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3"/>
  <workbookPr defaultThemeVersion="166925"/>
  <mc:AlternateContent xmlns:mc="http://schemas.openxmlformats.org/markup-compatibility/2006">
    <mc:Choice Requires="x15">
      <x15ac:absPath xmlns:x15ac="http://schemas.microsoft.com/office/spreadsheetml/2010/11/ac" url="C:\Users\diego.buelvas\Downloads\"/>
    </mc:Choice>
  </mc:AlternateContent>
  <xr:revisionPtr revIDLastSave="62" documentId="13_ncr:1_{594D572B-61B6-49EB-AEB4-8B44A210411E}" xr6:coauthVersionLast="47" xr6:coauthVersionMax="47" xr10:uidLastSave="{D7385D22-21BF-4FA1-A968-F0CE32D33C63}"/>
  <bookViews>
    <workbookView xWindow="-120" yWindow="-120" windowWidth="29040" windowHeight="15720" xr2:uid="{00000000-000D-0000-FFFF-FFFF00000000}"/>
  </bookViews>
  <sheets>
    <sheet name="PI" sheetId="1" r:id="rId1"/>
    <sheet name="Instrucciones" sheetId="3" r:id="rId2"/>
    <sheet name="Listas" sheetId="2" r:id="rId3"/>
  </sheets>
  <definedNames>
    <definedName name="_xlnm._FilterDatabase" localSheetId="0" hidden="1">PI!$D$11:$D$16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5" i="1" l="1"/>
  <c r="AQ16" i="1"/>
  <c r="AQ12" i="1"/>
  <c r="AQ13" i="1"/>
  <c r="AQ14" i="1"/>
  <c r="AQ11" i="1"/>
  <c r="AP14" i="1"/>
  <c r="AR14" i="1" s="1"/>
  <c r="AK14" i="1"/>
  <c r="AM14" i="1" s="1"/>
  <c r="AF14" i="1"/>
  <c r="AH14" i="1" s="1"/>
  <c r="AA14" i="1"/>
  <c r="AC14" i="1" s="1"/>
  <c r="V14" i="1"/>
  <c r="X14" i="1" s="1"/>
  <c r="AP13" i="1"/>
  <c r="AR13" i="1" s="1"/>
  <c r="AK13" i="1"/>
  <c r="AM13" i="1" s="1"/>
  <c r="AF13" i="1"/>
  <c r="AH13" i="1" s="1"/>
  <c r="AA13" i="1"/>
  <c r="AC13" i="1" s="1"/>
  <c r="V13" i="1"/>
  <c r="X13" i="1" s="1"/>
  <c r="Q16" i="1"/>
  <c r="AP16" i="1" s="1"/>
  <c r="AR16" i="1" s="1"/>
  <c r="Q14" i="1"/>
  <c r="Q13" i="1"/>
  <c r="Q12" i="1"/>
  <c r="AP12" i="1" s="1"/>
  <c r="AR12" i="1" s="1"/>
  <c r="Q11" i="1"/>
  <c r="AP11" i="1" s="1"/>
  <c r="AR11" i="1" s="1"/>
  <c r="AK15" i="1"/>
  <c r="AM15" i="1" s="1"/>
  <c r="AF15" i="1"/>
  <c r="AH15" i="1" s="1"/>
  <c r="AA15" i="1"/>
  <c r="AC15" i="1" s="1"/>
  <c r="V15" i="1"/>
  <c r="X15" i="1" s="1"/>
  <c r="Q15" i="1"/>
  <c r="AP15" i="1" s="1"/>
  <c r="AR15" i="1" s="1"/>
  <c r="AK16" i="1"/>
  <c r="AM16" i="1" s="1"/>
  <c r="AK12" i="1"/>
  <c r="AM12" i="1" s="1"/>
  <c r="AK11" i="1"/>
  <c r="AM11" i="1" s="1"/>
  <c r="AF16" i="1"/>
  <c r="AH16" i="1" s="1"/>
  <c r="AF12" i="1"/>
  <c r="AH12" i="1" s="1"/>
  <c r="AF11" i="1"/>
  <c r="AH11" i="1" s="1"/>
  <c r="AA16" i="1"/>
  <c r="AC16" i="1" s="1"/>
  <c r="AA12" i="1"/>
  <c r="AC12" i="1" s="1"/>
  <c r="AA11" i="1"/>
  <c r="AC11" i="1" s="1"/>
  <c r="V12" i="1"/>
  <c r="X12" i="1" s="1"/>
  <c r="V16" i="1"/>
  <c r="X16" i="1" s="1"/>
  <c r="V11" i="1"/>
  <c r="X11" i="1" s="1"/>
  <c r="AR17" i="1" l="1"/>
  <c r="X17" i="1"/>
  <c r="AM17" i="1"/>
  <c r="AC17" i="1"/>
  <c r="AH1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I10" authorId="0" shapeId="0" xr:uid="{00000000-0006-0000-0100-000010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J10" authorId="0" shapeId="0" xr:uid="{00000000-0006-0000-0100-00000E000000}">
      <text>
        <r>
          <rPr>
            <b/>
            <sz val="9"/>
            <color indexed="81"/>
            <rFont val="Tahoma"/>
            <family val="2"/>
          </rPr>
          <t>Valor inicial que se toma como referencia para comparar el avance de la meta. Es importante indicar la magnitud, unidad de medida y la vigencia en la cual se obtuvo</t>
        </r>
      </text>
    </comment>
    <comment ref="K10" authorId="0" shapeId="0" xr:uid="{00000000-0006-0000-0100-00000D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List>
</comments>
</file>

<file path=xl/sharedStrings.xml><?xml version="1.0" encoding="utf-8"?>
<sst xmlns="http://schemas.openxmlformats.org/spreadsheetml/2006/main" count="312" uniqueCount="232">
  <si>
    <t>FORMULACIÓN Y SEGUIMIENTO A PLANES INSTITUCIONALES</t>
  </si>
  <si>
    <r>
      <rPr>
        <b/>
        <sz val="11"/>
        <color theme="1"/>
        <rFont val="Calibri Light"/>
        <family val="2"/>
        <scheme val="major"/>
      </rPr>
      <t xml:space="preserve">Código: </t>
    </r>
    <r>
      <rPr>
        <sz val="11"/>
        <color theme="1"/>
        <rFont val="Calibri Light"/>
        <family val="2"/>
        <scheme val="major"/>
      </rPr>
      <t xml:space="preserve">PLE-PIN-F055
</t>
    </r>
    <r>
      <rPr>
        <b/>
        <sz val="11"/>
        <color theme="1"/>
        <rFont val="Calibri Light"/>
        <family val="2"/>
        <scheme val="major"/>
      </rPr>
      <t xml:space="preserve">Versión: </t>
    </r>
    <r>
      <rPr>
        <sz val="11"/>
        <color theme="1"/>
        <rFont val="Calibri Light"/>
        <family val="2"/>
        <scheme val="major"/>
      </rPr>
      <t xml:space="preserve">03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</si>
  <si>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NOMBRE PLAN</t>
  </si>
  <si>
    <t xml:space="preserve">Plan Estratégico de Seguridad Vial </t>
  </si>
  <si>
    <t>CONTROL DE CAMBIOS</t>
  </si>
  <si>
    <t>VERSIÓN</t>
  </si>
  <si>
    <t>FECHA</t>
  </si>
  <si>
    <t>DESCRIPCIÓN</t>
  </si>
  <si>
    <t>DEPENDENCIAS ASOCIADAS</t>
  </si>
  <si>
    <t>DA - Dirección Administrativa</t>
  </si>
  <si>
    <t>Publicación del plan de gestión aprobado CIGD. Caso HOLA: 24157</t>
  </si>
  <si>
    <t>05 de mayo de 2026</t>
  </si>
  <si>
    <t>Publicación del seguimiento con corte a 31/03/2026. Para el I trimestre de la vigencia 2026, el Plan de Seguridad Vial obtuvo un nivel de desempeño de 100.00% y 27.67% acumulado para la vigencia</t>
  </si>
  <si>
    <t>AÑO VIGENCIA</t>
  </si>
  <si>
    <t>META</t>
  </si>
  <si>
    <t>FUENTE DE FINANCIAMIENTO</t>
  </si>
  <si>
    <t>OBJETIVOS ESTRATÉGICOS</t>
  </si>
  <si>
    <t>MODELO INTEGRADO DE PLANEACIÓN Y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</si>
  <si>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</si>
  <si>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</si>
  <si>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</si>
  <si>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</si>
  <si>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</si>
  <si>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</si>
  <si>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</si>
  <si>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</si>
  <si>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</si>
  <si>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</si>
  <si>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</si>
  <si>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</si>
  <si>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</si>
  <si>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</si>
  <si>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</si>
  <si>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</si>
  <si>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</si>
  <si>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</si>
  <si>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</si>
  <si>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</si>
  <si>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</si>
  <si>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</si>
  <si>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</si>
  <si>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</si>
  <si>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INFORMACIÓN</t>
  </si>
  <si>
    <t>RESPONSABLE EJECUCIÓN</t>
  </si>
  <si>
    <t>RESPONSABLE REPORTE</t>
  </si>
  <si>
    <t>PROGRAMADO</t>
  </si>
  <si>
    <t>EJECUTADO</t>
  </si>
  <si>
    <t>ANÁLISIS CUALITATIVO</t>
  </si>
  <si>
    <t xml:space="preserve">DESCRIPCIÓN EVIDENCIA </t>
  </si>
  <si>
    <t>MT1</t>
  </si>
  <si>
    <t>Ejecutar el 90% de las actividades establecidas en el plan de trabajo del Plan Estratégico de Seguridad Vial 2026, en la fase de implementación (Hacer), conforme a lo programado.</t>
  </si>
  <si>
    <t>8179 - Fortalecimiento de la gestión administrativa y operativa de la Secretaria Distrital de Gobierno Bogotá D.C.</t>
  </si>
  <si>
    <t>PEI - Propiciar la revolución del servicio con criterios de calidad, calidez, eficacia, oportunidad, sostenibilidad y transformación digital.</t>
  </si>
  <si>
    <t>No Aplica</t>
  </si>
  <si>
    <t>Eficacia</t>
  </si>
  <si>
    <t xml:space="preserve">Porcentaje de actividades ejecutadas del PESV 2026 en la fase de implementación (Hacer)
</t>
  </si>
  <si>
    <t>Porcentaje</t>
  </si>
  <si>
    <t>(Número de actividades ejecutadas del plan de trabajo en la fase Hacer
/ Número total de actividades del plan de trabajo programadas en la fase Hacer) × 100</t>
  </si>
  <si>
    <t>Constante</t>
  </si>
  <si>
    <t>Evidencias de la ejecución de las actividades que podrían ser:
• Registro fotográfico.
• Registros de asistencia
• Actas de reunión
• Informes de inspección
• Registros de información</t>
  </si>
  <si>
    <t xml:space="preserve">teams /citación y  listados de   asistencia </t>
  </si>
  <si>
    <t>SGI - Subsecretaría de Gestión Institucional</t>
  </si>
  <si>
    <t xml:space="preserve">Las actividades realizadas para el cumplimiento de la meta I son: 
4.	Se Realizaron las reuniones del Comité de Seguridad Vial
5.	Se inspeccionaron los extintores de los vehículos 
7.	Se inspeccionaron los botiquines de primeros auxilios de los vehículos
8.	Se realiza el monitoreo de estatus de infracciones de tránsito
9.	Se realizo el seguimiento a jornada laboral de los conductores
11.	Se realizaron las pruebas tamiz para la medición de alcoholemia a conductores de planta
12.	Se realizo el seguimiento a inspecciones preoperacionales de vehículos y equipos viales
13.	Se realizo la inspección a la infraestructura vial interna
18.	Capacitación/Sensibilización prevención de la distracción
19.	Socialización/Sensibilización política de seguridad vial
22.	Sensibilización protección de actores viales vulnerables
23.	Seguimiento a reporte de siniestros viales Alcaldías Locales
24.	Seguimiento al Plan Estratégico de Seguridad Vial Alcaldías locales (PESV)
Lo que da cuenta del cumplimiento de todas las actividades programadas para esta meta. 
</t>
  </si>
  <si>
    <t xml:space="preserve">4.	PDF de las actas de las reuniones del Comité de Seguridad Vial. 
5.	PDF del formato utilizado para la inspección de los extintores de los vehículos. 
7.	PDF del formato utilizado para la inspección de botiquines. 
8.	PDF del formato con el cual se realiza el seguimiento a las infracciones de transito 
9.	Excel con el seguimiento de las horas extras de los conductores de planta de la SDG Nivel central 
11.	PDF del correo electrónico con el cual se programó a la IPS para realizar la toma de las pruebas y el formato de asistencia en donde se evidencia la toma de estas. 
12 PDF de los formatos preoperacionales aplicados a cada vehículo. 
13 Formato de inspección a los parqueaderos conde se evidencia las recomendaciones. 
18,Listado de asistencia de la Capacitación/Sensibilización prevención de la distracción
19 Listado de asistencia a la Socialización/Sensibilización política de seguridad vial
22.	 PDF del correo con el cual se realizó la convocatoria a la capacitación y PDF de la presentación utilizada para la Sensibilización protección de actores viales vulnerables
23Excel donde se evidencia el seguimiento de la siniestralidad en Alcaldías Locales 
24 Actas de reuniones de las alcaldías locales visitadas. 
</t>
  </si>
  <si>
    <t>MT2</t>
  </si>
  <si>
    <t>Ejecutar el 85% de las actividades de divulgación y seguimiento programadas en la fase Verificar, como estrategia de monitoreo del cumplimiento de los lineamientos del Plan Estratégico de Seguridad Vial, de acuerdo con la normativa vigente.</t>
  </si>
  <si>
    <t>Porcentaje de actividades ejecutadas del PESV 2026 en la fase de implementación (Hacer)</t>
  </si>
  <si>
    <t>(Número de actividades ejecutadas del plan de trabajo en la fase Verificar 
/ Número total de actividades del plan de trabajo programadas de la fase Verificar) × 100.</t>
  </si>
  <si>
    <t>Evidencias de la ejecución de las actividades que podrían ser:
• Actas de reunión
• Registros de asistencia
• Informes de inspección
• Registros de información</t>
  </si>
  <si>
    <t>teams /citación y  listados de   asistencia  e información propia de la dependencia</t>
  </si>
  <si>
    <t>Las actividades realizadas para el cumplimiento de la meta I son: 
1.	Presentar los avances del PESV al Comité de Gestión y Desempeño Institucional.
2.	Realizar informe de revisión por la dirección del PESV
Lo que demuestra el cumplimiento de todas las actividades programadas en esta meta. 
Los documentos soportes no se entregaron teniendo en cuenta que OAP, no realizo el comite en el mes de marzo el cual seria programado para el mes de abril.</t>
  </si>
  <si>
    <t xml:space="preserve">1.	Presentación en PowerPoint donde se detallan los avances del Plan Estratégico Seguridad Vial.
2.	Informe para la revisión por la Dirección. 
</t>
  </si>
  <si>
    <t>MT3</t>
  </si>
  <si>
    <t>Medir el 85% de los indicadores del Plan Estratégico de Seguridad Vial por trimestre, para garantizar su cumplimiento.</t>
  </si>
  <si>
    <t>Porcentaje de indicadores del PESV medidos</t>
  </si>
  <si>
    <t>(Número de indicadores medidos / Número total de indicadores del PESV) ×100</t>
  </si>
  <si>
    <t>Archivo Excel con las fichas técnicas de los indicadores diligenciada.</t>
  </si>
  <si>
    <t xml:space="preserve">Fichas de indicadores </t>
  </si>
  <si>
    <t>Se realiza el diligenciamiento de los indicadores del PESV, #  1,2, 4, 5, 6,7, 8, 9, 10,  11,12 y 13 lo cual se puede evidenciar en las fichas de los indicadores adjuntadas como evidencia de la meta esto refleja un cumplimiento mayor al 85% que es porcentaje de cumplimento.</t>
  </si>
  <si>
    <t>Formato GCO-GCI-F200 ficha indicadores, con los mismo diligenciados a la fecha.</t>
  </si>
  <si>
    <t>MT4</t>
  </si>
  <si>
    <t>Medir la ejecución del 85% de los Programas de Gestión de Riesgos Críticos y Factores de Desempeño para verificar su implementación y cumplimiento</t>
  </si>
  <si>
    <t>Porcentaje de programas  medidos</t>
  </si>
  <si>
    <t>(Número de programas medidos / Número total de programas programados) × 100</t>
  </si>
  <si>
    <t>Reporte de seguimiento de la ejecución de los Programas (Excel de control, presentación de resultados y acta de revisión)</t>
  </si>
  <si>
    <t>Información propia de la dependencia</t>
  </si>
  <si>
    <t>Actualmente, los programas no se están llevando en un documento oficial; sin embargo, se están realizando actividades para dar cumplimiento a los mismos. Este documento se encuentra en proceso de aseguramiento por parte de la OAP.</t>
  </si>
  <si>
    <t>Se anexan las actas de capacitación. Se envía el documento en formato PDF.</t>
  </si>
  <si>
    <t>MT5</t>
  </si>
  <si>
    <t>Realizar cuatro (4) jornadas de sensibilización en cultura vial, dirigidas a todos los servidores públicos y contratistas, enfocadas en la prevención de siniestros viales y la promoción del autocuidado.</t>
  </si>
  <si>
    <t>Número de jornadas de sensibilización realizadas</t>
  </si>
  <si>
    <t>Jornadas</t>
  </si>
  <si>
    <t>(Número de jornadas de cultura vial realizadas / Numero total de jornadas programas) ×100</t>
  </si>
  <si>
    <t>Suma</t>
  </si>
  <si>
    <t>Evidencias de la ejecución de las actividades que podrían ser:
• Registro fotográfico.
• Registros de asistencia.
• Actas de reunión.</t>
  </si>
  <si>
    <t>Se realiza jornada de sensibilización y/o capacitación enfocada al cuidado de los Actores Viales Vulnerables de acuerdo a la meta.</t>
  </si>
  <si>
    <t xml:space="preserve">Se envía PDF de correo electrónico donde se evidencia la programación de la actividad, PDF de la presentación utilizada para la capacitación y/o sensibilización y PDF del listado de asistencia a la capacitación. </t>
  </si>
  <si>
    <t>MT6</t>
  </si>
  <si>
    <t>Garantizar el 100% de los vehículos del parque automotor institucional con mantenimiento preventivo y/o correctivo documentado.</t>
  </si>
  <si>
    <t>Porcentaje de vehículos con mantenimiento preventivo y/o correctivo documentado.</t>
  </si>
  <si>
    <t>(Número de vehiculos con mantenimientos preventivos y/o correctivos cumplidos / Número total de vehiculos del parque automotor) ×100</t>
  </si>
  <si>
    <t>• Hoja de vida de los vehículos con los mantenimientos realizados registrados  (GCO-GCI-F048)
• Formato orden definitiva de mantenimiento preventivo y/o correctivo parque automotor  (GCO-GCI-F046)</t>
  </si>
  <si>
    <t xml:space="preserve">Documentos propios de la SecretarÍa Distrital de Gobierno  </t>
  </si>
  <si>
    <t>Se realizaron los mantenimientos preventivos y/o correctivos al parque automotor de nivel central.</t>
  </si>
  <si>
    <t>Ordenes de mantenimento preventivo y correctivo</t>
  </si>
  <si>
    <t>TOTAL</t>
  </si>
  <si>
    <t>INSTRUCCIONES DE DILIGENCIAMIENTO</t>
  </si>
  <si>
    <t>CAMPOS</t>
  </si>
  <si>
    <t>No. META:</t>
  </si>
  <si>
    <t>No diligenciar. La numeración será definida por la OAP.</t>
  </si>
  <si>
    <t>NOMBRE META:</t>
  </si>
  <si>
    <t>Diligenciar bajo la estructura sintáctica "Verbo fuerte en infinitivo + Magnitud (Número entero) + Unidad de medida + Complemento (condiciones de cumplimiento)"</t>
  </si>
  <si>
    <t>FUENTE DE FINANCIAMIENTO:</t>
  </si>
  <si>
    <t>Si las actividades se financiarán únicamente con recursos de Funcionamiento, seleccionar esta opción, de lo contrario retomar de la lista desplegable el proyecto de inversión correspondiente.</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</si>
  <si>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</si>
  <si>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</si>
  <si>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</si>
  <si>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</si>
  <si>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</si>
  <si>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</si>
  <si>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</si>
  <si>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</si>
  <si>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</si>
  <si>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</si>
  <si>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</si>
  <si>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</si>
  <si>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</si>
  <si>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</si>
  <si>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</si>
  <si>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</si>
  <si>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</si>
  <si>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</si>
  <si>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</si>
  <si>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</si>
  <si>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</si>
  <si>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</si>
  <si>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</si>
  <si>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</si>
  <si>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</si>
  <si>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</si>
  <si>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</si>
  <si>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</si>
  <si>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</si>
  <si>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</si>
  <si>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</si>
  <si>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</si>
  <si>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PROYECTOS DE INVERSIÓN</t>
  </si>
  <si>
    <t>OBJETIVO ESTRATÉGICO</t>
  </si>
  <si>
    <t>DIMENSIONES MIPG</t>
  </si>
  <si>
    <t>POLÍTICAS MIPG</t>
  </si>
  <si>
    <t>Despacho SDG</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</si>
  <si>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</si>
  <si>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</si>
  <si>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</si>
  <si>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</si>
  <si>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Plan Institucional de Archivos</t>
  </si>
  <si>
    <t>OAP - Oficina Asesora de Planeación</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</si>
  <si>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</si>
  <si>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</si>
  <si>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2. Direccionamiento Estratégico</t>
  </si>
  <si>
    <t>Política 1.2. Integridad</t>
  </si>
  <si>
    <t>Eficiencia</t>
  </si>
  <si>
    <t>Plan Anual de Vacantes</t>
  </si>
  <si>
    <t>OAC - Oficina Asesora de Comunicaciones</t>
  </si>
  <si>
    <t>7988 - Fortalecimiento de la capacidad institucional y de los actores sociales para la garantía, promoción y protección de los derechos humanos y de libertad religiosa y de conciencia en Bogotá D.C.</t>
  </si>
  <si>
    <t>3. Gestión con Valores para Resultados</t>
  </si>
  <si>
    <t>Política 2.1. Planeación institucional</t>
  </si>
  <si>
    <t>Efectividad</t>
  </si>
  <si>
    <t>Creciente</t>
  </si>
  <si>
    <t>Plan de Previsión de Recursos Humanos</t>
  </si>
  <si>
    <t>OCI - Oficina de Control Interno</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</si>
  <si>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</si>
  <si>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</si>
  <si>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4. Evaluación de Resultados</t>
  </si>
  <si>
    <t>Política 2.2. Gestión Presupuestal y Eficiencia del Gasto Público</t>
  </si>
  <si>
    <t>Decreciente</t>
  </si>
  <si>
    <t>Plan Estratégico de Talento Humano</t>
  </si>
  <si>
    <t>OCDI - Oficina de Control Disciplinario Interno</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</si>
  <si>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</si>
  <si>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</si>
  <si>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5. Información y Comunicación</t>
  </si>
  <si>
    <t>Política 2.3. Compras y Contratación Pública</t>
  </si>
  <si>
    <t>Plan Institucional de Capacitación</t>
  </si>
  <si>
    <t>DRP - Dirección de Relaciones Políticas</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</si>
  <si>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</si>
  <si>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</si>
  <si>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6. Gestión del Conocimiento y la Innovación</t>
  </si>
  <si>
    <t>Política 3.1. Fortalecimiento organizacional y simplificación de procesos</t>
  </si>
  <si>
    <t>Plan de Bienestar e Incentivos Institucionales</t>
  </si>
  <si>
    <t>DJ - Dirección Jurídica</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</si>
  <si>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</si>
  <si>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</si>
  <si>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</si>
  <si>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</si>
  <si>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Plan de Trabajo Anual en Seguridad y Salud en el Trabajo</t>
  </si>
  <si>
    <t>DGAEP - Dirección para la Gestión Administrativa Especial de Policía</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</si>
  <si>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</si>
  <si>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</si>
  <si>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Política 3.3. Seguridad Digital</t>
  </si>
  <si>
    <t>Plan Estratégico de Tecnologías de la Información y las Comunicaciones</t>
  </si>
  <si>
    <t>SGL - Subsecretaría de Gestión Local</t>
  </si>
  <si>
    <t>8037 - Implementación de acciones orientadas a la gestión pública efectiva y transparente en la Secretaria Distrital de Gobierno de Bogotá D.C.</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</si>
  <si>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</si>
  <si>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</si>
  <si>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Plan de Tratamiento de Riesgos de Seguridad y Privacidad de la Información</t>
  </si>
  <si>
    <t>DGDL - Dirección para la Gestión del Desarrollo Local</t>
  </si>
  <si>
    <t>8048 - Fortalecimiento Tecnológico para una Administración Más Eficiente en la Secretaría Distrital de Gobierno Bogotá D.C.</t>
  </si>
  <si>
    <t>Política 3.5. Mejora Normativa</t>
  </si>
  <si>
    <t>Plan de Seguridad y Privacidad de la Información</t>
  </si>
  <si>
    <t>DGP - Dirección para la Gestión Policiva</t>
  </si>
  <si>
    <t>Política 3.6. Participación Ciudadana en la Gestión Pública</t>
  </si>
  <si>
    <t>SGGD - Subsecretaría de Gobernabilidad y Garantía de Derechos</t>
  </si>
  <si>
    <t>Funcionamiento</t>
  </si>
  <si>
    <t>Política 3.7. Racionalización de Trámites</t>
  </si>
  <si>
    <t>DDH - Dirección de Derechos Humanos</t>
  </si>
  <si>
    <t>Política 3.8. Servicio al Ciudadano</t>
  </si>
  <si>
    <t>SARLC - Subdirección de Asuntos de Libertad Religiosa y de Conciencia</t>
  </si>
  <si>
    <t>Política 3.9. Gestión Ambiental</t>
  </si>
  <si>
    <t>DAE - Dirección de Asuntos Étnicos</t>
  </si>
  <si>
    <t>Política 4.1. Seguimiento y evaluación del desempeño institucional</t>
  </si>
  <si>
    <t>SAIR - Subdirección de Asuntos Indígenas y Rrom</t>
  </si>
  <si>
    <t>Política 5.1. Gestión Documental</t>
  </si>
  <si>
    <t>SANARP - Subdirección de Asuntos para Comunidades Negras, Afrocolombianas, Raizales y Palenqueras</t>
  </si>
  <si>
    <t>Política 5.2. Transparencia, acceso a la información pública y lucha contra la corrupción</t>
  </si>
  <si>
    <t>DCDS - Dirección de Convivencia y Diálogo Social</t>
  </si>
  <si>
    <t>Política 5.3. Gestión de la Información Estadística</t>
  </si>
  <si>
    <t>Política 6.1. Gestión del Conocimiento y la Innovación</t>
  </si>
  <si>
    <t>DGTH - Dirección de Gestión del Talento Humano</t>
  </si>
  <si>
    <t>Política 7.1. Control Interno</t>
  </si>
  <si>
    <t>DF - Dirección Financiera</t>
  </si>
  <si>
    <t>DTI - Dirección de Tecnologías e Información</t>
  </si>
  <si>
    <t>DC - Dirección de Contratación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</si>
</sst>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24">
    <font>
      <sz val="11"/>
      <color theme="1"/>
      <name val="Calibri"/>
      <family val="2"/>
      <scheme val="minor"/>
    </font>
    <font>
      <sz val="11"/>
      <color theme="1"/>
      <name val="Calibri"/>
      <scheme val="minor"/>
    </font>
    <font>
      <sz val="11"/>
      <color theme="1"/>
      <name val="Calibri Light"/>
      <family val="2"/>
      <scheme val="major"/>
    </font>
    <font>
      <b/>
      <sz val="11"/>
      <color theme="1"/>
      <name val="Calibri Light"/>
      <family val="2"/>
      <scheme val="major"/>
    </font>
    <font>
      <sz val="11"/>
      <color theme="1"/>
      <name val="Calibri"/>
      <family val="2"/>
      <scheme val="minor"/>
    </font>
    <font>
      <b/>
      <sz val="14"/>
      <color theme="1"/>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u/>
      <sz val="11"/>
      <color theme="10"/>
      <name val="Calibri"/>
      <family val="2"/>
      <scheme val="minor"/>
    </font>
    <font>
      <sz val="10"/>
      <name val="Arial"/>
      <family val="2"/>
    </font>
    <font>
      <b/>
      <sz val="16"/>
      <color theme="1"/>
      <name val="Calibri"/>
      <family val="2"/>
      <scheme val="minor"/>
    </font>
    <font>
      <b/>
      <sz val="16"/>
      <color theme="1"/>
      <name val="Calibri Light"/>
      <family val="2"/>
      <scheme val="major"/>
    </font>
    <font>
      <sz val="11"/>
      <name val="Calibri Light"/>
      <family val="2"/>
      <scheme val="major"/>
    </font>
    <font>
      <sz val="11"/>
      <color theme="1"/>
      <name val="Calibri"/>
      <family val="2"/>
      <charset val="1"/>
    </font>
    <font>
      <sz val="11"/>
      <color rgb="FF000000"/>
      <name val="Calibri"/>
      <family val="2"/>
      <scheme val="minor"/>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s>
  <cellStyleXfs count="6">
    <xf numFmtId="0" fontId="0" fillId="0" borderId="0"/>
    <xf numFmtId="9" fontId="4" fillId="0" borderId="0" applyFont="0" applyFill="0" applyBorder="0" applyAlignment="0" applyProtection="0"/>
    <xf numFmtId="41" fontId="4" fillId="0" borderId="0" applyFont="0" applyFill="0" applyBorder="0" applyAlignment="0" applyProtection="0"/>
    <xf numFmtId="0" fontId="17" fillId="0" borderId="0" applyNumberFormat="0" applyFill="0" applyBorder="0" applyAlignment="0" applyProtection="0"/>
    <xf numFmtId="0" fontId="18" fillId="0" borderId="0"/>
    <xf numFmtId="43" fontId="4" fillId="0" borderId="0" applyFont="0" applyFill="0" applyBorder="0" applyAlignment="0" applyProtection="0"/>
  </cellStyleXfs>
  <cellXfs count="99">
    <xf numFmtId="0" fontId="0" fillId="0" borderId="0" xfId="0"/>
    <xf numFmtId="0" fontId="2" fillId="0" borderId="0" xfId="0" applyFont="1" applyAlignment="1">
      <alignment wrapText="1"/>
    </xf>
    <xf numFmtId="0" fontId="2" fillId="0" borderId="1" xfId="0" applyFont="1" applyBorder="1" applyAlignment="1">
      <alignment horizontal="justify"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0" xfId="0" applyFont="1" applyAlignment="1">
      <alignment horizontal="justify" vertical="center" wrapText="1"/>
    </xf>
    <xf numFmtId="0" fontId="2" fillId="4" borderId="0" xfId="0" applyFont="1" applyFill="1" applyAlignment="1">
      <alignment wrapText="1"/>
    </xf>
    <xf numFmtId="0" fontId="3" fillId="4" borderId="0" xfId="0" applyFont="1" applyFill="1" applyAlignment="1">
      <alignment vertical="center" wrapText="1"/>
    </xf>
    <xf numFmtId="0" fontId="2" fillId="4" borderId="0" xfId="0" applyFont="1" applyFill="1" applyAlignment="1">
      <alignment vertical="center" wrapText="1"/>
    </xf>
    <xf numFmtId="0" fontId="2" fillId="4" borderId="1" xfId="0" applyFont="1" applyFill="1" applyBorder="1" applyAlignment="1">
      <alignment horizontal="center" vertical="center" wrapText="1"/>
    </xf>
    <xf numFmtId="0" fontId="9" fillId="0" borderId="0" xfId="0" applyFont="1" applyAlignment="1">
      <alignment wrapText="1"/>
    </xf>
    <xf numFmtId="0" fontId="2" fillId="0" borderId="5" xfId="0" applyFont="1" applyBorder="1" applyAlignment="1">
      <alignment vertical="center" wrapText="1"/>
    </xf>
    <xf numFmtId="0" fontId="11" fillId="0" borderId="1" xfId="0" applyFont="1" applyBorder="1" applyAlignment="1">
      <alignment horizontal="justify" vertical="center" wrapText="1"/>
    </xf>
    <xf numFmtId="0" fontId="3" fillId="4" borderId="0" xfId="0" applyFont="1" applyFill="1" applyAlignment="1">
      <alignment horizontal="center" vertical="center" wrapText="1"/>
    </xf>
    <xf numFmtId="0" fontId="3" fillId="8" borderId="1" xfId="0" applyFont="1" applyFill="1" applyBorder="1" applyAlignment="1">
      <alignment horizontal="center" vertical="center" wrapText="1"/>
    </xf>
    <xf numFmtId="0" fontId="5" fillId="9" borderId="1" xfId="0" applyFont="1" applyFill="1" applyBorder="1" applyAlignment="1">
      <alignment wrapText="1"/>
    </xf>
    <xf numFmtId="0" fontId="13" fillId="6"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2" fillId="0" borderId="0" xfId="0" applyFont="1" applyAlignment="1">
      <alignment horizontal="center"/>
    </xf>
    <xf numFmtId="0" fontId="11" fillId="5" borderId="1" xfId="0" applyFont="1" applyFill="1" applyBorder="1" applyAlignment="1">
      <alignment horizontal="center" vertical="center" wrapText="1"/>
    </xf>
    <xf numFmtId="10" fontId="2" fillId="0" borderId="1" xfId="1" applyNumberFormat="1" applyFont="1" applyBorder="1" applyAlignment="1">
      <alignment horizontal="right" vertical="center" wrapText="1"/>
    </xf>
    <xf numFmtId="164" fontId="5" fillId="9" borderId="1" xfId="1" applyNumberFormat="1" applyFont="1" applyFill="1" applyBorder="1" applyAlignment="1">
      <alignment horizontal="right" wrapText="1"/>
    </xf>
    <xf numFmtId="1" fontId="2" fillId="0" borderId="1" xfId="1" applyNumberFormat="1" applyFont="1" applyBorder="1" applyAlignment="1">
      <alignment horizontal="right" vertical="center" wrapText="1"/>
    </xf>
    <xf numFmtId="1" fontId="5" fillId="9" borderId="1" xfId="1" applyNumberFormat="1" applyFont="1" applyFill="1" applyBorder="1" applyAlignment="1">
      <alignment horizontal="right" wrapText="1"/>
    </xf>
    <xf numFmtId="164" fontId="2" fillId="0" borderId="1" xfId="0" applyNumberFormat="1" applyFont="1" applyBorder="1" applyAlignment="1">
      <alignment horizontal="right" vertical="center" wrapText="1"/>
    </xf>
    <xf numFmtId="10" fontId="5" fillId="9" borderId="1" xfId="1" applyNumberFormat="1" applyFont="1" applyFill="1" applyBorder="1" applyAlignment="1">
      <alignment horizontal="right" wrapText="1"/>
    </xf>
    <xf numFmtId="1" fontId="3" fillId="0" borderId="1" xfId="1" applyNumberFormat="1" applyFont="1" applyBorder="1" applyAlignment="1">
      <alignment horizontal="right" vertical="center" wrapText="1"/>
    </xf>
    <xf numFmtId="10" fontId="3" fillId="0" borderId="1" xfId="1" applyNumberFormat="1" applyFont="1" applyBorder="1" applyAlignment="1">
      <alignment horizontal="right" vertical="center" wrapText="1"/>
    </xf>
    <xf numFmtId="0" fontId="3" fillId="4" borderId="7" xfId="0" applyFont="1" applyFill="1" applyBorder="1" applyAlignment="1">
      <alignment horizontal="center" vertical="center" wrapText="1"/>
    </xf>
    <xf numFmtId="0" fontId="9" fillId="0" borderId="0" xfId="0" applyFont="1"/>
    <xf numFmtId="0" fontId="0" fillId="0" borderId="0" xfId="0" applyAlignment="1">
      <alignment vertical="center"/>
    </xf>
    <xf numFmtId="0" fontId="2" fillId="4" borderId="1" xfId="0" applyFont="1" applyFill="1" applyBorder="1" applyAlignment="1">
      <alignment horizontal="center" wrapText="1"/>
    </xf>
    <xf numFmtId="0" fontId="12" fillId="0" borderId="1" xfId="0" applyFont="1" applyBorder="1" applyAlignment="1">
      <alignment vertical="center"/>
    </xf>
    <xf numFmtId="0" fontId="0" fillId="0" borderId="1" xfId="0" applyBorder="1" applyAlignment="1">
      <alignment vertical="center" wrapText="1"/>
    </xf>
    <xf numFmtId="0" fontId="19" fillId="14" borderId="1" xfId="0" applyFont="1" applyFill="1" applyBorder="1" applyAlignment="1">
      <alignment horizontal="center" vertical="center"/>
    </xf>
    <xf numFmtId="1" fontId="2" fillId="0" borderId="1" xfId="1" applyNumberFormat="1" applyFont="1" applyFill="1" applyBorder="1" applyAlignment="1">
      <alignment horizontal="center" vertical="center" wrapText="1"/>
    </xf>
    <xf numFmtId="0" fontId="5" fillId="0" borderId="0" xfId="0" applyFont="1" applyAlignment="1">
      <alignment wrapText="1"/>
    </xf>
    <xf numFmtId="10" fontId="20" fillId="9" borderId="1" xfId="1" applyNumberFormat="1" applyFont="1" applyFill="1" applyBorder="1" applyAlignment="1">
      <alignment horizontal="right" wrapText="1"/>
    </xf>
    <xf numFmtId="0" fontId="21" fillId="0" borderId="1" xfId="4" applyFont="1" applyBorder="1" applyAlignment="1">
      <alignment horizontal="center" vertical="center" wrapText="1"/>
    </xf>
    <xf numFmtId="10"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9" fontId="2" fillId="0" borderId="1" xfId="1" applyFont="1" applyFill="1" applyBorder="1" applyAlignment="1">
      <alignment horizontal="center" vertical="center" wrapText="1"/>
    </xf>
    <xf numFmtId="9" fontId="21" fillId="0" borderId="1" xfId="1" applyFont="1" applyFill="1" applyBorder="1" applyAlignment="1">
      <alignment horizontal="center" vertical="center"/>
    </xf>
    <xf numFmtId="0" fontId="21" fillId="0" borderId="1" xfId="4" applyFont="1" applyBorder="1" applyAlignment="1">
      <alignment horizontal="justify" vertical="center" wrapText="1"/>
    </xf>
    <xf numFmtId="0" fontId="21" fillId="0" borderId="1" xfId="4" applyFont="1" applyBorder="1" applyAlignment="1">
      <alignment horizontal="justify" vertical="center"/>
    </xf>
    <xf numFmtId="0" fontId="21" fillId="0" borderId="1" xfId="4" applyFont="1" applyBorder="1" applyAlignment="1">
      <alignment horizontal="left" vertical="center" wrapText="1"/>
    </xf>
    <xf numFmtId="0" fontId="2" fillId="0" borderId="1" xfId="0" applyFont="1" applyBorder="1" applyAlignment="1">
      <alignment horizontal="left" vertical="center" wrapText="1"/>
    </xf>
    <xf numFmtId="14" fontId="2" fillId="4" borderId="1" xfId="0" applyNumberFormat="1" applyFont="1" applyFill="1" applyBorder="1" applyAlignment="1">
      <alignment horizontal="center" vertical="center" wrapText="1"/>
    </xf>
    <xf numFmtId="1" fontId="2" fillId="0" borderId="1" xfId="0" applyNumberFormat="1" applyFont="1" applyBorder="1" applyAlignment="1">
      <alignment horizontal="right" vertical="center" wrapText="1"/>
    </xf>
    <xf numFmtId="0" fontId="22" fillId="0" borderId="8" xfId="0" applyFont="1" applyBorder="1" applyAlignment="1">
      <alignment vertical="center" wrapText="1"/>
    </xf>
    <xf numFmtId="0" fontId="22" fillId="0" borderId="0" xfId="0" applyFont="1" applyAlignment="1">
      <alignment vertical="center" wrapText="1"/>
    </xf>
    <xf numFmtId="165" fontId="3" fillId="0" borderId="1" xfId="0" applyNumberFormat="1" applyFont="1" applyBorder="1" applyAlignment="1">
      <alignment horizontal="right" vertical="center" wrapText="1"/>
    </xf>
    <xf numFmtId="9" fontId="2" fillId="0" borderId="1" xfId="1" applyFont="1" applyBorder="1" applyAlignment="1">
      <alignment horizontal="right" vertical="center" wrapText="1"/>
    </xf>
    <xf numFmtId="9" fontId="2" fillId="0" borderId="1" xfId="0" applyNumberFormat="1" applyFont="1" applyBorder="1" applyAlignment="1">
      <alignment horizontal="right" vertical="center" wrapText="1"/>
    </xf>
    <xf numFmtId="0" fontId="23" fillId="0" borderId="1" xfId="3" applyFont="1" applyBorder="1" applyAlignment="1">
      <alignment horizontal="justify" vertical="center" wrapText="1"/>
    </xf>
    <xf numFmtId="0" fontId="2" fillId="4" borderId="1" xfId="0" applyFont="1" applyFill="1" applyBorder="1" applyAlignment="1">
      <alignment horizontal="left" vertical="center" wrapText="1"/>
    </xf>
    <xf numFmtId="0" fontId="2" fillId="4"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5" fillId="10" borderId="2" xfId="0" applyFont="1" applyFill="1" applyBorder="1" applyAlignment="1">
      <alignment horizontal="center" vertical="center" wrapText="1"/>
    </xf>
    <xf numFmtId="0" fontId="15" fillId="10" borderId="4" xfId="0" applyFont="1" applyFill="1" applyBorder="1" applyAlignment="1">
      <alignment horizontal="center" vertical="center" wrapText="1"/>
    </xf>
    <xf numFmtId="0" fontId="3" fillId="11" borderId="2" xfId="0" applyFont="1" applyFill="1" applyBorder="1" applyAlignment="1">
      <alignment horizontal="center" vertical="center" wrapText="1"/>
    </xf>
    <xf numFmtId="0" fontId="3" fillId="11" borderId="4" xfId="0" applyFont="1" applyFill="1" applyBorder="1" applyAlignment="1">
      <alignment horizontal="center" vertical="center" wrapText="1"/>
    </xf>
    <xf numFmtId="0" fontId="3" fillId="11" borderId="3" xfId="0" applyFont="1" applyFill="1" applyBorder="1" applyAlignment="1">
      <alignment horizontal="center" vertical="center" wrapText="1"/>
    </xf>
    <xf numFmtId="0" fontId="3" fillId="12" borderId="2" xfId="0" applyFont="1" applyFill="1" applyBorder="1" applyAlignment="1">
      <alignment horizontal="center" vertical="center" wrapText="1"/>
    </xf>
    <xf numFmtId="0" fontId="3" fillId="12" borderId="4" xfId="0" applyFont="1" applyFill="1" applyBorder="1" applyAlignment="1">
      <alignment horizontal="center" vertical="center" wrapText="1"/>
    </xf>
    <xf numFmtId="0" fontId="3" fillId="12" borderId="3"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13" borderId="2" xfId="0" applyFont="1" applyFill="1" applyBorder="1" applyAlignment="1">
      <alignment horizontal="center" vertical="center" wrapText="1"/>
    </xf>
    <xf numFmtId="0" fontId="3" fillId="13" borderId="4" xfId="0" applyFont="1" applyFill="1" applyBorder="1" applyAlignment="1">
      <alignment horizontal="center" vertical="center" wrapText="1"/>
    </xf>
    <xf numFmtId="0" fontId="3" fillId="13" borderId="3"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8" borderId="5"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19" fillId="14" borderId="1" xfId="0" applyFont="1" applyFill="1" applyBorder="1" applyAlignment="1">
      <alignment horizontal="center" vertical="center"/>
    </xf>
    <xf numFmtId="0" fontId="1" fillId="0" borderId="1" xfId="0" applyFont="1" applyBorder="1" applyAlignment="1">
      <alignment horizontal="justify" vertical="top" wrapText="1"/>
    </xf>
    <xf numFmtId="0" fontId="1" fillId="0" borderId="1" xfId="0" applyFont="1" applyBorder="1" applyAlignment="1">
      <alignment horizontal="justify" vertical="center" wrapText="1"/>
    </xf>
    <xf numFmtId="0" fontId="1" fillId="0" borderId="5" xfId="0" applyFont="1" applyBorder="1" applyAlignment="1">
      <alignment horizontal="left" vertical="center" wrapText="1"/>
    </xf>
    <xf numFmtId="0" fontId="1" fillId="0" borderId="1" xfId="0" applyFont="1" applyBorder="1" applyAlignment="1">
      <alignment horizontal="left" vertical="center" wrapText="1"/>
    </xf>
  </cellXfs>
  <cellStyles count="6">
    <cellStyle name="Hyperlink" xfId="3" xr:uid="{DE6EC381-D3D0-44CE-8411-BFB25E820AB1}"/>
    <cellStyle name="Millares [0] 2" xfId="2" xr:uid="{0A132118-CF93-4274-A58D-F85900ECC8DD}"/>
    <cellStyle name="Millares 2" xfId="5" xr:uid="{BCEDFB53-D0BC-4DEA-AB83-B39FAE18EAEE}"/>
    <cellStyle name="Normal" xfId="0" builtinId="0"/>
    <cellStyle name="Normal 2" xfId="4" xr:uid="{E1463F09-F0B1-4FA3-B190-85AD993B8A82}"/>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17"/>
  <sheetViews>
    <sheetView tabSelected="1" topLeftCell="U14" zoomScaleNormal="100" workbookViewId="0">
      <selection activeCell="F6" sqref="F6"/>
    </sheetView>
  </sheetViews>
  <sheetFormatPr defaultColWidth="10.85546875" defaultRowHeight="15"/>
  <cols>
    <col min="1" max="1" width="7" style="1" customWidth="1"/>
    <col min="2" max="2" width="42.85546875" style="1" customWidth="1"/>
    <col min="3" max="3" width="42.7109375" style="1" customWidth="1"/>
    <col min="4" max="4" width="42.85546875" style="1" customWidth="1"/>
    <col min="5" max="5" width="28.5703125" style="1" customWidth="1"/>
    <col min="6" max="6" width="42.85546875" style="1" customWidth="1"/>
    <col min="7" max="12" width="21.42578125" style="1" customWidth="1"/>
    <col min="13" max="16" width="10" style="1" customWidth="1"/>
    <col min="17" max="17" width="14.28515625" style="1" customWidth="1"/>
    <col min="18" max="21" width="21.42578125" style="1" customWidth="1"/>
    <col min="22" max="24" width="14.28515625" style="1" customWidth="1"/>
    <col min="25" max="25" width="42.85546875" style="1" customWidth="1"/>
    <col min="26" max="26" width="28.5703125" style="1" customWidth="1"/>
    <col min="27" max="29" width="14.28515625" style="1" hidden="1" customWidth="1"/>
    <col min="30" max="30" width="42.85546875" style="1" hidden="1" customWidth="1"/>
    <col min="31" max="31" width="28.5703125" style="1" hidden="1" customWidth="1"/>
    <col min="32" max="34" width="14.28515625" style="1" hidden="1" customWidth="1"/>
    <col min="35" max="35" width="42.85546875" style="1" hidden="1" customWidth="1"/>
    <col min="36" max="36" width="28.5703125" style="1" hidden="1" customWidth="1"/>
    <col min="37" max="39" width="14.28515625" style="1" hidden="1" customWidth="1"/>
    <col min="40" max="40" width="42.85546875" style="1" hidden="1" customWidth="1"/>
    <col min="41" max="41" width="28.5703125" style="1" hidden="1" customWidth="1"/>
    <col min="42" max="44" width="14.28515625" style="1" customWidth="1"/>
    <col min="45" max="46" width="16.5703125" style="1" customWidth="1"/>
    <col min="47" max="47" width="39.42578125" style="1" customWidth="1"/>
    <col min="48" max="16384" width="10.85546875" style="1"/>
  </cols>
  <sheetData>
    <row r="1" spans="1:44" s="6" customFormat="1" ht="61.5" customHeight="1">
      <c r="A1" s="70" t="s">
        <v>0</v>
      </c>
      <c r="B1" s="66"/>
      <c r="C1" s="66"/>
      <c r="D1" s="66"/>
      <c r="E1" s="66"/>
      <c r="F1" s="66"/>
      <c r="G1" s="66"/>
      <c r="H1" s="63" t="s">
        <v>1</v>
      </c>
      <c r="I1" s="63"/>
    </row>
    <row r="2" spans="1:44" s="8" customFormat="1">
      <c r="A2" s="36"/>
      <c r="B2" s="13"/>
      <c r="C2" s="13"/>
      <c r="D2" s="13"/>
      <c r="E2" s="13"/>
      <c r="F2" s="13"/>
      <c r="G2" s="13"/>
      <c r="H2" s="13"/>
      <c r="I2" s="13"/>
      <c r="J2" s="13"/>
      <c r="K2" s="13"/>
      <c r="L2" s="13"/>
      <c r="M2" s="13"/>
      <c r="N2" s="7"/>
      <c r="O2" s="7"/>
      <c r="P2" s="7"/>
      <c r="Q2" s="7"/>
    </row>
    <row r="3" spans="1:44" s="6" customFormat="1" ht="15" customHeight="1">
      <c r="A3" s="65" t="s">
        <v>2</v>
      </c>
      <c r="B3" s="65"/>
      <c r="C3" s="66" t="s">
        <v>3</v>
      </c>
      <c r="E3" s="65" t="s">
        <v>4</v>
      </c>
      <c r="F3" s="65"/>
      <c r="G3" s="65"/>
      <c r="H3" s="65"/>
      <c r="I3" s="65"/>
    </row>
    <row r="4" spans="1:44" s="6" customFormat="1" ht="15" customHeight="1">
      <c r="A4" s="65"/>
      <c r="B4" s="65"/>
      <c r="C4" s="66"/>
      <c r="E4" s="14" t="s">
        <v>5</v>
      </c>
      <c r="F4" s="14" t="s">
        <v>6</v>
      </c>
      <c r="G4" s="65" t="s">
        <v>7</v>
      </c>
      <c r="H4" s="65"/>
      <c r="I4" s="65"/>
    </row>
    <row r="5" spans="1:44" s="6" customFormat="1" ht="15" customHeight="1">
      <c r="A5" s="65" t="s">
        <v>8</v>
      </c>
      <c r="B5" s="65"/>
      <c r="C5" s="64" t="s">
        <v>9</v>
      </c>
      <c r="E5" s="9">
        <v>1</v>
      </c>
      <c r="F5" s="55">
        <v>46052</v>
      </c>
      <c r="G5" s="63" t="s">
        <v>10</v>
      </c>
      <c r="H5" s="63"/>
      <c r="I5" s="63"/>
    </row>
    <row r="6" spans="1:44" s="6" customFormat="1" ht="58.5" customHeight="1">
      <c r="A6" s="65"/>
      <c r="B6" s="65"/>
      <c r="C6" s="64"/>
      <c r="E6" s="9">
        <v>2</v>
      </c>
      <c r="F6" s="9" t="s">
        <v>11</v>
      </c>
      <c r="G6" s="63" t="s">
        <v>12</v>
      </c>
      <c r="H6" s="63"/>
      <c r="I6" s="63"/>
    </row>
    <row r="7" spans="1:44" s="6" customFormat="1" ht="15" customHeight="1">
      <c r="A7" s="65" t="s">
        <v>13</v>
      </c>
      <c r="B7" s="65"/>
      <c r="C7" s="39">
        <v>2026</v>
      </c>
      <c r="E7" s="9"/>
      <c r="F7" s="9"/>
      <c r="G7" s="64"/>
      <c r="H7" s="64"/>
      <c r="I7" s="64"/>
    </row>
    <row r="8" spans="1:44" s="6" customFormat="1"/>
    <row r="9" spans="1:44" ht="37.5" customHeight="1">
      <c r="A9" s="85" t="s">
        <v>14</v>
      </c>
      <c r="B9" s="86"/>
      <c r="C9" s="92" t="s">
        <v>15</v>
      </c>
      <c r="D9" s="92" t="s">
        <v>16</v>
      </c>
      <c r="E9" s="85" t="s">
        <v>17</v>
      </c>
      <c r="F9" s="86"/>
      <c r="G9" s="87" t="s">
        <v>18</v>
      </c>
      <c r="H9" s="88"/>
      <c r="I9" s="88"/>
      <c r="J9" s="88"/>
      <c r="K9" s="88"/>
      <c r="L9" s="89" t="s">
        <v>19</v>
      </c>
      <c r="M9" s="90"/>
      <c r="N9" s="90"/>
      <c r="O9" s="90"/>
      <c r="P9" s="90"/>
      <c r="Q9" s="91"/>
      <c r="R9" s="67" t="s">
        <v>20</v>
      </c>
      <c r="S9" s="68"/>
      <c r="T9" s="68"/>
      <c r="U9" s="69"/>
      <c r="V9" s="82" t="s">
        <v>21</v>
      </c>
      <c r="W9" s="83"/>
      <c r="X9" s="83"/>
      <c r="Y9" s="83"/>
      <c r="Z9" s="84"/>
      <c r="AA9" s="79" t="s">
        <v>22</v>
      </c>
      <c r="AB9" s="80"/>
      <c r="AC9" s="80"/>
      <c r="AD9" s="80"/>
      <c r="AE9" s="81"/>
      <c r="AF9" s="76" t="s">
        <v>23</v>
      </c>
      <c r="AG9" s="77"/>
      <c r="AH9" s="77"/>
      <c r="AI9" s="77"/>
      <c r="AJ9" s="78"/>
      <c r="AK9" s="73" t="s">
        <v>24</v>
      </c>
      <c r="AL9" s="74"/>
      <c r="AM9" s="74"/>
      <c r="AN9" s="74"/>
      <c r="AO9" s="75"/>
      <c r="AP9" s="71" t="s">
        <v>25</v>
      </c>
      <c r="AQ9" s="72"/>
      <c r="AR9" s="72"/>
    </row>
    <row r="10" spans="1:44" s="20" customFormat="1" ht="25.5">
      <c r="A10" s="25" t="s">
        <v>26</v>
      </c>
      <c r="B10" s="25" t="s">
        <v>27</v>
      </c>
      <c r="C10" s="93"/>
      <c r="D10" s="93"/>
      <c r="E10" s="25" t="s">
        <v>28</v>
      </c>
      <c r="F10" s="25" t="s">
        <v>29</v>
      </c>
      <c r="G10" s="16" t="s">
        <v>30</v>
      </c>
      <c r="H10" s="16" t="s">
        <v>31</v>
      </c>
      <c r="I10" s="16" t="s">
        <v>32</v>
      </c>
      <c r="J10" s="16" t="s">
        <v>33</v>
      </c>
      <c r="K10" s="16" t="s">
        <v>34</v>
      </c>
      <c r="L10" s="17" t="s">
        <v>35</v>
      </c>
      <c r="M10" s="17" t="s">
        <v>36</v>
      </c>
      <c r="N10" s="17" t="s">
        <v>37</v>
      </c>
      <c r="O10" s="17" t="s">
        <v>38</v>
      </c>
      <c r="P10" s="17" t="s">
        <v>39</v>
      </c>
      <c r="Q10" s="17" t="s">
        <v>40</v>
      </c>
      <c r="R10" s="19" t="s">
        <v>41</v>
      </c>
      <c r="S10" s="19" t="s">
        <v>42</v>
      </c>
      <c r="T10" s="19" t="s">
        <v>43</v>
      </c>
      <c r="U10" s="19" t="s">
        <v>44</v>
      </c>
      <c r="V10" s="24" t="s">
        <v>45</v>
      </c>
      <c r="W10" s="24" t="s">
        <v>46</v>
      </c>
      <c r="X10" s="24" t="s">
        <v>20</v>
      </c>
      <c r="Y10" s="24" t="s">
        <v>47</v>
      </c>
      <c r="Z10" s="24" t="s">
        <v>48</v>
      </c>
      <c r="AA10" s="18" t="s">
        <v>45</v>
      </c>
      <c r="AB10" s="18" t="s">
        <v>46</v>
      </c>
      <c r="AC10" s="18" t="s">
        <v>20</v>
      </c>
      <c r="AD10" s="18" t="s">
        <v>47</v>
      </c>
      <c r="AE10" s="18" t="s">
        <v>48</v>
      </c>
      <c r="AF10" s="23" t="s">
        <v>45</v>
      </c>
      <c r="AG10" s="23" t="s">
        <v>46</v>
      </c>
      <c r="AH10" s="23" t="s">
        <v>20</v>
      </c>
      <c r="AI10" s="23" t="s">
        <v>47</v>
      </c>
      <c r="AJ10" s="23" t="s">
        <v>48</v>
      </c>
      <c r="AK10" s="22" t="s">
        <v>45</v>
      </c>
      <c r="AL10" s="22" t="s">
        <v>46</v>
      </c>
      <c r="AM10" s="22" t="s">
        <v>20</v>
      </c>
      <c r="AN10" s="22" t="s">
        <v>47</v>
      </c>
      <c r="AO10" s="22" t="s">
        <v>48</v>
      </c>
      <c r="AP10" s="21" t="s">
        <v>45</v>
      </c>
      <c r="AQ10" s="21" t="s">
        <v>46</v>
      </c>
      <c r="AR10" s="21" t="s">
        <v>20</v>
      </c>
    </row>
    <row r="11" spans="1:44" s="5" customFormat="1" ht="409.6">
      <c r="A11" s="4" t="s">
        <v>49</v>
      </c>
      <c r="B11" s="46" t="s">
        <v>50</v>
      </c>
      <c r="C11" s="11" t="s">
        <v>51</v>
      </c>
      <c r="D11" s="11" t="s">
        <v>52</v>
      </c>
      <c r="E11" s="11" t="s">
        <v>53</v>
      </c>
      <c r="F11" s="11" t="s">
        <v>53</v>
      </c>
      <c r="G11" s="2" t="s">
        <v>54</v>
      </c>
      <c r="H11" s="3" t="s">
        <v>55</v>
      </c>
      <c r="I11" s="47" t="s">
        <v>56</v>
      </c>
      <c r="J11" s="48">
        <v>0.9</v>
      </c>
      <c r="K11" s="3" t="s">
        <v>57</v>
      </c>
      <c r="L11" s="12" t="s">
        <v>58</v>
      </c>
      <c r="M11" s="49">
        <v>0.9</v>
      </c>
      <c r="N11" s="49">
        <v>0.9</v>
      </c>
      <c r="O11" s="49">
        <v>0.9</v>
      </c>
      <c r="P11" s="49">
        <v>0.9</v>
      </c>
      <c r="Q11" s="48">
        <f>AVERAGE(M11:P11)</f>
        <v>0.9</v>
      </c>
      <c r="R11" s="51" t="s">
        <v>59</v>
      </c>
      <c r="S11" s="3" t="s">
        <v>60</v>
      </c>
      <c r="T11" s="2" t="s">
        <v>9</v>
      </c>
      <c r="U11" s="2" t="s">
        <v>61</v>
      </c>
      <c r="V11" s="60">
        <f>M11</f>
        <v>0.9</v>
      </c>
      <c r="W11" s="61">
        <v>1</v>
      </c>
      <c r="X11" s="28">
        <f t="shared" ref="X11:X16" si="0">IFERROR(IF(W11/V11&gt;1,1,W11/V11),0)</f>
        <v>1</v>
      </c>
      <c r="Y11" s="95" t="s">
        <v>62</v>
      </c>
      <c r="Z11" s="96" t="s">
        <v>63</v>
      </c>
      <c r="AA11" s="30">
        <f t="shared" ref="AA11:AA16" si="1">N11</f>
        <v>0.9</v>
      </c>
      <c r="AB11" s="32"/>
      <c r="AC11" s="28">
        <f t="shared" ref="AC11:AC16" si="2">IFERROR(IF(AB11/AA11&gt;1,1,AB11/AA11),0)</f>
        <v>0</v>
      </c>
      <c r="AD11" s="2"/>
      <c r="AE11" s="2"/>
      <c r="AF11" s="30">
        <f t="shared" ref="AF11:AF16" si="3">O11</f>
        <v>0.9</v>
      </c>
      <c r="AG11" s="32"/>
      <c r="AH11" s="28">
        <f t="shared" ref="AH11:AH16" si="4">IFERROR(IF(AG11/AF11&gt;1,1,AG11/AF11),0)</f>
        <v>0</v>
      </c>
      <c r="AI11" s="2"/>
      <c r="AJ11" s="2"/>
      <c r="AK11" s="30">
        <f t="shared" ref="AK11:AK16" si="5">P11</f>
        <v>0.9</v>
      </c>
      <c r="AL11" s="32"/>
      <c r="AM11" s="28">
        <f t="shared" ref="AM11:AM16" si="6">IFERROR(IF(AL11/AK11&gt;1,1,AL11/AK11),0)</f>
        <v>0</v>
      </c>
      <c r="AN11" s="2"/>
      <c r="AO11" s="2"/>
      <c r="AP11" s="34">
        <f t="shared" ref="AP11:AP16" si="7">Q11</f>
        <v>0.9</v>
      </c>
      <c r="AQ11" s="59">
        <f>IFERROR(AVERAGE(W11,AB11,AG11,AL11)*0.25,0)</f>
        <v>0.25</v>
      </c>
      <c r="AR11" s="35">
        <f t="shared" ref="AR11:AR16" si="8">IFERROR(IF(AQ11/AP11&gt;1,1,AQ11/AP11),0)</f>
        <v>0.27777777777777779</v>
      </c>
    </row>
    <row r="12" spans="1:44" s="5" customFormat="1" ht="183">
      <c r="A12" s="27" t="s">
        <v>64</v>
      </c>
      <c r="B12" s="46" t="s">
        <v>65</v>
      </c>
      <c r="C12" s="11" t="s">
        <v>51</v>
      </c>
      <c r="D12" s="11" t="s">
        <v>52</v>
      </c>
      <c r="E12" s="11" t="s">
        <v>53</v>
      </c>
      <c r="F12" s="11" t="s">
        <v>53</v>
      </c>
      <c r="G12" s="2" t="s">
        <v>54</v>
      </c>
      <c r="H12" s="3" t="s">
        <v>66</v>
      </c>
      <c r="I12" s="47" t="s">
        <v>56</v>
      </c>
      <c r="J12" s="48">
        <v>0.85</v>
      </c>
      <c r="K12" s="3" t="s">
        <v>67</v>
      </c>
      <c r="L12" s="12" t="s">
        <v>58</v>
      </c>
      <c r="M12" s="50">
        <v>0.85</v>
      </c>
      <c r="N12" s="50">
        <v>0.85</v>
      </c>
      <c r="O12" s="50">
        <v>0.85</v>
      </c>
      <c r="P12" s="50">
        <v>0.85</v>
      </c>
      <c r="Q12" s="48">
        <f>AVERAGE(M12:P12)</f>
        <v>0.85</v>
      </c>
      <c r="R12" s="51" t="s">
        <v>68</v>
      </c>
      <c r="S12" s="3" t="s">
        <v>69</v>
      </c>
      <c r="T12" s="2" t="s">
        <v>9</v>
      </c>
      <c r="U12" s="2" t="s">
        <v>61</v>
      </c>
      <c r="V12" s="60">
        <f t="shared" ref="V12:V16" si="9">M12</f>
        <v>0.85</v>
      </c>
      <c r="W12" s="61">
        <v>1</v>
      </c>
      <c r="X12" s="28">
        <f t="shared" si="0"/>
        <v>1</v>
      </c>
      <c r="Y12" s="97" t="s">
        <v>70</v>
      </c>
      <c r="Z12" s="98" t="s">
        <v>71</v>
      </c>
      <c r="AA12" s="30">
        <f t="shared" si="1"/>
        <v>0.85</v>
      </c>
      <c r="AB12" s="32"/>
      <c r="AC12" s="28">
        <f t="shared" si="2"/>
        <v>0</v>
      </c>
      <c r="AD12" s="2"/>
      <c r="AE12" s="2"/>
      <c r="AF12" s="30">
        <f t="shared" si="3"/>
        <v>0.85</v>
      </c>
      <c r="AG12" s="32"/>
      <c r="AH12" s="28">
        <f t="shared" si="4"/>
        <v>0</v>
      </c>
      <c r="AI12" s="2"/>
      <c r="AJ12" s="2"/>
      <c r="AK12" s="30">
        <f t="shared" si="5"/>
        <v>0.85</v>
      </c>
      <c r="AL12" s="32"/>
      <c r="AM12" s="28">
        <f t="shared" si="6"/>
        <v>0</v>
      </c>
      <c r="AN12" s="2"/>
      <c r="AO12" s="2"/>
      <c r="AP12" s="34">
        <f t="shared" si="7"/>
        <v>0.85</v>
      </c>
      <c r="AQ12" s="59">
        <f t="shared" ref="AQ12:AQ16" si="10">IFERROR(AVERAGE(W12,AB12,AG12,AL12)*0.25,0)</f>
        <v>0.25</v>
      </c>
      <c r="AR12" s="35">
        <f t="shared" si="8"/>
        <v>0.29411764705882354</v>
      </c>
    </row>
    <row r="13" spans="1:44" s="5" customFormat="1" ht="91.5">
      <c r="A13" s="27" t="s">
        <v>72</v>
      </c>
      <c r="B13" s="3" t="s">
        <v>73</v>
      </c>
      <c r="C13" s="11" t="s">
        <v>51</v>
      </c>
      <c r="D13" s="11" t="s">
        <v>52</v>
      </c>
      <c r="E13" s="11" t="s">
        <v>53</v>
      </c>
      <c r="F13" s="11" t="s">
        <v>53</v>
      </c>
      <c r="G13" s="2" t="s">
        <v>54</v>
      </c>
      <c r="H13" s="3" t="s">
        <v>74</v>
      </c>
      <c r="I13" s="47" t="s">
        <v>56</v>
      </c>
      <c r="J13" s="48">
        <v>0.85</v>
      </c>
      <c r="K13" s="3" t="s">
        <v>75</v>
      </c>
      <c r="L13" s="12" t="s">
        <v>58</v>
      </c>
      <c r="M13" s="50">
        <v>0.85</v>
      </c>
      <c r="N13" s="50">
        <v>0.85</v>
      </c>
      <c r="O13" s="50">
        <v>0.85</v>
      </c>
      <c r="P13" s="50">
        <v>0.85</v>
      </c>
      <c r="Q13" s="48">
        <f>AVERAGE(M13:P13)</f>
        <v>0.85</v>
      </c>
      <c r="R13" s="52" t="s">
        <v>76</v>
      </c>
      <c r="S13" s="3" t="s">
        <v>77</v>
      </c>
      <c r="T13" s="2" t="s">
        <v>9</v>
      </c>
      <c r="U13" s="2" t="s">
        <v>61</v>
      </c>
      <c r="V13" s="60">
        <f t="shared" ref="V13:V14" si="11">M13</f>
        <v>0.85</v>
      </c>
      <c r="W13" s="61">
        <v>1</v>
      </c>
      <c r="X13" s="28">
        <f t="shared" si="0"/>
        <v>1</v>
      </c>
      <c r="Y13" s="57" t="s">
        <v>78</v>
      </c>
      <c r="Z13" s="58" t="s">
        <v>79</v>
      </c>
      <c r="AA13" s="30">
        <f t="shared" si="1"/>
        <v>0.85</v>
      </c>
      <c r="AB13" s="32"/>
      <c r="AC13" s="28">
        <f t="shared" si="2"/>
        <v>0</v>
      </c>
      <c r="AD13" s="2"/>
      <c r="AE13" s="2"/>
      <c r="AF13" s="30">
        <f t="shared" si="3"/>
        <v>0.85</v>
      </c>
      <c r="AG13" s="32"/>
      <c r="AH13" s="28">
        <f t="shared" si="4"/>
        <v>0</v>
      </c>
      <c r="AI13" s="2"/>
      <c r="AJ13" s="2"/>
      <c r="AK13" s="30">
        <f t="shared" si="5"/>
        <v>0.85</v>
      </c>
      <c r="AL13" s="32"/>
      <c r="AM13" s="28">
        <f t="shared" si="6"/>
        <v>0</v>
      </c>
      <c r="AN13" s="2"/>
      <c r="AO13" s="2"/>
      <c r="AP13" s="34">
        <f t="shared" si="7"/>
        <v>0.85</v>
      </c>
      <c r="AQ13" s="59">
        <f t="shared" si="10"/>
        <v>0.25</v>
      </c>
      <c r="AR13" s="35">
        <f t="shared" si="8"/>
        <v>0.29411764705882354</v>
      </c>
    </row>
    <row r="14" spans="1:44" s="5" customFormat="1" ht="117">
      <c r="A14" s="27" t="s">
        <v>80</v>
      </c>
      <c r="B14" s="46" t="s">
        <v>81</v>
      </c>
      <c r="C14" s="11" t="s">
        <v>51</v>
      </c>
      <c r="D14" s="11" t="s">
        <v>52</v>
      </c>
      <c r="E14" s="11" t="s">
        <v>53</v>
      </c>
      <c r="F14" s="11" t="s">
        <v>53</v>
      </c>
      <c r="G14" s="2" t="s">
        <v>54</v>
      </c>
      <c r="H14" s="3" t="s">
        <v>82</v>
      </c>
      <c r="I14" s="47" t="s">
        <v>56</v>
      </c>
      <c r="J14" s="48">
        <v>0.85</v>
      </c>
      <c r="K14" s="3" t="s">
        <v>83</v>
      </c>
      <c r="L14" s="12" t="s">
        <v>58</v>
      </c>
      <c r="M14" s="50">
        <v>0.85</v>
      </c>
      <c r="N14" s="50">
        <v>0.85</v>
      </c>
      <c r="O14" s="50">
        <v>0.85</v>
      </c>
      <c r="P14" s="50">
        <v>0.85</v>
      </c>
      <c r="Q14" s="48">
        <f>AVERAGE(M14:P14)</f>
        <v>0.85</v>
      </c>
      <c r="R14" s="53" t="s">
        <v>84</v>
      </c>
      <c r="S14" s="3" t="s">
        <v>85</v>
      </c>
      <c r="T14" s="2" t="s">
        <v>9</v>
      </c>
      <c r="U14" s="2" t="s">
        <v>61</v>
      </c>
      <c r="V14" s="60">
        <f t="shared" si="11"/>
        <v>0.85</v>
      </c>
      <c r="W14" s="61">
        <v>1</v>
      </c>
      <c r="X14" s="28">
        <f t="shared" si="0"/>
        <v>1</v>
      </c>
      <c r="Y14" s="57" t="s">
        <v>86</v>
      </c>
      <c r="Z14" s="2" t="s">
        <v>87</v>
      </c>
      <c r="AA14" s="30">
        <f t="shared" si="1"/>
        <v>0.85</v>
      </c>
      <c r="AB14" s="32"/>
      <c r="AC14" s="28">
        <f t="shared" si="2"/>
        <v>0</v>
      </c>
      <c r="AD14" s="2"/>
      <c r="AE14" s="2"/>
      <c r="AF14" s="30">
        <f t="shared" si="3"/>
        <v>0.85</v>
      </c>
      <c r="AG14" s="32"/>
      <c r="AH14" s="28">
        <f t="shared" si="4"/>
        <v>0</v>
      </c>
      <c r="AI14" s="2"/>
      <c r="AJ14" s="2"/>
      <c r="AK14" s="30">
        <f t="shared" si="5"/>
        <v>0.85</v>
      </c>
      <c r="AL14" s="32"/>
      <c r="AM14" s="28">
        <f t="shared" si="6"/>
        <v>0</v>
      </c>
      <c r="AN14" s="2"/>
      <c r="AO14" s="2"/>
      <c r="AP14" s="34">
        <f t="shared" si="7"/>
        <v>0.85</v>
      </c>
      <c r="AQ14" s="59">
        <f t="shared" si="10"/>
        <v>0.25</v>
      </c>
      <c r="AR14" s="35">
        <f t="shared" si="8"/>
        <v>0.29411764705882354</v>
      </c>
    </row>
    <row r="15" spans="1:44" s="5" customFormat="1" ht="133.5">
      <c r="A15" s="27" t="s">
        <v>88</v>
      </c>
      <c r="B15" s="3" t="s">
        <v>89</v>
      </c>
      <c r="C15" s="11" t="s">
        <v>51</v>
      </c>
      <c r="D15" s="11" t="s">
        <v>52</v>
      </c>
      <c r="E15" s="11" t="s">
        <v>53</v>
      </c>
      <c r="F15" s="11" t="s">
        <v>53</v>
      </c>
      <c r="G15" s="2" t="s">
        <v>54</v>
      </c>
      <c r="H15" s="3" t="s">
        <v>90</v>
      </c>
      <c r="I15" s="47" t="s">
        <v>91</v>
      </c>
      <c r="J15" s="3">
        <v>4</v>
      </c>
      <c r="K15" s="3" t="s">
        <v>92</v>
      </c>
      <c r="L15" s="12" t="s">
        <v>93</v>
      </c>
      <c r="M15" s="43">
        <v>1</v>
      </c>
      <c r="N15" s="43">
        <v>1</v>
      </c>
      <c r="O15" s="43">
        <v>1</v>
      </c>
      <c r="P15" s="43">
        <v>1</v>
      </c>
      <c r="Q15" s="3">
        <f>SUM(M15:P15)</f>
        <v>4</v>
      </c>
      <c r="R15" s="51" t="s">
        <v>94</v>
      </c>
      <c r="S15" s="3" t="s">
        <v>60</v>
      </c>
      <c r="T15" s="2" t="s">
        <v>9</v>
      </c>
      <c r="U15" s="2" t="s">
        <v>61</v>
      </c>
      <c r="V15" s="30">
        <f t="shared" ref="V15" si="12">M15</f>
        <v>1</v>
      </c>
      <c r="W15" s="56">
        <v>1</v>
      </c>
      <c r="X15" s="28">
        <f t="shared" si="0"/>
        <v>1</v>
      </c>
      <c r="Y15" s="58" t="s">
        <v>95</v>
      </c>
      <c r="Z15" s="96" t="s">
        <v>96</v>
      </c>
      <c r="AA15" s="30">
        <f t="shared" si="1"/>
        <v>1</v>
      </c>
      <c r="AB15" s="32"/>
      <c r="AC15" s="28">
        <f t="shared" si="2"/>
        <v>0</v>
      </c>
      <c r="AD15" s="2"/>
      <c r="AE15" s="2"/>
      <c r="AF15" s="30">
        <f t="shared" si="3"/>
        <v>1</v>
      </c>
      <c r="AG15" s="32"/>
      <c r="AH15" s="28">
        <f t="shared" si="4"/>
        <v>0</v>
      </c>
      <c r="AI15" s="2"/>
      <c r="AJ15" s="2"/>
      <c r="AK15" s="30">
        <f t="shared" si="5"/>
        <v>1</v>
      </c>
      <c r="AL15" s="32"/>
      <c r="AM15" s="28">
        <f t="shared" si="6"/>
        <v>0</v>
      </c>
      <c r="AN15" s="2"/>
      <c r="AO15" s="2"/>
      <c r="AP15" s="34">
        <f t="shared" si="7"/>
        <v>4</v>
      </c>
      <c r="AQ15" s="59">
        <f>IFERROR(W15+AB15+AG15+AL15,0)</f>
        <v>1</v>
      </c>
      <c r="AR15" s="35">
        <f t="shared" si="8"/>
        <v>0.25</v>
      </c>
    </row>
    <row r="16" spans="1:44" s="5" customFormat="1" ht="199.5">
      <c r="A16" s="27" t="s">
        <v>97</v>
      </c>
      <c r="B16" s="3" t="s">
        <v>98</v>
      </c>
      <c r="C16" s="11" t="s">
        <v>51</v>
      </c>
      <c r="D16" s="11" t="s">
        <v>52</v>
      </c>
      <c r="E16" s="11" t="s">
        <v>53</v>
      </c>
      <c r="F16" s="11" t="s">
        <v>53</v>
      </c>
      <c r="G16" s="2" t="s">
        <v>54</v>
      </c>
      <c r="H16" s="3" t="s">
        <v>99</v>
      </c>
      <c r="I16" s="47" t="s">
        <v>56</v>
      </c>
      <c r="J16" s="48">
        <v>1</v>
      </c>
      <c r="K16" s="3" t="s">
        <v>100</v>
      </c>
      <c r="L16" s="12" t="s">
        <v>58</v>
      </c>
      <c r="M16" s="49">
        <v>1</v>
      </c>
      <c r="N16" s="49">
        <v>1</v>
      </c>
      <c r="O16" s="49">
        <v>1</v>
      </c>
      <c r="P16" s="49">
        <v>1</v>
      </c>
      <c r="Q16" s="48">
        <f>AVERAGE(M16:P16)</f>
        <v>1</v>
      </c>
      <c r="R16" s="54" t="s">
        <v>101</v>
      </c>
      <c r="S16" s="3" t="s">
        <v>102</v>
      </c>
      <c r="T16" s="2" t="s">
        <v>9</v>
      </c>
      <c r="U16" s="2" t="s">
        <v>61</v>
      </c>
      <c r="V16" s="60">
        <f t="shared" si="9"/>
        <v>1</v>
      </c>
      <c r="W16" s="56">
        <v>1</v>
      </c>
      <c r="X16" s="28">
        <f t="shared" si="0"/>
        <v>1</v>
      </c>
      <c r="Y16" s="2" t="s">
        <v>103</v>
      </c>
      <c r="Z16" s="62" t="s">
        <v>104</v>
      </c>
      <c r="AA16" s="30">
        <f t="shared" si="1"/>
        <v>1</v>
      </c>
      <c r="AB16" s="32"/>
      <c r="AC16" s="28">
        <f t="shared" si="2"/>
        <v>0</v>
      </c>
      <c r="AD16" s="2"/>
      <c r="AE16" s="2"/>
      <c r="AF16" s="30">
        <f t="shared" si="3"/>
        <v>1</v>
      </c>
      <c r="AG16" s="32"/>
      <c r="AH16" s="28">
        <f t="shared" si="4"/>
        <v>0</v>
      </c>
      <c r="AI16" s="2"/>
      <c r="AJ16" s="2"/>
      <c r="AK16" s="30">
        <f t="shared" si="5"/>
        <v>1</v>
      </c>
      <c r="AL16" s="32"/>
      <c r="AM16" s="28">
        <f t="shared" si="6"/>
        <v>0</v>
      </c>
      <c r="AN16" s="2"/>
      <c r="AO16" s="2"/>
      <c r="AP16" s="34">
        <f t="shared" si="7"/>
        <v>1</v>
      </c>
      <c r="AQ16" s="59">
        <f t="shared" si="10"/>
        <v>0.25</v>
      </c>
      <c r="AR16" s="35">
        <f t="shared" si="8"/>
        <v>0.25</v>
      </c>
    </row>
    <row r="17" spans="1:44" s="44" customFormat="1" ht="21">
      <c r="A17" s="15"/>
      <c r="B17" s="15" t="s">
        <v>105</v>
      </c>
      <c r="C17" s="15"/>
      <c r="D17" s="15"/>
      <c r="E17" s="15"/>
      <c r="F17" s="15"/>
      <c r="G17" s="15"/>
      <c r="H17" s="15"/>
      <c r="I17" s="15"/>
      <c r="J17" s="15"/>
      <c r="K17" s="15"/>
      <c r="L17" s="15"/>
      <c r="M17" s="31"/>
      <c r="N17" s="31"/>
      <c r="O17" s="31"/>
      <c r="P17" s="31"/>
      <c r="Q17" s="31"/>
      <c r="R17" s="15"/>
      <c r="S17" s="15"/>
      <c r="T17" s="15"/>
      <c r="U17" s="15"/>
      <c r="V17" s="15"/>
      <c r="W17" s="29"/>
      <c r="X17" s="33">
        <f>AVERAGE(X11:X16)</f>
        <v>1</v>
      </c>
      <c r="Y17" s="15"/>
      <c r="Z17" s="15"/>
      <c r="AA17" s="31"/>
      <c r="AB17" s="29"/>
      <c r="AC17" s="33">
        <f>AVERAGE(AC11:AC16)</f>
        <v>0</v>
      </c>
      <c r="AD17" s="15"/>
      <c r="AE17" s="15"/>
      <c r="AF17" s="31"/>
      <c r="AG17" s="29"/>
      <c r="AH17" s="33">
        <f>AVERAGE(AH11:AH16)</f>
        <v>0</v>
      </c>
      <c r="AI17" s="15"/>
      <c r="AJ17" s="15"/>
      <c r="AK17" s="31"/>
      <c r="AL17" s="29"/>
      <c r="AM17" s="33">
        <f>AVERAGE(AM11:AM16)</f>
        <v>0</v>
      </c>
      <c r="AN17" s="15"/>
      <c r="AO17" s="15"/>
      <c r="AP17" s="31"/>
      <c r="AQ17" s="29"/>
      <c r="AR17" s="45">
        <f>AVERAGE(AR11:AR16)</f>
        <v>0.27668845315904139</v>
      </c>
    </row>
  </sheetData>
  <sheetProtection formatCells="0" formatRows="0" insertRows="0" insertHyperlinks="0" deleteRows="0" sort="0" autoFilter="0" pivotTables="0"/>
  <mergeCells count="24">
    <mergeCell ref="R9:U9"/>
    <mergeCell ref="H1:I1"/>
    <mergeCell ref="A1:G1"/>
    <mergeCell ref="AP9:AR9"/>
    <mergeCell ref="AK9:AO9"/>
    <mergeCell ref="AF9:AJ9"/>
    <mergeCell ref="AA9:AE9"/>
    <mergeCell ref="V9:Z9"/>
    <mergeCell ref="A9:B9"/>
    <mergeCell ref="G9:K9"/>
    <mergeCell ref="L9:Q9"/>
    <mergeCell ref="E9:F9"/>
    <mergeCell ref="C9:C10"/>
    <mergeCell ref="D9:D10"/>
    <mergeCell ref="G4:I4"/>
    <mergeCell ref="E3:I3"/>
    <mergeCell ref="G5:I5"/>
    <mergeCell ref="G6:I6"/>
    <mergeCell ref="G7:I7"/>
    <mergeCell ref="A3:B4"/>
    <mergeCell ref="A5:B6"/>
    <mergeCell ref="A7:B7"/>
    <mergeCell ref="C3:C4"/>
    <mergeCell ref="C5:C6"/>
  </mergeCells>
  <phoneticPr fontId="10" type="noConversion"/>
  <dataValidations count="2">
    <dataValidation allowBlank="1" showInputMessage="1" showErrorMessage="1" error="Escriba un texto " promptTitle="Cualquier contenido" sqref="I8 E4:E7" xr:uid="{00000000-0002-0000-0100-000000000000}"/>
    <dataValidation type="decimal" allowBlank="1" showInputMessage="1" showErrorMessage="1" sqref="V15:V16 W15:X17 V11:X14 AR11:AR17 AM11:AM17 AH11:AH17 AC11:AC17 AK11:AK16 AF11:AF16 AA11:AA16 AP11:AP16" xr:uid="{2620A730-8CA7-472C-88BC-172E885C72B7}">
      <formula1>0</formula1>
      <formula2>1000000</formula2>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error="Escriba un texto " promptTitle="Cualquier contenido" xr:uid="{00000000-0002-0000-0100-000001000000}">
          <x14:formula1>
            <xm:f>Listas!#REF!</xm:f>
          </x14:formula1>
          <xm:sqref>I18:I1048576</xm:sqref>
        </x14:dataValidation>
        <x14:dataValidation type="list" allowBlank="1" showInputMessage="1" showErrorMessage="1" xr:uid="{D42C5450-6ED3-4564-A887-50449244D0BF}">
          <x14:formula1>
            <xm:f>Listas!$B$2:$B$13</xm:f>
          </x14:formula1>
          <xm:sqref>C11:C16</xm:sqref>
        </x14:dataValidation>
        <x14:dataValidation type="list" allowBlank="1" showInputMessage="1" showErrorMessage="1" xr:uid="{368CAFF5-BE04-4FFF-B338-51D69BA23554}">
          <x14:formula1>
            <xm:f>Listas!$C$2:$C$10</xm:f>
          </x14:formula1>
          <xm:sqref>D11:D16</xm:sqref>
        </x14:dataValidation>
        <x14:dataValidation type="list" allowBlank="1" showInputMessage="1" showErrorMessage="1" xr:uid="{644DEEAA-0D3C-4060-99CA-C576A2F91A4D}">
          <x14:formula1>
            <xm:f>Listas!$F$2:$F$4</xm:f>
          </x14:formula1>
          <xm:sqref>G11:G16</xm:sqref>
        </x14:dataValidation>
        <x14:dataValidation type="list" allowBlank="1" showInputMessage="1" showErrorMessage="1" xr:uid="{F27B990B-F8E1-43B0-B8F7-E94519E68711}">
          <x14:formula1>
            <xm:f>Listas!$G$2:$G$5</xm:f>
          </x14:formula1>
          <xm:sqref>L11:L16</xm:sqref>
        </x14:dataValidation>
        <x14:dataValidation type="list" allowBlank="1" showInputMessage="1" showErrorMessage="1" xr:uid="{04D58E5A-C535-424D-AAB5-8991AB9C5DFB}">
          <x14:formula1>
            <xm:f>Listas!$D$2:$D$9</xm:f>
          </x14:formula1>
          <xm:sqref>E11:E16</xm:sqref>
        </x14:dataValidation>
        <x14:dataValidation type="list" allowBlank="1" showInputMessage="1" showErrorMessage="1" xr:uid="{80A19DC1-4D67-4B84-B2EE-734B5921D124}">
          <x14:formula1>
            <xm:f>Listas!$A$2:$A$25</xm:f>
          </x14:formula1>
          <xm:sqref>T11:U16</xm:sqref>
        </x14:dataValidation>
        <x14:dataValidation type="list" allowBlank="1" showInputMessage="1" showErrorMessage="1" xr:uid="{94BFE97B-46A0-467F-9442-89239FE74AC9}">
          <x14:formula1>
            <xm:f>Listas!$H$2:$H$12</xm:f>
          </x14:formula1>
          <xm:sqref>C3:C4</xm:sqref>
        </x14:dataValidation>
        <x14:dataValidation type="list" allowBlank="1" showInputMessage="1" showErrorMessage="1" xr:uid="{07B51FF0-401A-45B7-B515-DEE3D60817A2}">
          <x14:formula1>
            <xm:f>Listas!$E$2:$E$22</xm:f>
          </x14:formula1>
          <xm:sqref>F11:F16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D92E5-47B3-4CF5-A63B-57027FE34DD8}">
  <dimension ref="A1:B21"/>
  <sheetViews>
    <sheetView workbookViewId="0">
      <selection activeCell="B9" sqref="B9"/>
    </sheetView>
  </sheetViews>
  <sheetFormatPr defaultColWidth="11.42578125" defaultRowHeight="15"/>
  <cols>
    <col min="1" max="1" width="29" style="38" bestFit="1" customWidth="1"/>
    <col min="2" max="2" width="70.42578125" style="38" customWidth="1"/>
  </cols>
  <sheetData>
    <row r="1" spans="1:2" ht="21">
      <c r="A1" s="94" t="s">
        <v>106</v>
      </c>
      <c r="B1" s="94"/>
    </row>
    <row r="2" spans="1:2" ht="21">
      <c r="A2" s="42" t="s">
        <v>107</v>
      </c>
      <c r="B2" s="42" t="s">
        <v>7</v>
      </c>
    </row>
    <row r="3" spans="1:2">
      <c r="A3" s="40" t="s">
        <v>108</v>
      </c>
      <c r="B3" s="41" t="s">
        <v>109</v>
      </c>
    </row>
    <row r="4" spans="1:2" ht="45">
      <c r="A4" s="40" t="s">
        <v>110</v>
      </c>
      <c r="B4" s="41" t="s">
        <v>111</v>
      </c>
    </row>
    <row r="5" spans="1:2" ht="45">
      <c r="A5" s="40" t="s">
        <v>112</v>
      </c>
      <c r="B5" s="41" t="s">
        <v>113</v>
      </c>
    </row>
    <row r="6" spans="1:2" ht="45">
      <c r="A6" s="40" t="s">
        <v>114</v>
      </c>
      <c r="B6" s="41" t="s">
        <v>115</v>
      </c>
    </row>
    <row r="7" spans="1:2" ht="30">
      <c r="A7" s="40" t="s">
        <v>116</v>
      </c>
      <c r="B7" s="41" t="s">
        <v>117</v>
      </c>
    </row>
    <row r="8" spans="1:2" ht="30">
      <c r="A8" s="40" t="s">
        <v>118</v>
      </c>
      <c r="B8" s="41" t="s">
        <v>117</v>
      </c>
    </row>
    <row r="9" spans="1:2" ht="150">
      <c r="A9" s="40" t="s">
        <v>119</v>
      </c>
      <c r="B9" s="41" t="s">
        <v>120</v>
      </c>
    </row>
    <row r="10" spans="1:2" ht="30">
      <c r="A10" s="40" t="s">
        <v>121</v>
      </c>
      <c r="B10" s="41" t="s">
        <v>122</v>
      </c>
    </row>
    <row r="11" spans="1:2" ht="30">
      <c r="A11" s="40" t="s">
        <v>123</v>
      </c>
      <c r="B11" s="41" t="s">
        <v>124</v>
      </c>
    </row>
    <row r="12" spans="1:2" ht="75">
      <c r="A12" s="40" t="s">
        <v>125</v>
      </c>
      <c r="B12" s="41" t="s">
        <v>126</v>
      </c>
    </row>
    <row r="13" spans="1:2" ht="30">
      <c r="A13" s="40" t="s">
        <v>127</v>
      </c>
      <c r="B13" s="41" t="s">
        <v>128</v>
      </c>
    </row>
    <row r="14" spans="1:2" ht="300">
      <c r="A14" s="40" t="s">
        <v>129</v>
      </c>
      <c r="B14" s="41" t="s">
        <v>130</v>
      </c>
    </row>
    <row r="15" spans="1:2" ht="30">
      <c r="A15" s="40" t="s">
        <v>131</v>
      </c>
      <c r="B15" s="41" t="s">
        <v>132</v>
      </c>
    </row>
    <row r="16" spans="1:2" ht="30">
      <c r="A16" s="40" t="s">
        <v>133</v>
      </c>
      <c r="B16" s="41" t="s">
        <v>134</v>
      </c>
    </row>
    <row r="17" spans="1:2" ht="45">
      <c r="A17" s="40" t="s">
        <v>135</v>
      </c>
      <c r="B17" s="41" t="s">
        <v>136</v>
      </c>
    </row>
    <row r="18" spans="1:2" ht="30">
      <c r="A18" s="40" t="s">
        <v>137</v>
      </c>
      <c r="B18" s="41" t="s">
        <v>138</v>
      </c>
    </row>
    <row r="19" spans="1:2" ht="30">
      <c r="A19" s="40" t="s">
        <v>139</v>
      </c>
      <c r="B19" s="41" t="s">
        <v>140</v>
      </c>
    </row>
    <row r="20" spans="1:2" ht="60">
      <c r="A20" s="40" t="s">
        <v>141</v>
      </c>
      <c r="B20" s="41" t="s">
        <v>142</v>
      </c>
    </row>
    <row r="21" spans="1:2" ht="45">
      <c r="A21" s="40" t="s">
        <v>143</v>
      </c>
      <c r="B21" s="41" t="s">
        <v>144</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5"/>
  <sheetViews>
    <sheetView workbookViewId="0">
      <selection activeCell="A21" sqref="A21"/>
    </sheetView>
  </sheetViews>
  <sheetFormatPr defaultColWidth="11.42578125" defaultRowHeight="15"/>
  <cols>
    <col min="1" max="1" width="94.28515625" bestFit="1" customWidth="1"/>
    <col min="2" max="2" width="72.85546875" customWidth="1"/>
    <col min="3" max="3" width="120.42578125" customWidth="1"/>
    <col min="4" max="4" width="40.28515625" bestFit="1" customWidth="1"/>
    <col min="5" max="5" width="84" bestFit="1" customWidth="1"/>
    <col min="6" max="6" width="15.7109375" bestFit="1" customWidth="1"/>
    <col min="7" max="7" width="21" bestFit="1" customWidth="1"/>
    <col min="8" max="8" width="69.140625" bestFit="1" customWidth="1"/>
  </cols>
  <sheetData>
    <row r="1" spans="1:8" s="26" customFormat="1">
      <c r="A1" s="26" t="s">
        <v>145</v>
      </c>
      <c r="B1" s="26" t="s">
        <v>146</v>
      </c>
      <c r="C1" s="26" t="s">
        <v>147</v>
      </c>
      <c r="D1" s="26" t="s">
        <v>148</v>
      </c>
      <c r="E1" s="26" t="s">
        <v>149</v>
      </c>
      <c r="F1" s="26" t="s">
        <v>30</v>
      </c>
      <c r="G1" s="26" t="s">
        <v>35</v>
      </c>
      <c r="H1" s="26" t="s">
        <v>2</v>
      </c>
    </row>
    <row r="2" spans="1:8">
      <c r="A2" t="s">
        <v>150</v>
      </c>
      <c r="B2" t="s">
        <v>151</v>
      </c>
      <c r="C2" t="s">
        <v>152</v>
      </c>
      <c r="D2" t="s">
        <v>153</v>
      </c>
      <c r="E2" s="37" t="s">
        <v>154</v>
      </c>
      <c r="F2" t="s">
        <v>54</v>
      </c>
      <c r="G2" t="s">
        <v>93</v>
      </c>
      <c r="H2" t="s">
        <v>155</v>
      </c>
    </row>
    <row r="3" spans="1:8">
      <c r="A3" t="s">
        <v>156</v>
      </c>
      <c r="B3" t="s">
        <v>157</v>
      </c>
      <c r="C3" t="s">
        <v>158</v>
      </c>
      <c r="D3" t="s">
        <v>159</v>
      </c>
      <c r="E3" s="37" t="s">
        <v>160</v>
      </c>
      <c r="F3" t="s">
        <v>161</v>
      </c>
      <c r="G3" t="s">
        <v>58</v>
      </c>
      <c r="H3" t="s">
        <v>162</v>
      </c>
    </row>
    <row r="4" spans="1:8">
      <c r="A4" t="s">
        <v>163</v>
      </c>
      <c r="B4" t="s">
        <v>164</v>
      </c>
      <c r="C4" t="s">
        <v>52</v>
      </c>
      <c r="D4" t="s">
        <v>165</v>
      </c>
      <c r="E4" s="37" t="s">
        <v>166</v>
      </c>
      <c r="F4" t="s">
        <v>167</v>
      </c>
      <c r="G4" t="s">
        <v>168</v>
      </c>
      <c r="H4" t="s">
        <v>169</v>
      </c>
    </row>
    <row r="5" spans="1:8">
      <c r="A5" t="s">
        <v>170</v>
      </c>
      <c r="B5" t="s">
        <v>171</v>
      </c>
      <c r="C5" t="s">
        <v>172</v>
      </c>
      <c r="D5" t="s">
        <v>173</v>
      </c>
      <c r="E5" s="37" t="s">
        <v>174</v>
      </c>
      <c r="G5" t="s">
        <v>175</v>
      </c>
      <c r="H5" t="s">
        <v>176</v>
      </c>
    </row>
    <row r="6" spans="1:8">
      <c r="A6" t="s">
        <v>177</v>
      </c>
      <c r="B6" t="s">
        <v>178</v>
      </c>
      <c r="C6" t="s">
        <v>179</v>
      </c>
      <c r="D6" t="s">
        <v>180</v>
      </c>
      <c r="E6" s="37" t="s">
        <v>181</v>
      </c>
      <c r="H6" t="s">
        <v>182</v>
      </c>
    </row>
    <row r="7" spans="1:8">
      <c r="A7" t="s">
        <v>183</v>
      </c>
      <c r="B7" t="s">
        <v>184</v>
      </c>
      <c r="C7" t="s">
        <v>185</v>
      </c>
      <c r="D7" t="s">
        <v>186</v>
      </c>
      <c r="E7" s="37" t="s">
        <v>187</v>
      </c>
      <c r="H7" t="s">
        <v>188</v>
      </c>
    </row>
    <row r="8" spans="1:8">
      <c r="A8" t="s">
        <v>189</v>
      </c>
      <c r="B8" t="s">
        <v>190</v>
      </c>
      <c r="C8" t="s">
        <v>191</v>
      </c>
      <c r="D8" t="s">
        <v>192</v>
      </c>
      <c r="E8" s="37" t="s">
        <v>193</v>
      </c>
      <c r="H8" t="s">
        <v>194</v>
      </c>
    </row>
    <row r="9" spans="1:8">
      <c r="A9" t="s">
        <v>195</v>
      </c>
      <c r="B9" t="s">
        <v>196</v>
      </c>
      <c r="C9" t="s">
        <v>197</v>
      </c>
      <c r="D9" s="37" t="s">
        <v>53</v>
      </c>
      <c r="E9" s="37" t="s">
        <v>198</v>
      </c>
      <c r="H9" t="s">
        <v>199</v>
      </c>
    </row>
    <row r="10" spans="1:8">
      <c r="A10" t="s">
        <v>200</v>
      </c>
      <c r="B10" t="s">
        <v>201</v>
      </c>
      <c r="C10" t="s">
        <v>202</v>
      </c>
      <c r="E10" s="37" t="s">
        <v>203</v>
      </c>
      <c r="H10" t="s">
        <v>204</v>
      </c>
    </row>
    <row r="11" spans="1:8">
      <c r="A11" t="s">
        <v>205</v>
      </c>
      <c r="B11" t="s">
        <v>206</v>
      </c>
      <c r="E11" s="37" t="s">
        <v>207</v>
      </c>
      <c r="H11" t="s">
        <v>208</v>
      </c>
    </row>
    <row r="12" spans="1:8">
      <c r="A12" t="s">
        <v>209</v>
      </c>
      <c r="B12" t="s">
        <v>51</v>
      </c>
      <c r="E12" s="37" t="s">
        <v>210</v>
      </c>
      <c r="H12" t="s">
        <v>3</v>
      </c>
    </row>
    <row r="13" spans="1:8">
      <c r="A13" t="s">
        <v>211</v>
      </c>
      <c r="B13" t="s">
        <v>212</v>
      </c>
      <c r="E13" s="37" t="s">
        <v>213</v>
      </c>
    </row>
    <row r="14" spans="1:8">
      <c r="A14" t="s">
        <v>214</v>
      </c>
      <c r="E14" s="37" t="s">
        <v>215</v>
      </c>
      <c r="F14" s="10"/>
    </row>
    <row r="15" spans="1:8">
      <c r="A15" t="s">
        <v>216</v>
      </c>
      <c r="E15" s="37" t="s">
        <v>217</v>
      </c>
      <c r="F15" s="10"/>
    </row>
    <row r="16" spans="1:8">
      <c r="A16" t="s">
        <v>218</v>
      </c>
      <c r="E16" s="37" t="s">
        <v>219</v>
      </c>
      <c r="F16" s="10"/>
    </row>
    <row r="17" spans="1:6">
      <c r="A17" t="s">
        <v>220</v>
      </c>
      <c r="E17" s="37" t="s">
        <v>221</v>
      </c>
      <c r="F17" s="10"/>
    </row>
    <row r="18" spans="1:6">
      <c r="A18" t="s">
        <v>222</v>
      </c>
      <c r="E18" s="37" t="s">
        <v>223</v>
      </c>
      <c r="F18" s="10"/>
    </row>
    <row r="19" spans="1:6">
      <c r="A19" t="s">
        <v>224</v>
      </c>
      <c r="E19" s="37" t="s">
        <v>225</v>
      </c>
      <c r="F19" s="10"/>
    </row>
    <row r="20" spans="1:6">
      <c r="A20" t="s">
        <v>61</v>
      </c>
      <c r="E20" s="37" t="s">
        <v>226</v>
      </c>
      <c r="F20" s="10"/>
    </row>
    <row r="21" spans="1:6">
      <c r="A21" t="s">
        <v>227</v>
      </c>
      <c r="D21" s="37"/>
      <c r="E21" s="37" t="s">
        <v>228</v>
      </c>
      <c r="F21" s="10"/>
    </row>
    <row r="22" spans="1:6">
      <c r="A22" t="s">
        <v>9</v>
      </c>
      <c r="E22" s="37" t="s">
        <v>53</v>
      </c>
    </row>
    <row r="23" spans="1:6">
      <c r="A23" t="s">
        <v>229</v>
      </c>
    </row>
    <row r="24" spans="1:6">
      <c r="A24" t="s">
        <v>230</v>
      </c>
    </row>
    <row r="25" spans="1:6">
      <c r="A25" t="s">
        <v>231</v>
      </c>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315B28-F0E2-40CC-AA3A-3960354617C9}"/>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2026-05-04T16:05:38Z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