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5"/>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GESTIÓN INSTITUCIONAL/P Gestión del Talento Humano/PI PAV/"/>
    </mc:Choice>
  </mc:AlternateContent>
  <xr:revisionPtr revIDLastSave="0" documentId="8_{8850598B-8A5E-48B9-871D-63A667372A48}" xr6:coauthVersionLast="47" xr6:coauthVersionMax="47" xr10:uidLastSave="{00000000-0000-0000-0000-000000000000}"/>
  <bookViews>
    <workbookView xWindow="-110" yWindow="-110" windowWidth="19420" windowHeight="10300" xr2:uid="{00000000-000D-0000-FFFF-FFFF00000000}"/>
  </bookViews>
  <sheets>
    <sheet name="PI" sheetId="1" r:id="rId1"/>
    <sheet name="Instrucciones" sheetId="3" r:id="rId2"/>
    <sheet name="Listas" sheetId="2" r:id="rId3"/>
  </sheets>
  <definedNames>
    <definedName name="_xlnm._FilterDatabase" localSheetId="0" hidden="1">PI!$D$11:$D$12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1" l="1"/>
  <c r="AQ12" i="1"/>
  <c r="W11" i="1"/>
  <c r="Q11" i="1"/>
  <c r="AP11" i="1" s="1"/>
  <c r="AR11" i="1" s="1"/>
  <c r="Q12" i="1"/>
  <c r="AP12" i="1" s="1"/>
  <c r="AR12" i="1" s="1"/>
  <c r="AK12" i="1"/>
  <c r="AM12" i="1" s="1"/>
  <c r="AK11" i="1"/>
  <c r="AM11" i="1" s="1"/>
  <c r="AF12" i="1"/>
  <c r="AH12" i="1" s="1"/>
  <c r="AF11" i="1"/>
  <c r="AH11" i="1" s="1"/>
  <c r="AA12" i="1"/>
  <c r="AC12" i="1" s="1"/>
  <c r="AA11" i="1"/>
  <c r="AC11" i="1" s="1"/>
  <c r="V12" i="1"/>
  <c r="X12" i="1" s="1"/>
  <c r="V11" i="1"/>
  <c r="X11" i="1" l="1"/>
  <c r="AR13" i="1"/>
  <c r="X13" i="1"/>
  <c r="AM13" i="1"/>
  <c r="AC13" i="1"/>
  <c r="A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<sst xmlns="http://schemas.openxmlformats.org/spreadsheetml/2006/main" count="243" uniqueCount="199">
  <si>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</si>
  <si>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</si>
  <si>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</si>
  <si>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Anual de Vacantes</t>
  </si>
  <si>
    <t>CONTROL DE CAMBIOS</t>
  </si>
  <si>
    <t>VERSIÓN</t>
  </si>
  <si>
    <t>FECHA</t>
  </si>
  <si>
    <t>DESCRIPCIÓN</t>
  </si>
  <si>
    <t>DEPENDENCIAS ASOCIADAS</t>
  </si>
  <si>
    <t>DGTH - Dirección de Gestión del Talento Humano</t>
  </si>
  <si>
    <t>Publicación del plan de gestión aprobado CIGD. Caso HOLA: 24078</t>
  </si>
  <si>
    <t>Publicación del seguimiento con corte a 31/03/2026.</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</si>
  <si>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</si>
  <si>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</si>
  <si>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</si>
  <si>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</si>
  <si>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</si>
  <si>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</si>
  <si>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</si>
  <si>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</si>
  <si>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</si>
  <si>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</si>
  <si>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</si>
  <si>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</si>
  <si>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</si>
  <si>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</si>
  <si>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</si>
  <si>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</si>
  <si>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</si>
  <si>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</si>
  <si>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</si>
  <si>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</si>
  <si>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</si>
  <si>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</si>
  <si>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</si>
  <si>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</si>
  <si>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</si>
  <si>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</si>
  <si>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</si>
  <si>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</si>
  <si>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</si>
  <si>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</si>
  <si>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</si>
  <si>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</si>
  <si>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</si>
  <si>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</si>
  <si>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</si>
  <si>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</si>
  <si>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</si>
  <si>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Actualizar en un 95% el reporte de vacantes definitivas de carrera administrativa en el aplicativo Sistema de apoyo para la Igualdad, el Mérito y la Oportunidad (SIMO).</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</si>
  <si>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</si>
  <si>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</si>
  <si>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</si>
  <si>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</si>
  <si>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</si>
  <si>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vacantes definitivas de carrera administrativa actualizadas en SIMO</t>
  </si>
  <si>
    <t>Porcentaje</t>
  </si>
  <si>
    <t>(Número de vacantes definitivas actualizadas en SIMO / Número total de vacantes definitivas de carrera administrativa de la SDG) × 100</t>
  </si>
  <si>
    <t>Constante</t>
  </si>
  <si>
    <t xml:space="preserve">
Pantallazo del reporte de vacantes definitivas en SIMO.</t>
  </si>
  <si>
    <t>Soportes de las diferentes actividades ejecutadas</t>
  </si>
  <si>
    <t>Con corte al mes de marzo de 2026, se tiene un reporte de 217  vacantes definitivas en el aplicativo SIMO 4.0 de un total de 220 vacantes existentes en la planta, toda vez que a medida que se van generando las vacantes, se van cargando tanto en la base de datos de la planta de empleos, como en el aplicativo de la CNSC. Por lo anterior se dio cumplimiento a la meta establecida</t>
  </si>
  <si>
    <t>Pantallazo simo con reporte de vacantes</t>
  </si>
  <si>
    <t>MT2</t>
  </si>
  <si>
    <t>Realizar dos (2) procesos de encargo durante el año, en cumplimiento de las necesidades del servicio y atendiendo la normatividad vigente.</t>
  </si>
  <si>
    <t>Número de procesos de encargo realizados</t>
  </si>
  <si>
    <t>Procesos</t>
  </si>
  <si>
    <t>Suma</t>
  </si>
  <si>
    <t>Archivo excel con el registro de resultados de los procesos de encargos.</t>
  </si>
  <si>
    <t>Soporte con la información</t>
  </si>
  <si>
    <t>Se efectuó un (1) proceso de encargos en el mes de enero de 2026, cuya publicación se realizó a través de la intranet de la Secretaría Distrital de Gobierno el 15 de enero de 2026 y mediante el cual se ofertaron 123 vacantes para provisión por derecho preferencial. La reunión de selección de empleos se realizó el 4 de febrero de 2026.</t>
  </si>
  <si>
    <r>
      <rPr>
        <b/>
        <i/>
        <sz val="11"/>
        <rFont val="Calibri Light"/>
        <family val="2"/>
        <scheme val="major"/>
      </rPr>
      <t>Nota OAP:</t>
    </r>
    <r>
      <rPr>
        <i/>
        <sz val="11"/>
        <rFont val="Calibri Light"/>
        <family val="2"/>
        <scheme val="major"/>
      </rPr>
      <t xml:space="preserve"> No presenta la evidencia indicada en el entregable de la meta.</t>
    </r>
  </si>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</sst>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3">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
      <b/>
      <i/>
      <sz val="11"/>
      <name val="Calibri Light"/>
      <family val="2"/>
      <scheme val="major"/>
    </font>
    <font>
      <i/>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94">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20" fillId="0" borderId="1" xfId="4" applyFont="1" applyBorder="1" applyAlignment="1">
      <alignment horizontal="left" vertical="center" wrapText="1"/>
    </xf>
    <xf numFmtId="0" fontId="20" fillId="0" borderId="1" xfId="4" applyFont="1" applyBorder="1" applyAlignment="1">
      <alignment vertical="center" wrapText="1"/>
    </xf>
    <xf numFmtId="9" fontId="1" fillId="0" borderId="1" xfId="1" applyFont="1" applyBorder="1" applyAlignment="1">
      <alignment horizontal="right" vertical="center" wrapText="1"/>
    </xf>
    <xf numFmtId="14" fontId="1" fillId="4"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65" fontId="1" fillId="0" borderId="1" xfId="1" applyNumberFormat="1" applyFont="1" applyBorder="1" applyAlignment="1">
      <alignment horizontal="center" vertical="center" wrapText="1"/>
    </xf>
    <xf numFmtId="9" fontId="2" fillId="0" borderId="1" xfId="1" applyFont="1" applyBorder="1" applyAlignment="1">
      <alignment horizontal="center" vertical="center" wrapText="1"/>
    </xf>
    <xf numFmtId="164" fontId="2" fillId="0" borderId="1" xfId="0"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1" fontId="2" fillId="0" borderId="1" xfId="1" applyNumberFormat="1" applyFont="1" applyBorder="1" applyAlignment="1">
      <alignment horizontal="center" vertical="center" wrapText="1"/>
    </xf>
    <xf numFmtId="0" fontId="22" fillId="0" borderId="1" xfId="0" applyFont="1" applyBorder="1" applyAlignment="1">
      <alignment horizontal="justify" vertical="center" wrapText="1"/>
    </xf>
    <xf numFmtId="165" fontId="2" fillId="0" borderId="1"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3"/>
  <sheetViews>
    <sheetView tabSelected="1" topLeftCell="P1" zoomScaleNormal="100" workbookViewId="0">
      <selection activeCell="V11" sqref="V11"/>
    </sheetView>
  </sheetViews>
  <sheetFormatPr defaultColWidth="10.85546875" defaultRowHeight="14.4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66" t="s">
        <v>0</v>
      </c>
      <c r="B1" s="67"/>
      <c r="C1" s="67"/>
      <c r="D1" s="67"/>
      <c r="E1" s="67"/>
      <c r="F1" s="67"/>
      <c r="G1" s="67"/>
      <c r="H1" s="65" t="s">
        <v>1</v>
      </c>
      <c r="I1" s="65"/>
    </row>
    <row r="2" spans="1:44" s="8" customFormat="1">
      <c r="A2" s="34"/>
      <c r="B2" s="13"/>
      <c r="C2" s="13"/>
      <c r="D2" s="13"/>
      <c r="E2" s="13"/>
      <c r="F2" s="13"/>
      <c r="G2" s="13"/>
      <c r="H2" s="13"/>
      <c r="I2" s="13"/>
      <c r="J2" s="13"/>
      <c r="K2" s="13"/>
      <c r="L2" s="13"/>
      <c r="M2" s="13"/>
      <c r="N2" s="7"/>
      <c r="O2" s="7"/>
      <c r="P2" s="7"/>
      <c r="Q2" s="7"/>
    </row>
    <row r="3" spans="1:44" s="6" customFormat="1" ht="15" customHeight="1">
      <c r="A3" s="91" t="s">
        <v>2</v>
      </c>
      <c r="B3" s="91"/>
      <c r="C3" s="67" t="s">
        <v>3</v>
      </c>
      <c r="E3" s="91" t="s">
        <v>4</v>
      </c>
      <c r="F3" s="91"/>
      <c r="G3" s="91"/>
      <c r="H3" s="91"/>
      <c r="I3" s="91"/>
    </row>
    <row r="4" spans="1:44" s="6" customFormat="1" ht="15" customHeight="1">
      <c r="A4" s="91"/>
      <c r="B4" s="91"/>
      <c r="C4" s="67"/>
      <c r="E4" s="14" t="s">
        <v>5</v>
      </c>
      <c r="F4" s="14" t="s">
        <v>6</v>
      </c>
      <c r="G4" s="91" t="s">
        <v>7</v>
      </c>
      <c r="H4" s="91"/>
      <c r="I4" s="91"/>
    </row>
    <row r="5" spans="1:44" s="6" customFormat="1" ht="15" customHeight="1">
      <c r="A5" s="91" t="s">
        <v>8</v>
      </c>
      <c r="B5" s="91"/>
      <c r="C5" s="92" t="s">
        <v>9</v>
      </c>
      <c r="E5" s="9">
        <v>1</v>
      </c>
      <c r="F5" s="52">
        <v>46052</v>
      </c>
      <c r="G5" s="65" t="s">
        <v>10</v>
      </c>
      <c r="H5" s="65"/>
      <c r="I5" s="65"/>
    </row>
    <row r="6" spans="1:44" s="6" customFormat="1">
      <c r="A6" s="91"/>
      <c r="B6" s="91"/>
      <c r="C6" s="92"/>
      <c r="E6" s="9">
        <v>2</v>
      </c>
      <c r="F6" s="52">
        <v>46150</v>
      </c>
      <c r="G6" s="65" t="s">
        <v>11</v>
      </c>
      <c r="H6" s="65"/>
      <c r="I6" s="65"/>
    </row>
    <row r="7" spans="1:44" s="6" customFormat="1" ht="15" customHeight="1">
      <c r="A7" s="91" t="s">
        <v>12</v>
      </c>
      <c r="B7" s="91"/>
      <c r="C7" s="37">
        <v>2026</v>
      </c>
      <c r="E7" s="9"/>
      <c r="F7" s="9"/>
      <c r="G7" s="92"/>
      <c r="H7" s="92"/>
      <c r="I7" s="92"/>
    </row>
    <row r="8" spans="1:44" s="6" customFormat="1"/>
    <row r="9" spans="1:44" ht="37.5" customHeight="1">
      <c r="A9" s="82" t="s">
        <v>13</v>
      </c>
      <c r="B9" s="83"/>
      <c r="C9" s="89" t="s">
        <v>14</v>
      </c>
      <c r="D9" s="89" t="s">
        <v>15</v>
      </c>
      <c r="E9" s="82" t="s">
        <v>16</v>
      </c>
      <c r="F9" s="83"/>
      <c r="G9" s="84" t="s">
        <v>17</v>
      </c>
      <c r="H9" s="85"/>
      <c r="I9" s="85"/>
      <c r="J9" s="85"/>
      <c r="K9" s="85"/>
      <c r="L9" s="86" t="s">
        <v>18</v>
      </c>
      <c r="M9" s="87"/>
      <c r="N9" s="87"/>
      <c r="O9" s="87"/>
      <c r="P9" s="87"/>
      <c r="Q9" s="88"/>
      <c r="R9" s="62" t="s">
        <v>19</v>
      </c>
      <c r="S9" s="63"/>
      <c r="T9" s="63"/>
      <c r="U9" s="64"/>
      <c r="V9" s="79" t="s">
        <v>20</v>
      </c>
      <c r="W9" s="80"/>
      <c r="X9" s="80"/>
      <c r="Y9" s="80"/>
      <c r="Z9" s="81"/>
      <c r="AA9" s="76" t="s">
        <v>21</v>
      </c>
      <c r="AB9" s="77"/>
      <c r="AC9" s="77"/>
      <c r="AD9" s="77"/>
      <c r="AE9" s="78"/>
      <c r="AF9" s="73" t="s">
        <v>22</v>
      </c>
      <c r="AG9" s="74"/>
      <c r="AH9" s="74"/>
      <c r="AI9" s="74"/>
      <c r="AJ9" s="75"/>
      <c r="AK9" s="70" t="s">
        <v>23</v>
      </c>
      <c r="AL9" s="71"/>
      <c r="AM9" s="71"/>
      <c r="AN9" s="71"/>
      <c r="AO9" s="72"/>
      <c r="AP9" s="68" t="s">
        <v>24</v>
      </c>
      <c r="AQ9" s="69"/>
      <c r="AR9" s="69"/>
    </row>
    <row r="10" spans="1:44" s="20" customFormat="1" ht="26.1">
      <c r="A10" s="25" t="s">
        <v>25</v>
      </c>
      <c r="B10" s="25" t="s">
        <v>26</v>
      </c>
      <c r="C10" s="90"/>
      <c r="D10" s="90"/>
      <c r="E10" s="25" t="s">
        <v>27</v>
      </c>
      <c r="F10" s="25" t="s">
        <v>28</v>
      </c>
      <c r="G10" s="16" t="s">
        <v>29</v>
      </c>
      <c r="H10" s="16" t="s">
        <v>30</v>
      </c>
      <c r="I10" s="16" t="s">
        <v>31</v>
      </c>
      <c r="J10" s="16" t="s">
        <v>32</v>
      </c>
      <c r="K10" s="16" t="s">
        <v>33</v>
      </c>
      <c r="L10" s="17" t="s">
        <v>34</v>
      </c>
      <c r="M10" s="17" t="s">
        <v>35</v>
      </c>
      <c r="N10" s="17" t="s">
        <v>36</v>
      </c>
      <c r="O10" s="17" t="s">
        <v>37</v>
      </c>
      <c r="P10" s="17" t="s">
        <v>38</v>
      </c>
      <c r="Q10" s="17" t="s">
        <v>39</v>
      </c>
      <c r="R10" s="19" t="s">
        <v>40</v>
      </c>
      <c r="S10" s="19" t="s">
        <v>41</v>
      </c>
      <c r="T10" s="19" t="s">
        <v>42</v>
      </c>
      <c r="U10" s="19" t="s">
        <v>43</v>
      </c>
      <c r="V10" s="24" t="s">
        <v>44</v>
      </c>
      <c r="W10" s="24" t="s">
        <v>45</v>
      </c>
      <c r="X10" s="24" t="s">
        <v>19</v>
      </c>
      <c r="Y10" s="24" t="s">
        <v>46</v>
      </c>
      <c r="Z10" s="24" t="s">
        <v>47</v>
      </c>
      <c r="AA10" s="18" t="s">
        <v>44</v>
      </c>
      <c r="AB10" s="18" t="s">
        <v>45</v>
      </c>
      <c r="AC10" s="18" t="s">
        <v>19</v>
      </c>
      <c r="AD10" s="18" t="s">
        <v>46</v>
      </c>
      <c r="AE10" s="18" t="s">
        <v>47</v>
      </c>
      <c r="AF10" s="23" t="s">
        <v>44</v>
      </c>
      <c r="AG10" s="23" t="s">
        <v>45</v>
      </c>
      <c r="AH10" s="23" t="s">
        <v>19</v>
      </c>
      <c r="AI10" s="23" t="s">
        <v>46</v>
      </c>
      <c r="AJ10" s="23" t="s">
        <v>47</v>
      </c>
      <c r="AK10" s="22" t="s">
        <v>44</v>
      </c>
      <c r="AL10" s="22" t="s">
        <v>45</v>
      </c>
      <c r="AM10" s="22" t="s">
        <v>19</v>
      </c>
      <c r="AN10" s="22" t="s">
        <v>46</v>
      </c>
      <c r="AO10" s="22" t="s">
        <v>47</v>
      </c>
      <c r="AP10" s="21" t="s">
        <v>44</v>
      </c>
      <c r="AQ10" s="21" t="s">
        <v>45</v>
      </c>
      <c r="AR10" s="21" t="s">
        <v>19</v>
      </c>
    </row>
    <row r="11" spans="1:44" s="5" customFormat="1" ht="138" customHeight="1">
      <c r="A11" s="4" t="s">
        <v>48</v>
      </c>
      <c r="B11" s="2" t="s">
        <v>49</v>
      </c>
      <c r="C11" s="11" t="s">
        <v>50</v>
      </c>
      <c r="D11" s="11" t="s">
        <v>51</v>
      </c>
      <c r="E11" s="11" t="s">
        <v>52</v>
      </c>
      <c r="F11" s="11" t="s">
        <v>53</v>
      </c>
      <c r="G11" s="2" t="s">
        <v>54</v>
      </c>
      <c r="H11" s="3" t="s">
        <v>55</v>
      </c>
      <c r="I11" s="44" t="s">
        <v>56</v>
      </c>
      <c r="J11" s="47">
        <v>0.95</v>
      </c>
      <c r="K11" s="45" t="s">
        <v>57</v>
      </c>
      <c r="L11" s="12" t="s">
        <v>58</v>
      </c>
      <c r="M11" s="48">
        <v>0.95</v>
      </c>
      <c r="N11" s="48">
        <v>0.95</v>
      </c>
      <c r="O11" s="48">
        <v>0.95</v>
      </c>
      <c r="P11" s="48">
        <v>0.95</v>
      </c>
      <c r="Q11" s="48">
        <f>AVERAGE(M11:P11)</f>
        <v>0.95</v>
      </c>
      <c r="R11" s="49" t="s">
        <v>59</v>
      </c>
      <c r="S11" s="3" t="s">
        <v>60</v>
      </c>
      <c r="T11" s="2" t="s">
        <v>9</v>
      </c>
      <c r="U11" s="2" t="s">
        <v>9</v>
      </c>
      <c r="V11" s="48">
        <f>M11</f>
        <v>0.95</v>
      </c>
      <c r="W11" s="55">
        <f>217/220</f>
        <v>0.98636363636363633</v>
      </c>
      <c r="X11" s="28">
        <f t="shared" ref="X11:X12" si="0">IFERROR(IF(W11/V11&gt;1,1,W11/V11),0)</f>
        <v>1</v>
      </c>
      <c r="Y11" s="2" t="s">
        <v>61</v>
      </c>
      <c r="Z11" s="2" t="s">
        <v>62</v>
      </c>
      <c r="AA11" s="51">
        <f t="shared" ref="AA11:AA12" si="1">N11</f>
        <v>0.95</v>
      </c>
      <c r="AB11" s="32"/>
      <c r="AC11" s="28">
        <f t="shared" ref="AC11:AC12" si="2">IFERROR(IF(AB11/AA11&gt;1,1,AB11/AA11),0)</f>
        <v>0</v>
      </c>
      <c r="AD11" s="2"/>
      <c r="AE11" s="2"/>
      <c r="AF11" s="51">
        <f t="shared" ref="AF11:AF12" si="3">O11</f>
        <v>0.95</v>
      </c>
      <c r="AG11" s="32"/>
      <c r="AH11" s="28">
        <f t="shared" ref="AH11:AH12" si="4">IFERROR(IF(AG11/AF11&gt;1,1,AG11/AF11),0)</f>
        <v>0</v>
      </c>
      <c r="AI11" s="2"/>
      <c r="AJ11" s="2"/>
      <c r="AK11" s="51">
        <f t="shared" ref="AK11:AK12" si="5">P11</f>
        <v>0.95</v>
      </c>
      <c r="AL11" s="32"/>
      <c r="AM11" s="28">
        <f t="shared" ref="AM11:AM12" si="6">IFERROR(IF(AL11/AK11&gt;1,1,AL11/AK11),0)</f>
        <v>0</v>
      </c>
      <c r="AN11" s="2"/>
      <c r="AO11" s="2"/>
      <c r="AP11" s="56">
        <f t="shared" ref="AP11:AP12" si="7">Q11</f>
        <v>0.95</v>
      </c>
      <c r="AQ11" s="61">
        <f>IFERROR(AVERAGE(W11,AB11,AG11,AL11)*0.25,0)</f>
        <v>0.24659090909090908</v>
      </c>
      <c r="AR11" s="58">
        <f t="shared" ref="AR11:AR12" si="8">IFERROR(IF(AQ11/AP11&gt;1,1,AQ11/AP11),0)</f>
        <v>0.25956937799043062</v>
      </c>
    </row>
    <row r="12" spans="1:44" s="5" customFormat="1" ht="111" customHeight="1">
      <c r="A12" s="27" t="s">
        <v>63</v>
      </c>
      <c r="B12" s="12" t="s">
        <v>64</v>
      </c>
      <c r="C12" s="11" t="s">
        <v>50</v>
      </c>
      <c r="D12" s="11" t="s">
        <v>51</v>
      </c>
      <c r="E12" s="11" t="s">
        <v>52</v>
      </c>
      <c r="F12" s="11" t="s">
        <v>53</v>
      </c>
      <c r="G12" s="2" t="s">
        <v>54</v>
      </c>
      <c r="H12" s="3" t="s">
        <v>65</v>
      </c>
      <c r="I12" s="44" t="s">
        <v>66</v>
      </c>
      <c r="J12" s="45">
        <v>2</v>
      </c>
      <c r="K12" s="45" t="s">
        <v>65</v>
      </c>
      <c r="L12" s="12" t="s">
        <v>67</v>
      </c>
      <c r="M12" s="41">
        <v>1</v>
      </c>
      <c r="N12" s="41">
        <v>0</v>
      </c>
      <c r="O12" s="41">
        <v>1</v>
      </c>
      <c r="P12" s="41">
        <v>0</v>
      </c>
      <c r="Q12" s="46">
        <f t="shared" ref="Q12" si="9">SUM(M12:P12)</f>
        <v>2</v>
      </c>
      <c r="R12" s="50" t="s">
        <v>68</v>
      </c>
      <c r="S12" s="3" t="s">
        <v>69</v>
      </c>
      <c r="T12" s="2" t="s">
        <v>9</v>
      </c>
      <c r="U12" s="2" t="s">
        <v>9</v>
      </c>
      <c r="V12" s="54">
        <f t="shared" ref="V12" si="10">M12</f>
        <v>1</v>
      </c>
      <c r="W12" s="53">
        <v>0</v>
      </c>
      <c r="X12" s="28">
        <f t="shared" si="0"/>
        <v>0</v>
      </c>
      <c r="Y12" s="2" t="s">
        <v>70</v>
      </c>
      <c r="Z12" s="60" t="s">
        <v>71</v>
      </c>
      <c r="AA12" s="30">
        <f t="shared" si="1"/>
        <v>0</v>
      </c>
      <c r="AB12" s="32"/>
      <c r="AC12" s="28">
        <f t="shared" si="2"/>
        <v>0</v>
      </c>
      <c r="AD12" s="2"/>
      <c r="AE12" s="2"/>
      <c r="AF12" s="30">
        <f t="shared" si="3"/>
        <v>1</v>
      </c>
      <c r="AG12" s="32"/>
      <c r="AH12" s="28">
        <f t="shared" si="4"/>
        <v>0</v>
      </c>
      <c r="AI12" s="2"/>
      <c r="AJ12" s="2"/>
      <c r="AK12" s="30">
        <f t="shared" si="5"/>
        <v>0</v>
      </c>
      <c r="AL12" s="32"/>
      <c r="AM12" s="28">
        <f t="shared" si="6"/>
        <v>0</v>
      </c>
      <c r="AN12" s="2"/>
      <c r="AO12" s="2"/>
      <c r="AP12" s="59">
        <f t="shared" si="7"/>
        <v>2</v>
      </c>
      <c r="AQ12" s="57">
        <f>IFERROR(W12+AB12+AG12+AL12,0)</f>
        <v>0</v>
      </c>
      <c r="AR12" s="58">
        <f t="shared" si="8"/>
        <v>0</v>
      </c>
    </row>
    <row r="13" spans="1:44" s="42" customFormat="1" ht="21">
      <c r="A13" s="15"/>
      <c r="B13" s="15" t="s">
        <v>72</v>
      </c>
      <c r="C13" s="15"/>
      <c r="D13" s="15"/>
      <c r="E13" s="15"/>
      <c r="F13" s="15"/>
      <c r="G13" s="15"/>
      <c r="H13" s="15"/>
      <c r="I13" s="15"/>
      <c r="J13" s="15"/>
      <c r="K13" s="15"/>
      <c r="L13" s="15"/>
      <c r="M13" s="31"/>
      <c r="N13" s="31"/>
      <c r="O13" s="31"/>
      <c r="P13" s="31"/>
      <c r="Q13" s="31"/>
      <c r="R13" s="15"/>
      <c r="S13" s="15"/>
      <c r="T13" s="15"/>
      <c r="U13" s="15"/>
      <c r="V13" s="15"/>
      <c r="W13" s="29"/>
      <c r="X13" s="33">
        <f>AVERAGE(X11:X12)</f>
        <v>0.5</v>
      </c>
      <c r="Y13" s="15"/>
      <c r="Z13" s="15"/>
      <c r="AA13" s="31"/>
      <c r="AB13" s="29"/>
      <c r="AC13" s="33">
        <f>AVERAGE(AC11:AC12)</f>
        <v>0</v>
      </c>
      <c r="AD13" s="15"/>
      <c r="AE13" s="15"/>
      <c r="AF13" s="31"/>
      <c r="AG13" s="29"/>
      <c r="AH13" s="33">
        <f>AVERAGE(AH11:AH12)</f>
        <v>0</v>
      </c>
      <c r="AI13" s="15"/>
      <c r="AJ13" s="15"/>
      <c r="AK13" s="31"/>
      <c r="AL13" s="29"/>
      <c r="AM13" s="33">
        <f>AVERAGE(AM11:AM12)</f>
        <v>0</v>
      </c>
      <c r="AN13" s="15"/>
      <c r="AO13" s="15"/>
      <c r="AP13" s="31"/>
      <c r="AQ13" s="29"/>
      <c r="AR13" s="43">
        <f>AVERAGE(AR11:AR12)</f>
        <v>0.12978468899521531</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2 AP11:AP12 AA11:AA12 AF11:AF12 AK11:AK12 W13:X13 AR11:AR13 AM11:AM13 AH11:AH13 AC11:AC13"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I14:I1048576</xm:sqref>
        </x14:dataValidation>
        <x14:dataValidation type="list" allowBlank="1" showInputMessage="1" showErrorMessage="1" xr:uid="{D42C5450-6ED3-4564-A887-50449244D0BF}">
          <x14:formula1>
            <xm:f>Listas!$B$2:$B$13</xm:f>
          </x14:formula1>
          <xm:sqref>C11:C12</xm:sqref>
        </x14:dataValidation>
        <x14:dataValidation type="list" allowBlank="1" showInputMessage="1" showErrorMessage="1" xr:uid="{368CAFF5-BE04-4FFF-B338-51D69BA23554}">
          <x14:formula1>
            <xm:f>Listas!$C$2:$C$10</xm:f>
          </x14:formula1>
          <xm:sqref>D11:D12</xm:sqref>
        </x14:dataValidation>
        <x14:dataValidation type="list" allowBlank="1" showInputMessage="1" showErrorMessage="1" xr:uid="{644DEEAA-0D3C-4060-99CA-C576A2F91A4D}">
          <x14:formula1>
            <xm:f>Listas!$F$2:$F$4</xm:f>
          </x14:formula1>
          <xm:sqref>G11:G12</xm:sqref>
        </x14:dataValidation>
        <x14:dataValidation type="list" allowBlank="1" showInputMessage="1" showErrorMessage="1" xr:uid="{F27B990B-F8E1-43B0-B8F7-E94519E68711}">
          <x14:formula1>
            <xm:f>Listas!$G$2:$G$5</xm:f>
          </x14:formula1>
          <xm:sqref>L11:L12</xm:sqref>
        </x14:dataValidation>
        <x14:dataValidation type="list" allowBlank="1" showInputMessage="1" showErrorMessage="1" xr:uid="{04D58E5A-C535-424D-AAB5-8991AB9C5DFB}">
          <x14:formula1>
            <xm:f>Listas!$D$2:$D$9</xm:f>
          </x14:formula1>
          <xm:sqref>E11:E12</xm:sqref>
        </x14:dataValidation>
        <x14:dataValidation type="list" allowBlank="1" showInputMessage="1" showErrorMessage="1" xr:uid="{80A19DC1-4D67-4B84-B2EE-734B5921D124}">
          <x14:formula1>
            <xm:f>Listas!$A$2:$A$25</xm:f>
          </x14:formula1>
          <xm:sqref>T11:U12</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4.45"/>
  <cols>
    <col min="1" max="1" width="29" style="36" bestFit="1" customWidth="1"/>
    <col min="2" max="2" width="70.42578125" style="36" customWidth="1"/>
  </cols>
  <sheetData>
    <row r="1" spans="1:2" ht="21">
      <c r="A1" s="93" t="s">
        <v>73</v>
      </c>
      <c r="B1" s="93"/>
    </row>
    <row r="2" spans="1:2" ht="21">
      <c r="A2" s="40" t="s">
        <v>74</v>
      </c>
      <c r="B2" s="40" t="s">
        <v>7</v>
      </c>
    </row>
    <row r="3" spans="1:2">
      <c r="A3" s="38" t="s">
        <v>75</v>
      </c>
      <c r="B3" s="39" t="s">
        <v>76</v>
      </c>
    </row>
    <row r="4" spans="1:2" ht="43.5">
      <c r="A4" s="38" t="s">
        <v>77</v>
      </c>
      <c r="B4" s="39" t="s">
        <v>78</v>
      </c>
    </row>
    <row r="5" spans="1:2" ht="43.5">
      <c r="A5" s="38" t="s">
        <v>79</v>
      </c>
      <c r="B5" s="39" t="s">
        <v>80</v>
      </c>
    </row>
    <row r="6" spans="1:2" ht="43.5">
      <c r="A6" s="38" t="s">
        <v>81</v>
      </c>
      <c r="B6" s="39" t="s">
        <v>82</v>
      </c>
    </row>
    <row r="7" spans="1:2">
      <c r="A7" s="38" t="s">
        <v>83</v>
      </c>
      <c r="B7" s="39" t="s">
        <v>84</v>
      </c>
    </row>
    <row r="8" spans="1:2">
      <c r="A8" s="38" t="s">
        <v>85</v>
      </c>
      <c r="B8" s="39" t="s">
        <v>84</v>
      </c>
    </row>
    <row r="9" spans="1:2" ht="144.94999999999999">
      <c r="A9" s="38" t="s">
        <v>86</v>
      </c>
      <c r="B9" s="39" t="s">
        <v>87</v>
      </c>
    </row>
    <row r="10" spans="1:2" ht="29.1">
      <c r="A10" s="38" t="s">
        <v>88</v>
      </c>
      <c r="B10" s="39" t="s">
        <v>89</v>
      </c>
    </row>
    <row r="11" spans="1:2" ht="29.1">
      <c r="A11" s="38" t="s">
        <v>90</v>
      </c>
      <c r="B11" s="39" t="s">
        <v>91</v>
      </c>
    </row>
    <row r="12" spans="1:2" ht="72.599999999999994">
      <c r="A12" s="38" t="s">
        <v>92</v>
      </c>
      <c r="B12" s="39" t="s">
        <v>93</v>
      </c>
    </row>
    <row r="13" spans="1:2" ht="29.1">
      <c r="A13" s="38" t="s">
        <v>94</v>
      </c>
      <c r="B13" s="39" t="s">
        <v>95</v>
      </c>
    </row>
    <row r="14" spans="1:2" ht="261">
      <c r="A14" s="38" t="s">
        <v>96</v>
      </c>
      <c r="B14" s="39" t="s">
        <v>97</v>
      </c>
    </row>
    <row r="15" spans="1:2" ht="29.1">
      <c r="A15" s="38" t="s">
        <v>98</v>
      </c>
      <c r="B15" s="39" t="s">
        <v>99</v>
      </c>
    </row>
    <row r="16" spans="1:2" ht="29.1">
      <c r="A16" s="38" t="s">
        <v>100</v>
      </c>
      <c r="B16" s="39" t="s">
        <v>101</v>
      </c>
    </row>
    <row r="17" spans="1:2" ht="29.1">
      <c r="A17" s="38" t="s">
        <v>102</v>
      </c>
      <c r="B17" s="39" t="s">
        <v>103</v>
      </c>
    </row>
    <row r="18" spans="1:2" ht="29.1">
      <c r="A18" s="38" t="s">
        <v>104</v>
      </c>
      <c r="B18" s="39" t="s">
        <v>105</v>
      </c>
    </row>
    <row r="19" spans="1:2" ht="29.1">
      <c r="A19" s="38" t="s">
        <v>106</v>
      </c>
      <c r="B19" s="39" t="s">
        <v>107</v>
      </c>
    </row>
    <row r="20" spans="1:2" ht="57.95">
      <c r="A20" s="38" t="s">
        <v>108</v>
      </c>
      <c r="B20" s="39" t="s">
        <v>109</v>
      </c>
    </row>
    <row r="21" spans="1:2" ht="43.5">
      <c r="A21" s="38" t="s">
        <v>110</v>
      </c>
      <c r="B21" s="39" t="s">
        <v>111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4.4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112</v>
      </c>
      <c r="B1" s="26" t="s">
        <v>113</v>
      </c>
      <c r="C1" s="26" t="s">
        <v>114</v>
      </c>
      <c r="D1" s="26" t="s">
        <v>115</v>
      </c>
      <c r="E1" s="26" t="s">
        <v>116</v>
      </c>
      <c r="F1" s="26" t="s">
        <v>29</v>
      </c>
      <c r="G1" s="26" t="s">
        <v>34</v>
      </c>
      <c r="H1" s="26" t="s">
        <v>2</v>
      </c>
    </row>
    <row r="2" spans="1:8">
      <c r="A2" t="s">
        <v>117</v>
      </c>
      <c r="B2" t="s">
        <v>118</v>
      </c>
      <c r="C2" t="s">
        <v>119</v>
      </c>
      <c r="D2" t="s">
        <v>52</v>
      </c>
      <c r="E2" s="35" t="s">
        <v>53</v>
      </c>
      <c r="F2" t="s">
        <v>54</v>
      </c>
      <c r="G2" t="s">
        <v>67</v>
      </c>
      <c r="H2" t="s">
        <v>120</v>
      </c>
    </row>
    <row r="3" spans="1:8">
      <c r="A3" t="s">
        <v>121</v>
      </c>
      <c r="B3" t="s">
        <v>122</v>
      </c>
      <c r="C3" t="s">
        <v>123</v>
      </c>
      <c r="D3" t="s">
        <v>124</v>
      </c>
      <c r="E3" s="35" t="s">
        <v>125</v>
      </c>
      <c r="F3" t="s">
        <v>126</v>
      </c>
      <c r="G3" t="s">
        <v>58</v>
      </c>
      <c r="H3" t="s">
        <v>3</v>
      </c>
    </row>
    <row r="4" spans="1:8">
      <c r="A4" t="s">
        <v>127</v>
      </c>
      <c r="B4" t="s">
        <v>128</v>
      </c>
      <c r="C4" t="s">
        <v>51</v>
      </c>
      <c r="D4" t="s">
        <v>129</v>
      </c>
      <c r="E4" s="35" t="s">
        <v>130</v>
      </c>
      <c r="F4" t="s">
        <v>131</v>
      </c>
      <c r="G4" t="s">
        <v>132</v>
      </c>
      <c r="H4" t="s">
        <v>133</v>
      </c>
    </row>
    <row r="5" spans="1:8">
      <c r="A5" t="s">
        <v>134</v>
      </c>
      <c r="B5" t="s">
        <v>135</v>
      </c>
      <c r="C5" t="s">
        <v>136</v>
      </c>
      <c r="D5" t="s">
        <v>137</v>
      </c>
      <c r="E5" s="35" t="s">
        <v>138</v>
      </c>
      <c r="G5" t="s">
        <v>139</v>
      </c>
      <c r="H5" t="s">
        <v>140</v>
      </c>
    </row>
    <row r="6" spans="1:8">
      <c r="A6" t="s">
        <v>141</v>
      </c>
      <c r="B6" t="s">
        <v>142</v>
      </c>
      <c r="C6" t="s">
        <v>143</v>
      </c>
      <c r="D6" t="s">
        <v>144</v>
      </c>
      <c r="E6" s="35" t="s">
        <v>145</v>
      </c>
      <c r="H6" t="s">
        <v>146</v>
      </c>
    </row>
    <row r="7" spans="1:8">
      <c r="A7" t="s">
        <v>147</v>
      </c>
      <c r="B7" t="s">
        <v>148</v>
      </c>
      <c r="C7" t="s">
        <v>149</v>
      </c>
      <c r="D7" t="s">
        <v>150</v>
      </c>
      <c r="E7" s="35" t="s">
        <v>151</v>
      </c>
      <c r="H7" t="s">
        <v>152</v>
      </c>
    </row>
    <row r="8" spans="1:8">
      <c r="A8" t="s">
        <v>153</v>
      </c>
      <c r="B8" t="s">
        <v>154</v>
      </c>
      <c r="C8" t="s">
        <v>155</v>
      </c>
      <c r="D8" t="s">
        <v>156</v>
      </c>
      <c r="E8" s="35" t="s">
        <v>157</v>
      </c>
      <c r="H8" t="s">
        <v>158</v>
      </c>
    </row>
    <row r="9" spans="1:8">
      <c r="A9" t="s">
        <v>159</v>
      </c>
      <c r="B9" t="s">
        <v>160</v>
      </c>
      <c r="C9" t="s">
        <v>161</v>
      </c>
      <c r="D9" s="35" t="s">
        <v>162</v>
      </c>
      <c r="E9" s="35" t="s">
        <v>163</v>
      </c>
      <c r="H9" t="s">
        <v>164</v>
      </c>
    </row>
    <row r="10" spans="1:8">
      <c r="A10" t="s">
        <v>165</v>
      </c>
      <c r="B10" t="s">
        <v>166</v>
      </c>
      <c r="C10" t="s">
        <v>167</v>
      </c>
      <c r="E10" s="35" t="s">
        <v>168</v>
      </c>
      <c r="H10" t="s">
        <v>169</v>
      </c>
    </row>
    <row r="11" spans="1:8">
      <c r="A11" t="s">
        <v>170</v>
      </c>
      <c r="B11" t="s">
        <v>171</v>
      </c>
      <c r="E11" s="35" t="s">
        <v>172</v>
      </c>
      <c r="H11" t="s">
        <v>173</v>
      </c>
    </row>
    <row r="12" spans="1:8">
      <c r="A12" t="s">
        <v>174</v>
      </c>
      <c r="B12" t="s">
        <v>50</v>
      </c>
      <c r="E12" s="35" t="s">
        <v>175</v>
      </c>
      <c r="H12" t="s">
        <v>176</v>
      </c>
    </row>
    <row r="13" spans="1:8">
      <c r="A13" t="s">
        <v>177</v>
      </c>
      <c r="B13" t="s">
        <v>178</v>
      </c>
      <c r="E13" s="35" t="s">
        <v>179</v>
      </c>
    </row>
    <row r="14" spans="1:8">
      <c r="A14" t="s">
        <v>180</v>
      </c>
      <c r="E14" s="35" t="s">
        <v>181</v>
      </c>
      <c r="F14" s="10"/>
    </row>
    <row r="15" spans="1:8">
      <c r="A15" t="s">
        <v>182</v>
      </c>
      <c r="E15" s="35" t="s">
        <v>183</v>
      </c>
      <c r="F15" s="10"/>
    </row>
    <row r="16" spans="1:8">
      <c r="A16" t="s">
        <v>184</v>
      </c>
      <c r="E16" s="35" t="s">
        <v>185</v>
      </c>
      <c r="F16" s="10"/>
    </row>
    <row r="17" spans="1:6">
      <c r="A17" t="s">
        <v>186</v>
      </c>
      <c r="E17" s="35" t="s">
        <v>187</v>
      </c>
      <c r="F17" s="10"/>
    </row>
    <row r="18" spans="1:6">
      <c r="A18" t="s">
        <v>188</v>
      </c>
      <c r="E18" s="35" t="s">
        <v>189</v>
      </c>
      <c r="F18" s="10"/>
    </row>
    <row r="19" spans="1:6">
      <c r="A19" t="s">
        <v>190</v>
      </c>
      <c r="E19" s="35" t="s">
        <v>191</v>
      </c>
      <c r="F19" s="10"/>
    </row>
    <row r="20" spans="1:6">
      <c r="A20" t="s">
        <v>192</v>
      </c>
      <c r="E20" s="35" t="s">
        <v>193</v>
      </c>
      <c r="F20" s="10"/>
    </row>
    <row r="21" spans="1:6">
      <c r="A21" t="s">
        <v>9</v>
      </c>
      <c r="D21" s="35"/>
      <c r="E21" s="35" t="s">
        <v>194</v>
      </c>
      <c r="F21" s="10"/>
    </row>
    <row r="22" spans="1:6">
      <c r="A22" t="s">
        <v>195</v>
      </c>
      <c r="E22" s="35" t="s">
        <v>162</v>
      </c>
    </row>
    <row r="23" spans="1:6">
      <c r="A23" t="s">
        <v>196</v>
      </c>
    </row>
    <row r="24" spans="1:6">
      <c r="A24" t="s">
        <v>197</v>
      </c>
    </row>
    <row r="25" spans="1:6">
      <c r="A25" t="s">
        <v>198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46020355-2F6A-4208-8636-E27F5FDF36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2026-05-08T22:26:04Z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