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D1EB2957-A6E7-45D8-99EA-8B0A98380D9E}"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8" i="1" l="1"/>
  <c r="AU18" i="1" s="1"/>
  <c r="AT17" i="1"/>
  <c r="AU17" i="1" s="1"/>
  <c r="AT16" i="1"/>
  <c r="AU16" i="1" s="1"/>
  <c r="AT15" i="1"/>
  <c r="AU15" i="1" s="1"/>
  <c r="AU19" i="1" s="1"/>
  <c r="AU20" i="1" s="1"/>
  <c r="AU14" i="1"/>
  <c r="AT13" i="1"/>
  <c r="AU13" i="1" s="1"/>
  <c r="AT12" i="1"/>
  <c r="AU12" i="1" s="1"/>
  <c r="AT11" i="1"/>
  <c r="AU11" i="1" s="1"/>
  <c r="AA14" i="1"/>
  <c r="AA19" i="1"/>
  <c r="AA20" i="1" l="1"/>
  <c r="T13" i="1"/>
  <c r="AS13" i="1" s="1"/>
  <c r="T12" i="1"/>
  <c r="AS12" i="1" s="1"/>
  <c r="T11" i="1"/>
  <c r="AS11" i="1" s="1"/>
  <c r="AN18" i="1"/>
  <c r="AP18" i="1" s="1"/>
  <c r="AI18" i="1"/>
  <c r="AK18" i="1" s="1"/>
  <c r="AD18" i="1"/>
  <c r="AF18" i="1" s="1"/>
  <c r="Y18" i="1"/>
  <c r="AA18" i="1" s="1"/>
  <c r="AN17" i="1"/>
  <c r="AP17" i="1" s="1"/>
  <c r="AI17" i="1"/>
  <c r="AK17" i="1" s="1"/>
  <c r="AD17" i="1"/>
  <c r="AF17" i="1" s="1"/>
  <c r="Y17" i="1"/>
  <c r="AA17" i="1" s="1"/>
  <c r="AN16" i="1"/>
  <c r="AP16" i="1" s="1"/>
  <c r="AI16" i="1"/>
  <c r="AK16" i="1" s="1"/>
  <c r="AD16" i="1"/>
  <c r="AF16" i="1" s="1"/>
  <c r="Y16" i="1"/>
  <c r="AA16" i="1" s="1"/>
  <c r="AN15" i="1"/>
  <c r="AP15" i="1" s="1"/>
  <c r="AI15" i="1"/>
  <c r="AK15" i="1" s="1"/>
  <c r="AD15" i="1"/>
  <c r="AF15" i="1" s="1"/>
  <c r="Y15" i="1"/>
  <c r="AA15" i="1" s="1"/>
  <c r="T18" i="1"/>
  <c r="AS18" i="1" s="1"/>
  <c r="T17" i="1"/>
  <c r="AS17" i="1" s="1"/>
  <c r="T16" i="1"/>
  <c r="AS16" i="1" s="1"/>
  <c r="T15" i="1"/>
  <c r="AS15" i="1" s="1"/>
  <c r="AN12" i="1"/>
  <c r="AP12" i="1" s="1"/>
  <c r="AN13" i="1"/>
  <c r="AN11" i="1"/>
  <c r="AP11" i="1" s="1"/>
  <c r="AI12" i="1"/>
  <c r="AK12" i="1" s="1"/>
  <c r="AI13" i="1"/>
  <c r="AK13" i="1" s="1"/>
  <c r="AI11" i="1"/>
  <c r="AK11" i="1" s="1"/>
  <c r="AD12" i="1"/>
  <c r="AF12" i="1" s="1"/>
  <c r="AD13" i="1"/>
  <c r="AF13" i="1" s="1"/>
  <c r="AD11" i="1"/>
  <c r="AF11" i="1" s="1"/>
  <c r="Y12" i="1"/>
  <c r="AA12" i="1" s="1"/>
  <c r="Y13" i="1"/>
  <c r="Y11" i="1"/>
  <c r="AA11" i="1" s="1"/>
  <c r="AP13" i="1"/>
  <c r="AA13" i="1"/>
  <c r="AF19" i="1" l="1"/>
  <c r="AP14" i="1"/>
  <c r="AP19" i="1"/>
  <c r="AK19" i="1"/>
  <c r="AK14" i="1"/>
  <c r="AF14" i="1"/>
  <c r="AP20" i="1" l="1"/>
  <c r="AK20" i="1"/>
  <c r="AF20" i="1"/>
</calcChain>
</file>

<file path=xl/sharedStrings.xml><?xml version="1.0" encoding="utf-8"?>
<sst xmlns="http://schemas.openxmlformats.org/spreadsheetml/2006/main" count="414" uniqueCount="294">
  <si>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</si>
  <si>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</si>
  <si>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</si>
  <si>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del Conocimiento</t>
  </si>
  <si>
    <t>CONTROL DE CAMBIOS</t>
  </si>
  <si>
    <t>VERSIÓN</t>
  </si>
  <si>
    <t>FECHA</t>
  </si>
  <si>
    <t>DESCRIPCIÓN</t>
  </si>
  <si>
    <t>DEPENDENCIAS ASOCIADAS</t>
  </si>
  <si>
    <t>Oficina Asesora de Planeación</t>
  </si>
  <si>
    <t>Publicación del plan de gestión aprobado CIGD. Caso HOLA: 23162.</t>
  </si>
  <si>
    <t>Para el I trimestre de la vigencia 2026, el Plan de Gestión del proceso de Gestión del Conocimiento alcanzó un nivel de desempeño del 100% y 30%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</si>
  <si>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</si>
  <si>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</si>
  <si>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</si>
  <si>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</si>
  <si>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</si>
  <si>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</si>
  <si>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</si>
  <si>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</si>
  <si>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</si>
  <si>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</si>
  <si>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</si>
  <si>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</si>
  <si>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</si>
  <si>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</si>
  <si>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</si>
  <si>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</si>
  <si>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</si>
  <si>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</si>
  <si>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</si>
  <si>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</si>
  <si>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</si>
  <si>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</si>
  <si>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</si>
  <si>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</si>
  <si>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</si>
  <si>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</si>
  <si>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</si>
  <si>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</si>
  <si>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</si>
  <si>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</si>
  <si>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</si>
  <si>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</si>
  <si>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</si>
  <si>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</si>
  <si>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</si>
  <si>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</si>
  <si>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</si>
  <si>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</si>
  <si>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</si>
  <si>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</si>
  <si>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</si>
  <si>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(4) cuatro seguimientos para mantener actualizado el inventario de las publicaciones de la entidad ante la Secretaria Distrital de Planeación, en cumplimiento de la Circular Conjunta 008 de 2021.</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</si>
  <si>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</si>
  <si>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</si>
  <si>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</si>
  <si>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</si>
  <si>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PEI - Promover la transparencia, la integridad y la participación en la gestión pública, para mejorar la gobernabilidad democrática distrital y local. </t>
  </si>
  <si>
    <t>6. Gestión del Conocimiento y la Innovación</t>
  </si>
  <si>
    <t>Política 6.1. Gestión del Conocimiento y la Innovación</t>
  </si>
  <si>
    <t>Eficacia</t>
  </si>
  <si>
    <t>Número de informes de seguimiento a la actualización del inventario de publicaciones</t>
  </si>
  <si>
    <t>Informes</t>
  </si>
  <si>
    <t>4 informes en 2025</t>
  </si>
  <si>
    <t>Suma</t>
  </si>
  <si>
    <t>Informe trimestral de seguimiento a la actualización del inventario de publicaciones de la entidad</t>
  </si>
  <si>
    <t xml:space="preserve">Archivo Gestión OAP </t>
  </si>
  <si>
    <t>OAP - Oficina Asesora de Planeación</t>
  </si>
  <si>
    <t>Se elaboró el Informe trimestral de seguimiento a la actualización del inventario de publicaciones de la entidad</t>
  </si>
  <si>
    <t xml:space="preserve">Informe trimestral de seguimiento a la actualización del inventario de publicaciones de la entidad. Disponible en: https://gobiernobogota.sharepoint.com/:f:/s/grOficinaAsesoradePlaneacion/IgCGSFl1K3dzRqI1VcuDVaQ8AY4Uk5-iIuAIVkvp0f2OBKQ?e=yOYtwi </t>
  </si>
  <si>
    <t>MT2</t>
  </si>
  <si>
    <t>Realizar una (1) medición del fortalecimiento de la analítica institucional de la entidad a través del cálculo del score.</t>
  </si>
  <si>
    <t xml:space="preserve">Número de Informes del Score de Analítica de la entidad </t>
  </si>
  <si>
    <t>1 informe en 2025</t>
  </si>
  <si>
    <t xml:space="preserve">Informe del Score de Analítica de la entidad </t>
  </si>
  <si>
    <t>Archivo Gestión OAP</t>
  </si>
  <si>
    <t>No aplica</t>
  </si>
  <si>
    <t>MT3</t>
  </si>
  <si>
    <t>Realizar la revisión metodologica a la formulación del 100% de los planes de mejoramiento internos enviados a la OAP a través del aplicativo establecido en la entidad.</t>
  </si>
  <si>
    <t>PEI - Propiciar la revolución del servicio con criterios de calidad, calidez, eficacia, oportunidad, sostenibilidad y transformación digital.</t>
  </si>
  <si>
    <t>7. Control Interno</t>
  </si>
  <si>
    <t>Política 7.1. Control Interno</t>
  </si>
  <si>
    <t xml:space="preserve">Porcentaje de revisión de planes de mejoramiento internos en el aplicativo establecido. </t>
  </si>
  <si>
    <t xml:space="preserve">Porcentaje de planes de mejoramiento internos revisados </t>
  </si>
  <si>
    <t>(Número de planes de mejoramiento internos revisados / Número de planes de mejoramiento internos registrados en el aplicativo establecido) * 100</t>
  </si>
  <si>
    <t>Constante</t>
  </si>
  <si>
    <t>Reporte de planes de mejoramiento internos revisados en el aplicativo establecido</t>
  </si>
  <si>
    <t>Registro de planes de mejoramiento internos en el aplicativo establecido.</t>
  </si>
  <si>
    <t>Se realizó gestión de archivo de reporte de planes de mejoramiento internos revisados metodologicamente en MIMEC</t>
  </si>
  <si>
    <t xml:space="preserve">Reporte de planes de mejoramiento internos revisados en MIMEC. Disponible en: https://gobiernobogota.sharepoint.com/:f:/s/grOficinaAsesoradePlaneacion/IgAPyzbaZlcuRIA1nh5lYjtqAY2FR0hk4hP9vGz9wk3OYxQ?e=cTNPm3 </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</si>
  <si>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</si>
  <si>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</si>
  <si>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</si>
  <si>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</si>
  <si>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</si>
  <si>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</si>
  <si>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</si>
  <si>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</si>
  <si>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</si>
  <si>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</si>
  <si>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r>
      <t xml:space="preserve">De acuerdo con lo indicado en correo del 14 de abril de 2026 en reporte del grupo de Gestión Ambiental de la OAP, el proceso de Gestión del Conocimiento cuenta con las siguientes acciones:
Video agua y energía: Se presenta video el cual incluye varias prácticas para el uso eficiente del agua y la energía y los resultados obtenidos.
Propuesta separación en la fuente: Se presenta la propuesta.
Propuesta uso efeciente del papel: Se presenta la propuesta.
</t>
    </r>
    <r>
      <rPr>
        <b/>
        <sz val="11"/>
        <color rgb="FF002060"/>
        <rFont val="Calibri Light"/>
        <family val="2"/>
        <scheme val="major"/>
      </rPr>
      <t>Ejecutado: 25%</t>
    </r>
  </si>
  <si>
    <t>Reporte meta del grupo de ambiental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</si>
  <si>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</si>
  <si>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</si>
  <si>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</si>
  <si>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</si>
  <si>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</si>
  <si>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</si>
  <si>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</si>
  <si>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</si>
  <si>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 xml:space="preserve">Meta no programada </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</si>
  <si>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</si>
  <si>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</si>
  <si>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</si>
  <si>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</si>
  <si>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</si>
  <si>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</si>
  <si>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</si>
  <si>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</si>
  <si>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</si>
  <si>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</si>
  <si>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</si>
  <si>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</si>
  <si>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</si>
  <si>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El área no registra en el listado de requerimientos pendientes para el periodo.</t>
  </si>
  <si>
    <t>Reporte del área de Atención al Ciudadano de la Subsecretaría de Gestión Institucional, bajo radicado No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</si>
  <si>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</si>
  <si>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</si>
  <si>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</si>
  <si>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</si>
  <si>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</si>
  <si>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</si>
  <si>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</si>
  <si>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</si>
  <si>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</si>
  <si>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</si>
  <si>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</si>
  <si>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</si>
  <si>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</si>
  <si>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</si>
  <si>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</si>
  <si>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</si>
  <si>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</si>
  <si>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</si>
  <si>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</si>
  <si>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</si>
  <si>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</si>
  <si>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</si>
  <si>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</si>
  <si>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</si>
  <si>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</si>
  <si>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</si>
  <si>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</si>
  <si>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</si>
  <si>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</si>
  <si>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</si>
  <si>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</si>
  <si>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</si>
  <si>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</si>
  <si>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</si>
  <si>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</si>
  <si>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</si>
  <si>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</si>
  <si>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</si>
  <si>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</si>
  <si>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</si>
  <si>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</si>
  <si>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</si>
  <si>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</si>
  <si>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</si>
  <si>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</si>
  <si>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</si>
  <si>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</si>
  <si>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</si>
  <si>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</si>
  <si>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</si>
  <si>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</si>
  <si>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</si>
  <si>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</si>
  <si>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</si>
  <si>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</si>
  <si>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</si>
  <si>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</si>
  <si>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</si>
  <si>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</si>
  <si>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</si>
  <si>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</si>
  <si>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</si>
  <si>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</si>
  <si>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</si>
  <si>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</si>
  <si>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</si>
  <si>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</si>
  <si>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</si>
  <si>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</si>
  <si>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</si>
  <si>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</si>
  <si>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</si>
  <si>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</si>
  <si>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</si>
  <si>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</si>
  <si>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</si>
  <si>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</si>
  <si>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</si>
  <si>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</si>
  <si>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</si>
  <si>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</si>
  <si>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</si>
  <si>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</si>
  <si>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</si>
  <si>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</si>
  <si>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</si>
  <si>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</si>
  <si>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</si>
  <si>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</si>
  <si>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</si>
  <si>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</si>
  <si>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</si>
  <si>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</si>
  <si>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</si>
  <si>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</si>
  <si>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</si>
  <si>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</si>
  <si>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</si>
  <si>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</si>
  <si>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</si>
  <si>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</si>
  <si>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</si>
  <si>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</si>
  <si>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</si>
  <si>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</si>
  <si>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</si>
  <si>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</si>
  <si>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</si>
  <si>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</si>
  <si>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</si>
  <si>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</si>
  <si>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</si>
  <si>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</si>
  <si>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</si>
  <si>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</si>
  <si>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</si>
  <si>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</si>
  <si>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</si>
  <si>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</si>
  <si>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</si>
  <si>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</si>
  <si>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</si>
  <si>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</si>
  <si>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</si>
  <si>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</si>
  <si>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</si>
  <si>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</si>
  <si>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</si>
  <si>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</si>
  <si>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</si>
  <si>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</si>
  <si>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</si>
  <si>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</si>
  <si>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</si>
  <si>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</si>
  <si>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</si>
  <si>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</si>
  <si>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</si>
  <si>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</si>
  <si>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</si>
  <si>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</si>
  <si>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</si>
  <si>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</si>
  <si>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</si>
  <si>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</si>
  <si>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</si>
  <si>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</si>
  <si>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</si>
  <si>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</si>
  <si>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</si>
  <si>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</si>
  <si>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</si>
  <si>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</si>
  <si>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</si>
  <si>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</si>
  <si>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</si>
  <si>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</si>
  <si>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</si>
  <si>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</si>
  <si>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</si>
  <si>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Servicio a la Ciudadanía</t>
  </si>
  <si>
    <t>DGTH - Dirección de Gestión del Talento Humano</t>
  </si>
  <si>
    <t>DA - Dirección Administrativa</t>
  </si>
  <si>
    <t>DF - Dirección Financiera</t>
  </si>
  <si>
    <t>DTI - Dirección de Tecnologías e Información</t>
  </si>
  <si>
    <t>DC - Dirección de Contratación</t>
  </si>
  <si>
    <t>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</si>
</sst>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2">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9" fillId="0" borderId="0" xfId="0" applyFont="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Fill="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10" fontId="5" fillId="7" borderId="1" xfId="1" applyNumberFormat="1" applyFont="1" applyFill="1" applyBorder="1" applyAlignment="1">
      <alignment horizontal="center" wrapText="1"/>
    </xf>
    <xf numFmtId="1" fontId="1" fillId="0" borderId="1" xfId="1" applyNumberFormat="1" applyFont="1" applyFill="1" applyBorder="1" applyAlignment="1">
      <alignment horizontal="right" vertical="center" wrapText="1"/>
    </xf>
    <xf numFmtId="0" fontId="11" fillId="14" borderId="1" xfId="0" applyFont="1" applyFill="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1" fillId="4" borderId="0" xfId="0" applyFont="1" applyFill="1" applyAlignment="1">
      <alignment horizontal="center" wrapText="1"/>
    </xf>
    <xf numFmtId="0" fontId="1" fillId="0" borderId="0" xfId="0" applyFont="1" applyAlignment="1">
      <alignment horizont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165" fontId="1" fillId="0" borderId="1" xfId="1"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5" fontId="17" fillId="0" borderId="1" xfId="1" applyNumberFormat="1" applyFont="1" applyBorder="1" applyAlignment="1">
      <alignment horizontal="right" vertical="center" wrapText="1"/>
    </xf>
    <xf numFmtId="165" fontId="17" fillId="0" borderId="1" xfId="1" applyNumberFormat="1" applyFont="1" applyFill="1" applyBorder="1" applyAlignment="1">
      <alignment horizontal="right" vertical="center"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0" fontId="1" fillId="0" borderId="0" xfId="0" applyFont="1" applyAlignment="1">
      <alignment horizontal="right" wrapText="1"/>
    </xf>
    <xf numFmtId="0" fontId="1" fillId="4" borderId="0" xfId="0" applyFont="1" applyFill="1" applyAlignment="1">
      <alignment horizontal="left" wrapText="1"/>
    </xf>
    <xf numFmtId="0" fontId="1" fillId="4" borderId="0" xfId="0" applyFont="1" applyFill="1" applyAlignment="1">
      <alignment horizontal="left" vertical="center" wrapText="1"/>
    </xf>
    <xf numFmtId="0" fontId="1" fillId="0" borderId="0" xfId="0" applyFont="1" applyAlignment="1">
      <alignment horizontal="left" wrapText="1"/>
    </xf>
    <xf numFmtId="1" fontId="2" fillId="0" borderId="1" xfId="1" applyNumberFormat="1" applyFont="1" applyFill="1" applyBorder="1" applyAlignment="1">
      <alignment horizontal="right" vertical="center" wrapText="1"/>
    </xf>
    <xf numFmtId="9" fontId="2" fillId="0" borderId="1" xfId="0" applyNumberFormat="1" applyFont="1" applyBorder="1" applyAlignment="1">
      <alignment horizontal="right" vertical="center" wrapText="1"/>
    </xf>
    <xf numFmtId="9" fontId="18" fillId="0" borderId="1" xfId="1" applyFont="1" applyBorder="1" applyAlignment="1">
      <alignment horizontal="right" vertical="center" wrapText="1"/>
    </xf>
    <xf numFmtId="10" fontId="18" fillId="0" borderId="1" xfId="1" applyNumberFormat="1" applyFont="1" applyBorder="1" applyAlignment="1">
      <alignment horizontal="right" vertical="center" wrapText="1"/>
    </xf>
    <xf numFmtId="0" fontId="23" fillId="0" borderId="1" xfId="0" applyFont="1" applyBorder="1" applyAlignment="1">
      <alignment horizontal="left" vertical="center" wrapText="1"/>
    </xf>
    <xf numFmtId="0" fontId="5" fillId="7" borderId="1" xfId="0" applyFont="1" applyFill="1" applyBorder="1" applyAlignment="1">
      <alignment horizontal="left" wrapText="1"/>
    </xf>
    <xf numFmtId="0" fontId="19" fillId="7" borderId="1" xfId="0" applyFont="1" applyFill="1" applyBorder="1" applyAlignment="1">
      <alignment horizontal="left" wrapText="1"/>
    </xf>
    <xf numFmtId="0" fontId="7" fillId="8" borderId="1" xfId="0" applyFont="1" applyFill="1" applyBorder="1" applyAlignment="1">
      <alignment horizontal="left" wrapText="1"/>
    </xf>
    <xf numFmtId="0" fontId="2" fillId="4" borderId="6" xfId="0" applyFont="1" applyFill="1" applyBorder="1" applyAlignment="1">
      <alignment horizontal="left" vertical="center" wrapText="1"/>
    </xf>
    <xf numFmtId="0" fontId="2" fillId="4" borderId="0" xfId="0" applyFont="1" applyFill="1" applyAlignment="1">
      <alignment horizontal="left" vertical="center" wrapText="1"/>
    </xf>
    <xf numFmtId="0" fontId="11" fillId="0" borderId="7" xfId="0" applyFont="1" applyBorder="1" applyAlignment="1">
      <alignment horizontal="left" vertical="center" wrapText="1"/>
    </xf>
    <xf numFmtId="0" fontId="1" fillId="0" borderId="7" xfId="0" applyFont="1" applyBorder="1" applyAlignment="1">
      <alignment horizontal="left" vertical="center" wrapText="1"/>
    </xf>
    <xf numFmtId="0" fontId="11"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9" fontId="1" fillId="0" borderId="1" xfId="0" applyNumberFormat="1" applyFont="1" applyBorder="1" applyAlignment="1">
      <alignment horizontal="left" vertical="center" wrapText="1"/>
    </xf>
    <xf numFmtId="0" fontId="5" fillId="7" borderId="1" xfId="0" applyFont="1" applyFill="1" applyBorder="1" applyAlignment="1">
      <alignment horizontal="left"/>
    </xf>
    <xf numFmtId="0" fontId="17" fillId="0" borderId="7" xfId="0" applyFont="1" applyBorder="1" applyAlignment="1">
      <alignment horizontal="left" vertical="center" wrapText="1"/>
    </xf>
    <xf numFmtId="0" fontId="17" fillId="4" borderId="1" xfId="0"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0" fontId="5" fillId="7" borderId="1" xfId="0" applyFont="1" applyFill="1" applyBorder="1" applyAlignment="1">
      <alignment horizontal="center" wrapText="1"/>
    </xf>
    <xf numFmtId="0" fontId="19" fillId="7" borderId="1" xfId="0" applyFont="1" applyFill="1" applyBorder="1" applyAlignment="1">
      <alignment horizontal="center" wrapText="1"/>
    </xf>
    <xf numFmtId="0" fontId="7" fillId="8" borderId="1" xfId="0" applyFont="1" applyFill="1" applyBorder="1" applyAlignment="1">
      <alignment horizontal="center" wrapText="1"/>
    </xf>
    <xf numFmtId="165" fontId="18" fillId="0" borderId="1" xfId="0"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10" fontId="24" fillId="0" borderId="1" xfId="1" applyNumberFormat="1" applyFont="1" applyFill="1" applyBorder="1" applyAlignment="1">
      <alignment horizontal="right" vertical="center" wrapText="1"/>
    </xf>
    <xf numFmtId="0" fontId="7" fillId="8" borderId="2" xfId="0" applyFont="1" applyFill="1" applyBorder="1" applyAlignment="1">
      <alignment wrapText="1"/>
    </xf>
    <xf numFmtId="0" fontId="7" fillId="8" borderId="4" xfId="0" applyFont="1" applyFill="1" applyBorder="1" applyAlignment="1">
      <alignment wrapText="1"/>
    </xf>
    <xf numFmtId="0" fontId="7" fillId="8" borderId="3" xfId="0" applyFont="1" applyFill="1" applyBorder="1" applyAlignment="1">
      <alignment wrapText="1"/>
    </xf>
    <xf numFmtId="0" fontId="19" fillId="7" borderId="2" xfId="0" applyFont="1" applyFill="1" applyBorder="1" applyAlignment="1">
      <alignment wrapText="1"/>
    </xf>
    <xf numFmtId="0" fontId="19" fillId="7" borderId="4" xfId="0" applyFont="1" applyFill="1" applyBorder="1" applyAlignment="1">
      <alignment wrapText="1"/>
    </xf>
    <xf numFmtId="0" fontId="19" fillId="7" borderId="3" xfId="0" applyFont="1" applyFill="1" applyBorder="1" applyAlignment="1">
      <alignment wrapText="1"/>
    </xf>
    <xf numFmtId="165" fontId="24" fillId="0" borderId="1" xfId="1" applyNumberFormat="1" applyFont="1" applyFill="1" applyBorder="1" applyAlignment="1">
      <alignment horizontal="right" vertical="center" wrapText="1"/>
    </xf>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0"/>
  <sheetViews>
    <sheetView tabSelected="1" topLeftCell="I1" zoomScale="70" zoomScaleNormal="70" workbookViewId="0">
      <selection activeCell="AW15" sqref="AW15"/>
    </sheetView>
  </sheetViews>
  <sheetFormatPr baseColWidth="10" defaultColWidth="10.85546875" defaultRowHeight="15" x14ac:dyDescent="0.25"/>
  <cols>
    <col min="1" max="1" width="7" style="61" customWidth="1"/>
    <col min="2" max="2" width="42.85546875" style="73" customWidth="1"/>
    <col min="3" max="3" width="28.5703125" style="73" customWidth="1"/>
    <col min="4" max="5" width="42.85546875" style="73" customWidth="1"/>
    <col min="6" max="6" width="28.85546875" style="73" customWidth="1"/>
    <col min="7" max="7" width="27.42578125" style="73" customWidth="1"/>
    <col min="8" max="8" width="28.5703125" style="73" customWidth="1"/>
    <col min="9" max="9" width="42.85546875" style="73" customWidth="1"/>
    <col min="10" max="14" width="21.42578125" style="73" customWidth="1"/>
    <col min="15" max="15" width="21.42578125" style="1" customWidth="1"/>
    <col min="16" max="19" width="10" style="1" customWidth="1"/>
    <col min="20" max="20" width="14.28515625" style="1" customWidth="1"/>
    <col min="21" max="24" width="21.42578125" style="73" customWidth="1"/>
    <col min="25" max="27" width="14.28515625" style="70" customWidth="1"/>
    <col min="28" max="28" width="42.85546875" style="73" customWidth="1"/>
    <col min="29" max="29" width="37.85546875" style="73"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6.140625" style="1" hidden="1" customWidth="1"/>
    <col min="45" max="47" width="14.28515625" style="70" customWidth="1"/>
    <col min="48" max="49" width="16.5703125" style="1" customWidth="1"/>
    <col min="50" max="50" width="39.42578125" style="1" customWidth="1"/>
    <col min="51" max="16384" width="10.85546875" style="1"/>
  </cols>
  <sheetData>
    <row r="1" spans="1:47" s="7" customFormat="1" ht="61.5" customHeight="1" x14ac:dyDescent="0.25">
      <c r="A1" s="131" t="s">
        <v>0</v>
      </c>
      <c r="B1" s="132"/>
      <c r="C1" s="132"/>
      <c r="D1" s="132"/>
      <c r="E1" s="132"/>
      <c r="F1" s="132"/>
      <c r="G1" s="132"/>
      <c r="H1" s="133"/>
      <c r="I1" s="13" t="s">
        <v>1</v>
      </c>
      <c r="J1" s="71"/>
      <c r="K1" s="71"/>
      <c r="L1" s="71"/>
      <c r="M1" s="71"/>
      <c r="N1" s="71"/>
      <c r="U1" s="71"/>
      <c r="V1" s="71"/>
      <c r="W1" s="71"/>
      <c r="X1" s="71"/>
      <c r="Y1" s="62"/>
      <c r="Z1" s="62"/>
      <c r="AA1" s="62"/>
      <c r="AB1" s="71"/>
      <c r="AC1" s="71"/>
      <c r="AS1" s="62"/>
      <c r="AT1" s="62"/>
      <c r="AU1" s="62"/>
    </row>
    <row r="2" spans="1:47" s="9" customFormat="1" x14ac:dyDescent="0.25">
      <c r="A2" s="15"/>
      <c r="B2" s="82"/>
      <c r="C2" s="82"/>
      <c r="D2" s="82"/>
      <c r="E2" s="83"/>
      <c r="F2" s="83"/>
      <c r="G2" s="83"/>
      <c r="H2" s="83"/>
      <c r="I2" s="83"/>
      <c r="J2" s="83"/>
      <c r="K2" s="83"/>
      <c r="L2" s="83"/>
      <c r="M2" s="83"/>
      <c r="N2" s="83"/>
      <c r="O2" s="14"/>
      <c r="P2" s="14"/>
      <c r="Q2" s="8"/>
      <c r="R2" s="8"/>
      <c r="S2" s="8"/>
      <c r="T2" s="8"/>
      <c r="U2" s="72"/>
      <c r="V2" s="72"/>
      <c r="W2" s="72"/>
      <c r="X2" s="72"/>
      <c r="Y2" s="63"/>
      <c r="Z2" s="63"/>
      <c r="AA2" s="63"/>
      <c r="AB2" s="72"/>
      <c r="AC2" s="72"/>
      <c r="AS2" s="63"/>
      <c r="AT2" s="63"/>
      <c r="AU2" s="63"/>
    </row>
    <row r="3" spans="1:47" s="7" customFormat="1" ht="15" customHeight="1" x14ac:dyDescent="0.25">
      <c r="A3" s="114" t="s">
        <v>2</v>
      </c>
      <c r="B3" s="114"/>
      <c r="C3" s="115" t="s">
        <v>3</v>
      </c>
      <c r="D3" s="115"/>
      <c r="E3" s="71"/>
      <c r="F3" s="120" t="s">
        <v>4</v>
      </c>
      <c r="G3" s="121"/>
      <c r="H3" s="121"/>
      <c r="I3" s="122"/>
      <c r="J3" s="71"/>
      <c r="K3" s="71"/>
      <c r="L3" s="71"/>
      <c r="M3" s="71"/>
      <c r="N3" s="71"/>
      <c r="U3" s="71"/>
      <c r="V3" s="71"/>
      <c r="W3" s="71"/>
      <c r="X3" s="71"/>
      <c r="Y3" s="62"/>
      <c r="Z3" s="62"/>
      <c r="AA3" s="62"/>
      <c r="AB3" s="71"/>
      <c r="AC3" s="71"/>
      <c r="AS3" s="62"/>
      <c r="AT3" s="62"/>
      <c r="AU3" s="62"/>
    </row>
    <row r="4" spans="1:47" s="7" customFormat="1" ht="15" customHeight="1" x14ac:dyDescent="0.25">
      <c r="A4" s="114"/>
      <c r="B4" s="114"/>
      <c r="C4" s="115"/>
      <c r="D4" s="115"/>
      <c r="E4" s="71"/>
      <c r="F4" s="107" t="s">
        <v>5</v>
      </c>
      <c r="G4" s="108" t="s">
        <v>6</v>
      </c>
      <c r="H4" s="118" t="s">
        <v>7</v>
      </c>
      <c r="I4" s="119"/>
      <c r="J4" s="71"/>
      <c r="K4" s="71"/>
      <c r="L4" s="71"/>
      <c r="M4" s="71"/>
      <c r="N4" s="71"/>
      <c r="U4" s="71"/>
      <c r="V4" s="71"/>
      <c r="W4" s="71"/>
      <c r="X4" s="71"/>
      <c r="Y4" s="62"/>
      <c r="Z4" s="62"/>
      <c r="AA4" s="62"/>
      <c r="AB4" s="71"/>
      <c r="AC4" s="71"/>
      <c r="AS4" s="62"/>
      <c r="AT4" s="62"/>
      <c r="AU4" s="62"/>
    </row>
    <row r="5" spans="1:47" s="7" customFormat="1" ht="15" customHeight="1" x14ac:dyDescent="0.25">
      <c r="A5" s="114" t="s">
        <v>8</v>
      </c>
      <c r="B5" s="114"/>
      <c r="C5" s="115" t="s">
        <v>9</v>
      </c>
      <c r="D5" s="115"/>
      <c r="E5" s="71"/>
      <c r="F5" s="10">
        <v>1</v>
      </c>
      <c r="G5" s="59">
        <v>46050</v>
      </c>
      <c r="H5" s="123" t="s">
        <v>10</v>
      </c>
      <c r="I5" s="124"/>
      <c r="J5" s="71"/>
      <c r="K5" s="71"/>
      <c r="L5" s="71"/>
      <c r="M5" s="71"/>
      <c r="N5" s="71"/>
      <c r="U5" s="71"/>
      <c r="V5" s="71"/>
      <c r="W5" s="71"/>
      <c r="X5" s="71"/>
      <c r="Y5" s="62"/>
      <c r="Z5" s="62"/>
      <c r="AA5" s="62"/>
      <c r="AB5" s="71"/>
      <c r="AC5" s="71"/>
      <c r="AS5" s="62"/>
      <c r="AT5" s="62"/>
      <c r="AU5" s="62"/>
    </row>
    <row r="6" spans="1:47" s="7" customFormat="1" ht="51" customHeight="1" x14ac:dyDescent="0.25">
      <c r="A6" s="114"/>
      <c r="B6" s="114"/>
      <c r="C6" s="115"/>
      <c r="D6" s="115"/>
      <c r="E6" s="71"/>
      <c r="F6" s="109">
        <v>2</v>
      </c>
      <c r="G6" s="110" t="s">
        <v>293</v>
      </c>
      <c r="H6" s="148" t="s">
        <v>11</v>
      </c>
      <c r="I6" s="149"/>
      <c r="J6" s="71"/>
      <c r="K6" s="71"/>
      <c r="L6" s="71"/>
      <c r="M6" s="71"/>
      <c r="N6" s="71"/>
      <c r="U6" s="71"/>
      <c r="V6" s="71"/>
      <c r="W6" s="71"/>
      <c r="X6" s="71"/>
      <c r="Y6" s="62"/>
      <c r="Z6" s="62"/>
      <c r="AA6" s="62"/>
      <c r="AB6" s="71"/>
      <c r="AC6" s="71"/>
      <c r="AS6" s="62"/>
      <c r="AT6" s="62"/>
      <c r="AU6" s="62"/>
    </row>
    <row r="7" spans="1:47" s="7" customFormat="1" x14ac:dyDescent="0.25">
      <c r="A7" s="114" t="s">
        <v>12</v>
      </c>
      <c r="B7" s="114"/>
      <c r="C7" s="115">
        <v>2026</v>
      </c>
      <c r="D7" s="115"/>
      <c r="E7" s="71"/>
      <c r="F7" s="71"/>
      <c r="G7" s="71"/>
      <c r="H7" s="71"/>
      <c r="I7" s="71"/>
      <c r="J7" s="71"/>
      <c r="K7" s="71"/>
      <c r="L7" s="71"/>
      <c r="M7" s="71"/>
      <c r="N7" s="71"/>
      <c r="U7" s="71"/>
      <c r="V7" s="71"/>
      <c r="W7" s="71"/>
      <c r="X7" s="71"/>
      <c r="Y7" s="62"/>
      <c r="Z7" s="62"/>
      <c r="AA7" s="62"/>
      <c r="AB7" s="71"/>
      <c r="AC7" s="71"/>
      <c r="AS7" s="62"/>
      <c r="AT7" s="62"/>
      <c r="AU7" s="62"/>
    </row>
    <row r="8" spans="1:47" s="7" customFormat="1" x14ac:dyDescent="0.25">
      <c r="A8" s="60"/>
      <c r="B8" s="71"/>
      <c r="C8" s="71"/>
      <c r="D8" s="71"/>
      <c r="E8" s="71"/>
      <c r="F8" s="71"/>
      <c r="G8" s="71"/>
      <c r="H8" s="71"/>
      <c r="I8" s="71"/>
      <c r="J8" s="71"/>
      <c r="K8" s="71"/>
      <c r="L8" s="71"/>
      <c r="M8" s="71"/>
      <c r="N8" s="71"/>
      <c r="U8" s="71"/>
      <c r="V8" s="71"/>
      <c r="W8" s="71"/>
      <c r="X8" s="71"/>
      <c r="Y8" s="62"/>
      <c r="Z8" s="62"/>
      <c r="AA8" s="62"/>
      <c r="AB8" s="71"/>
      <c r="AC8" s="71"/>
      <c r="AS8" s="62"/>
      <c r="AT8" s="62"/>
      <c r="AU8" s="62"/>
    </row>
    <row r="9" spans="1:47" ht="37.5" customHeight="1" x14ac:dyDescent="0.25">
      <c r="A9" s="118" t="s">
        <v>13</v>
      </c>
      <c r="B9" s="119"/>
      <c r="C9" s="114" t="s">
        <v>14</v>
      </c>
      <c r="D9" s="114"/>
      <c r="E9" s="114"/>
      <c r="F9" s="116" t="s">
        <v>15</v>
      </c>
      <c r="G9" s="116" t="s">
        <v>16</v>
      </c>
      <c r="H9" s="118" t="s">
        <v>17</v>
      </c>
      <c r="I9" s="119"/>
      <c r="J9" s="150" t="s">
        <v>18</v>
      </c>
      <c r="K9" s="151"/>
      <c r="L9" s="151"/>
      <c r="M9" s="151"/>
      <c r="N9" s="151"/>
      <c r="O9" s="152" t="s">
        <v>19</v>
      </c>
      <c r="P9" s="153"/>
      <c r="Q9" s="153"/>
      <c r="R9" s="153"/>
      <c r="S9" s="153"/>
      <c r="T9" s="154"/>
      <c r="U9" s="111" t="s">
        <v>20</v>
      </c>
      <c r="V9" s="112"/>
      <c r="W9" s="112"/>
      <c r="X9" s="113"/>
      <c r="Y9" s="145" t="s">
        <v>21</v>
      </c>
      <c r="Z9" s="146"/>
      <c r="AA9" s="146"/>
      <c r="AB9" s="146"/>
      <c r="AC9" s="147"/>
      <c r="AD9" s="142" t="s">
        <v>22</v>
      </c>
      <c r="AE9" s="143"/>
      <c r="AF9" s="143"/>
      <c r="AG9" s="143"/>
      <c r="AH9" s="144"/>
      <c r="AI9" s="139" t="s">
        <v>23</v>
      </c>
      <c r="AJ9" s="140"/>
      <c r="AK9" s="140"/>
      <c r="AL9" s="140"/>
      <c r="AM9" s="141"/>
      <c r="AN9" s="136" t="s">
        <v>24</v>
      </c>
      <c r="AO9" s="137"/>
      <c r="AP9" s="137"/>
      <c r="AQ9" s="137"/>
      <c r="AR9" s="138"/>
      <c r="AS9" s="134" t="s">
        <v>25</v>
      </c>
      <c r="AT9" s="135"/>
      <c r="AU9" s="135"/>
    </row>
    <row r="10" spans="1:47" s="23" customFormat="1" ht="63.75" x14ac:dyDescent="0.2">
      <c r="A10" s="28" t="s">
        <v>26</v>
      </c>
      <c r="B10" s="28" t="s">
        <v>27</v>
      </c>
      <c r="C10" s="28" t="s">
        <v>28</v>
      </c>
      <c r="D10" s="28" t="s">
        <v>29</v>
      </c>
      <c r="E10" s="28" t="s">
        <v>30</v>
      </c>
      <c r="F10" s="117"/>
      <c r="G10" s="117"/>
      <c r="H10" s="28" t="s">
        <v>31</v>
      </c>
      <c r="I10" s="28" t="s">
        <v>32</v>
      </c>
      <c r="J10" s="19" t="s">
        <v>33</v>
      </c>
      <c r="K10" s="19" t="s">
        <v>34</v>
      </c>
      <c r="L10" s="19" t="s">
        <v>35</v>
      </c>
      <c r="M10" s="19" t="s">
        <v>36</v>
      </c>
      <c r="N10" s="19" t="s">
        <v>37</v>
      </c>
      <c r="O10" s="20" t="s">
        <v>38</v>
      </c>
      <c r="P10" s="20" t="s">
        <v>39</v>
      </c>
      <c r="Q10" s="20" t="s">
        <v>40</v>
      </c>
      <c r="R10" s="20" t="s">
        <v>41</v>
      </c>
      <c r="S10" s="20" t="s">
        <v>42</v>
      </c>
      <c r="T10" s="20" t="s">
        <v>43</v>
      </c>
      <c r="U10" s="22" t="s">
        <v>44</v>
      </c>
      <c r="V10" s="22" t="s">
        <v>45</v>
      </c>
      <c r="W10" s="22" t="s">
        <v>46</v>
      </c>
      <c r="X10" s="22" t="s">
        <v>47</v>
      </c>
      <c r="Y10" s="27" t="s">
        <v>48</v>
      </c>
      <c r="Z10" s="27" t="s">
        <v>49</v>
      </c>
      <c r="AA10" s="27" t="s">
        <v>20</v>
      </c>
      <c r="AB10" s="27" t="s">
        <v>50</v>
      </c>
      <c r="AC10" s="27" t="s">
        <v>51</v>
      </c>
      <c r="AD10" s="21" t="s">
        <v>48</v>
      </c>
      <c r="AE10" s="21" t="s">
        <v>49</v>
      </c>
      <c r="AF10" s="21" t="s">
        <v>20</v>
      </c>
      <c r="AG10" s="21" t="s">
        <v>50</v>
      </c>
      <c r="AH10" s="21" t="s">
        <v>51</v>
      </c>
      <c r="AI10" s="26" t="s">
        <v>48</v>
      </c>
      <c r="AJ10" s="26" t="s">
        <v>49</v>
      </c>
      <c r="AK10" s="26" t="s">
        <v>20</v>
      </c>
      <c r="AL10" s="26" t="s">
        <v>50</v>
      </c>
      <c r="AM10" s="26" t="s">
        <v>51</v>
      </c>
      <c r="AN10" s="25" t="s">
        <v>48</v>
      </c>
      <c r="AO10" s="25" t="s">
        <v>49</v>
      </c>
      <c r="AP10" s="25" t="s">
        <v>20</v>
      </c>
      <c r="AQ10" s="25" t="s">
        <v>50</v>
      </c>
      <c r="AR10" s="25" t="s">
        <v>51</v>
      </c>
      <c r="AS10" s="24" t="s">
        <v>48</v>
      </c>
      <c r="AT10" s="24" t="s">
        <v>49</v>
      </c>
      <c r="AU10" s="24" t="s">
        <v>20</v>
      </c>
    </row>
    <row r="11" spans="1:47" s="6" customFormat="1" ht="120" x14ac:dyDescent="0.25">
      <c r="A11" s="5" t="s">
        <v>52</v>
      </c>
      <c r="B11" s="57" t="s">
        <v>53</v>
      </c>
      <c r="C11" s="84" t="s">
        <v>54</v>
      </c>
      <c r="D11" s="85" t="s">
        <v>55</v>
      </c>
      <c r="E11" s="85" t="s">
        <v>56</v>
      </c>
      <c r="F11" s="85" t="s">
        <v>57</v>
      </c>
      <c r="G11" s="78" t="s">
        <v>58</v>
      </c>
      <c r="H11" s="85" t="s">
        <v>59</v>
      </c>
      <c r="I11" s="85" t="s">
        <v>60</v>
      </c>
      <c r="J11" s="86" t="s">
        <v>61</v>
      </c>
      <c r="K11" s="57" t="s">
        <v>62</v>
      </c>
      <c r="L11" s="87" t="s">
        <v>63</v>
      </c>
      <c r="M11" s="86" t="s">
        <v>64</v>
      </c>
      <c r="N11" s="86" t="s">
        <v>62</v>
      </c>
      <c r="O11" s="12" t="s">
        <v>65</v>
      </c>
      <c r="P11" s="55">
        <v>1</v>
      </c>
      <c r="Q11" s="55">
        <v>1</v>
      </c>
      <c r="R11" s="55">
        <v>1</v>
      </c>
      <c r="S11" s="55">
        <v>1</v>
      </c>
      <c r="T11" s="55">
        <f>SUM(P11:S11)</f>
        <v>4</v>
      </c>
      <c r="U11" s="57" t="s">
        <v>66</v>
      </c>
      <c r="V11" s="57" t="s">
        <v>67</v>
      </c>
      <c r="W11" s="78" t="s">
        <v>68</v>
      </c>
      <c r="X11" s="78" t="s">
        <v>68</v>
      </c>
      <c r="Y11" s="55">
        <f>P11</f>
        <v>1</v>
      </c>
      <c r="Z11" s="49">
        <v>1</v>
      </c>
      <c r="AA11" s="34">
        <f t="shared" ref="AA11:AA13" si="0">IFERROR(IF(Z11/Y11&gt;1,1,Z11/Y11),0)</f>
        <v>1</v>
      </c>
      <c r="AB11" s="57" t="s">
        <v>69</v>
      </c>
      <c r="AC11" s="57" t="s">
        <v>70</v>
      </c>
      <c r="AD11" s="55">
        <f>Q11</f>
        <v>1</v>
      </c>
      <c r="AE11" s="49"/>
      <c r="AF11" s="34">
        <f t="shared" ref="AF11:AF13" si="1">IFERROR(IF(AE11/AD11&gt;1,1,AE11/AD11),0)</f>
        <v>0</v>
      </c>
      <c r="AG11" s="4"/>
      <c r="AH11" s="4"/>
      <c r="AI11" s="55">
        <f>R11</f>
        <v>1</v>
      </c>
      <c r="AJ11" s="49"/>
      <c r="AK11" s="34">
        <f t="shared" ref="AK11:AK13" si="2">IFERROR(IF(AJ11/AI11&gt;1,1,AJ11/AI11),0)</f>
        <v>0</v>
      </c>
      <c r="AL11" s="4"/>
      <c r="AM11" s="4"/>
      <c r="AN11" s="55">
        <f>S11</f>
        <v>1</v>
      </c>
      <c r="AO11" s="49"/>
      <c r="AP11" s="34">
        <f t="shared" ref="AP11:AP13" si="3">IFERROR(IF(AO11/AN11&gt;1,1,AO11/AN11),0)</f>
        <v>0</v>
      </c>
      <c r="AQ11" s="4"/>
      <c r="AR11" s="4"/>
      <c r="AS11" s="74">
        <f>T11</f>
        <v>4</v>
      </c>
      <c r="AT11" s="97">
        <f>SUM(Z11,AE11,AJ11,AO11)</f>
        <v>1</v>
      </c>
      <c r="AU11" s="77">
        <f>IFERROR(IF(AT11/AS11&gt;1,1,AT11/AS11),0)</f>
        <v>0.25</v>
      </c>
    </row>
    <row r="12" spans="1:47" s="6" customFormat="1" ht="90" x14ac:dyDescent="0.25">
      <c r="A12" s="56" t="s">
        <v>71</v>
      </c>
      <c r="B12" s="86" t="s">
        <v>72</v>
      </c>
      <c r="C12" s="84" t="s">
        <v>54</v>
      </c>
      <c r="D12" s="85" t="s">
        <v>55</v>
      </c>
      <c r="E12" s="85" t="s">
        <v>56</v>
      </c>
      <c r="F12" s="85" t="s">
        <v>57</v>
      </c>
      <c r="G12" s="78" t="s">
        <v>58</v>
      </c>
      <c r="H12" s="85" t="s">
        <v>59</v>
      </c>
      <c r="I12" s="85" t="s">
        <v>60</v>
      </c>
      <c r="J12" s="86" t="s">
        <v>61</v>
      </c>
      <c r="K12" s="57" t="s">
        <v>73</v>
      </c>
      <c r="L12" s="87" t="s">
        <v>63</v>
      </c>
      <c r="M12" s="86" t="s">
        <v>74</v>
      </c>
      <c r="N12" s="86" t="s">
        <v>73</v>
      </c>
      <c r="O12" s="12" t="s">
        <v>65</v>
      </c>
      <c r="P12" s="55">
        <v>0</v>
      </c>
      <c r="Q12" s="55">
        <v>0</v>
      </c>
      <c r="R12" s="55">
        <v>1</v>
      </c>
      <c r="S12" s="55">
        <v>0</v>
      </c>
      <c r="T12" s="55">
        <f>SUM(P12:S12)</f>
        <v>1</v>
      </c>
      <c r="U12" s="13" t="s">
        <v>75</v>
      </c>
      <c r="V12" s="13" t="s">
        <v>76</v>
      </c>
      <c r="W12" s="78" t="s">
        <v>68</v>
      </c>
      <c r="X12" s="78" t="s">
        <v>68</v>
      </c>
      <c r="Y12" s="55">
        <f t="shared" ref="Y12:Y13" si="4">P12</f>
        <v>0</v>
      </c>
      <c r="Z12" s="49">
        <v>0</v>
      </c>
      <c r="AA12" s="34">
        <f t="shared" si="0"/>
        <v>0</v>
      </c>
      <c r="AB12" s="57" t="s">
        <v>77</v>
      </c>
      <c r="AC12" s="57" t="s">
        <v>77</v>
      </c>
      <c r="AD12" s="55">
        <f t="shared" ref="AD12:AD13" si="5">Q12</f>
        <v>0</v>
      </c>
      <c r="AE12" s="49"/>
      <c r="AF12" s="34">
        <f t="shared" si="1"/>
        <v>0</v>
      </c>
      <c r="AG12" s="4"/>
      <c r="AH12" s="4"/>
      <c r="AI12" s="55">
        <f t="shared" ref="AI12:AI13" si="6">R12</f>
        <v>1</v>
      </c>
      <c r="AJ12" s="49"/>
      <c r="AK12" s="34">
        <f t="shared" si="2"/>
        <v>0</v>
      </c>
      <c r="AL12" s="4"/>
      <c r="AM12" s="4"/>
      <c r="AN12" s="55">
        <f t="shared" ref="AN12:AN13" si="7">S12</f>
        <v>0</v>
      </c>
      <c r="AO12" s="49"/>
      <c r="AP12" s="34">
        <f t="shared" si="3"/>
        <v>0</v>
      </c>
      <c r="AQ12" s="4"/>
      <c r="AR12" s="4"/>
      <c r="AS12" s="74">
        <f t="shared" ref="AS12:AS13" si="8">T12</f>
        <v>1</v>
      </c>
      <c r="AT12" s="97">
        <f>SUM(Z12,AE12,AJ12,AO12)</f>
        <v>0</v>
      </c>
      <c r="AU12" s="77">
        <f>IFERROR(IF(AT12/AS12&gt;1,1,AT12/AS12),0)</f>
        <v>0</v>
      </c>
    </row>
    <row r="13" spans="1:47" s="6" customFormat="1" ht="120" x14ac:dyDescent="0.25">
      <c r="A13" s="56" t="s">
        <v>78</v>
      </c>
      <c r="B13" s="57" t="s">
        <v>79</v>
      </c>
      <c r="C13" s="84" t="s">
        <v>54</v>
      </c>
      <c r="D13" s="85" t="s">
        <v>55</v>
      </c>
      <c r="E13" s="85" t="s">
        <v>56</v>
      </c>
      <c r="F13" s="85" t="s">
        <v>57</v>
      </c>
      <c r="G13" s="78" t="s">
        <v>80</v>
      </c>
      <c r="H13" s="85" t="s">
        <v>81</v>
      </c>
      <c r="I13" s="85" t="s">
        <v>82</v>
      </c>
      <c r="J13" s="86" t="s">
        <v>61</v>
      </c>
      <c r="K13" s="57" t="s">
        <v>83</v>
      </c>
      <c r="L13" s="57" t="s">
        <v>84</v>
      </c>
      <c r="M13" s="88">
        <v>1</v>
      </c>
      <c r="N13" s="57" t="s">
        <v>85</v>
      </c>
      <c r="O13" s="12" t="s">
        <v>86</v>
      </c>
      <c r="P13" s="58">
        <v>1</v>
      </c>
      <c r="Q13" s="58">
        <v>1</v>
      </c>
      <c r="R13" s="58">
        <v>1</v>
      </c>
      <c r="S13" s="58">
        <v>1</v>
      </c>
      <c r="T13" s="48">
        <f>AVERAGE(P13:S13)</f>
        <v>1</v>
      </c>
      <c r="U13" s="57" t="s">
        <v>87</v>
      </c>
      <c r="V13" s="57" t="s">
        <v>88</v>
      </c>
      <c r="W13" s="78" t="s">
        <v>68</v>
      </c>
      <c r="X13" s="78" t="s">
        <v>68</v>
      </c>
      <c r="Y13" s="58">
        <f t="shared" si="4"/>
        <v>1</v>
      </c>
      <c r="Z13" s="64">
        <v>1</v>
      </c>
      <c r="AA13" s="34">
        <f t="shared" si="0"/>
        <v>1</v>
      </c>
      <c r="AB13" s="57" t="s">
        <v>89</v>
      </c>
      <c r="AC13" s="57" t="s">
        <v>90</v>
      </c>
      <c r="AD13" s="58">
        <f t="shared" si="5"/>
        <v>1</v>
      </c>
      <c r="AE13" s="49"/>
      <c r="AF13" s="34">
        <f t="shared" si="1"/>
        <v>0</v>
      </c>
      <c r="AG13" s="4"/>
      <c r="AH13" s="4"/>
      <c r="AI13" s="58">
        <f t="shared" si="6"/>
        <v>1</v>
      </c>
      <c r="AJ13" s="49"/>
      <c r="AK13" s="34">
        <f t="shared" si="2"/>
        <v>0</v>
      </c>
      <c r="AL13" s="4"/>
      <c r="AM13" s="4"/>
      <c r="AN13" s="58">
        <f t="shared" si="7"/>
        <v>1</v>
      </c>
      <c r="AO13" s="49"/>
      <c r="AP13" s="34">
        <f t="shared" si="3"/>
        <v>0</v>
      </c>
      <c r="AQ13" s="4"/>
      <c r="AR13" s="4"/>
      <c r="AS13" s="75">
        <f t="shared" si="8"/>
        <v>1</v>
      </c>
      <c r="AT13" s="98">
        <f>IFERROR(AVERAGE(Z13,AE13,AJ13,AO13)*0.25,0)</f>
        <v>0.25</v>
      </c>
      <c r="AU13" s="99">
        <f t="shared" ref="AU13" si="9">IFERROR(IF(AT13/AS13&gt;1,1,AT13/AS13),0)</f>
        <v>0.25</v>
      </c>
    </row>
    <row r="14" spans="1:47" s="2" customFormat="1" ht="15.75" x14ac:dyDescent="0.25">
      <c r="A14" s="93"/>
      <c r="B14" s="89" t="s">
        <v>91</v>
      </c>
      <c r="C14" s="89"/>
      <c r="D14" s="79"/>
      <c r="E14" s="79"/>
      <c r="F14" s="79"/>
      <c r="G14" s="79"/>
      <c r="H14" s="79"/>
      <c r="I14" s="79"/>
      <c r="J14" s="79"/>
      <c r="K14" s="79"/>
      <c r="L14" s="79"/>
      <c r="M14" s="79"/>
      <c r="N14" s="79"/>
      <c r="O14" s="17"/>
      <c r="P14" s="36"/>
      <c r="Q14" s="36"/>
      <c r="R14" s="36"/>
      <c r="S14" s="36"/>
      <c r="T14" s="36"/>
      <c r="U14" s="79"/>
      <c r="V14" s="79"/>
      <c r="W14" s="79"/>
      <c r="X14" s="79"/>
      <c r="Y14" s="36"/>
      <c r="Z14" s="65"/>
      <c r="AA14" s="40">
        <f>AVERAGE(AA11,AA13)*80%</f>
        <v>0.8</v>
      </c>
      <c r="AB14" s="158"/>
      <c r="AC14" s="159"/>
      <c r="AD14" s="159"/>
      <c r="AE14" s="160"/>
      <c r="AF14" s="40">
        <f>SUM(AF11:AF13)*80%</f>
        <v>0</v>
      </c>
      <c r="AG14" s="158"/>
      <c r="AH14" s="159"/>
      <c r="AI14" s="159"/>
      <c r="AJ14" s="160"/>
      <c r="AK14" s="54">
        <f>SUM(AK11:AK13)*80%</f>
        <v>0</v>
      </c>
      <c r="AL14" s="158"/>
      <c r="AM14" s="159"/>
      <c r="AN14" s="159"/>
      <c r="AO14" s="160"/>
      <c r="AP14" s="40">
        <f>SUM(AP11:AP13)*80%</f>
        <v>0</v>
      </c>
      <c r="AQ14" s="125"/>
      <c r="AR14" s="126"/>
      <c r="AS14" s="126"/>
      <c r="AT14" s="127"/>
      <c r="AU14" s="40">
        <f>AVERAGE(AU11,AU13)*80%</f>
        <v>0.2</v>
      </c>
    </row>
    <row r="15" spans="1:47" s="6" customFormat="1" ht="225" x14ac:dyDescent="0.25">
      <c r="A15" s="30" t="s">
        <v>92</v>
      </c>
      <c r="B15" s="53" t="s">
        <v>93</v>
      </c>
      <c r="C15" s="53" t="s">
        <v>54</v>
      </c>
      <c r="D15" s="53" t="s">
        <v>55</v>
      </c>
      <c r="E15" s="53" t="s">
        <v>56</v>
      </c>
      <c r="F15" s="53" t="s">
        <v>57</v>
      </c>
      <c r="G15" s="53" t="s">
        <v>80</v>
      </c>
      <c r="H15" s="90" t="s">
        <v>94</v>
      </c>
      <c r="I15" s="53" t="s">
        <v>95</v>
      </c>
      <c r="J15" s="53" t="s">
        <v>61</v>
      </c>
      <c r="K15" s="53" t="s">
        <v>96</v>
      </c>
      <c r="L15" s="53" t="s">
        <v>97</v>
      </c>
      <c r="M15" s="91">
        <v>0</v>
      </c>
      <c r="N15" s="91" t="s">
        <v>98</v>
      </c>
      <c r="O15" s="32" t="s">
        <v>65</v>
      </c>
      <c r="P15" s="50">
        <v>0.25</v>
      </c>
      <c r="Q15" s="50">
        <v>0.25</v>
      </c>
      <c r="R15" s="50">
        <v>0.25</v>
      </c>
      <c r="S15" s="50">
        <v>0.25</v>
      </c>
      <c r="T15" s="51">
        <f>SUM(P15:S15)</f>
        <v>1</v>
      </c>
      <c r="U15" s="53" t="s">
        <v>99</v>
      </c>
      <c r="V15" s="53" t="s">
        <v>100</v>
      </c>
      <c r="W15" s="53" t="s">
        <v>68</v>
      </c>
      <c r="X15" s="53" t="s">
        <v>68</v>
      </c>
      <c r="Y15" s="52">
        <f t="shared" ref="Y15" si="10">P15</f>
        <v>0.25</v>
      </c>
      <c r="Z15" s="66">
        <v>0.25</v>
      </c>
      <c r="AA15" s="41">
        <f>IFERROR(IF(Z15/Y15&gt;1,1,Z15/Y15),0)</f>
        <v>1</v>
      </c>
      <c r="AB15" s="53" t="s">
        <v>101</v>
      </c>
      <c r="AC15" s="53" t="s">
        <v>102</v>
      </c>
      <c r="AD15" s="52">
        <f t="shared" ref="AD15" si="11">Q15</f>
        <v>0.25</v>
      </c>
      <c r="AE15" s="52"/>
      <c r="AF15" s="41">
        <f t="shared" ref="AF15" si="12">IFERROR(IF(AE15/AD15&gt;1,1,AE15/AD15),0)</f>
        <v>0</v>
      </c>
      <c r="AG15" s="31"/>
      <c r="AH15" s="31"/>
      <c r="AI15" s="52">
        <f t="shared" ref="AI15" si="13">R15</f>
        <v>0.25</v>
      </c>
      <c r="AJ15" s="52"/>
      <c r="AK15" s="41">
        <f t="shared" ref="AK15" si="14">IFERROR(IF(AJ15/AI15&gt;1,1,AJ15/AI15),0)</f>
        <v>0</v>
      </c>
      <c r="AL15" s="31"/>
      <c r="AM15" s="31"/>
      <c r="AN15" s="52">
        <f t="shared" ref="AN15" si="15">S15</f>
        <v>0.25</v>
      </c>
      <c r="AO15" s="52"/>
      <c r="AP15" s="41">
        <f t="shared" ref="AP15" si="16">IFERROR(IF(AO15/AN15&gt;1,1,AO15/AN15),0)</f>
        <v>0</v>
      </c>
      <c r="AQ15" s="31"/>
      <c r="AR15" s="31"/>
      <c r="AS15" s="76">
        <f t="shared" ref="AS15" si="17">T15</f>
        <v>1</v>
      </c>
      <c r="AT15" s="96">
        <f>SUM(Z15,AE15,AJ15,AO15)</f>
        <v>0.25</v>
      </c>
      <c r="AU15" s="77">
        <f>IFERROR(IF(AT15/AS15&gt;1,1,AT15/AS15),0)</f>
        <v>0.25</v>
      </c>
    </row>
    <row r="16" spans="1:47" s="6" customFormat="1" ht="195" x14ac:dyDescent="0.25">
      <c r="A16" s="30" t="s">
        <v>103</v>
      </c>
      <c r="B16" s="53" t="s">
        <v>104</v>
      </c>
      <c r="C16" s="53" t="s">
        <v>54</v>
      </c>
      <c r="D16" s="53" t="s">
        <v>55</v>
      </c>
      <c r="E16" s="53" t="s">
        <v>56</v>
      </c>
      <c r="F16" s="53" t="s">
        <v>57</v>
      </c>
      <c r="G16" s="53" t="s">
        <v>80</v>
      </c>
      <c r="H16" s="90" t="s">
        <v>94</v>
      </c>
      <c r="I16" s="53" t="s">
        <v>105</v>
      </c>
      <c r="J16" s="53" t="s">
        <v>61</v>
      </c>
      <c r="K16" s="53" t="s">
        <v>106</v>
      </c>
      <c r="L16" s="53" t="s">
        <v>107</v>
      </c>
      <c r="M16" s="92">
        <v>0</v>
      </c>
      <c r="N16" s="92" t="s">
        <v>108</v>
      </c>
      <c r="O16" s="32" t="s">
        <v>65</v>
      </c>
      <c r="P16" s="37">
        <v>0</v>
      </c>
      <c r="Q16" s="37">
        <v>0</v>
      </c>
      <c r="R16" s="37">
        <v>1</v>
      </c>
      <c r="S16" s="37">
        <v>0</v>
      </c>
      <c r="T16" s="35">
        <f>SUM(P16:S16)</f>
        <v>1</v>
      </c>
      <c r="U16" s="53" t="s">
        <v>109</v>
      </c>
      <c r="V16" s="53" t="s">
        <v>110</v>
      </c>
      <c r="W16" s="53" t="s">
        <v>68</v>
      </c>
      <c r="X16" s="53" t="s">
        <v>68</v>
      </c>
      <c r="Y16" s="52">
        <f t="shared" ref="Y16:Y18" si="18">P16</f>
        <v>0</v>
      </c>
      <c r="Z16" s="66">
        <v>0</v>
      </c>
      <c r="AA16" s="41">
        <f>IFERROR(IF(Z16/Y16&gt;1,1,Z16/Y16),0)</f>
        <v>0</v>
      </c>
      <c r="AB16" s="53" t="s">
        <v>111</v>
      </c>
      <c r="AC16" s="53" t="s">
        <v>111</v>
      </c>
      <c r="AD16" s="52">
        <f t="shared" ref="AD16:AD18" si="19">Q16</f>
        <v>0</v>
      </c>
      <c r="AE16" s="52"/>
      <c r="AF16" s="41">
        <f t="shared" ref="AF16:AF18" si="20">IFERROR(IF(AE16/AD16&gt;1,1,AE16/AD16),0)</f>
        <v>0</v>
      </c>
      <c r="AG16" s="31"/>
      <c r="AH16" s="31"/>
      <c r="AI16" s="52">
        <f t="shared" ref="AI16:AI18" si="21">R16</f>
        <v>1</v>
      </c>
      <c r="AJ16" s="52"/>
      <c r="AK16" s="41">
        <f t="shared" ref="AK16:AK18" si="22">IFERROR(IF(AJ16/AI16&gt;1,1,AJ16/AI16),0)</f>
        <v>0</v>
      </c>
      <c r="AL16" s="31"/>
      <c r="AM16" s="31"/>
      <c r="AN16" s="52">
        <f t="shared" ref="AN16:AN18" si="23">S16</f>
        <v>0</v>
      </c>
      <c r="AO16" s="52"/>
      <c r="AP16" s="41">
        <f t="shared" ref="AP16:AP18" si="24">IFERROR(IF(AO16/AN16&gt;1,1,AO16/AN16),0)</f>
        <v>0</v>
      </c>
      <c r="AQ16" s="31"/>
      <c r="AR16" s="31"/>
      <c r="AS16" s="76">
        <f t="shared" ref="AS16:AS18" si="25">T16</f>
        <v>1</v>
      </c>
      <c r="AT16" s="96">
        <f t="shared" ref="AT16:AT17" si="26">SUM(Z16,AE16,AJ16,AO16)</f>
        <v>0</v>
      </c>
      <c r="AU16" s="77">
        <f>IFERROR(IF(AT16/AS16&gt;1,1,AT16/AS16),0)</f>
        <v>0</v>
      </c>
    </row>
    <row r="17" spans="1:47" s="6" customFormat="1" ht="105" x14ac:dyDescent="0.25">
      <c r="A17" s="30" t="s">
        <v>112</v>
      </c>
      <c r="B17" s="53" t="s">
        <v>113</v>
      </c>
      <c r="C17" s="53" t="s">
        <v>54</v>
      </c>
      <c r="D17" s="53" t="s">
        <v>114</v>
      </c>
      <c r="E17" s="53" t="s">
        <v>115</v>
      </c>
      <c r="F17" s="53" t="s">
        <v>116</v>
      </c>
      <c r="G17" s="53" t="s">
        <v>80</v>
      </c>
      <c r="H17" s="90" t="s">
        <v>94</v>
      </c>
      <c r="I17" s="53" t="s">
        <v>117</v>
      </c>
      <c r="J17" s="53" t="s">
        <v>61</v>
      </c>
      <c r="K17" s="53" t="s">
        <v>118</v>
      </c>
      <c r="L17" s="53" t="s">
        <v>119</v>
      </c>
      <c r="M17" s="92" t="s">
        <v>120</v>
      </c>
      <c r="N17" s="92" t="s">
        <v>121</v>
      </c>
      <c r="O17" s="32" t="s">
        <v>65</v>
      </c>
      <c r="P17" s="52">
        <v>1</v>
      </c>
      <c r="Q17" s="52">
        <v>0</v>
      </c>
      <c r="R17" s="52">
        <v>0</v>
      </c>
      <c r="S17" s="52">
        <v>0</v>
      </c>
      <c r="T17" s="52">
        <f>SUM(P17:S17)</f>
        <v>1</v>
      </c>
      <c r="U17" s="53" t="s">
        <v>122</v>
      </c>
      <c r="V17" s="53" t="s">
        <v>123</v>
      </c>
      <c r="W17" s="53" t="s">
        <v>68</v>
      </c>
      <c r="X17" s="53" t="s">
        <v>124</v>
      </c>
      <c r="Y17" s="52">
        <f t="shared" si="18"/>
        <v>1</v>
      </c>
      <c r="Z17" s="67">
        <v>1</v>
      </c>
      <c r="AA17" s="41">
        <f>IFERROR(IF(Z17/Y17&gt;1,1,Z17/Y17),0)</f>
        <v>1</v>
      </c>
      <c r="AB17" s="53" t="s">
        <v>125</v>
      </c>
      <c r="AC17" s="53" t="s">
        <v>126</v>
      </c>
      <c r="AD17" s="52">
        <f t="shared" si="19"/>
        <v>0</v>
      </c>
      <c r="AE17" s="52"/>
      <c r="AF17" s="41">
        <f t="shared" si="20"/>
        <v>0</v>
      </c>
      <c r="AG17" s="31"/>
      <c r="AH17" s="31"/>
      <c r="AI17" s="52">
        <f t="shared" si="21"/>
        <v>0</v>
      </c>
      <c r="AJ17" s="52"/>
      <c r="AK17" s="41">
        <f t="shared" si="22"/>
        <v>0</v>
      </c>
      <c r="AL17" s="31"/>
      <c r="AM17" s="31"/>
      <c r="AN17" s="52">
        <f t="shared" si="23"/>
        <v>0</v>
      </c>
      <c r="AO17" s="52"/>
      <c r="AP17" s="41">
        <f t="shared" si="24"/>
        <v>0</v>
      </c>
      <c r="AQ17" s="31"/>
      <c r="AR17" s="31"/>
      <c r="AS17" s="76">
        <f t="shared" si="25"/>
        <v>1</v>
      </c>
      <c r="AT17" s="96">
        <f t="shared" si="26"/>
        <v>1</v>
      </c>
      <c r="AU17" s="77">
        <f>IFERROR(IF(AT17/AS17&gt;1,1,AT17/AS17),0)</f>
        <v>1</v>
      </c>
    </row>
    <row r="18" spans="1:47" s="6" customFormat="1" ht="105" x14ac:dyDescent="0.25">
      <c r="A18" s="30" t="s">
        <v>127</v>
      </c>
      <c r="B18" s="53" t="s">
        <v>128</v>
      </c>
      <c r="C18" s="53" t="s">
        <v>54</v>
      </c>
      <c r="D18" s="53" t="s">
        <v>114</v>
      </c>
      <c r="E18" s="53" t="s">
        <v>115</v>
      </c>
      <c r="F18" s="53" t="s">
        <v>116</v>
      </c>
      <c r="G18" s="53" t="s">
        <v>80</v>
      </c>
      <c r="H18" s="90" t="s">
        <v>94</v>
      </c>
      <c r="I18" s="53" t="s">
        <v>117</v>
      </c>
      <c r="J18" s="53" t="s">
        <v>129</v>
      </c>
      <c r="K18" s="53" t="s">
        <v>130</v>
      </c>
      <c r="L18" s="53" t="s">
        <v>119</v>
      </c>
      <c r="M18" s="92" t="s">
        <v>131</v>
      </c>
      <c r="N18" s="92" t="s">
        <v>132</v>
      </c>
      <c r="O18" s="32" t="s">
        <v>86</v>
      </c>
      <c r="P18" s="52">
        <v>1</v>
      </c>
      <c r="Q18" s="52">
        <v>1</v>
      </c>
      <c r="R18" s="52">
        <v>1</v>
      </c>
      <c r="S18" s="52">
        <v>1</v>
      </c>
      <c r="T18" s="52">
        <f>AVERAGE(P18:S18)</f>
        <v>1</v>
      </c>
      <c r="U18" s="53" t="s">
        <v>122</v>
      </c>
      <c r="V18" s="53" t="s">
        <v>123</v>
      </c>
      <c r="W18" s="53" t="s">
        <v>68</v>
      </c>
      <c r="X18" s="53" t="s">
        <v>124</v>
      </c>
      <c r="Y18" s="52">
        <f t="shared" si="18"/>
        <v>1</v>
      </c>
      <c r="Z18" s="67">
        <v>1</v>
      </c>
      <c r="AA18" s="41">
        <f>IFERROR(IF(Z18/Y18&gt;1,1,Z18/Y18),0)</f>
        <v>1</v>
      </c>
      <c r="AB18" s="53" t="s">
        <v>125</v>
      </c>
      <c r="AC18" s="53" t="s">
        <v>126</v>
      </c>
      <c r="AD18" s="52">
        <f t="shared" si="19"/>
        <v>1</v>
      </c>
      <c r="AE18" s="52"/>
      <c r="AF18" s="41">
        <f t="shared" si="20"/>
        <v>0</v>
      </c>
      <c r="AG18" s="31"/>
      <c r="AH18" s="31"/>
      <c r="AI18" s="52">
        <f t="shared" si="21"/>
        <v>1</v>
      </c>
      <c r="AJ18" s="52"/>
      <c r="AK18" s="41">
        <f t="shared" si="22"/>
        <v>0</v>
      </c>
      <c r="AL18" s="31"/>
      <c r="AM18" s="31"/>
      <c r="AN18" s="52">
        <f t="shared" si="23"/>
        <v>1</v>
      </c>
      <c r="AO18" s="52"/>
      <c r="AP18" s="41">
        <f t="shared" si="24"/>
        <v>0</v>
      </c>
      <c r="AQ18" s="31"/>
      <c r="AR18" s="31"/>
      <c r="AS18" s="76">
        <f t="shared" si="25"/>
        <v>1</v>
      </c>
      <c r="AT18" s="98">
        <f t="shared" ref="AT18" si="27">IFERROR(AVERAGE(Z18,AE18,AJ18,AO18)*0.25,0)</f>
        <v>0.25</v>
      </c>
      <c r="AU18" s="106">
        <f t="shared" ref="AU18" si="28">IFERROR(IF(AT18/AS18&gt;1,1,AT18/AS18),0)</f>
        <v>0.25</v>
      </c>
    </row>
    <row r="19" spans="1:47" s="2" customFormat="1" ht="15.75" x14ac:dyDescent="0.25">
      <c r="A19" s="94"/>
      <c r="B19" s="80" t="s">
        <v>133</v>
      </c>
      <c r="C19" s="80"/>
      <c r="D19" s="80"/>
      <c r="E19" s="80"/>
      <c r="F19" s="80"/>
      <c r="G19" s="80"/>
      <c r="H19" s="80"/>
      <c r="I19" s="80"/>
      <c r="J19" s="80"/>
      <c r="K19" s="80"/>
      <c r="L19" s="80"/>
      <c r="M19" s="80"/>
      <c r="N19" s="80"/>
      <c r="O19" s="33"/>
      <c r="P19" s="38"/>
      <c r="Q19" s="38"/>
      <c r="R19" s="38"/>
      <c r="S19" s="38"/>
      <c r="T19" s="38"/>
      <c r="U19" s="80"/>
      <c r="V19" s="80"/>
      <c r="W19" s="80"/>
      <c r="X19" s="80"/>
      <c r="Y19" s="38"/>
      <c r="Z19" s="68"/>
      <c r="AA19" s="42">
        <f>AVERAGE(AA15,AA17,AA18)*20%</f>
        <v>0.2</v>
      </c>
      <c r="AB19" s="128"/>
      <c r="AC19" s="129"/>
      <c r="AD19" s="129"/>
      <c r="AE19" s="130"/>
      <c r="AF19" s="42">
        <f>SUM(AF15,AF18)*20%</f>
        <v>0</v>
      </c>
      <c r="AG19" s="128"/>
      <c r="AH19" s="129"/>
      <c r="AI19" s="129"/>
      <c r="AJ19" s="130"/>
      <c r="AK19" s="42">
        <f>SUM(AK15,AK16,AK18)*20%</f>
        <v>0</v>
      </c>
      <c r="AL19" s="128"/>
      <c r="AM19" s="129"/>
      <c r="AN19" s="129"/>
      <c r="AO19" s="130"/>
      <c r="AP19" s="42">
        <f>SUM(AP15,AP18)*20%</f>
        <v>0</v>
      </c>
      <c r="AQ19" s="103"/>
      <c r="AR19" s="104"/>
      <c r="AS19" s="104"/>
      <c r="AT19" s="105"/>
      <c r="AU19" s="42">
        <f>AVERAGE(AU15,AU17,AU18)*20%</f>
        <v>0.1</v>
      </c>
    </row>
    <row r="20" spans="1:47" s="3" customFormat="1" ht="18.75" x14ac:dyDescent="0.3">
      <c r="A20" s="95"/>
      <c r="B20" s="81" t="s">
        <v>134</v>
      </c>
      <c r="C20" s="81"/>
      <c r="D20" s="81"/>
      <c r="E20" s="81"/>
      <c r="F20" s="81"/>
      <c r="G20" s="81"/>
      <c r="H20" s="81"/>
      <c r="I20" s="81"/>
      <c r="J20" s="81"/>
      <c r="K20" s="81"/>
      <c r="L20" s="81"/>
      <c r="M20" s="81"/>
      <c r="N20" s="81"/>
      <c r="O20" s="18"/>
      <c r="P20" s="39"/>
      <c r="Q20" s="39"/>
      <c r="R20" s="39"/>
      <c r="S20" s="39"/>
      <c r="T20" s="39"/>
      <c r="U20" s="81"/>
      <c r="V20" s="81"/>
      <c r="W20" s="81"/>
      <c r="X20" s="81"/>
      <c r="Y20" s="39"/>
      <c r="Z20" s="69"/>
      <c r="AA20" s="43">
        <f>+AA14+AA19</f>
        <v>1</v>
      </c>
      <c r="AB20" s="155"/>
      <c r="AC20" s="156"/>
      <c r="AD20" s="156"/>
      <c r="AE20" s="157"/>
      <c r="AF20" s="43">
        <f>+AF14+AF19</f>
        <v>0</v>
      </c>
      <c r="AG20" s="155"/>
      <c r="AH20" s="156"/>
      <c r="AI20" s="156"/>
      <c r="AJ20" s="157"/>
      <c r="AK20" s="43">
        <f>+AK14+AK19</f>
        <v>0</v>
      </c>
      <c r="AL20" s="155"/>
      <c r="AM20" s="156"/>
      <c r="AN20" s="156"/>
      <c r="AO20" s="157"/>
      <c r="AP20" s="43">
        <f>+AP14+AP19</f>
        <v>0</v>
      </c>
      <c r="AQ20" s="100"/>
      <c r="AR20" s="101"/>
      <c r="AS20" s="101"/>
      <c r="AT20" s="102"/>
      <c r="AU20" s="43">
        <f>+AU14+AU19</f>
        <v>0.30000000000000004</v>
      </c>
    </row>
  </sheetData>
  <sheetProtection formatCells="0" formatRows="0" insertRows="0" insertHyperlinks="0" deleteRows="0" sort="0" autoFilter="0" pivotTables="0"/>
  <mergeCells count="34">
    <mergeCell ref="AB20:AE20"/>
    <mergeCell ref="AG20:AJ20"/>
    <mergeCell ref="AL20:AO20"/>
    <mergeCell ref="AB14:AE14"/>
    <mergeCell ref="AG14:AJ14"/>
    <mergeCell ref="AL14:AO14"/>
    <mergeCell ref="AQ14:AT14"/>
    <mergeCell ref="AB19:AE19"/>
    <mergeCell ref="AG19:AJ19"/>
    <mergeCell ref="AL19:AO19"/>
    <mergeCell ref="A1:H1"/>
    <mergeCell ref="AS9:AU9"/>
    <mergeCell ref="AN9:AR9"/>
    <mergeCell ref="AI9:AM9"/>
    <mergeCell ref="AD9:AH9"/>
    <mergeCell ref="Y9:AC9"/>
    <mergeCell ref="H6:I6"/>
    <mergeCell ref="A9:B9"/>
    <mergeCell ref="J9:N9"/>
    <mergeCell ref="O9:T9"/>
    <mergeCell ref="H9:I9"/>
    <mergeCell ref="F9:F10"/>
    <mergeCell ref="U9:X9"/>
    <mergeCell ref="A3:B4"/>
    <mergeCell ref="C3:D4"/>
    <mergeCell ref="A5:B6"/>
    <mergeCell ref="A7:B7"/>
    <mergeCell ref="C5:D6"/>
    <mergeCell ref="C7:D7"/>
    <mergeCell ref="G9:G10"/>
    <mergeCell ref="C9:E9"/>
    <mergeCell ref="H4:I4"/>
    <mergeCell ref="F3:I3"/>
    <mergeCell ref="H5:I5"/>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0 AK11:AK20 AF11:AF20 AP11:AP20 AU11:AU20" xr:uid="{2620A730-8CA7-472C-88BC-172E885C72B7}">
      <formula1>0</formula1>
      <formula2>1000000</formula2>
    </dataValidation>
  </dataValidations>
  <pageMargins left="0.7" right="0.7" top="0.75" bottom="0.75" header="0.3" footer="0.3"/>
  <pageSetup paperSize="9" orientation="portrait" r:id="rId1"/>
  <ignoredErrors>
    <ignoredError sqref="AF14 AK14 AP14 AA14 AU1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F15:F18 F11:F13</xm:sqref>
        </x14:dataValidation>
        <x14:dataValidation type="list" allowBlank="1" showInputMessage="1" showErrorMessage="1" xr:uid="{368CAFF5-BE04-4FFF-B338-51D69BA23554}">
          <x14:formula1>
            <xm:f>Listas!$F$2:$F$10</xm:f>
          </x14:formula1>
          <xm:sqref>G15:G18 G11:G13</xm:sqref>
        </x14:dataValidation>
        <x14:dataValidation type="list" allowBlank="1" showInputMessage="1" showErrorMessage="1" xr:uid="{644DEEAA-0D3C-4060-99CA-C576A2F91A4D}">
          <x14:formula1>
            <xm:f>Listas!$I$2:$I$4</xm:f>
          </x14:formula1>
          <xm:sqref>J15:J18 J11:J13</xm:sqref>
        </x14:dataValidation>
        <x14:dataValidation type="list" allowBlank="1" showInputMessage="1" showErrorMessage="1" xr:uid="{F27B990B-F8E1-43B0-B8F7-E94519E68711}">
          <x14:formula1>
            <xm:f>Listas!$J$2:$J$5</xm:f>
          </x14:formula1>
          <xm:sqref>O15:O18 O11:O13</xm:sqref>
        </x14:dataValidation>
        <x14:dataValidation type="list" allowBlank="1" showInputMessage="1" showErrorMessage="1" xr:uid="{04D58E5A-C535-424D-AAB5-8991AB9C5DFB}">
          <x14:formula1>
            <xm:f>Listas!$G$2:$G$9</xm:f>
          </x14:formula1>
          <xm:sqref>H15:H18 H11:H13</xm:sqref>
        </x14:dataValidation>
        <x14:dataValidation type="list" allowBlank="1" showInputMessage="1" showErrorMessage="1" xr:uid="{FAFEBD2F-5282-4B82-98B1-C87AACF170B0}">
          <x14:formula1>
            <xm:f>Listas!$C$2:$C$10</xm:f>
          </x14:formula1>
          <xm:sqref>D15:D18 D11:D13</xm:sqref>
        </x14:dataValidation>
        <x14:dataValidation type="list" allowBlank="1" showInputMessage="1" showErrorMessage="1" xr:uid="{520D2F01-9FDA-4008-9999-0E710FCEF4EB}">
          <x14:formula1>
            <xm:f>Listas!$D$2:$D$21</xm:f>
          </x14:formula1>
          <xm:sqref>E15:E18 E11:E13</xm:sqref>
        </x14:dataValidation>
        <x14:dataValidation type="list" allowBlank="1" showInputMessage="1" showErrorMessage="1" xr:uid="{80A19DC1-4D67-4B84-B2EE-734B5921D124}">
          <x14:formula1>
            <xm:f>Listas!$A$2:$A$25</xm:f>
          </x14:formula1>
          <xm:sqref>W11:X13 W15:W18 X15:X16</xm:sqref>
        </x14:dataValidation>
        <x14:dataValidation type="list" allowBlank="1" showInputMessage="1" showErrorMessage="1" xr:uid="{085547D8-D571-4659-8620-E369E4253A0D}">
          <x14:formula1>
            <xm:f>Listas!$B$2:$B$5</xm:f>
          </x14:formula1>
          <xm:sqref>C15:C18 C11:C13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I15:I18 I11:I13</xm:sqref>
        </x14:dataValidation>
        <x14:dataValidation type="list" allowBlank="1" showInputMessage="1" showErrorMessage="1" error="Escriba un texto " promptTitle="Cualquier contenido" xr:uid="{00000000-0002-0000-0100-000001000000}">
          <x14:formula1>
            <xm:f>Listas!#REF!</xm:f>
          </x14:formula1>
          <xm:sqref>L21:L1048576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44" bestFit="1" customWidth="1"/>
    <col min="2" max="2" width="70.42578125" style="44" customWidth="1"/>
  </cols>
  <sheetData>
    <row r="1" spans="1:2" ht="21" x14ac:dyDescent="0.25">
      <c r="A1" s="161" t="s">
        <v>135</v>
      </c>
      <c r="B1" s="161"/>
    </row>
    <row r="2" spans="1:2" ht="21" x14ac:dyDescent="0.25">
      <c r="A2" s="45" t="s">
        <v>136</v>
      </c>
      <c r="B2" s="45" t="s">
        <v>7</v>
      </c>
    </row>
    <row r="3" spans="1:2" x14ac:dyDescent="0.25">
      <c r="A3" s="46" t="s">
        <v>2</v>
      </c>
      <c r="B3" s="47" t="s">
        <v>137</v>
      </c>
    </row>
    <row r="4" spans="1:2" ht="30" x14ac:dyDescent="0.25">
      <c r="A4" s="46" t="s">
        <v>138</v>
      </c>
      <c r="B4" s="47" t="s">
        <v>139</v>
      </c>
    </row>
    <row r="5" spans="1:2" x14ac:dyDescent="0.25">
      <c r="A5" s="46" t="s">
        <v>140</v>
      </c>
      <c r="B5" s="47" t="s">
        <v>141</v>
      </c>
    </row>
    <row r="6" spans="1:2" ht="45" x14ac:dyDescent="0.25">
      <c r="A6" s="46" t="s">
        <v>142</v>
      </c>
      <c r="B6" s="47" t="s">
        <v>143</v>
      </c>
    </row>
    <row r="7" spans="1:2" x14ac:dyDescent="0.25">
      <c r="A7" s="46" t="s">
        <v>144</v>
      </c>
      <c r="B7" s="47" t="s">
        <v>145</v>
      </c>
    </row>
    <row r="8" spans="1:2" x14ac:dyDescent="0.25">
      <c r="A8" s="46" t="s">
        <v>146</v>
      </c>
      <c r="B8" s="47" t="s">
        <v>145</v>
      </c>
    </row>
    <row r="9" spans="1:2" x14ac:dyDescent="0.25">
      <c r="A9" s="46" t="s">
        <v>147</v>
      </c>
      <c r="B9" s="47" t="s">
        <v>145</v>
      </c>
    </row>
    <row r="10" spans="1:2" ht="45" x14ac:dyDescent="0.25">
      <c r="A10" s="46" t="s">
        <v>148</v>
      </c>
      <c r="B10" s="47" t="s">
        <v>149</v>
      </c>
    </row>
    <row r="11" spans="1:2" ht="45" x14ac:dyDescent="0.25">
      <c r="A11" s="46" t="s">
        <v>150</v>
      </c>
      <c r="B11" s="47" t="s">
        <v>151</v>
      </c>
    </row>
    <row r="12" spans="1:2" ht="30" x14ac:dyDescent="0.25">
      <c r="A12" s="46" t="s">
        <v>152</v>
      </c>
      <c r="B12" s="47" t="s">
        <v>153</v>
      </c>
    </row>
    <row r="13" spans="1:2" ht="30" x14ac:dyDescent="0.25">
      <c r="A13" s="46" t="s">
        <v>154</v>
      </c>
      <c r="B13" s="47" t="s">
        <v>153</v>
      </c>
    </row>
    <row r="14" spans="1:2" ht="150" x14ac:dyDescent="0.25">
      <c r="A14" s="46" t="s">
        <v>155</v>
      </c>
      <c r="B14" s="47" t="s">
        <v>156</v>
      </c>
    </row>
    <row r="15" spans="1:2" ht="30" x14ac:dyDescent="0.25">
      <c r="A15" s="46" t="s">
        <v>157</v>
      </c>
      <c r="B15" s="47" t="s">
        <v>158</v>
      </c>
    </row>
    <row r="16" spans="1:2" ht="30" x14ac:dyDescent="0.25">
      <c r="A16" s="46" t="s">
        <v>159</v>
      </c>
      <c r="B16" s="47" t="s">
        <v>160</v>
      </c>
    </row>
    <row r="17" spans="1:2" ht="75" x14ac:dyDescent="0.25">
      <c r="A17" s="46" t="s">
        <v>161</v>
      </c>
      <c r="B17" s="47" t="s">
        <v>162</v>
      </c>
    </row>
    <row r="18" spans="1:2" ht="30" x14ac:dyDescent="0.25">
      <c r="A18" s="46" t="s">
        <v>163</v>
      </c>
      <c r="B18" s="47" t="s">
        <v>164</v>
      </c>
    </row>
    <row r="19" spans="1:2" ht="300" x14ac:dyDescent="0.25">
      <c r="A19" s="46" t="s">
        <v>165</v>
      </c>
      <c r="B19" s="47" t="s">
        <v>166</v>
      </c>
    </row>
    <row r="20" spans="1:2" ht="30" x14ac:dyDescent="0.25">
      <c r="A20" s="46" t="s">
        <v>167</v>
      </c>
      <c r="B20" s="47" t="s">
        <v>168</v>
      </c>
    </row>
    <row r="21" spans="1:2" ht="30" x14ac:dyDescent="0.25">
      <c r="A21" s="46" t="s">
        <v>169</v>
      </c>
      <c r="B21" s="47" t="s">
        <v>170</v>
      </c>
    </row>
    <row r="22" spans="1:2" ht="45" x14ac:dyDescent="0.25">
      <c r="A22" s="46" t="s">
        <v>171</v>
      </c>
      <c r="B22" s="47" t="s">
        <v>172</v>
      </c>
    </row>
    <row r="23" spans="1:2" ht="30" x14ac:dyDescent="0.25">
      <c r="A23" s="46" t="s">
        <v>173</v>
      </c>
      <c r="B23" s="47" t="s">
        <v>174</v>
      </c>
    </row>
    <row r="24" spans="1:2" ht="30" x14ac:dyDescent="0.25">
      <c r="A24" s="46" t="s">
        <v>175</v>
      </c>
      <c r="B24" s="47" t="s">
        <v>176</v>
      </c>
    </row>
    <row r="25" spans="1:2" ht="60" x14ac:dyDescent="0.25">
      <c r="A25" s="46" t="s">
        <v>177</v>
      </c>
      <c r="B25" s="47" t="s">
        <v>178</v>
      </c>
    </row>
    <row r="26" spans="1:2" ht="45" x14ac:dyDescent="0.25">
      <c r="A26" s="46" t="s">
        <v>179</v>
      </c>
      <c r="B26" s="47" t="s">
        <v>180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29" customFormat="1" x14ac:dyDescent="0.25">
      <c r="A1" s="29" t="s">
        <v>181</v>
      </c>
      <c r="B1" s="29" t="s">
        <v>28</v>
      </c>
      <c r="C1" s="29" t="s">
        <v>182</v>
      </c>
      <c r="D1" s="29" t="s">
        <v>183</v>
      </c>
      <c r="E1" s="29" t="s">
        <v>184</v>
      </c>
      <c r="F1" s="29" t="s">
        <v>185</v>
      </c>
      <c r="G1" s="29" t="s">
        <v>186</v>
      </c>
      <c r="H1" s="29" t="s">
        <v>187</v>
      </c>
      <c r="I1" s="29" t="s">
        <v>33</v>
      </c>
      <c r="J1" s="29" t="s">
        <v>38</v>
      </c>
      <c r="K1" s="29" t="s">
        <v>2</v>
      </c>
    </row>
    <row r="2" spans="1:11" x14ac:dyDescent="0.25">
      <c r="A2" t="s">
        <v>188</v>
      </c>
      <c r="B2" t="s">
        <v>189</v>
      </c>
      <c r="C2" s="16" t="s">
        <v>190</v>
      </c>
      <c r="D2" t="s">
        <v>191</v>
      </c>
      <c r="E2" t="s">
        <v>192</v>
      </c>
      <c r="F2" t="s">
        <v>193</v>
      </c>
      <c r="G2" t="s">
        <v>194</v>
      </c>
      <c r="H2" s="16" t="s">
        <v>195</v>
      </c>
      <c r="I2" t="s">
        <v>61</v>
      </c>
      <c r="J2" t="s">
        <v>65</v>
      </c>
      <c r="K2" s="11" t="s">
        <v>196</v>
      </c>
    </row>
    <row r="3" spans="1:11" x14ac:dyDescent="0.25">
      <c r="A3" t="s">
        <v>68</v>
      </c>
      <c r="B3" t="s">
        <v>197</v>
      </c>
      <c r="C3" s="16" t="s">
        <v>198</v>
      </c>
      <c r="D3" t="s">
        <v>199</v>
      </c>
      <c r="E3" t="s">
        <v>200</v>
      </c>
      <c r="F3" t="s">
        <v>201</v>
      </c>
      <c r="G3" t="s">
        <v>202</v>
      </c>
      <c r="H3" s="16" t="s">
        <v>203</v>
      </c>
      <c r="I3" t="s">
        <v>129</v>
      </c>
      <c r="J3" t="s">
        <v>86</v>
      </c>
      <c r="K3" s="11" t="s">
        <v>204</v>
      </c>
    </row>
    <row r="4" spans="1:11" x14ac:dyDescent="0.25">
      <c r="A4" t="s">
        <v>205</v>
      </c>
      <c r="B4" t="s">
        <v>54</v>
      </c>
      <c r="C4" s="16" t="s">
        <v>206</v>
      </c>
      <c r="D4" t="s">
        <v>207</v>
      </c>
      <c r="E4" t="s">
        <v>208</v>
      </c>
      <c r="F4" t="s">
        <v>80</v>
      </c>
      <c r="G4" t="s">
        <v>94</v>
      </c>
      <c r="H4" s="16" t="s">
        <v>209</v>
      </c>
      <c r="I4" t="s">
        <v>210</v>
      </c>
      <c r="J4" t="s">
        <v>211</v>
      </c>
      <c r="K4" s="11" t="s">
        <v>212</v>
      </c>
    </row>
    <row r="5" spans="1:11" x14ac:dyDescent="0.25">
      <c r="A5" t="s">
        <v>213</v>
      </c>
      <c r="B5" t="s">
        <v>214</v>
      </c>
      <c r="C5" s="16" t="s">
        <v>215</v>
      </c>
      <c r="D5" t="s">
        <v>216</v>
      </c>
      <c r="E5" t="s">
        <v>217</v>
      </c>
      <c r="F5" t="s">
        <v>218</v>
      </c>
      <c r="G5" t="s">
        <v>219</v>
      </c>
      <c r="H5" s="16" t="s">
        <v>220</v>
      </c>
      <c r="J5" t="s">
        <v>221</v>
      </c>
      <c r="K5" s="11" t="s">
        <v>222</v>
      </c>
    </row>
    <row r="6" spans="1:11" x14ac:dyDescent="0.25">
      <c r="A6" t="s">
        <v>223</v>
      </c>
      <c r="C6" s="16" t="s">
        <v>55</v>
      </c>
      <c r="D6" t="s">
        <v>224</v>
      </c>
      <c r="E6" t="s">
        <v>225</v>
      </c>
      <c r="F6" t="s">
        <v>58</v>
      </c>
      <c r="G6" t="s">
        <v>226</v>
      </c>
      <c r="H6" s="16" t="s">
        <v>227</v>
      </c>
      <c r="K6" s="11" t="s">
        <v>228</v>
      </c>
    </row>
    <row r="7" spans="1:11" x14ac:dyDescent="0.25">
      <c r="A7" t="s">
        <v>229</v>
      </c>
      <c r="C7" s="16" t="s">
        <v>114</v>
      </c>
      <c r="D7" t="s">
        <v>230</v>
      </c>
      <c r="E7" t="s">
        <v>231</v>
      </c>
      <c r="F7" t="s">
        <v>232</v>
      </c>
      <c r="G7" t="s">
        <v>59</v>
      </c>
      <c r="H7" s="16" t="s">
        <v>105</v>
      </c>
      <c r="K7" s="11" t="s">
        <v>233</v>
      </c>
    </row>
    <row r="8" spans="1:11" x14ac:dyDescent="0.25">
      <c r="A8" t="s">
        <v>234</v>
      </c>
      <c r="C8" s="16" t="s">
        <v>235</v>
      </c>
      <c r="D8" t="s">
        <v>236</v>
      </c>
      <c r="E8" t="s">
        <v>237</v>
      </c>
      <c r="F8" t="s">
        <v>238</v>
      </c>
      <c r="G8" t="s">
        <v>81</v>
      </c>
      <c r="H8" s="16" t="s">
        <v>239</v>
      </c>
      <c r="K8" s="11" t="s">
        <v>240</v>
      </c>
    </row>
    <row r="9" spans="1:11" x14ac:dyDescent="0.25">
      <c r="A9" t="s">
        <v>241</v>
      </c>
      <c r="C9" s="16" t="s">
        <v>215</v>
      </c>
      <c r="D9" t="s">
        <v>242</v>
      </c>
      <c r="E9" t="s">
        <v>243</v>
      </c>
      <c r="F9" t="s">
        <v>244</v>
      </c>
      <c r="G9" s="16" t="s">
        <v>214</v>
      </c>
      <c r="H9" s="16" t="s">
        <v>245</v>
      </c>
      <c r="K9" s="11" t="s">
        <v>246</v>
      </c>
    </row>
    <row r="10" spans="1:11" x14ac:dyDescent="0.25">
      <c r="A10" t="s">
        <v>247</v>
      </c>
      <c r="C10" s="16" t="s">
        <v>214</v>
      </c>
      <c r="D10" t="s">
        <v>248</v>
      </c>
      <c r="E10" t="s">
        <v>116</v>
      </c>
      <c r="F10" t="s">
        <v>249</v>
      </c>
      <c r="H10" s="16" t="s">
        <v>250</v>
      </c>
      <c r="K10" s="11" t="s">
        <v>251</v>
      </c>
    </row>
    <row r="11" spans="1:11" x14ac:dyDescent="0.25">
      <c r="A11" t="s">
        <v>252</v>
      </c>
      <c r="C11" s="16"/>
      <c r="D11" t="s">
        <v>253</v>
      </c>
      <c r="E11" t="s">
        <v>254</v>
      </c>
      <c r="H11" s="16" t="s">
        <v>255</v>
      </c>
      <c r="K11" s="11" t="s">
        <v>256</v>
      </c>
    </row>
    <row r="12" spans="1:11" ht="17.25" customHeight="1" x14ac:dyDescent="0.25">
      <c r="A12" t="s">
        <v>257</v>
      </c>
      <c r="C12" s="16"/>
      <c r="D12" t="s">
        <v>258</v>
      </c>
      <c r="E12" t="s">
        <v>57</v>
      </c>
      <c r="H12" s="16" t="s">
        <v>259</v>
      </c>
      <c r="K12" s="11" t="s">
        <v>3</v>
      </c>
    </row>
    <row r="13" spans="1:11" x14ac:dyDescent="0.25">
      <c r="A13" t="s">
        <v>260</v>
      </c>
      <c r="D13" t="s">
        <v>261</v>
      </c>
      <c r="E13" t="s">
        <v>262</v>
      </c>
      <c r="H13" s="16" t="s">
        <v>263</v>
      </c>
      <c r="K13" s="11" t="s">
        <v>264</v>
      </c>
    </row>
    <row r="14" spans="1:11" x14ac:dyDescent="0.25">
      <c r="A14" t="s">
        <v>265</v>
      </c>
      <c r="D14" t="s">
        <v>115</v>
      </c>
      <c r="H14" s="16" t="s">
        <v>117</v>
      </c>
      <c r="I14" s="11"/>
      <c r="K14" s="11" t="s">
        <v>266</v>
      </c>
    </row>
    <row r="15" spans="1:11" x14ac:dyDescent="0.25">
      <c r="A15" t="s">
        <v>267</v>
      </c>
      <c r="D15" t="s">
        <v>56</v>
      </c>
      <c r="H15" s="16" t="s">
        <v>95</v>
      </c>
      <c r="I15" s="11"/>
      <c r="K15" s="11" t="s">
        <v>268</v>
      </c>
    </row>
    <row r="16" spans="1:11" x14ac:dyDescent="0.25">
      <c r="A16" t="s">
        <v>269</v>
      </c>
      <c r="D16" t="s">
        <v>270</v>
      </c>
      <c r="H16" s="16" t="s">
        <v>271</v>
      </c>
      <c r="I16" s="11"/>
      <c r="K16" s="11" t="s">
        <v>272</v>
      </c>
    </row>
    <row r="17" spans="1:11" x14ac:dyDescent="0.25">
      <c r="A17" t="s">
        <v>273</v>
      </c>
      <c r="D17" t="s">
        <v>274</v>
      </c>
      <c r="H17" s="16" t="s">
        <v>275</v>
      </c>
      <c r="I17" s="11"/>
      <c r="K17" s="11" t="s">
        <v>276</v>
      </c>
    </row>
    <row r="18" spans="1:11" x14ac:dyDescent="0.25">
      <c r="A18" t="s">
        <v>277</v>
      </c>
      <c r="D18" t="s">
        <v>278</v>
      </c>
      <c r="H18" s="16" t="s">
        <v>279</v>
      </c>
      <c r="I18" s="11"/>
      <c r="K18" s="11" t="s">
        <v>280</v>
      </c>
    </row>
    <row r="19" spans="1:11" x14ac:dyDescent="0.25">
      <c r="A19" t="s">
        <v>281</v>
      </c>
      <c r="D19" t="s">
        <v>282</v>
      </c>
      <c r="H19" s="16" t="s">
        <v>283</v>
      </c>
      <c r="I19" s="11"/>
      <c r="K19" s="11" t="s">
        <v>284</v>
      </c>
    </row>
    <row r="20" spans="1:11" x14ac:dyDescent="0.25">
      <c r="A20" t="s">
        <v>285</v>
      </c>
      <c r="D20" t="s">
        <v>286</v>
      </c>
      <c r="H20" s="16" t="s">
        <v>60</v>
      </c>
      <c r="I20" s="11"/>
      <c r="K20" s="11" t="s">
        <v>287</v>
      </c>
    </row>
    <row r="21" spans="1:11" x14ac:dyDescent="0.25">
      <c r="A21" t="s">
        <v>288</v>
      </c>
      <c r="D21" t="s">
        <v>214</v>
      </c>
      <c r="G21" s="16"/>
      <c r="H21" s="16" t="s">
        <v>82</v>
      </c>
      <c r="I21" s="11"/>
    </row>
    <row r="22" spans="1:11" x14ac:dyDescent="0.25">
      <c r="A22" t="s">
        <v>289</v>
      </c>
      <c r="H22" s="16" t="s">
        <v>214</v>
      </c>
    </row>
    <row r="23" spans="1:11" x14ac:dyDescent="0.25">
      <c r="A23" t="s">
        <v>290</v>
      </c>
    </row>
    <row r="24" spans="1:11" x14ac:dyDescent="0.25">
      <c r="A24" t="s">
        <v>291</v>
      </c>
    </row>
    <row r="25" spans="1:11" x14ac:dyDescent="0.25">
      <c r="A25" t="s">
        <v>292</v>
      </c>
    </row>
    <row r="26" spans="1:11" x14ac:dyDescent="0.25">
      <c r="H26" s="16"/>
    </row>
    <row r="28" spans="1:11" x14ac:dyDescent="0.25">
      <c r="H28" s="16"/>
    </row>
    <row r="29" spans="1:11" x14ac:dyDescent="0.25">
      <c r="H29" s="16"/>
    </row>
    <row r="30" spans="1:11" x14ac:dyDescent="0.25">
      <c r="H30" s="16"/>
    </row>
    <row r="31" spans="1:11" x14ac:dyDescent="0.25">
      <c r="H31" s="16"/>
    </row>
    <row r="32" spans="1:11" x14ac:dyDescent="0.25">
      <c r="H32" s="16"/>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6C1D4-E00B-4D4B-A09C-81E270646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2026-05-08T22:30:50Z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