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66925"/>
  <mc:AlternateContent xmlns:mc="http://schemas.openxmlformats.org/markup-compatibility/2006">
    <mc:Choice Requires="x15">
      <x15ac:absPath xmlns:x15ac="http://schemas.microsoft.com/office/spreadsheetml/2010/11/ac" url="C:\Users\julia\Downloads\"/>
    </mc:Choice>
  </mc:AlternateContent>
  <xr:revisionPtr revIDLastSave="0" documentId="13_ncr:1_{7811510A-7418-4DF1-A1FC-5E62B185E85B}" xr6:coauthVersionLast="47" xr6:coauthVersionMax="47" xr10:uidLastSave="{00000000-0000-0000-0000-000000000000}"/>
  <bookViews>
    <workbookView xWindow="-120" yWindow="-120" windowWidth="20730" windowHeight="11040" xr2:uid="{00000000-000D-0000-FFFF-FFFF00000000}"/>
  </bookViews>
  <sheets>
    <sheet name="PG NC" sheetId="1" r:id="rId1"/>
    <sheet name="Instrucciones" sheetId="3" r:id="rId2"/>
    <sheet name="Listas" sheetId="2" state="hidden" r:id="rId3"/>
  </sheets>
  <definedNames>
    <definedName name="_xlnm._FilterDatabase" localSheetId="0" hidden="1">'PG NC'!$G$11:$G$12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3" i="1" l="1"/>
  <c r="AA19" i="1" s="1"/>
  <c r="AT16" i="1"/>
  <c r="AT17" i="1"/>
  <c r="AT12" i="1"/>
  <c r="AT11" i="1"/>
  <c r="AT14" i="1"/>
  <c r="AA15" i="1"/>
  <c r="AA18" i="1"/>
  <c r="Z17" i="1"/>
  <c r="Z16" i="1" l="1"/>
  <c r="T12" i="1" l="1"/>
  <c r="AS12" i="1" s="1"/>
  <c r="T11" i="1"/>
  <c r="AS11" i="1" s="1"/>
  <c r="AN17" i="1"/>
  <c r="AP17" i="1" s="1"/>
  <c r="AI17" i="1"/>
  <c r="AK17" i="1" s="1"/>
  <c r="AD17" i="1"/>
  <c r="AF17" i="1" s="1"/>
  <c r="Y17" i="1"/>
  <c r="AA17" i="1" s="1"/>
  <c r="AN16" i="1"/>
  <c r="AP16" i="1" s="1"/>
  <c r="AI16" i="1"/>
  <c r="AK16" i="1" s="1"/>
  <c r="AD16" i="1"/>
  <c r="AF16" i="1" s="1"/>
  <c r="Y16" i="1"/>
  <c r="AA16" i="1" s="1"/>
  <c r="AT15" i="1"/>
  <c r="AN15" i="1"/>
  <c r="AP15" i="1" s="1"/>
  <c r="AI15" i="1"/>
  <c r="AK15" i="1" s="1"/>
  <c r="AD15" i="1"/>
  <c r="AF15" i="1" s="1"/>
  <c r="AN14" i="1"/>
  <c r="AP14" i="1" s="1"/>
  <c r="AI14" i="1"/>
  <c r="AK14" i="1" s="1"/>
  <c r="AD14" i="1"/>
  <c r="AF14" i="1" s="1"/>
  <c r="Y14" i="1"/>
  <c r="AA14" i="1" s="1"/>
  <c r="T17" i="1"/>
  <c r="AS17" i="1" s="1"/>
  <c r="T16" i="1"/>
  <c r="AS16" i="1" s="1"/>
  <c r="T15" i="1"/>
  <c r="AS15" i="1" s="1"/>
  <c r="T14" i="1"/>
  <c r="AS14" i="1" s="1"/>
  <c r="AN12" i="1"/>
  <c r="AN11" i="1"/>
  <c r="AP11" i="1" s="1"/>
  <c r="AI12" i="1"/>
  <c r="AK12" i="1" s="1"/>
  <c r="AI11" i="1"/>
  <c r="AK11" i="1" s="1"/>
  <c r="AK13" i="1" s="1"/>
  <c r="AD12" i="1"/>
  <c r="AF12" i="1" s="1"/>
  <c r="AD11" i="1"/>
  <c r="AF11" i="1" s="1"/>
  <c r="AF13" i="1" s="1"/>
  <c r="Y12" i="1"/>
  <c r="AA12" i="1" s="1"/>
  <c r="Y11" i="1"/>
  <c r="AA11" i="1" s="1"/>
  <c r="AP12" i="1"/>
  <c r="AP13" i="1" l="1"/>
  <c r="AP18" i="1"/>
  <c r="AP19" i="1" s="1"/>
  <c r="AK18" i="1"/>
  <c r="AK19" i="1" s="1"/>
  <c r="AF18" i="1"/>
  <c r="AF19" i="1" s="1"/>
  <c r="AU17" i="1"/>
  <c r="AU16" i="1"/>
  <c r="AU15" i="1"/>
  <c r="AU14" i="1"/>
  <c r="AU18" i="1" s="1"/>
  <c r="AU12" i="1"/>
  <c r="AU11" i="1"/>
  <c r="AU13" i="1" s="1"/>
  <c r="AU19" i="1" l="1"/>
</calcChain>
</file>

<file path=xl/sharedStrings.xml><?xml version="1.0" encoding="utf-8"?>
<sst xmlns="http://schemas.openxmlformats.org/spreadsheetml/2006/main" count="393" uniqueCount="288">
  <si>
    <t>FORMULACIÓN Y SEGUIMIENTO PLANES DE GESTIÓN NIVEL CENTRAL</t>
  </si>
  <si>
    <r>
      <rPr>
        <b/>
        <sz val="11"/>
        <color theme="1"/>
        <rFont val="Calibri Light"/>
        <family val="2"/>
        <scheme val="major"/>
      </rPr>
      <t xml:space="preserve">Código: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08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</si>
  <si>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PROCESO DE GESTIÓN</t>
  </si>
  <si>
    <t>Gerencia del Talento Humano</t>
  </si>
  <si>
    <t>CONTROL DE CAMBIOS</t>
  </si>
  <si>
    <t>VERSIÓN</t>
  </si>
  <si>
    <t>FECHA</t>
  </si>
  <si>
    <t>DESCRIPCIÓN</t>
  </si>
  <si>
    <t>DEPENDENCIAS ASOCIADAS</t>
  </si>
  <si>
    <t>Dirección de Gestión del Talento Humano</t>
  </si>
  <si>
    <t>Publicación del plan de gestión aprobado CIGD. Caso HOLA: 23200.</t>
  </si>
  <si>
    <t>AÑO VIGENCIA</t>
  </si>
  <si>
    <t>META</t>
  </si>
  <si>
    <t>PLANEACIÓN DEL DESARROLLO</t>
  </si>
  <si>
    <t>FUENTE DE FINANCIAMIENTO</t>
  </si>
  <si>
    <t>OBJETIVOS ESTRATÉGICOS</t>
  </si>
  <si>
    <t>MODELO INTEGRADO DE PLANEACIÓN Y GESTIÓN</t>
  </si>
  <si>
    <t>INDICADOR</t>
  </si>
  <si>
    <t>PROGRAMACIÓN</t>
  </si>
  <si>
    <t>RESULTADO</t>
  </si>
  <si>
    <t>I TRIMESTRE</t>
  </si>
  <si>
    <t>II TRIMESTRE</t>
  </si>
  <si>
    <t>III TRIMESTRE</t>
  </si>
  <si>
    <t>IV TRIMESTRE</t>
  </si>
  <si>
    <t>ACUMULADO VIGENCIA</t>
  </si>
  <si>
    <t>No. META</t>
  </si>
  <si>
    <t>NOMBRE META</t>
  </si>
  <si>
    <t>OBJETIVO PDD</t>
  </si>
  <si>
    <t>PROGRAMA PDD</t>
  </si>
  <si>
    <t>META PDD</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</si>
  <si>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</si>
  <si>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</si>
  <si>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</si>
  <si>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</si>
  <si>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</si>
  <si>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</si>
  <si>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</si>
  <si>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</si>
  <si>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</si>
  <si>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</si>
  <si>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</si>
  <si>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</si>
  <si>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</si>
  <si>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</si>
  <si>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DE INFORMACIÓN</t>
  </si>
  <si>
    <t>RESPONSABLE EJECUCIÓN</t>
  </si>
  <si>
    <t>RESPONSABLE REPORTE</t>
  </si>
  <si>
    <t>PROGRAMADO</t>
  </si>
  <si>
    <t>EJECUTADO</t>
  </si>
  <si>
    <t>ANÁLISIS CUALITATIVO</t>
  </si>
  <si>
    <t xml:space="preserve">DESCRIPCIÓN EVIDENCIA </t>
  </si>
  <si>
    <t>MT1</t>
  </si>
  <si>
    <t>Fortalecer en 20 Alcaldías Locales el clima y cultura organizacional dentro de la Estrategia de la Magia del Servicio.</t>
  </si>
  <si>
    <t>5. Bogotá confía en su gobierno</t>
  </si>
  <si>
    <t>5.33. Fortalecimiento institucional para un gobierno confiable  </t>
  </si>
  <si>
    <t>Implementar 1 estrategia para fortalecimiento de la gestión institucional y operativa  </t>
  </si>
  <si>
    <t>8179 - Fortalecimiento de la gestión administrativa y operativa de la Secretaria Distrital de Gobierno Bogotá D.C.</t>
  </si>
  <si>
    <t xml:space="preserve">PEI - Fortalecer la articulación de la administración pública central y local para una gestión local y policiva más efectiva y transparente. </t>
  </si>
  <si>
    <t>1. Talento Humano</t>
  </si>
  <si>
    <t>Política 1.1. Gestión Estratégica del Talento Humano</t>
  </si>
  <si>
    <t>Eficacia</t>
  </si>
  <si>
    <t>Alcaldías Locales Fortalecidas</t>
  </si>
  <si>
    <t>Alcaldía Local</t>
  </si>
  <si>
    <t>N.A.</t>
  </si>
  <si>
    <t>(Alcaldías Locales Fortalecidas/ Totalidad de Alcaldías Locales)*100</t>
  </si>
  <si>
    <t>Suma</t>
  </si>
  <si>
    <t>Informe de la ejecución de la actividad.</t>
  </si>
  <si>
    <t>Soportes de la ejecución de las actividades</t>
  </si>
  <si>
    <t>DGTH - Dirección de Gestión del Talento Humano</t>
  </si>
  <si>
    <t>"En el marco del fortalecimiento a las Alcadias locales se tenian programadas actividades para impactar 1 Alcaldia Local. Sin embargo, dadas las gestiones por parte del equipo de Talento Humano se logró intervenir 2 alcaldías locales, con actividades que se relacionan a continuación:
1.Reunión con el Alcalde de la Localidad de Suba.
2.Reunión previa con la Alcaldía Local de Suba para en la que se socializa parte de la estrategia que inicia con la ruta de la magia del servicio: feria de servicios. 
3.Reunión previa con la Alcaldía Local de Engativá en la que se socializa parte de la estrategia que inicia con la ruta de la magia del servicio: feria de servicios.
 4. Reunión previa con la Alcaldía Local de Suba en la cual se realiza la feria de servicios.</t>
  </si>
  <si>
    <t>MT2</t>
  </si>
  <si>
    <t>Realizar cuatro (4) seguimientos a la gestión de las declaraciones de conflictos de intereses generadas por las y los servidores en SIDEAP.</t>
  </si>
  <si>
    <t>5.32. Gobierno abierto, íntegro, transparente y corresponsable  </t>
  </si>
  <si>
    <t>Ejecutar 12 acciones que garanticen atención a la ciudadanía transparencia anticorrupción y acceso a la información en el marco de las políticas públicas existentes.  </t>
  </si>
  <si>
    <t xml:space="preserve">PEI - Promover la transparencia, la integridad y la participación en la gestión pública, para mejorar la gobernabilidad democrática distrital y local. </t>
  </si>
  <si>
    <t>Política 1.2. Integridad</t>
  </si>
  <si>
    <t>Seguimientos a las declaraciones de conflictos de intereses</t>
  </si>
  <si>
    <t>Seguimientos</t>
  </si>
  <si>
    <t>Número de seguimientos realizados</t>
  </si>
  <si>
    <t>Informe con el seguimiento realizado</t>
  </si>
  <si>
    <t>Documento Word</t>
  </si>
  <si>
    <t>Con corte al 1 trimestre de 2026, se generaron 3 reportes de conflictos de interes correspondientes a los servidores de carrera administrativa de la planta de personal.
Estos fueron generados durante los meses de enero, febrero y marzo dela vigencia</t>
  </si>
  <si>
    <t>-Reportes conflictos de interes descargado de SIDEAP</t>
  </si>
  <si>
    <t>Subtotal Metas Técnicas (80%)</t>
  </si>
  <si>
    <t>MTS1</t>
  </si>
  <si>
    <t>Obtener un (1) sello "Gobierno Sostenible"  por el cumplimiento de los criterios establecidos por la Oficina Asesora de Planeación en el marco del Sistema de Gestión Ambiental y Energético</t>
  </si>
  <si>
    <t>PEI - Propiciar la revolución del servicio con criterios de calidad, calidez, eficacia, oportunidad, sostenibilidad y transformación digital.</t>
  </si>
  <si>
    <t>3. Gestión con Valores para Resultados</t>
  </si>
  <si>
    <t>Política 3.9. Gestión Ambiental</t>
  </si>
  <si>
    <t>Sello "Gobierno Sostenible"</t>
  </si>
  <si>
    <t>Sello</t>
  </si>
  <si>
    <t>No. de criterios cumplidos /No. cumplidos establecidos</t>
  </si>
  <si>
    <t xml:space="preserve">Un sello </t>
  </si>
  <si>
    <t xml:space="preserve">Herramienta caificación criterios </t>
  </si>
  <si>
    <t>OAP - Oficina Asesora de Planeación</t>
  </si>
  <si>
    <t xml:space="preserve"> No se presentó  video de prácticas para el uso eficiente del agua y la energía</t>
  </si>
  <si>
    <t>Reporte de la Oficina Asesora de Planeacción - Gestión Ambiental del 14 de abril de 2026</t>
  </si>
  <si>
    <t>MTS2</t>
  </si>
  <si>
    <t xml:space="preserve">Realizar una (1) jornada de revisión de de actualización documental de los procesos para la siguiente vigencia. </t>
  </si>
  <si>
    <t>Política 3.1. Fortalecimiento organizacional y simplificación de procesos</t>
  </si>
  <si>
    <t xml:space="preserve">Jornadas realizadas de revisión de de actualización documental de todos los procesos  para la siguiente vigencia. </t>
  </si>
  <si>
    <t>Jornadas</t>
  </si>
  <si>
    <t xml:space="preserve">Número de jornadas realizadas de revisión de actualización documental de  los  procesos para la siguiente vigencia / Número de jornadas programadas de revisión de actualización documental de  los  procesos para la siguiente vigencia. </t>
  </si>
  <si>
    <t>Evidencia de reunión</t>
  </si>
  <si>
    <t>Reporte de realización de la  jornada revisión de actualización documental de los procesos para la siguiente vigencia por parte de la OAP.</t>
  </si>
  <si>
    <t>No programada</t>
  </si>
  <si>
    <t>MTS3</t>
  </si>
  <si>
    <t>Dar respuesta al 100% de los requerimientos ciudadanos asignados a los procesos de nivel central con corte a 31 de diciembre de 2025 tipificadas como Derechos de Petición registradas en el aplicativo Bogotá Te Escucha y gestor documental ORFEO</t>
  </si>
  <si>
    <t>8037 - Implementación de acciones orientadas a la gestión pública efectiva y transparente en la Secretaria Distrital de Gobierno de Bogotá D.C.</t>
  </si>
  <si>
    <t>Política 3.8. Servicio al Ciudadano</t>
  </si>
  <si>
    <t>Porcentaje de requerimientos ciudadanos con respuesta definitiva</t>
  </si>
  <si>
    <t>Porcentaje</t>
  </si>
  <si>
    <t>Peticiones pendientes por gestionar al 31 de diciembre de  2025</t>
  </si>
  <si>
    <t>No. de respuestas efectuadas / No. requerimientos instaurados antes del 31 de diciembre 2025 pendientes por gestionar</t>
  </si>
  <si>
    <t>Reporte de peticiones ciudadanas gestionadas (con respuesta definitiva o traslado por competencia)</t>
  </si>
  <si>
    <t xml:space="preserve">Reporte Sistema Distrital de Gestión de Peticiones Ciudadanas - Bogotá te  Escucha </t>
  </si>
  <si>
    <t>SGI - Subsecretaría de Gestión Institucional</t>
  </si>
  <si>
    <t>Se dió respuesta a 13 de 13 requerimientos ciudadanos asignados a las dependencias de nivel central con corte a 31 de diciembre de 2025 registradas y tipificadas como Derechos de Petición en el aplicativo Bogotá te Escucha y gestor documental ORFEO.</t>
  </si>
  <si>
    <t>Reporte SGI-SAC de seguimiento a requerimientos ciudadanos por dependencia, 20264600138613 del 13 de abril de 2026</t>
  </si>
  <si>
    <t>MTS4</t>
  </si>
  <si>
    <t>Gestionar oportunamente el 100% de los requerimientos  que se tipifiquen como derecho de petición ciudadano en los aplicativos Bogotá Te Escucha y  ORFEO, que  sean asignados a los procesos del Nivel Central durante la vigencia 2026.</t>
  </si>
  <si>
    <t>Eficiencia</t>
  </si>
  <si>
    <t>Porcentaje de requerimientos ciudadanos  gestionados dentro del término de ley.</t>
  </si>
  <si>
    <t>100% en 2026</t>
  </si>
  <si>
    <t>No. de peticiones gestionadas en los términos de ley / No. Requerimientos recibidos en la vigencia 2026 que deben tener respuesta</t>
  </si>
  <si>
    <t>Constante</t>
  </si>
  <si>
    <t>Se gestionó oportunamente 169 de 184 requerimientos tipificados como derecho de petición ciudadano en los aplicativos Bogotá Te Escucha y ORFEO asignados.</t>
  </si>
  <si>
    <t>Subtotal Metas Transversales (20%)</t>
  </si>
  <si>
    <t>TOTAL PLAN DE GESTIÓN (100%)</t>
  </si>
  <si>
    <t>INSTRUCCIONES DE DILIGENCIAMIENTO</t>
  </si>
  <si>
    <t>CAMPOS</t>
  </si>
  <si>
    <t>Retomar de la lista desplegable.</t>
  </si>
  <si>
    <t>DEPENDENCIAS ASOCIADAS:</t>
  </si>
  <si>
    <t>Relacione las dependencias que aportan al cumplimiento del instrumento de planeación de acuerdo con el Decreto Distrital 411 de 2016.</t>
  </si>
  <si>
    <t>No. META:</t>
  </si>
  <si>
    <t>No diligenciar. La numeración será definida por la OAP.</t>
  </si>
  <si>
    <t>NOMBRE META:</t>
  </si>
  <si>
    <t>Diligenciar bajo la estructura sintáctica "Verbo fuerte en infinitivo + Magnitud (Número entero) + Unidad de medida + Complemento (condiciones de cumplimiento)"</t>
  </si>
  <si>
    <t>OBJETIVO PDD:</t>
  </si>
  <si>
    <t>Plan de Desarrollo Distrital. Retomar de la lista desplegable.</t>
  </si>
  <si>
    <t>PROGRAMA PDD:</t>
  </si>
  <si>
    <t>META PDD:</t>
  </si>
  <si>
    <t>FUENTE DE FINANCIAMIENTO:</t>
  </si>
  <si>
    <t>Si las actividades se financiarán únicamente con recursos de Funcionamiento, seleccionar esta opción, de lo contrario retomar de la lista desplegable el proyecto de inversión correspondiente.</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</si>
  <si>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</si>
  <si>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</si>
  <si>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</si>
  <si>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</si>
  <si>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</si>
  <si>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</si>
  <si>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</si>
  <si>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</si>
  <si>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</si>
  <si>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</si>
  <si>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</si>
  <si>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</si>
  <si>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</si>
  <si>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</si>
  <si>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</si>
  <si>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</si>
  <si>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</si>
  <si>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</si>
  <si>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</si>
  <si>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</si>
  <si>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</si>
  <si>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</si>
  <si>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</si>
  <si>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</si>
  <si>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</si>
  <si>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</si>
  <si>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</si>
  <si>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</si>
  <si>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</si>
  <si>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</si>
  <si>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</si>
  <si>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</si>
  <si>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PROGRAMAS PDD</t>
  </si>
  <si>
    <t>METAS PDD</t>
  </si>
  <si>
    <t>PROYECTOS DE INVERSIÓN</t>
  </si>
  <si>
    <t>OBJETIVO ESTRATÉGICO</t>
  </si>
  <si>
    <t>DIMENSIONES MIPG</t>
  </si>
  <si>
    <t>POLÍTICAS MIPG</t>
  </si>
  <si>
    <t>Despacho SDG</t>
  </si>
  <si>
    <t>1. Bogotá avanza en su seguridad</t>
  </si>
  <si>
    <t>1.01. Diálogo social y cultura ciudadana para la convivencia pacífica y la recuperación de la confianza  </t>
  </si>
  <si>
    <t>Proferir 1.608.200 fallos de fondo en primera instancia de los expedientes de policía por comportamientos contrarios a la convivencia en el marco del Código Nacional de Seguridad y Convivencia Ciudadana  </t>
  </si>
  <si>
    <t>7952 - Fortalecimiento institucional de la gestión local en las localidades de Bogotá D.C.</t>
  </si>
  <si>
    <t xml:space="preserve">PEI - Fortalecer la identidad de ciudad mediante la comunicación estratégica y la innovación publica y social, generando cambios comportamentales y valor público. </t>
  </si>
  <si>
    <t>Acompañamiento a la Gestión Local</t>
  </si>
  <si>
    <t>2. Bogotá confía en su bienestar</t>
  </si>
  <si>
    <t>2.13. Bogotá, un territorio de paz y reconciliación en donde todos puedan volver a empezar  </t>
  </si>
  <si>
    <t>Fortalecer un (1) programa de atención integral en el marco del diálogo social y la convivencia, articulando acciones con las organizaciones de DDHH para la atención de situaciones de convivencia y conflictividad social en Bogotá.  </t>
  </si>
  <si>
    <t>7983 - Fortalecimiento de la gestión policiva en Bogotá D.C.</t>
  </si>
  <si>
    <t xml:space="preserve">PEI - Fomentar la promoción, garantía, protección, respeto y apropiación de los Derechos Humanos, la Libertad Religiosa y de conciencia, el Dialogo, la convivencia pacífica y la lucha contra el racismo. </t>
  </si>
  <si>
    <t>2. Direccionamiento Estratégico</t>
  </si>
  <si>
    <t>Comunicación Estratégica</t>
  </si>
  <si>
    <t>OAC - Oficina Asesora de Comunicaciones</t>
  </si>
  <si>
    <t>2.12. Bogotá cuida a su gente  </t>
  </si>
  <si>
    <t>Fortalecer un (1) programa junto con sus estrategias para el fomento de la cultura ciudadana la convivencia y la prevención de las violencias asociadas al fútbol  </t>
  </si>
  <si>
    <t>7988 - Fortalecimiento de la capacidad institucional y de los actores sociales para la garantía, promoción y protección de los derechos humanos y de libertad religiosa y de conciencia en Bogotá D.C.</t>
  </si>
  <si>
    <t>Política 2.1. Planeación institucional</t>
  </si>
  <si>
    <t>Efectividad</t>
  </si>
  <si>
    <t>Creciente</t>
  </si>
  <si>
    <t>Control Disciplinario Interno</t>
  </si>
  <si>
    <t>OCI - Oficina de Control Interno</t>
  </si>
  <si>
    <t>No Aplica</t>
  </si>
  <si>
    <t>5.39. Camino hacia una democracia deliberativa con un gobierno cercano a la gente y con participación ciudadana  </t>
  </si>
  <si>
    <t>Atender el 100% de las personas que ingresan a las rutas de prevención de vulneraciones de los derechos humanos de mujeres, personas de los sectores sociales LGBTI, víctimas de trata de personas, víctimas de abuso de autoridad, defensores y defensoras de derechos humanos, población en proceso de reintegración o reincorporación y a la atención de derechos fundamentales de religión culto y conciencia; atendiendo las recomendaciones de las alertas tempranas.  </t>
  </si>
  <si>
    <t>7993 - Fortalecimiento del tejido social y la reconstrucción de la confianza con la ciudadanía para promover la cultura de la convivencia basada en el diálogo</t>
  </si>
  <si>
    <t>4. Evaluación de Resultados</t>
  </si>
  <si>
    <t>Política 2.2. Gestión Presupuestal y Eficiencia del Gasto Público</t>
  </si>
  <si>
    <t>Decreciente</t>
  </si>
  <si>
    <t>Convivencia y Diálogo Social</t>
  </si>
  <si>
    <t>OCDI - Oficina de Control Disciplinario Interno</t>
  </si>
  <si>
    <t>Adoptar en las 20 localidades el Sistema Distrital de Derechos Humanos en el marco de las acciones de la política pública Integral de Derechos Humanos, de la política sobre la Lucha contra la Trata de Personas, y la política pública para la Población Migrante Internacional.  </t>
  </si>
  <si>
    <t>7999 - Implementación de estrategias de innovación publica y social para el fomento de la gestión del conocimiento en Bogotá D.C.</t>
  </si>
  <si>
    <t>5. Información y Comunicación</t>
  </si>
  <si>
    <t>Política 2.3. Compras y Contratación Pública</t>
  </si>
  <si>
    <t>Evaluación Independiente</t>
  </si>
  <si>
    <t>DRP - Dirección de Relaciones Políticas</t>
  </si>
  <si>
    <t>Formar 16.000 personas en el programa de educación en derechos humanos para la paz, reconciliación y promoción integral de derechos humanos, a través del conocimiento de las artes y los saberes populares, impulsando estrategias de profesionalización de lideres sociales  </t>
  </si>
  <si>
    <t>8004 - Implementación de la estrategia de participación ciudadana en espacios de toma de decisiones públicas en Bogotá D.C.</t>
  </si>
  <si>
    <t xml:space="preserve">PES - Emprender acciones para el fortalecimiento institucional y normativo del Sector Gobierno, que faciliten la gobernabilidad local y la atención integral de las necesidades en materia de espacio público. </t>
  </si>
  <si>
    <t>6. Gestión del Conocimiento y la Innovación</t>
  </si>
  <si>
    <t>Fomento y Protección de los Derechos Étnicos</t>
  </si>
  <si>
    <t>DJ - Dirección Jurídica</t>
  </si>
  <si>
    <t>5.36. Innovación Pública para la generación de confianza ciudadana  </t>
  </si>
  <si>
    <t>Ejecutar 14 iniciativas que garanticen el ejercicio de las libertades fundamentales de religión culto y conciencia en el marco de la política pública existente  </t>
  </si>
  <si>
    <t>8010 - Fortalecimiento de la capacidad institucional y de los actores sociales para la garantía, promoción y protección de los derechos de las comunidades étnicas en Bogotá D.C.</t>
  </si>
  <si>
    <t xml:space="preserve">PES - Producir información sobre participación incidente, políticas públicas y relaciones políticas, que fomente la transparencia, la democracia, la generación de una visión compartida de Ciudad y la toma de decisiones basada en evidencia. </t>
  </si>
  <si>
    <t>7. Control Interno</t>
  </si>
  <si>
    <t>Política 3.2. Gobierno Digital</t>
  </si>
  <si>
    <t>Fomento y Protección de los Derechos Humanos</t>
  </si>
  <si>
    <t>DGAEP - Dirección para la Gestión Administrativa Especial de Policía</t>
  </si>
  <si>
    <t>Desarrollar una (1) estrategia para promover la implementación del enfoque diferencial étnico y el desarrollo de procesos de gestión de conocimiento sobre los grupos étnicos en la ciudad, como medidas para combatir el racismo y la discriminación, con un enfoque de mujer, género, familia y generaciones  </t>
  </si>
  <si>
    <t>8020 - Fortalecimiento de las relaciones estratégicas de los actores políticos de los diferentes niveles que influyan en la implementación de los programas de la administración Distrital Bogotá D.C.</t>
  </si>
  <si>
    <t xml:space="preserve">PES  -Promover una cultura de paz en el territorio basada en los derechos humanos, que fomente espacios de diálogo, así como la transversalización del enfoque diferencial étnico-racial. </t>
  </si>
  <si>
    <t>Política 3.3. Seguridad Digital</t>
  </si>
  <si>
    <t>Gerencia de TIC</t>
  </si>
  <si>
    <t>SGL - Subsecretaría de Gestión Local</t>
  </si>
  <si>
    <t>Prestar 40.000 atenciones con enfoque diferencial, de mujer, género, familia y generaciones a las personas que soliciten los servicios brindados en los espacios de atención apropiación cultural y reconocimiento de procesos organizativos de los grupos étnicos en Bogotá.  </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</si>
  <si>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</si>
  <si>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3.4. Defensa Jurídica</t>
  </si>
  <si>
    <t>DGDL - Dirección para la Gestión del Desarrollo Local</t>
  </si>
  <si>
    <t>Implementar el 100% de los productos a cargo del Secretaría Distrital de Gobierno consignados en los planes de acción de las Políticas Públicas para los pueblos y comunidades Indígenas, así como su capítulo Muisca, para el pueblo Rrom o Gitano, comunidades Negras, Afrocolombianos, y su capítulo Palenquero y para la comunidad raizal para el periodo 2024-2028.  </t>
  </si>
  <si>
    <t>8048 - Fortalecimiento Tecnológico para una Administración Más Eficiente en la Secretaría Distrital de Gobierno Bogotá D.C.</t>
  </si>
  <si>
    <t>Política 3.5. Mejora Normativa</t>
  </si>
  <si>
    <t>Gestión Corporativa Institucional</t>
  </si>
  <si>
    <t>DGP - Dirección para la Gestión Policiva</t>
  </si>
  <si>
    <t>Constituir cuatro (4) módulos de atención relacionamiento y política con sentido entre la administración distrital las corporaciones de elección popular y la ciudadanía que responda de manera estratégica oportuna efectiva y resolutiva las solicitudes cotidianas normativas y logísticas para la ciudad con un enfoque de interseccionalidad.  </t>
  </si>
  <si>
    <t>Política 3.6. Participación Ciudadana en la Gestión Pública</t>
  </si>
  <si>
    <t>Gestión del Conocimiento</t>
  </si>
  <si>
    <t>SGGD - Subsecretaría de Gobernabilidad y Garantía de Derechos</t>
  </si>
  <si>
    <t>Constituir (3) componentes de fortalecimiento institucional para las Alcaldías Locales y su gestión del desarrollo local desde un enfoque de interseccionalidad  </t>
  </si>
  <si>
    <t>Funcionamiento</t>
  </si>
  <si>
    <t>Política 3.7. Racionalización de Trámites</t>
  </si>
  <si>
    <t>Gestión del Patrimonio Documental</t>
  </si>
  <si>
    <t>DDH - Dirección de Derechos Humanos</t>
  </si>
  <si>
    <t>Gestión Jurídica</t>
  </si>
  <si>
    <t>SARLC - Subdirección de Asuntos de Libertad Religiosa y de Conciencia</t>
  </si>
  <si>
    <t>Gestión Pública Territorial Local</t>
  </si>
  <si>
    <t>DAE - Dirección de Asuntos Étnicos</t>
  </si>
  <si>
    <t>Fortalecer un (1) laboratorio de innovación pública que promueva el gobierno abierto y la participación ciudadana desde un enfoque de interseccionalidad.  </t>
  </si>
  <si>
    <t>Política 4.1. Seguimiento y evaluación del desempeño institucional</t>
  </si>
  <si>
    <t>Inspección, Vigilancia y Control</t>
  </si>
  <si>
    <t>SAIR - Subdirección de Asuntos Indígenas y Rrom</t>
  </si>
  <si>
    <t>Fortalecer un (1) Observatorio de Conflictividad Social y Gobernabilidad con enfoque de derechos humanos género y diferencial.  </t>
  </si>
  <si>
    <t>Política 5.1. Gestión Documental</t>
  </si>
  <si>
    <t>Planeación Institucional</t>
  </si>
  <si>
    <t>SANARP - Subdirección de Asuntos para Comunidades Negras, Afrocolombianas, Raizales y Palenqueras</t>
  </si>
  <si>
    <t>Beneficiar 37 proyectos del sector interreligioso con impacto y retribución social en el marco de la construcción de paz, tejido social, aporte social y/o entornos inspiradores en Bogotá  </t>
  </si>
  <si>
    <t>Política 5.2. Transparencia, acceso a la información pública y lucha contra la corrupción</t>
  </si>
  <si>
    <t>Planeación y Gestión Sectorial</t>
  </si>
  <si>
    <t>DCDS - Dirección de Convivencia y Diálogo Social</t>
  </si>
  <si>
    <t>Implementar una (1) estrategia de participación ciudadana en las 20 localidades con enfoque de género, poblacional y diferencial en el marco de presupuestos participativos Gobierno Abierto de Bogotá.  </t>
  </si>
  <si>
    <t>Política 5.3. Gestión de la Información Estadística</t>
  </si>
  <si>
    <t>Relaciones Estratégicas</t>
  </si>
  <si>
    <t>SGI - Subdirección de Gestión Institucional</t>
  </si>
  <si>
    <t>Implementar un (1) plan de fortalecimiento a Consejos y Plataformas de Juventud  </t>
  </si>
  <si>
    <t>Política 6.1. Gestión del Conocimiento y la Innovación</t>
  </si>
  <si>
    <t>Servicio a la Ciudadanía</t>
  </si>
  <si>
    <t>Política 7.1. Control Interno</t>
  </si>
  <si>
    <t>DA - Dirección Administrativa</t>
  </si>
  <si>
    <t>DF - Dirección Financiera</t>
  </si>
  <si>
    <t>DTI - Dirección de Tecnologías e Información</t>
  </si>
  <si>
    <t>DC - Dirección de Contratación</t>
  </si>
  <si>
    <t>Meta no programada</t>
  </si>
  <si>
    <t>Publicación del seguimiento con corte a 31/03/2026.    Para el primer trimestre de la vigencia 2026, el Plan de Gestión del Talento Humano  alcanzó un nivel de desempeño del  93,46% y 18,36% acumulado para la vigencia.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</si>
</sst>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0.0"/>
    <numFmt numFmtId="165" formatCode="0.0%"/>
  </numFmts>
  <fonts count="26" x14ac:knownFonts="1">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4"/>
      <name val="Calibri Light"/>
      <family val="2"/>
      <scheme val="major"/>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sz val="11"/>
      <color rgb="FF002060"/>
      <name val="Calibri Light"/>
      <family val="2"/>
      <scheme val="major"/>
    </font>
    <font>
      <b/>
      <sz val="11"/>
      <color rgb="FF002060"/>
      <name val="Calibri Light"/>
      <family val="2"/>
      <scheme val="major"/>
    </font>
    <font>
      <b/>
      <sz val="12"/>
      <color rgb="FF002060"/>
      <name val="Calibri Light"/>
      <family val="2"/>
      <scheme val="major"/>
    </font>
    <font>
      <u/>
      <sz val="11"/>
      <color theme="10"/>
      <name val="Calibri"/>
      <family val="2"/>
      <scheme val="minor"/>
    </font>
    <font>
      <sz val="10"/>
      <name val="Arial"/>
      <family val="2"/>
    </font>
    <font>
      <b/>
      <sz val="16"/>
      <color theme="1"/>
      <name val="Calibri"/>
      <family val="2"/>
      <scheme val="minor"/>
    </font>
    <font>
      <sz val="11"/>
      <name val="Calibri Light"/>
      <family val="2"/>
    </font>
    <font>
      <sz val="11"/>
      <name val="Calibri Light"/>
      <family val="2"/>
      <scheme val="major"/>
    </font>
    <font>
      <b/>
      <i/>
      <sz val="11"/>
      <color theme="1"/>
      <name val="Calibri Light"/>
      <family val="2"/>
      <scheme val="major"/>
    </font>
  </fonts>
  <fills count="14">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xf numFmtId="9" fontId="3" fillId="0" borderId="0" applyFont="0" applyFill="0" applyBorder="0" applyAlignment="0" applyProtection="0"/>
    <xf numFmtId="41" fontId="3" fillId="0" borderId="0" applyFont="0" applyFill="0" applyBorder="0" applyAlignment="0" applyProtection="0"/>
    <xf numFmtId="0" fontId="20" fillId="0" borderId="0" applyNumberFormat="0" applyFill="0" applyBorder="0" applyAlignment="0" applyProtection="0"/>
    <xf numFmtId="0" fontId="21" fillId="0" borderId="0"/>
    <xf numFmtId="43" fontId="3" fillId="0" borderId="0" applyFont="0" applyFill="0" applyBorder="0" applyAlignment="0" applyProtection="0"/>
    <xf numFmtId="43" fontId="3" fillId="0" borderId="0" applyFont="0" applyFill="0" applyBorder="0" applyAlignment="0" applyProtection="0"/>
  </cellStyleXfs>
  <cellXfs count="147">
    <xf numFmtId="0" fontId="0" fillId="0" borderId="0" xfId="0"/>
    <xf numFmtId="0" fontId="1"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1" fillId="0" borderId="1" xfId="0" applyFont="1" applyBorder="1" applyAlignment="1">
      <alignment horizontal="justify" vertical="center" wrapText="1"/>
    </xf>
    <xf numFmtId="49" fontId="1" fillId="0" borderId="1" xfId="0" applyNumberFormat="1" applyFont="1" applyBorder="1" applyAlignment="1">
      <alignment horizontal="center" vertical="center" wrapText="1"/>
    </xf>
    <xf numFmtId="0" fontId="1" fillId="0" borderId="0" xfId="0" applyFont="1" applyAlignment="1">
      <alignment horizontal="justify" vertical="center" wrapText="1"/>
    </xf>
    <xf numFmtId="10" fontId="1" fillId="0" borderId="1" xfId="0" applyNumberFormat="1" applyFont="1" applyBorder="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9" fillId="0" borderId="0" xfId="0" applyFont="1" applyAlignment="1">
      <alignment wrapText="1"/>
    </xf>
    <xf numFmtId="0" fontId="1" fillId="4" borderId="1" xfId="0" applyFont="1" applyFill="1" applyBorder="1" applyAlignment="1">
      <alignment horizontal="justify" vertical="center" wrapText="1"/>
    </xf>
    <xf numFmtId="0" fontId="1" fillId="0" borderId="7" xfId="0" applyFont="1" applyBorder="1" applyAlignment="1">
      <alignment vertical="center" wrapText="1"/>
    </xf>
    <xf numFmtId="0" fontId="11" fillId="0" borderId="1" xfId="0" applyFont="1" applyBorder="1" applyAlignment="1">
      <alignment horizontal="justify" vertical="center" wrapText="1"/>
    </xf>
    <xf numFmtId="0" fontId="1" fillId="4" borderId="1" xfId="0" applyFont="1" applyFill="1" applyBorder="1" applyAlignment="1">
      <alignment horizontal="left" vertical="center" wrapText="1"/>
    </xf>
    <xf numFmtId="0" fontId="2" fillId="4" borderId="0" xfId="0" applyFont="1" applyFill="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9" fillId="0" borderId="0" xfId="0" applyFont="1"/>
    <xf numFmtId="0" fontId="2" fillId="7" borderId="1"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5" fillId="7" borderId="1" xfId="0" applyFont="1" applyFill="1" applyBorder="1"/>
    <xf numFmtId="0" fontId="5" fillId="7" borderId="1" xfId="0" applyFont="1" applyFill="1" applyBorder="1" applyAlignment="1">
      <alignment wrapText="1"/>
    </xf>
    <xf numFmtId="0" fontId="7" fillId="8" borderId="1" xfId="0" applyFont="1" applyFill="1" applyBorder="1" applyAlignment="1">
      <alignment wrapText="1"/>
    </xf>
    <xf numFmtId="0" fontId="13" fillId="5"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0" borderId="0" xfId="0" applyFont="1" applyAlignment="1">
      <alignment wrapText="1"/>
    </xf>
    <xf numFmtId="0" fontId="16" fillId="9" borderId="1"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2" fillId="0" borderId="0" xfId="0" applyFont="1" applyAlignment="1">
      <alignment horizontal="center"/>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17" fillId="4" borderId="1" xfId="0" applyFont="1" applyFill="1" applyBorder="1" applyAlignment="1" applyProtection="1">
      <alignment horizontal="justify" vertical="center" wrapText="1"/>
      <protection locked="0"/>
    </xf>
    <xf numFmtId="0" fontId="17" fillId="4" borderId="1" xfId="0" applyFont="1" applyFill="1" applyBorder="1" applyAlignment="1">
      <alignment horizontal="justify" vertical="center" wrapText="1"/>
    </xf>
    <xf numFmtId="0" fontId="19" fillId="7" borderId="1" xfId="0" applyFont="1" applyFill="1" applyBorder="1" applyAlignment="1">
      <alignment wrapText="1"/>
    </xf>
    <xf numFmtId="10" fontId="1" fillId="0" borderId="1" xfId="1" applyNumberFormat="1" applyFont="1" applyBorder="1" applyAlignment="1">
      <alignment horizontal="right" vertical="center" wrapText="1"/>
    </xf>
    <xf numFmtId="1" fontId="17" fillId="0" borderId="1" xfId="0" applyNumberFormat="1" applyFont="1" applyBorder="1" applyAlignment="1">
      <alignment horizontal="right" vertical="center" wrapText="1"/>
    </xf>
    <xf numFmtId="1" fontId="1" fillId="0" borderId="1" xfId="1" applyNumberFormat="1" applyFont="1" applyBorder="1" applyAlignment="1">
      <alignment horizontal="right" vertical="center" wrapText="1"/>
    </xf>
    <xf numFmtId="1" fontId="5" fillId="7" borderId="1" xfId="1" applyNumberFormat="1" applyFont="1" applyFill="1" applyBorder="1" applyAlignment="1">
      <alignment horizontal="right" wrapText="1"/>
    </xf>
    <xf numFmtId="1" fontId="17" fillId="0" borderId="1" xfId="1" applyNumberFormat="1" applyFont="1" applyBorder="1" applyAlignment="1">
      <alignment horizontal="right" vertical="center" wrapText="1"/>
    </xf>
    <xf numFmtId="1" fontId="19" fillId="7" borderId="1" xfId="0" applyNumberFormat="1" applyFont="1" applyFill="1" applyBorder="1" applyAlignment="1">
      <alignment horizontal="right" wrapText="1"/>
    </xf>
    <xf numFmtId="1" fontId="7" fillId="8" borderId="1" xfId="1" applyNumberFormat="1" applyFont="1" applyFill="1" applyBorder="1" applyAlignment="1">
      <alignment horizontal="right" wrapText="1"/>
    </xf>
    <xf numFmtId="10" fontId="5" fillId="7" borderId="1" xfId="1" applyNumberFormat="1" applyFont="1" applyFill="1" applyBorder="1" applyAlignment="1">
      <alignment horizontal="right" wrapText="1"/>
    </xf>
    <xf numFmtId="10" fontId="17" fillId="0" borderId="1" xfId="1" applyNumberFormat="1" applyFont="1" applyBorder="1" applyAlignment="1">
      <alignment horizontal="right" vertical="center" wrapText="1"/>
    </xf>
    <xf numFmtId="0" fontId="11" fillId="0" borderId="7" xfId="0" applyFont="1" applyBorder="1" applyAlignment="1">
      <alignment horizontal="justify" vertical="center" wrapText="1"/>
    </xf>
    <xf numFmtId="0" fontId="0" fillId="0" borderId="0" xfId="0" applyAlignment="1">
      <alignment vertical="center"/>
    </xf>
    <xf numFmtId="0" fontId="22" fillId="13" borderId="1" xfId="0" applyFont="1" applyFill="1" applyBorder="1" applyAlignment="1">
      <alignment horizontal="center" vertical="center"/>
    </xf>
    <xf numFmtId="0" fontId="12" fillId="0" borderId="1" xfId="0" applyFont="1" applyBorder="1" applyAlignment="1">
      <alignment vertical="center"/>
    </xf>
    <xf numFmtId="0" fontId="0" fillId="0" borderId="1" xfId="0" applyBorder="1" applyAlignment="1">
      <alignment vertical="center" wrapText="1"/>
    </xf>
    <xf numFmtId="1" fontId="1" fillId="0" borderId="1" xfId="6" applyNumberFormat="1" applyFont="1" applyBorder="1" applyAlignment="1">
      <alignment horizontal="right" vertical="center" wrapText="1"/>
    </xf>
    <xf numFmtId="2" fontId="17" fillId="0" borderId="1" xfId="1" applyNumberFormat="1" applyFont="1" applyBorder="1" applyAlignment="1">
      <alignment horizontal="right" vertical="center" wrapText="1"/>
    </xf>
    <xf numFmtId="2" fontId="17" fillId="0" borderId="1" xfId="0" applyNumberFormat="1" applyFont="1" applyBorder="1" applyAlignment="1">
      <alignment horizontal="right" vertical="center" wrapText="1"/>
    </xf>
    <xf numFmtId="9" fontId="17" fillId="0" borderId="1" xfId="1" applyFont="1" applyBorder="1" applyAlignment="1">
      <alignment horizontal="right" vertical="center" wrapText="1"/>
    </xf>
    <xf numFmtId="0" fontId="17" fillId="0" borderId="1" xfId="0" applyFont="1" applyBorder="1" applyAlignment="1">
      <alignment horizontal="left" vertical="center" wrapText="1"/>
    </xf>
    <xf numFmtId="0" fontId="24" fillId="0" borderId="1" xfId="0" applyFont="1" applyBorder="1" applyAlignment="1">
      <alignment horizontal="justify" vertical="center" wrapText="1"/>
    </xf>
    <xf numFmtId="0" fontId="17" fillId="0" borderId="7" xfId="0" applyFont="1" applyBorder="1" applyAlignment="1">
      <alignment vertical="center" wrapText="1"/>
    </xf>
    <xf numFmtId="10" fontId="5" fillId="7" borderId="1" xfId="1" applyNumberFormat="1" applyFont="1" applyFill="1" applyBorder="1" applyAlignment="1">
      <alignment horizontal="center" wrapText="1"/>
    </xf>
    <xf numFmtId="0" fontId="23" fillId="0" borderId="1" xfId="0" applyFont="1" applyBorder="1" applyAlignment="1">
      <alignment horizontal="right" vertical="center" wrapText="1"/>
    </xf>
    <xf numFmtId="1" fontId="1" fillId="0" borderId="1" xfId="1" applyNumberFormat="1" applyFont="1" applyFill="1" applyBorder="1" applyAlignment="1">
      <alignment horizontal="right" vertical="center" wrapText="1"/>
    </xf>
    <xf numFmtId="9" fontId="11" fillId="0" borderId="1" xfId="1" applyFont="1" applyBorder="1" applyAlignment="1">
      <alignment horizontal="right" vertical="center" wrapText="1"/>
    </xf>
    <xf numFmtId="14" fontId="1" fillId="4" borderId="1" xfId="0" applyNumberFormat="1" applyFont="1" applyFill="1" applyBorder="1" applyAlignment="1">
      <alignment horizontal="center" vertical="center" wrapText="1"/>
    </xf>
    <xf numFmtId="9" fontId="17" fillId="0" borderId="1" xfId="1" applyFont="1" applyBorder="1" applyAlignment="1">
      <alignment horizontal="center" vertical="center" wrapText="1"/>
    </xf>
    <xf numFmtId="0" fontId="1" fillId="4" borderId="0" xfId="0" applyFont="1" applyFill="1" applyAlignment="1">
      <alignment horizontal="center" wrapText="1"/>
    </xf>
    <xf numFmtId="0" fontId="1" fillId="4" borderId="0" xfId="0" applyFont="1" applyFill="1" applyAlignment="1">
      <alignment horizontal="center" vertical="center" wrapText="1"/>
    </xf>
    <xf numFmtId="1" fontId="1" fillId="0" borderId="1" xfId="1" applyNumberFormat="1" applyFont="1" applyBorder="1" applyAlignment="1">
      <alignment horizontal="center" vertical="center" wrapText="1"/>
    </xf>
    <xf numFmtId="1" fontId="1" fillId="0" borderId="1" xfId="6" applyNumberFormat="1" applyFont="1" applyBorder="1" applyAlignment="1">
      <alignment horizontal="center" vertical="center" wrapText="1"/>
    </xf>
    <xf numFmtId="10" fontId="1" fillId="0" borderId="1" xfId="1" applyNumberFormat="1" applyFont="1" applyBorder="1" applyAlignment="1">
      <alignment horizontal="center" vertical="center" wrapText="1"/>
    </xf>
    <xf numFmtId="1" fontId="5" fillId="7" borderId="1" xfId="1" applyNumberFormat="1" applyFont="1" applyFill="1" applyBorder="1" applyAlignment="1">
      <alignment horizontal="center" wrapText="1"/>
    </xf>
    <xf numFmtId="164" fontId="5" fillId="7" borderId="1" xfId="1" applyNumberFormat="1" applyFont="1" applyFill="1" applyBorder="1" applyAlignment="1">
      <alignment horizontal="center" wrapText="1"/>
    </xf>
    <xf numFmtId="10" fontId="17" fillId="0" borderId="1" xfId="1" applyNumberFormat="1" applyFont="1" applyBorder="1" applyAlignment="1">
      <alignment horizontal="center" vertical="center" wrapText="1"/>
    </xf>
    <xf numFmtId="1" fontId="19" fillId="7" borderId="1" xfId="0" applyNumberFormat="1" applyFont="1" applyFill="1" applyBorder="1" applyAlignment="1">
      <alignment horizontal="center" wrapText="1"/>
    </xf>
    <xf numFmtId="164" fontId="19" fillId="7" borderId="1" xfId="0" applyNumberFormat="1" applyFont="1" applyFill="1" applyBorder="1" applyAlignment="1">
      <alignment horizontal="center" wrapText="1"/>
    </xf>
    <xf numFmtId="1" fontId="7" fillId="8" borderId="1" xfId="1" applyNumberFormat="1" applyFont="1" applyFill="1" applyBorder="1" applyAlignment="1">
      <alignment horizontal="center" wrapText="1"/>
    </xf>
    <xf numFmtId="164" fontId="7" fillId="8" borderId="1" xfId="1" applyNumberFormat="1" applyFont="1" applyFill="1" applyBorder="1" applyAlignment="1">
      <alignment horizontal="center" wrapText="1"/>
    </xf>
    <xf numFmtId="0" fontId="1" fillId="0" borderId="0" xfId="0" applyFont="1" applyAlignment="1">
      <alignment horizontal="center" wrapText="1"/>
    </xf>
    <xf numFmtId="0" fontId="1" fillId="0" borderId="1" xfId="0" quotePrefix="1" applyFont="1" applyBorder="1" applyAlignment="1">
      <alignment horizontal="justify" vertical="center" wrapText="1"/>
    </xf>
    <xf numFmtId="1" fontId="2" fillId="0" borderId="1" xfId="1" applyNumberFormat="1" applyFont="1" applyBorder="1" applyAlignment="1">
      <alignment horizontal="center" vertical="center" wrapText="1"/>
    </xf>
    <xf numFmtId="1" fontId="2" fillId="0" borderId="1" xfId="6" applyNumberFormat="1" applyFont="1" applyBorder="1" applyAlignment="1">
      <alignment horizontal="center" vertical="center" wrapText="1"/>
    </xf>
    <xf numFmtId="10" fontId="2" fillId="0" borderId="1" xfId="1" applyNumberFormat="1" applyFont="1" applyBorder="1" applyAlignment="1">
      <alignment horizontal="center" vertical="center" wrapText="1"/>
    </xf>
    <xf numFmtId="9" fontId="18" fillId="0" borderId="1" xfId="1" applyFont="1" applyBorder="1" applyAlignment="1">
      <alignment horizontal="center" vertical="center" wrapText="1"/>
    </xf>
    <xf numFmtId="10" fontId="18" fillId="0" borderId="1" xfId="1" applyNumberFormat="1" applyFont="1" applyBorder="1" applyAlignment="1">
      <alignment horizontal="center" vertical="center" wrapText="1"/>
    </xf>
    <xf numFmtId="10" fontId="19" fillId="7" borderId="1" xfId="1" applyNumberFormat="1" applyFont="1" applyFill="1" applyBorder="1" applyAlignment="1">
      <alignment horizontal="center" vertical="center" wrapText="1"/>
    </xf>
    <xf numFmtId="10" fontId="19" fillId="7" borderId="1" xfId="1" applyNumberFormat="1" applyFont="1" applyFill="1" applyBorder="1" applyAlignment="1">
      <alignment horizontal="right" vertical="center" wrapText="1"/>
    </xf>
    <xf numFmtId="10" fontId="7" fillId="8" borderId="1" xfId="1" applyNumberFormat="1" applyFont="1" applyFill="1" applyBorder="1" applyAlignment="1">
      <alignment horizontal="center" vertical="center" wrapText="1"/>
    </xf>
    <xf numFmtId="10" fontId="7" fillId="8" borderId="1" xfId="1" applyNumberFormat="1" applyFont="1" applyFill="1" applyBorder="1" applyAlignment="1">
      <alignment horizontal="right" vertical="center" wrapText="1"/>
    </xf>
    <xf numFmtId="165" fontId="17" fillId="0" borderId="1" xfId="1" applyNumberFormat="1" applyFont="1" applyBorder="1" applyAlignment="1">
      <alignment horizontal="center" vertical="center" wrapText="1"/>
    </xf>
    <xf numFmtId="9" fontId="17" fillId="0" borderId="1" xfId="0" applyNumberFormat="1" applyFont="1" applyBorder="1" applyAlignment="1">
      <alignment horizontal="center" vertical="center" wrapText="1"/>
    </xf>
    <xf numFmtId="165" fontId="17" fillId="0" borderId="1" xfId="0" applyNumberFormat="1" applyFont="1" applyBorder="1" applyAlignment="1">
      <alignment horizontal="center" vertical="center" wrapText="1"/>
    </xf>
    <xf numFmtId="165" fontId="18" fillId="0" borderId="1" xfId="0" applyNumberFormat="1" applyFont="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8" fillId="4" borderId="2"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15" fillId="9" borderId="2" xfId="0" applyFont="1" applyFill="1" applyBorder="1" applyAlignment="1">
      <alignment horizontal="center" vertical="center" wrapText="1"/>
    </xf>
    <xf numFmtId="0" fontId="15" fillId="9" borderId="4" xfId="0" applyFont="1" applyFill="1" applyBorder="1" applyAlignment="1">
      <alignment horizontal="center" vertical="center" wrapText="1"/>
    </xf>
    <xf numFmtId="0" fontId="2" fillId="10" borderId="2"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10" borderId="3"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7" fillId="8" borderId="2" xfId="0" applyFont="1" applyFill="1" applyBorder="1" applyAlignment="1">
      <alignment horizontal="center" vertical="center" wrapText="1"/>
    </xf>
    <xf numFmtId="0" fontId="7" fillId="8" borderId="4" xfId="0" applyFont="1" applyFill="1" applyBorder="1" applyAlignment="1">
      <alignment horizontal="center" vertical="center" wrapText="1"/>
    </xf>
    <xf numFmtId="0" fontId="7" fillId="8" borderId="3" xfId="0" applyFont="1" applyFill="1" applyBorder="1" applyAlignment="1">
      <alignment horizontal="center" vertical="center" wrapText="1"/>
    </xf>
    <xf numFmtId="9" fontId="5" fillId="7" borderId="2" xfId="1" applyFont="1" applyFill="1" applyBorder="1" applyAlignment="1">
      <alignment horizontal="center" wrapText="1"/>
    </xf>
    <xf numFmtId="9" fontId="5" fillId="7" borderId="4" xfId="1" applyFont="1" applyFill="1" applyBorder="1" applyAlignment="1">
      <alignment horizontal="center" wrapText="1"/>
    </xf>
    <xf numFmtId="9" fontId="5" fillId="7" borderId="3" xfId="1" applyFont="1" applyFill="1" applyBorder="1" applyAlignment="1">
      <alignment horizontal="center" wrapText="1"/>
    </xf>
    <xf numFmtId="0" fontId="5" fillId="7" borderId="2" xfId="0" applyFont="1" applyFill="1" applyBorder="1" applyAlignment="1">
      <alignment horizontal="center" wrapText="1"/>
    </xf>
    <xf numFmtId="0" fontId="5" fillId="7" borderId="4" xfId="0" applyFont="1" applyFill="1" applyBorder="1" applyAlignment="1">
      <alignment horizontal="center" wrapText="1"/>
    </xf>
    <xf numFmtId="0" fontId="5" fillId="7" borderId="3" xfId="0" applyFont="1" applyFill="1" applyBorder="1" applyAlignment="1">
      <alignment horizontal="center" wrapText="1"/>
    </xf>
    <xf numFmtId="9" fontId="19" fillId="7" borderId="2" xfId="1" applyFont="1" applyFill="1" applyBorder="1" applyAlignment="1">
      <alignment horizontal="center" vertical="center" wrapText="1"/>
    </xf>
    <xf numFmtId="9" fontId="19" fillId="7" borderId="4" xfId="1" applyFont="1" applyFill="1" applyBorder="1" applyAlignment="1">
      <alignment horizontal="center" vertical="center" wrapText="1"/>
    </xf>
    <xf numFmtId="9" fontId="19" fillId="7" borderId="3" xfId="1" applyFont="1" applyFill="1" applyBorder="1" applyAlignment="1">
      <alignment horizontal="center" vertical="center" wrapText="1"/>
    </xf>
    <xf numFmtId="0" fontId="19" fillId="7" borderId="2" xfId="0" applyFont="1" applyFill="1" applyBorder="1" applyAlignment="1">
      <alignment horizontal="center" vertical="center" wrapText="1"/>
    </xf>
    <xf numFmtId="0" fontId="19" fillId="7" borderId="4" xfId="0" applyFont="1" applyFill="1" applyBorder="1" applyAlignment="1">
      <alignment horizontal="center" vertical="center" wrapText="1"/>
    </xf>
    <xf numFmtId="0" fontId="19" fillId="7" borderId="3" xfId="0" applyFont="1" applyFill="1" applyBorder="1" applyAlignment="1">
      <alignment horizontal="center" vertical="center" wrapText="1"/>
    </xf>
    <xf numFmtId="0" fontId="22" fillId="13" borderId="1" xfId="0" applyFont="1" applyFill="1" applyBorder="1" applyAlignment="1">
      <alignment horizontal="center" vertical="center"/>
    </xf>
    <xf numFmtId="0" fontId="25" fillId="0" borderId="1" xfId="0" applyFont="1" applyBorder="1" applyAlignment="1">
      <alignment horizontal="justify" vertical="center" wrapText="1"/>
    </xf>
  </cellXfs>
  <cellStyles count="7">
    <cellStyle name="Hyperlink" xfId="3" xr:uid="{14138197-E382-4CE1-A30F-A7D16093FF4A}"/>
    <cellStyle name="Millares" xfId="6" builtinId="3"/>
    <cellStyle name="Millares [0] 2" xfId="2" xr:uid="{7AD3B61C-92D8-47DB-808B-DC8D39504633}"/>
    <cellStyle name="Millares 2" xfId="5" xr:uid="{52D3A40D-261E-41C7-B17F-B8185987DFA1}"/>
    <cellStyle name="Normal" xfId="0" builtinId="0"/>
    <cellStyle name="Normal 2" xfId="4" xr:uid="{0F48EBA1-2C0A-4CA5-B0E0-28071D4C543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1419225</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19"/>
  <sheetViews>
    <sheetView tabSelected="1" topLeftCell="X17" zoomScaleNormal="100" workbookViewId="0">
      <selection activeCell="H7" sqref="H7:I7"/>
    </sheetView>
  </sheetViews>
  <sheetFormatPr baseColWidth="10" defaultColWidth="10.85546875" defaultRowHeight="15" x14ac:dyDescent="0.25"/>
  <cols>
    <col min="1" max="1" width="7" style="1" customWidth="1"/>
    <col min="2" max="2" width="42.85546875" style="1" customWidth="1"/>
    <col min="3" max="3" width="28.5703125" style="1" customWidth="1"/>
    <col min="4" max="5" width="42.85546875" style="1" customWidth="1"/>
    <col min="6" max="6" width="42.7109375" style="1" customWidth="1"/>
    <col min="7" max="7" width="42.85546875" style="1" customWidth="1"/>
    <col min="8" max="8" width="28.5703125" style="1" customWidth="1"/>
    <col min="9" max="9" width="42.85546875" style="1" customWidth="1"/>
    <col min="10" max="15" width="21.42578125" style="1" customWidth="1"/>
    <col min="16" max="19" width="10" style="1" customWidth="1"/>
    <col min="20" max="20" width="14.28515625" style="1" customWidth="1"/>
    <col min="21" max="24" width="21.42578125" style="1" customWidth="1"/>
    <col min="25" max="27" width="14.28515625" style="81" customWidth="1"/>
    <col min="28" max="28" width="42.85546875" style="1" customWidth="1"/>
    <col min="29" max="29" width="28.5703125" style="1" customWidth="1"/>
    <col min="30" max="32" width="14.28515625" style="1" hidden="1" customWidth="1"/>
    <col min="33" max="33" width="42.85546875" style="1" hidden="1" customWidth="1"/>
    <col min="34" max="34" width="28.5703125" style="1" hidden="1" customWidth="1"/>
    <col min="35" max="37" width="14.28515625" style="1" hidden="1" customWidth="1"/>
    <col min="38" max="38" width="42.85546875" style="1" hidden="1" customWidth="1"/>
    <col min="39" max="39" width="28.5703125" style="1" hidden="1" customWidth="1"/>
    <col min="40" max="42" width="14.28515625" style="1" hidden="1" customWidth="1"/>
    <col min="43" max="43" width="42.85546875" style="1" hidden="1" customWidth="1"/>
    <col min="44" max="44" width="28.5703125" style="1" hidden="1" customWidth="1"/>
    <col min="45" max="47" width="14.28515625" style="1" customWidth="1"/>
    <col min="48" max="49" width="16.5703125" style="1" customWidth="1"/>
    <col min="50" max="50" width="39.42578125" style="1" customWidth="1"/>
    <col min="51" max="16384" width="10.85546875" style="1"/>
  </cols>
  <sheetData>
    <row r="1" spans="1:47" s="8" customFormat="1" ht="61.5" customHeight="1" x14ac:dyDescent="0.25">
      <c r="A1" s="106" t="s">
        <v>0</v>
      </c>
      <c r="B1" s="107"/>
      <c r="C1" s="107"/>
      <c r="D1" s="107"/>
      <c r="E1" s="107"/>
      <c r="F1" s="107"/>
      <c r="G1" s="107"/>
      <c r="H1" s="108"/>
      <c r="I1" s="16" t="s">
        <v>1</v>
      </c>
      <c r="Y1" s="69"/>
      <c r="Z1" s="69"/>
      <c r="AA1" s="69"/>
    </row>
    <row r="2" spans="1:47" s="10" customFormat="1" x14ac:dyDescent="0.25">
      <c r="A2" s="18"/>
      <c r="B2" s="19"/>
      <c r="C2" s="19"/>
      <c r="D2" s="19"/>
      <c r="E2" s="17"/>
      <c r="F2" s="17"/>
      <c r="G2" s="17"/>
      <c r="H2" s="17"/>
      <c r="I2" s="17"/>
      <c r="J2" s="17"/>
      <c r="K2" s="17"/>
      <c r="L2" s="17"/>
      <c r="M2" s="17"/>
      <c r="N2" s="17"/>
      <c r="O2" s="17"/>
      <c r="P2" s="17"/>
      <c r="Q2" s="9"/>
      <c r="R2" s="9"/>
      <c r="S2" s="9"/>
      <c r="T2" s="9"/>
      <c r="Y2" s="70"/>
      <c r="Z2" s="70"/>
      <c r="AA2" s="70"/>
    </row>
    <row r="3" spans="1:47" s="8" customFormat="1" ht="15" customHeight="1" x14ac:dyDescent="0.25">
      <c r="A3" s="104" t="s">
        <v>2</v>
      </c>
      <c r="B3" s="104"/>
      <c r="C3" s="105" t="s">
        <v>3</v>
      </c>
      <c r="D3" s="105"/>
      <c r="F3" s="96" t="s">
        <v>4</v>
      </c>
      <c r="G3" s="97"/>
      <c r="H3" s="97"/>
      <c r="I3" s="98"/>
      <c r="Y3" s="69"/>
      <c r="Z3" s="69"/>
      <c r="AA3" s="69"/>
    </row>
    <row r="4" spans="1:47" s="8" customFormat="1" ht="15" customHeight="1" x14ac:dyDescent="0.25">
      <c r="A4" s="104"/>
      <c r="B4" s="104"/>
      <c r="C4" s="105"/>
      <c r="D4" s="105"/>
      <c r="F4" s="21" t="s">
        <v>5</v>
      </c>
      <c r="G4" s="22" t="s">
        <v>6</v>
      </c>
      <c r="H4" s="96" t="s">
        <v>7</v>
      </c>
      <c r="I4" s="98"/>
      <c r="Y4" s="69"/>
      <c r="Z4" s="69"/>
      <c r="AA4" s="69"/>
    </row>
    <row r="5" spans="1:47" s="8" customFormat="1" ht="15" customHeight="1" x14ac:dyDescent="0.25">
      <c r="A5" s="104" t="s">
        <v>8</v>
      </c>
      <c r="B5" s="104"/>
      <c r="C5" s="105" t="s">
        <v>9</v>
      </c>
      <c r="D5" s="105"/>
      <c r="F5" s="11">
        <v>1</v>
      </c>
      <c r="G5" s="67">
        <v>46050</v>
      </c>
      <c r="H5" s="99" t="s">
        <v>10</v>
      </c>
      <c r="I5" s="100"/>
      <c r="Y5" s="69"/>
      <c r="Z5" s="69"/>
      <c r="AA5" s="69"/>
    </row>
    <row r="6" spans="1:47" s="8" customFormat="1" ht="57" customHeight="1" x14ac:dyDescent="0.25">
      <c r="A6" s="104"/>
      <c r="B6" s="104"/>
      <c r="C6" s="105"/>
      <c r="D6" s="105"/>
      <c r="F6" s="11">
        <v>2</v>
      </c>
      <c r="G6" s="67">
        <v>46150</v>
      </c>
      <c r="H6" s="99" t="s">
        <v>287</v>
      </c>
      <c r="I6" s="100"/>
      <c r="Y6" s="69"/>
      <c r="Z6" s="69"/>
      <c r="AA6" s="69"/>
    </row>
    <row r="7" spans="1:47" s="8" customFormat="1" x14ac:dyDescent="0.25">
      <c r="A7" s="104" t="s">
        <v>11</v>
      </c>
      <c r="B7" s="104"/>
      <c r="C7" s="105">
        <v>2026</v>
      </c>
      <c r="D7" s="105"/>
      <c r="F7" s="11"/>
      <c r="G7" s="11"/>
      <c r="H7" s="99"/>
      <c r="I7" s="100"/>
      <c r="Y7" s="69"/>
      <c r="Z7" s="69"/>
      <c r="AA7" s="69"/>
    </row>
    <row r="8" spans="1:47" s="8" customFormat="1" x14ac:dyDescent="0.25">
      <c r="Y8" s="69"/>
      <c r="Z8" s="69"/>
      <c r="AA8" s="69"/>
    </row>
    <row r="9" spans="1:47" ht="37.5" customHeight="1" x14ac:dyDescent="0.25">
      <c r="A9" s="96" t="s">
        <v>12</v>
      </c>
      <c r="B9" s="98"/>
      <c r="C9" s="104" t="s">
        <v>13</v>
      </c>
      <c r="D9" s="104"/>
      <c r="E9" s="104"/>
      <c r="F9" s="128" t="s">
        <v>14</v>
      </c>
      <c r="G9" s="128" t="s">
        <v>15</v>
      </c>
      <c r="H9" s="96" t="s">
        <v>16</v>
      </c>
      <c r="I9" s="98"/>
      <c r="J9" s="123" t="s">
        <v>17</v>
      </c>
      <c r="K9" s="124"/>
      <c r="L9" s="124"/>
      <c r="M9" s="124"/>
      <c r="N9" s="124"/>
      <c r="O9" s="125" t="s">
        <v>18</v>
      </c>
      <c r="P9" s="126"/>
      <c r="Q9" s="126"/>
      <c r="R9" s="126"/>
      <c r="S9" s="126"/>
      <c r="T9" s="127"/>
      <c r="U9" s="101" t="s">
        <v>19</v>
      </c>
      <c r="V9" s="102"/>
      <c r="W9" s="102"/>
      <c r="X9" s="103"/>
      <c r="Y9" s="120" t="s">
        <v>20</v>
      </c>
      <c r="Z9" s="121"/>
      <c r="AA9" s="121"/>
      <c r="AB9" s="121"/>
      <c r="AC9" s="122"/>
      <c r="AD9" s="117" t="s">
        <v>21</v>
      </c>
      <c r="AE9" s="118"/>
      <c r="AF9" s="118"/>
      <c r="AG9" s="118"/>
      <c r="AH9" s="119"/>
      <c r="AI9" s="114" t="s">
        <v>22</v>
      </c>
      <c r="AJ9" s="115"/>
      <c r="AK9" s="115"/>
      <c r="AL9" s="115"/>
      <c r="AM9" s="116"/>
      <c r="AN9" s="111" t="s">
        <v>23</v>
      </c>
      <c r="AO9" s="112"/>
      <c r="AP9" s="112"/>
      <c r="AQ9" s="112"/>
      <c r="AR9" s="113"/>
      <c r="AS9" s="109" t="s">
        <v>24</v>
      </c>
      <c r="AT9" s="110"/>
      <c r="AU9" s="110"/>
    </row>
    <row r="10" spans="1:47" s="30" customFormat="1" ht="25.5" x14ac:dyDescent="0.2">
      <c r="A10" s="35" t="s">
        <v>25</v>
      </c>
      <c r="B10" s="35" t="s">
        <v>26</v>
      </c>
      <c r="C10" s="35" t="s">
        <v>27</v>
      </c>
      <c r="D10" s="35" t="s">
        <v>28</v>
      </c>
      <c r="E10" s="35" t="s">
        <v>29</v>
      </c>
      <c r="F10" s="129"/>
      <c r="G10" s="129"/>
      <c r="H10" s="35" t="s">
        <v>30</v>
      </c>
      <c r="I10" s="35" t="s">
        <v>31</v>
      </c>
      <c r="J10" s="26" t="s">
        <v>32</v>
      </c>
      <c r="K10" s="26" t="s">
        <v>33</v>
      </c>
      <c r="L10" s="26" t="s">
        <v>34</v>
      </c>
      <c r="M10" s="26" t="s">
        <v>35</v>
      </c>
      <c r="N10" s="26" t="s">
        <v>36</v>
      </c>
      <c r="O10" s="27" t="s">
        <v>37</v>
      </c>
      <c r="P10" s="27" t="s">
        <v>38</v>
      </c>
      <c r="Q10" s="27" t="s">
        <v>39</v>
      </c>
      <c r="R10" s="27" t="s">
        <v>40</v>
      </c>
      <c r="S10" s="27" t="s">
        <v>41</v>
      </c>
      <c r="T10" s="27" t="s">
        <v>42</v>
      </c>
      <c r="U10" s="29" t="s">
        <v>43</v>
      </c>
      <c r="V10" s="29" t="s">
        <v>44</v>
      </c>
      <c r="W10" s="29" t="s">
        <v>45</v>
      </c>
      <c r="X10" s="29" t="s">
        <v>46</v>
      </c>
      <c r="Y10" s="34" t="s">
        <v>47</v>
      </c>
      <c r="Z10" s="34" t="s">
        <v>48</v>
      </c>
      <c r="AA10" s="34" t="s">
        <v>19</v>
      </c>
      <c r="AB10" s="34" t="s">
        <v>49</v>
      </c>
      <c r="AC10" s="34" t="s">
        <v>50</v>
      </c>
      <c r="AD10" s="28" t="s">
        <v>47</v>
      </c>
      <c r="AE10" s="28" t="s">
        <v>48</v>
      </c>
      <c r="AF10" s="28" t="s">
        <v>19</v>
      </c>
      <c r="AG10" s="28" t="s">
        <v>49</v>
      </c>
      <c r="AH10" s="28" t="s">
        <v>50</v>
      </c>
      <c r="AI10" s="33" t="s">
        <v>47</v>
      </c>
      <c r="AJ10" s="33" t="s">
        <v>48</v>
      </c>
      <c r="AK10" s="33" t="s">
        <v>19</v>
      </c>
      <c r="AL10" s="33" t="s">
        <v>49</v>
      </c>
      <c r="AM10" s="33" t="s">
        <v>50</v>
      </c>
      <c r="AN10" s="32" t="s">
        <v>47</v>
      </c>
      <c r="AO10" s="32" t="s">
        <v>48</v>
      </c>
      <c r="AP10" s="32" t="s">
        <v>19</v>
      </c>
      <c r="AQ10" s="32" t="s">
        <v>49</v>
      </c>
      <c r="AR10" s="32" t="s">
        <v>50</v>
      </c>
      <c r="AS10" s="31" t="s">
        <v>47</v>
      </c>
      <c r="AT10" s="31" t="s">
        <v>48</v>
      </c>
      <c r="AU10" s="31" t="s">
        <v>19</v>
      </c>
    </row>
    <row r="11" spans="1:47" s="6" customFormat="1" ht="285" x14ac:dyDescent="0.25">
      <c r="A11" s="5" t="s">
        <v>51</v>
      </c>
      <c r="B11" s="4" t="s">
        <v>52</v>
      </c>
      <c r="C11" s="51" t="s">
        <v>53</v>
      </c>
      <c r="D11" s="14" t="s">
        <v>54</v>
      </c>
      <c r="E11" s="14" t="s">
        <v>55</v>
      </c>
      <c r="F11" s="14" t="s">
        <v>56</v>
      </c>
      <c r="G11" s="61" t="s">
        <v>57</v>
      </c>
      <c r="H11" s="14" t="s">
        <v>58</v>
      </c>
      <c r="I11" s="14" t="s">
        <v>59</v>
      </c>
      <c r="J11" s="15" t="s">
        <v>60</v>
      </c>
      <c r="K11" s="4" t="s">
        <v>61</v>
      </c>
      <c r="L11" s="7" t="s">
        <v>62</v>
      </c>
      <c r="M11" s="64" t="s">
        <v>63</v>
      </c>
      <c r="N11" s="15" t="s">
        <v>64</v>
      </c>
      <c r="O11" s="15" t="s">
        <v>65</v>
      </c>
      <c r="P11" s="65">
        <v>0</v>
      </c>
      <c r="Q11" s="65">
        <v>10</v>
      </c>
      <c r="R11" s="65">
        <v>0</v>
      </c>
      <c r="S11" s="65">
        <v>10</v>
      </c>
      <c r="T11" s="44">
        <f>SUM(P11:S11)</f>
        <v>20</v>
      </c>
      <c r="U11" s="4" t="s">
        <v>66</v>
      </c>
      <c r="V11" s="4" t="s">
        <v>67</v>
      </c>
      <c r="W11" s="13" t="s">
        <v>68</v>
      </c>
      <c r="X11" s="13" t="s">
        <v>68</v>
      </c>
      <c r="Y11" s="71">
        <f>P11</f>
        <v>0</v>
      </c>
      <c r="Z11" s="72">
        <v>0</v>
      </c>
      <c r="AA11" s="73">
        <f t="shared" ref="AA11:AA12" si="0">IFERROR(IF(Z11/Y11&gt;1,1,Z11/Y11),0)</f>
        <v>0</v>
      </c>
      <c r="AB11" s="4" t="s">
        <v>69</v>
      </c>
      <c r="AC11" s="146" t="s">
        <v>286</v>
      </c>
      <c r="AD11" s="44">
        <f>Q11</f>
        <v>10</v>
      </c>
      <c r="AE11" s="56"/>
      <c r="AF11" s="42">
        <f t="shared" ref="AF11:AF12" si="1">IFERROR(IF(AE11/AD11&gt;1,1,AE11/AD11),0)</f>
        <v>0</v>
      </c>
      <c r="AG11" s="4"/>
      <c r="AH11" s="4"/>
      <c r="AI11" s="44">
        <f>R11</f>
        <v>0</v>
      </c>
      <c r="AJ11" s="56"/>
      <c r="AK11" s="42">
        <f t="shared" ref="AK11:AK12" si="2">IFERROR(IF(AJ11/AI11&gt;1,1,AJ11/AI11),0)</f>
        <v>0</v>
      </c>
      <c r="AL11" s="4"/>
      <c r="AM11" s="4"/>
      <c r="AN11" s="44">
        <f>S11</f>
        <v>10</v>
      </c>
      <c r="AO11" s="56"/>
      <c r="AP11" s="42">
        <f t="shared" ref="AP11:AP12" si="3">IFERROR(IF(AO11/AN11&gt;1,1,AO11/AN11),0)</f>
        <v>0</v>
      </c>
      <c r="AQ11" s="4"/>
      <c r="AR11" s="4"/>
      <c r="AS11" s="83">
        <f>T11</f>
        <v>20</v>
      </c>
      <c r="AT11" s="84">
        <f>MAX(Z111,AE11,AJ11,AO11)</f>
        <v>0</v>
      </c>
      <c r="AU11" s="85">
        <f>IFERROR(IF(AT11/AS11&gt;1,1,AT11/AS11),0)</f>
        <v>0</v>
      </c>
    </row>
    <row r="12" spans="1:47" s="6" customFormat="1" ht="90" x14ac:dyDescent="0.25">
      <c r="A12" s="5" t="s">
        <v>70</v>
      </c>
      <c r="B12" s="15" t="s">
        <v>71</v>
      </c>
      <c r="C12" s="51" t="s">
        <v>53</v>
      </c>
      <c r="D12" s="14" t="s">
        <v>72</v>
      </c>
      <c r="E12" s="14" t="s">
        <v>73</v>
      </c>
      <c r="F12" s="14" t="s">
        <v>56</v>
      </c>
      <c r="G12" s="61" t="s">
        <v>74</v>
      </c>
      <c r="H12" s="14" t="s">
        <v>58</v>
      </c>
      <c r="I12" s="14" t="s">
        <v>75</v>
      </c>
      <c r="J12" s="15" t="s">
        <v>60</v>
      </c>
      <c r="K12" s="4" t="s">
        <v>76</v>
      </c>
      <c r="L12" s="7" t="s">
        <v>77</v>
      </c>
      <c r="M12" s="66" t="s">
        <v>63</v>
      </c>
      <c r="N12" s="15" t="s">
        <v>78</v>
      </c>
      <c r="O12" s="15" t="s">
        <v>65</v>
      </c>
      <c r="P12" s="44">
        <v>1</v>
      </c>
      <c r="Q12" s="44">
        <v>1</v>
      </c>
      <c r="R12" s="44">
        <v>1</v>
      </c>
      <c r="S12" s="44">
        <v>1</v>
      </c>
      <c r="T12" s="44">
        <f>SUM(P12:S12)</f>
        <v>4</v>
      </c>
      <c r="U12" s="13" t="s">
        <v>79</v>
      </c>
      <c r="V12" s="13" t="s">
        <v>80</v>
      </c>
      <c r="W12" s="13" t="s">
        <v>68</v>
      </c>
      <c r="X12" s="13" t="s">
        <v>68</v>
      </c>
      <c r="Y12" s="71">
        <f t="shared" ref="Y12" si="4">P12</f>
        <v>1</v>
      </c>
      <c r="Z12" s="72">
        <v>1</v>
      </c>
      <c r="AA12" s="73">
        <f t="shared" si="0"/>
        <v>1</v>
      </c>
      <c r="AB12" s="4" t="s">
        <v>81</v>
      </c>
      <c r="AC12" s="82" t="s">
        <v>82</v>
      </c>
      <c r="AD12" s="44">
        <f t="shared" ref="AD12" si="5">Q12</f>
        <v>1</v>
      </c>
      <c r="AE12" s="56"/>
      <c r="AF12" s="42">
        <f t="shared" si="1"/>
        <v>0</v>
      </c>
      <c r="AG12" s="4"/>
      <c r="AH12" s="4"/>
      <c r="AI12" s="44">
        <f t="shared" ref="AI12" si="6">R12</f>
        <v>1</v>
      </c>
      <c r="AJ12" s="56"/>
      <c r="AK12" s="42">
        <f t="shared" si="2"/>
        <v>0</v>
      </c>
      <c r="AL12" s="4"/>
      <c r="AM12" s="4"/>
      <c r="AN12" s="44">
        <f t="shared" ref="AN12" si="7">S12</f>
        <v>1</v>
      </c>
      <c r="AO12" s="56"/>
      <c r="AP12" s="42">
        <f t="shared" si="3"/>
        <v>0</v>
      </c>
      <c r="AQ12" s="4"/>
      <c r="AR12" s="4"/>
      <c r="AS12" s="83">
        <f t="shared" ref="AS12" si="8">T12</f>
        <v>4</v>
      </c>
      <c r="AT12" s="84">
        <f>MAX(Z12,AE12,AJ12,AO12)</f>
        <v>1</v>
      </c>
      <c r="AU12" s="85">
        <f>IFERROR(IF(AT12/AS12&gt;1,1,AT12/AS12),0)</f>
        <v>0.25</v>
      </c>
    </row>
    <row r="13" spans="1:47" s="2" customFormat="1" ht="15.75" x14ac:dyDescent="0.25">
      <c r="A13" s="24"/>
      <c r="B13" s="23" t="s">
        <v>83</v>
      </c>
      <c r="C13" s="23"/>
      <c r="D13" s="24"/>
      <c r="E13" s="24"/>
      <c r="F13" s="24"/>
      <c r="G13" s="24"/>
      <c r="H13" s="24"/>
      <c r="I13" s="24"/>
      <c r="J13" s="24"/>
      <c r="K13" s="24"/>
      <c r="L13" s="24"/>
      <c r="M13" s="24"/>
      <c r="N13" s="24"/>
      <c r="O13" s="24"/>
      <c r="P13" s="45"/>
      <c r="Q13" s="45"/>
      <c r="R13" s="45"/>
      <c r="S13" s="45"/>
      <c r="T13" s="45"/>
      <c r="U13" s="24"/>
      <c r="V13" s="24"/>
      <c r="W13" s="24"/>
      <c r="X13" s="24"/>
      <c r="Y13" s="74"/>
      <c r="Z13" s="75"/>
      <c r="AA13" s="63">
        <f>AVERAGE(AA12)*80%</f>
        <v>0.8</v>
      </c>
      <c r="AB13" s="133"/>
      <c r="AC13" s="134"/>
      <c r="AD13" s="134"/>
      <c r="AE13" s="135"/>
      <c r="AF13" s="49">
        <f>SUM(AF11:AF12)*80%</f>
        <v>0</v>
      </c>
      <c r="AG13" s="133"/>
      <c r="AH13" s="134"/>
      <c r="AI13" s="134"/>
      <c r="AJ13" s="135"/>
      <c r="AK13" s="63">
        <f>SUM(AK11:AK12)*80%</f>
        <v>0</v>
      </c>
      <c r="AL13" s="133"/>
      <c r="AM13" s="134"/>
      <c r="AN13" s="134"/>
      <c r="AO13" s="135"/>
      <c r="AP13" s="49">
        <f>SUM(AP11:AP12)*80%</f>
        <v>0</v>
      </c>
      <c r="AQ13" s="136"/>
      <c r="AR13" s="137"/>
      <c r="AS13" s="137"/>
      <c r="AT13" s="138"/>
      <c r="AU13" s="63">
        <f>AVERAGE(AU11:AU12)*80%</f>
        <v>0.1</v>
      </c>
    </row>
    <row r="14" spans="1:47" s="6" customFormat="1" ht="60" x14ac:dyDescent="0.25">
      <c r="A14" s="37" t="s">
        <v>84</v>
      </c>
      <c r="B14" s="38" t="s">
        <v>85</v>
      </c>
      <c r="C14" s="38" t="s">
        <v>53</v>
      </c>
      <c r="D14" s="60" t="s">
        <v>54</v>
      </c>
      <c r="E14" s="38" t="s">
        <v>55</v>
      </c>
      <c r="F14" s="38" t="s">
        <v>56</v>
      </c>
      <c r="G14" s="38" t="s">
        <v>86</v>
      </c>
      <c r="H14" s="62" t="s">
        <v>87</v>
      </c>
      <c r="I14" s="38" t="s">
        <v>88</v>
      </c>
      <c r="J14" s="38" t="s">
        <v>60</v>
      </c>
      <c r="K14" s="38" t="s">
        <v>89</v>
      </c>
      <c r="L14" s="38" t="s">
        <v>90</v>
      </c>
      <c r="M14" s="39">
        <v>0</v>
      </c>
      <c r="N14" s="39" t="s">
        <v>91</v>
      </c>
      <c r="O14" s="40" t="s">
        <v>65</v>
      </c>
      <c r="P14" s="57">
        <v>0.25</v>
      </c>
      <c r="Q14" s="57">
        <v>0.25</v>
      </c>
      <c r="R14" s="57">
        <v>0.25</v>
      </c>
      <c r="S14" s="57">
        <v>0.25</v>
      </c>
      <c r="T14" s="58">
        <f>SUM(P14:S14)</f>
        <v>1</v>
      </c>
      <c r="U14" s="38" t="s">
        <v>92</v>
      </c>
      <c r="V14" s="38" t="s">
        <v>93</v>
      </c>
      <c r="W14" s="40" t="s">
        <v>68</v>
      </c>
      <c r="X14" s="38" t="s">
        <v>94</v>
      </c>
      <c r="Y14" s="68">
        <f t="shared" ref="Y14" si="9">P14</f>
        <v>0.25</v>
      </c>
      <c r="Z14" s="92">
        <v>2.5000000000000001E-2</v>
      </c>
      <c r="AA14" s="76">
        <f>IFERROR(IF(Z14/Y14&gt;1,1,Z14/Y14),0)</f>
        <v>0.1</v>
      </c>
      <c r="AB14" s="38" t="s">
        <v>95</v>
      </c>
      <c r="AC14" s="38" t="s">
        <v>96</v>
      </c>
      <c r="AD14" s="59">
        <f t="shared" ref="AD14" si="10">Q14</f>
        <v>0.25</v>
      </c>
      <c r="AE14" s="59"/>
      <c r="AF14" s="50">
        <f t="shared" ref="AF14" si="11">IFERROR(IF(AE14/AD14&gt;1,1,AE14/AD14),0)</f>
        <v>0</v>
      </c>
      <c r="AG14" s="38"/>
      <c r="AH14" s="38"/>
      <c r="AI14" s="59">
        <f t="shared" ref="AI14" si="12">R14</f>
        <v>0.25</v>
      </c>
      <c r="AJ14" s="59"/>
      <c r="AK14" s="50">
        <f t="shared" ref="AK14" si="13">IFERROR(IF(AJ14/AI14&gt;1,1,AJ14/AI14),0)</f>
        <v>0</v>
      </c>
      <c r="AL14" s="38"/>
      <c r="AM14" s="38"/>
      <c r="AN14" s="59">
        <f t="shared" ref="AN14" si="14">S14</f>
        <v>0.25</v>
      </c>
      <c r="AO14" s="59"/>
      <c r="AP14" s="50">
        <f t="shared" ref="AP14" si="15">IFERROR(IF(AO14/AN14&gt;1,1,AO14/AN14),0)</f>
        <v>0</v>
      </c>
      <c r="AQ14" s="38"/>
      <c r="AR14" s="38"/>
      <c r="AS14" s="86">
        <f t="shared" ref="AS14" si="16">T14</f>
        <v>1</v>
      </c>
      <c r="AT14" s="95">
        <f>MAX(Z14,AE14,AJ14,AO14)</f>
        <v>2.5000000000000001E-2</v>
      </c>
      <c r="AU14" s="87">
        <f>IFERROR(IF(AT14/AS14&gt;1,1,AT14/AS14),0)</f>
        <v>2.5000000000000001E-2</v>
      </c>
    </row>
    <row r="15" spans="1:47" s="6" customFormat="1" ht="195" x14ac:dyDescent="0.25">
      <c r="A15" s="37" t="s">
        <v>97</v>
      </c>
      <c r="B15" s="38" t="s">
        <v>98</v>
      </c>
      <c r="C15" s="38" t="s">
        <v>53</v>
      </c>
      <c r="D15" s="60" t="s">
        <v>54</v>
      </c>
      <c r="E15" s="38" t="s">
        <v>55</v>
      </c>
      <c r="F15" s="38" t="s">
        <v>56</v>
      </c>
      <c r="G15" s="38" t="s">
        <v>86</v>
      </c>
      <c r="H15" s="62" t="s">
        <v>87</v>
      </c>
      <c r="I15" s="38" t="s">
        <v>99</v>
      </c>
      <c r="J15" s="38" t="s">
        <v>60</v>
      </c>
      <c r="K15" s="38" t="s">
        <v>100</v>
      </c>
      <c r="L15" s="38" t="s">
        <v>101</v>
      </c>
      <c r="M15" s="40">
        <v>0</v>
      </c>
      <c r="N15" s="40" t="s">
        <v>102</v>
      </c>
      <c r="O15" s="40" t="s">
        <v>65</v>
      </c>
      <c r="P15" s="46">
        <v>0</v>
      </c>
      <c r="Q15" s="46">
        <v>0</v>
      </c>
      <c r="R15" s="46">
        <v>1</v>
      </c>
      <c r="S15" s="46">
        <v>0</v>
      </c>
      <c r="T15" s="43">
        <f>SUM(P15:S15)</f>
        <v>1</v>
      </c>
      <c r="U15" s="38" t="s">
        <v>103</v>
      </c>
      <c r="V15" s="38" t="s">
        <v>104</v>
      </c>
      <c r="W15" s="40" t="s">
        <v>68</v>
      </c>
      <c r="X15" s="38" t="s">
        <v>94</v>
      </c>
      <c r="Y15" s="93">
        <v>0</v>
      </c>
      <c r="Z15" s="94">
        <v>0</v>
      </c>
      <c r="AA15" s="76">
        <f>IFERROR(IF(Z15/Y15&gt;1,1,Z15/Y15),0)</f>
        <v>0</v>
      </c>
      <c r="AB15" s="38" t="s">
        <v>105</v>
      </c>
      <c r="AC15" s="38" t="s">
        <v>105</v>
      </c>
      <c r="AD15" s="59">
        <f t="shared" ref="AD15:AD17" si="17">Q15</f>
        <v>0</v>
      </c>
      <c r="AE15" s="59"/>
      <c r="AF15" s="50">
        <f t="shared" ref="AF15:AF17" si="18">IFERROR(IF(AE15/AD15&gt;1,1,AE15/AD15),0)</f>
        <v>0</v>
      </c>
      <c r="AG15" s="38"/>
      <c r="AH15" s="38"/>
      <c r="AI15" s="59">
        <f t="shared" ref="AI15:AI17" si="19">R15</f>
        <v>1</v>
      </c>
      <c r="AJ15" s="59"/>
      <c r="AK15" s="50">
        <f t="shared" ref="AK15:AK17" si="20">IFERROR(IF(AJ15/AI15&gt;1,1,AJ15/AI15),0)</f>
        <v>0</v>
      </c>
      <c r="AL15" s="38"/>
      <c r="AM15" s="38"/>
      <c r="AN15" s="59">
        <f t="shared" ref="AN15:AN17" si="21">S15</f>
        <v>0</v>
      </c>
      <c r="AO15" s="59"/>
      <c r="AP15" s="50">
        <f t="shared" ref="AP15:AP17" si="22">IFERROR(IF(AO15/AN15&gt;1,1,AO15/AN15),0)</f>
        <v>0</v>
      </c>
      <c r="AQ15" s="38"/>
      <c r="AR15" s="38"/>
      <c r="AS15" s="86">
        <f t="shared" ref="AS15:AS17" si="23">T15</f>
        <v>1</v>
      </c>
      <c r="AT15" s="95">
        <f>MAX(Z15,AE15,AJ15,AO15)</f>
        <v>0</v>
      </c>
      <c r="AU15" s="87">
        <f>IFERROR(IF(AT15/AS15&gt;1,1,AT15/AS15),0)</f>
        <v>0</v>
      </c>
    </row>
    <row r="16" spans="1:47" s="6" customFormat="1" ht="105" x14ac:dyDescent="0.25">
      <c r="A16" s="37" t="s">
        <v>106</v>
      </c>
      <c r="B16" s="38" t="s">
        <v>107</v>
      </c>
      <c r="C16" s="38" t="s">
        <v>53</v>
      </c>
      <c r="D16" s="60" t="s">
        <v>72</v>
      </c>
      <c r="E16" s="38" t="s">
        <v>73</v>
      </c>
      <c r="F16" s="38" t="s">
        <v>108</v>
      </c>
      <c r="G16" s="38" t="s">
        <v>86</v>
      </c>
      <c r="H16" s="62" t="s">
        <v>87</v>
      </c>
      <c r="I16" s="38" t="s">
        <v>109</v>
      </c>
      <c r="J16" s="38" t="s">
        <v>60</v>
      </c>
      <c r="K16" s="38" t="s">
        <v>110</v>
      </c>
      <c r="L16" s="38" t="s">
        <v>111</v>
      </c>
      <c r="M16" s="40" t="s">
        <v>112</v>
      </c>
      <c r="N16" s="40" t="s">
        <v>113</v>
      </c>
      <c r="O16" s="40" t="s">
        <v>65</v>
      </c>
      <c r="P16" s="59">
        <v>1</v>
      </c>
      <c r="Q16" s="59">
        <v>0</v>
      </c>
      <c r="R16" s="59">
        <v>0</v>
      </c>
      <c r="S16" s="59">
        <v>0</v>
      </c>
      <c r="T16" s="59">
        <f>SUM(P16:S16)</f>
        <v>1</v>
      </c>
      <c r="U16" s="38" t="s">
        <v>114</v>
      </c>
      <c r="V16" s="38" t="s">
        <v>115</v>
      </c>
      <c r="W16" s="40" t="s">
        <v>68</v>
      </c>
      <c r="X16" s="38" t="s">
        <v>116</v>
      </c>
      <c r="Y16" s="68">
        <f t="shared" ref="Y16:Y17" si="24">P16</f>
        <v>1</v>
      </c>
      <c r="Z16" s="92">
        <f>13/13</f>
        <v>1</v>
      </c>
      <c r="AA16" s="76">
        <f>IFERROR(IF(Z16/Y16&gt;1,1,Z16/Y16),0)</f>
        <v>1</v>
      </c>
      <c r="AB16" s="38" t="s">
        <v>117</v>
      </c>
      <c r="AC16" s="38" t="s">
        <v>118</v>
      </c>
      <c r="AD16" s="59">
        <f t="shared" si="17"/>
        <v>0</v>
      </c>
      <c r="AE16" s="59"/>
      <c r="AF16" s="50">
        <f t="shared" si="18"/>
        <v>0</v>
      </c>
      <c r="AG16" s="38"/>
      <c r="AH16" s="38"/>
      <c r="AI16" s="59">
        <f t="shared" si="19"/>
        <v>0</v>
      </c>
      <c r="AJ16" s="59"/>
      <c r="AK16" s="50">
        <f t="shared" si="20"/>
        <v>0</v>
      </c>
      <c r="AL16" s="38"/>
      <c r="AM16" s="38"/>
      <c r="AN16" s="59">
        <f t="shared" si="21"/>
        <v>0</v>
      </c>
      <c r="AO16" s="59"/>
      <c r="AP16" s="50">
        <f t="shared" si="22"/>
        <v>0</v>
      </c>
      <c r="AQ16" s="38"/>
      <c r="AR16" s="38"/>
      <c r="AS16" s="86">
        <f t="shared" si="23"/>
        <v>1</v>
      </c>
      <c r="AT16" s="95">
        <f>MAX(Z16,AE16,AJ16,AO16)</f>
        <v>1</v>
      </c>
      <c r="AU16" s="87">
        <f>IFERROR(IF(AT16/AS16&gt;1,1,AT16/AS16),0)</f>
        <v>1</v>
      </c>
    </row>
    <row r="17" spans="1:47" s="6" customFormat="1" ht="105" x14ac:dyDescent="0.25">
      <c r="A17" s="37" t="s">
        <v>119</v>
      </c>
      <c r="B17" s="38" t="s">
        <v>120</v>
      </c>
      <c r="C17" s="38" t="s">
        <v>53</v>
      </c>
      <c r="D17" s="60" t="s">
        <v>72</v>
      </c>
      <c r="E17" s="38" t="s">
        <v>73</v>
      </c>
      <c r="F17" s="38" t="s">
        <v>108</v>
      </c>
      <c r="G17" s="38" t="s">
        <v>86</v>
      </c>
      <c r="H17" s="62" t="s">
        <v>87</v>
      </c>
      <c r="I17" s="38" t="s">
        <v>109</v>
      </c>
      <c r="J17" s="38" t="s">
        <v>121</v>
      </c>
      <c r="K17" s="38" t="s">
        <v>122</v>
      </c>
      <c r="L17" s="38" t="s">
        <v>111</v>
      </c>
      <c r="M17" s="40" t="s">
        <v>123</v>
      </c>
      <c r="N17" s="40" t="s">
        <v>124</v>
      </c>
      <c r="O17" s="40" t="s">
        <v>125</v>
      </c>
      <c r="P17" s="59">
        <v>1</v>
      </c>
      <c r="Q17" s="59">
        <v>1</v>
      </c>
      <c r="R17" s="59">
        <v>1</v>
      </c>
      <c r="S17" s="59">
        <v>1</v>
      </c>
      <c r="T17" s="59">
        <f>AVERAGE(P17:S17)</f>
        <v>1</v>
      </c>
      <c r="U17" s="38" t="s">
        <v>114</v>
      </c>
      <c r="V17" s="38" t="s">
        <v>115</v>
      </c>
      <c r="W17" s="40" t="s">
        <v>68</v>
      </c>
      <c r="X17" s="38" t="s">
        <v>116</v>
      </c>
      <c r="Y17" s="68">
        <f t="shared" si="24"/>
        <v>1</v>
      </c>
      <c r="Z17" s="92">
        <f>169/184</f>
        <v>0.91847826086956519</v>
      </c>
      <c r="AA17" s="76">
        <f>IFERROR(IF(Z17/Y17&gt;1,1,Z17/Y17),0)</f>
        <v>0.91847826086956519</v>
      </c>
      <c r="AB17" s="38" t="s">
        <v>126</v>
      </c>
      <c r="AC17" s="38" t="s">
        <v>118</v>
      </c>
      <c r="AD17" s="59">
        <f t="shared" si="17"/>
        <v>1</v>
      </c>
      <c r="AE17" s="59"/>
      <c r="AF17" s="50">
        <f t="shared" si="18"/>
        <v>0</v>
      </c>
      <c r="AG17" s="38"/>
      <c r="AH17" s="38"/>
      <c r="AI17" s="59">
        <f t="shared" si="19"/>
        <v>1</v>
      </c>
      <c r="AJ17" s="59"/>
      <c r="AK17" s="50">
        <f t="shared" si="20"/>
        <v>0</v>
      </c>
      <c r="AL17" s="38"/>
      <c r="AM17" s="38"/>
      <c r="AN17" s="59">
        <f t="shared" si="21"/>
        <v>1</v>
      </c>
      <c r="AO17" s="59"/>
      <c r="AP17" s="50">
        <f t="shared" si="22"/>
        <v>0</v>
      </c>
      <c r="AQ17" s="38"/>
      <c r="AR17" s="38"/>
      <c r="AS17" s="86">
        <f t="shared" si="23"/>
        <v>1</v>
      </c>
      <c r="AT17" s="95">
        <f>IFERROR(AVERAGE(Z17,AE17,AJ17,AO17)*0.25,0)</f>
        <v>0.2296195652173913</v>
      </c>
      <c r="AU17" s="87">
        <f>IFERROR(IF(AT17/AS17&gt;1,1,AT17/AS17),0)</f>
        <v>0.2296195652173913</v>
      </c>
    </row>
    <row r="18" spans="1:47" s="2" customFormat="1" ht="15.75" x14ac:dyDescent="0.25">
      <c r="A18" s="41"/>
      <c r="B18" s="41" t="s">
        <v>127</v>
      </c>
      <c r="C18" s="41"/>
      <c r="D18" s="41"/>
      <c r="E18" s="41"/>
      <c r="F18" s="41"/>
      <c r="G18" s="41"/>
      <c r="H18" s="41"/>
      <c r="I18" s="41"/>
      <c r="J18" s="41"/>
      <c r="K18" s="41"/>
      <c r="L18" s="41"/>
      <c r="M18" s="41"/>
      <c r="N18" s="41"/>
      <c r="O18" s="41"/>
      <c r="P18" s="47"/>
      <c r="Q18" s="47"/>
      <c r="R18" s="47"/>
      <c r="S18" s="47"/>
      <c r="T18" s="47"/>
      <c r="U18" s="41"/>
      <c r="V18" s="41"/>
      <c r="W18" s="41"/>
      <c r="X18" s="41"/>
      <c r="Y18" s="77"/>
      <c r="Z18" s="78"/>
      <c r="AA18" s="88">
        <f>AVERAGE(AA14,AA16,AA17)*20%</f>
        <v>0.13456521739130434</v>
      </c>
      <c r="AB18" s="139"/>
      <c r="AC18" s="140"/>
      <c r="AD18" s="140"/>
      <c r="AE18" s="141"/>
      <c r="AF18" s="89">
        <f>SUM(AF14,AF17)*20%</f>
        <v>0</v>
      </c>
      <c r="AG18" s="139"/>
      <c r="AH18" s="140"/>
      <c r="AI18" s="140"/>
      <c r="AJ18" s="141"/>
      <c r="AK18" s="89">
        <f>SUM(AK14,AK15,AK17)*20%</f>
        <v>0</v>
      </c>
      <c r="AL18" s="139"/>
      <c r="AM18" s="140"/>
      <c r="AN18" s="140"/>
      <c r="AO18" s="141"/>
      <c r="AP18" s="89">
        <f>SUM(AP14,AP17)*20%</f>
        <v>0</v>
      </c>
      <c r="AQ18" s="142"/>
      <c r="AR18" s="143"/>
      <c r="AS18" s="143"/>
      <c r="AT18" s="144"/>
      <c r="AU18" s="88">
        <f>AVERAGE(AU14,AU16,AU17)*20%</f>
        <v>8.3641304347826087E-2</v>
      </c>
    </row>
    <row r="19" spans="1:47" s="3" customFormat="1" ht="18.75" x14ac:dyDescent="0.3">
      <c r="A19" s="25"/>
      <c r="B19" s="25" t="s">
        <v>128</v>
      </c>
      <c r="C19" s="25"/>
      <c r="D19" s="25"/>
      <c r="E19" s="25"/>
      <c r="F19" s="25"/>
      <c r="G19" s="25"/>
      <c r="H19" s="25"/>
      <c r="I19" s="25"/>
      <c r="J19" s="25"/>
      <c r="K19" s="25"/>
      <c r="L19" s="25"/>
      <c r="M19" s="25"/>
      <c r="N19" s="25"/>
      <c r="O19" s="25"/>
      <c r="P19" s="48"/>
      <c r="Q19" s="48"/>
      <c r="R19" s="48"/>
      <c r="S19" s="48"/>
      <c r="T19" s="48"/>
      <c r="U19" s="25"/>
      <c r="V19" s="25"/>
      <c r="W19" s="25"/>
      <c r="X19" s="25"/>
      <c r="Y19" s="79"/>
      <c r="Z19" s="80"/>
      <c r="AA19" s="90">
        <f>+AA13+AA18</f>
        <v>0.93456521739130438</v>
      </c>
      <c r="AB19" s="130"/>
      <c r="AC19" s="131"/>
      <c r="AD19" s="131"/>
      <c r="AE19" s="132"/>
      <c r="AF19" s="91">
        <f>+AF13+AF18</f>
        <v>0</v>
      </c>
      <c r="AG19" s="130"/>
      <c r="AH19" s="131"/>
      <c r="AI19" s="131"/>
      <c r="AJ19" s="132"/>
      <c r="AK19" s="91">
        <f>+AK13+AK18</f>
        <v>0</v>
      </c>
      <c r="AL19" s="130"/>
      <c r="AM19" s="131"/>
      <c r="AN19" s="131"/>
      <c r="AO19" s="132"/>
      <c r="AP19" s="91">
        <f>+AP13+AP18</f>
        <v>0</v>
      </c>
      <c r="AQ19" s="130"/>
      <c r="AR19" s="131"/>
      <c r="AS19" s="131"/>
      <c r="AT19" s="132"/>
      <c r="AU19" s="90">
        <f>+AU13+AU18</f>
        <v>0.18364130434782611</v>
      </c>
    </row>
  </sheetData>
  <sheetProtection formatCells="0" formatRows="0" insertRows="0" insertHyperlinks="0" deleteRows="0" sort="0" autoFilter="0" pivotTables="0"/>
  <mergeCells count="37">
    <mergeCell ref="AB19:AE19"/>
    <mergeCell ref="AG19:AJ19"/>
    <mergeCell ref="AL19:AO19"/>
    <mergeCell ref="AQ19:AT19"/>
    <mergeCell ref="AB13:AE13"/>
    <mergeCell ref="AG13:AJ13"/>
    <mergeCell ref="AL13:AO13"/>
    <mergeCell ref="AQ13:AT13"/>
    <mergeCell ref="AB18:AE18"/>
    <mergeCell ref="AG18:AJ18"/>
    <mergeCell ref="AL18:AO18"/>
    <mergeCell ref="AQ18:AT18"/>
    <mergeCell ref="A1:H1"/>
    <mergeCell ref="AS9:AU9"/>
    <mergeCell ref="AN9:AR9"/>
    <mergeCell ref="AI9:AM9"/>
    <mergeCell ref="AD9:AH9"/>
    <mergeCell ref="Y9:AC9"/>
    <mergeCell ref="H6:I6"/>
    <mergeCell ref="H7:I7"/>
    <mergeCell ref="A9:B9"/>
    <mergeCell ref="J9:N9"/>
    <mergeCell ref="O9:T9"/>
    <mergeCell ref="H9:I9"/>
    <mergeCell ref="F9:F10"/>
    <mergeCell ref="G9:G10"/>
    <mergeCell ref="C9:E9"/>
    <mergeCell ref="H4:I4"/>
    <mergeCell ref="F3:I3"/>
    <mergeCell ref="H5:I5"/>
    <mergeCell ref="U9:X9"/>
    <mergeCell ref="A3:B4"/>
    <mergeCell ref="C3:D4"/>
    <mergeCell ref="A5:B6"/>
    <mergeCell ref="A7:B7"/>
    <mergeCell ref="C5:D6"/>
    <mergeCell ref="C7:D7"/>
  </mergeCells>
  <phoneticPr fontId="10" type="noConversion"/>
  <dataValidations count="2">
    <dataValidation allowBlank="1" showInputMessage="1" showErrorMessage="1" error="Escriba un texto " promptTitle="Cualquier contenido" sqref="L8 F4:F7" xr:uid="{00000000-0002-0000-0100-000000000000}"/>
    <dataValidation type="decimal" allowBlank="1" showInputMessage="1" showErrorMessage="1" sqref="Y16:AA19 AK11:AK19 AF11:AF19 AP11:AP19 Y11:AA14 AU11:AU19 AA15" xr:uid="{2620A730-8CA7-472C-88BC-172E885C72B7}">
      <formula1>0</formula1>
      <formula2>1000000</formula2>
    </dataValidation>
  </dataValidations>
  <pageMargins left="0.7" right="0.7" top="0.75" bottom="0.75" header="0.3" footer="0.3"/>
  <pageSetup paperSize="9" orientation="portrait" r:id="rId1"/>
  <ignoredErrors>
    <ignoredError sqref="AF13 AK13 AP13" formula="1"/>
  </ignoredErrors>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D42C5450-6ED3-4564-A887-50449244D0BF}">
          <x14:formula1>
            <xm:f>Listas!$E$2:$E$13</xm:f>
          </x14:formula1>
          <xm:sqref>F14:F17 F11:F12</xm:sqref>
        </x14:dataValidation>
        <x14:dataValidation type="list" allowBlank="1" showInputMessage="1" showErrorMessage="1" xr:uid="{368CAFF5-BE04-4FFF-B338-51D69BA23554}">
          <x14:formula1>
            <xm:f>Listas!$F$2:$F$10</xm:f>
          </x14:formula1>
          <xm:sqref>G14:G17 G11:G12</xm:sqref>
        </x14:dataValidation>
        <x14:dataValidation type="list" allowBlank="1" showInputMessage="1" showErrorMessage="1" xr:uid="{644DEEAA-0D3C-4060-99CA-C576A2F91A4D}">
          <x14:formula1>
            <xm:f>Listas!$I$2:$I$4</xm:f>
          </x14:formula1>
          <xm:sqref>J14:J17 J11:J12</xm:sqref>
        </x14:dataValidation>
        <x14:dataValidation type="list" allowBlank="1" showInputMessage="1" showErrorMessage="1" xr:uid="{F27B990B-F8E1-43B0-B8F7-E94519E68711}">
          <x14:formula1>
            <xm:f>Listas!$J$2:$J$5</xm:f>
          </x14:formula1>
          <xm:sqref>O14:O17</xm:sqref>
        </x14:dataValidation>
        <x14:dataValidation type="list" allowBlank="1" showInputMessage="1" showErrorMessage="1" xr:uid="{04D58E5A-C535-424D-AAB5-8991AB9C5DFB}">
          <x14:formula1>
            <xm:f>Listas!$G$2:$G$9</xm:f>
          </x14:formula1>
          <xm:sqref>H14:H17 H11:H12</xm:sqref>
        </x14:dataValidation>
        <x14:dataValidation type="list" allowBlank="1" showInputMessage="1" showErrorMessage="1" xr:uid="{FAFEBD2F-5282-4B82-98B1-C87AACF170B0}">
          <x14:formula1>
            <xm:f>Listas!$C$2:$C$10</xm:f>
          </x14:formula1>
          <xm:sqref>D14:D17 D11:D12</xm:sqref>
        </x14:dataValidation>
        <x14:dataValidation type="list" allowBlank="1" showInputMessage="1" showErrorMessage="1" xr:uid="{520D2F01-9FDA-4008-9999-0E710FCEF4EB}">
          <x14:formula1>
            <xm:f>Listas!$D$2:$D$21</xm:f>
          </x14:formula1>
          <xm:sqref>E14:E17 E11:E12</xm:sqref>
        </x14:dataValidation>
        <x14:dataValidation type="list" allowBlank="1" showInputMessage="1" showErrorMessage="1" xr:uid="{80A19DC1-4D67-4B84-B2EE-734B5921D124}">
          <x14:formula1>
            <xm:f>Listas!$A$2:$A$25</xm:f>
          </x14:formula1>
          <xm:sqref>W11:X12 W14:W17 X14:X15</xm:sqref>
        </x14:dataValidation>
        <x14:dataValidation type="list" allowBlank="1" showInputMessage="1" showErrorMessage="1" xr:uid="{085547D8-D571-4659-8620-E369E4253A0D}">
          <x14:formula1>
            <xm:f>Listas!$B$2:$B$5</xm:f>
          </x14:formula1>
          <xm:sqref>C14:C17 C11:C12</xm:sqref>
        </x14:dataValidation>
        <x14:dataValidation type="list" allowBlank="1" showInputMessage="1" showErrorMessage="1" xr:uid="{75A1D4BA-28C6-414C-8133-438305F1EAD0}">
          <x14:formula1>
            <xm:f>Listas!$K$1:$K$20</xm:f>
          </x14:formula1>
          <xm:sqref>C3:D4</xm:sqref>
        </x14:dataValidation>
        <x14:dataValidation type="list" allowBlank="1" showInputMessage="1" showErrorMessage="1" xr:uid="{F6AE8673-425F-47F4-8692-64AAB292128E}">
          <x14:formula1>
            <xm:f>Listas!$H$2:$H$37</xm:f>
          </x14:formula1>
          <xm:sqref>I14:I17 I11:I12</xm:sqref>
        </x14:dataValidation>
        <x14:dataValidation type="list" allowBlank="1" showInputMessage="1" showErrorMessage="1" error="Escriba un texto " promptTitle="Cualquier contenido" xr:uid="{00000000-0002-0000-0100-000001000000}">
          <x14:formula1>
            <xm:f>Listas!#REF!</xm:f>
          </x14:formula1>
          <xm:sqref>L20:L1048576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354F2-5518-43F3-9A09-06FCECE42ED6}">
  <dimension ref="A1:B26"/>
  <sheetViews>
    <sheetView workbookViewId="0">
      <selection activeCell="B9" sqref="B9"/>
    </sheetView>
  </sheetViews>
  <sheetFormatPr baseColWidth="10" defaultColWidth="11.42578125" defaultRowHeight="15" x14ac:dyDescent="0.25"/>
  <cols>
    <col min="1" max="1" width="29" style="52" bestFit="1" customWidth="1"/>
    <col min="2" max="2" width="70.42578125" style="52" customWidth="1"/>
  </cols>
  <sheetData>
    <row r="1" spans="1:2" ht="21" x14ac:dyDescent="0.25">
      <c r="A1" s="145" t="s">
        <v>129</v>
      </c>
      <c r="B1" s="145"/>
    </row>
    <row r="2" spans="1:2" ht="21" x14ac:dyDescent="0.25">
      <c r="A2" s="53" t="s">
        <v>130</v>
      </c>
      <c r="B2" s="53" t="s">
        <v>7</v>
      </c>
    </row>
    <row r="3" spans="1:2" x14ac:dyDescent="0.25">
      <c r="A3" s="54" t="s">
        <v>2</v>
      </c>
      <c r="B3" s="55" t="s">
        <v>131</v>
      </c>
    </row>
    <row r="4" spans="1:2" ht="30" x14ac:dyDescent="0.25">
      <c r="A4" s="54" t="s">
        <v>132</v>
      </c>
      <c r="B4" s="55" t="s">
        <v>133</v>
      </c>
    </row>
    <row r="5" spans="1:2" x14ac:dyDescent="0.25">
      <c r="A5" s="54" t="s">
        <v>134</v>
      </c>
      <c r="B5" s="55" t="s">
        <v>135</v>
      </c>
    </row>
    <row r="6" spans="1:2" ht="45" x14ac:dyDescent="0.25">
      <c r="A6" s="54" t="s">
        <v>136</v>
      </c>
      <c r="B6" s="55" t="s">
        <v>137</v>
      </c>
    </row>
    <row r="7" spans="1:2" x14ac:dyDescent="0.25">
      <c r="A7" s="54" t="s">
        <v>138</v>
      </c>
      <c r="B7" s="55" t="s">
        <v>139</v>
      </c>
    </row>
    <row r="8" spans="1:2" x14ac:dyDescent="0.25">
      <c r="A8" s="54" t="s">
        <v>140</v>
      </c>
      <c r="B8" s="55" t="s">
        <v>139</v>
      </c>
    </row>
    <row r="9" spans="1:2" x14ac:dyDescent="0.25">
      <c r="A9" s="54" t="s">
        <v>141</v>
      </c>
      <c r="B9" s="55" t="s">
        <v>139</v>
      </c>
    </row>
    <row r="10" spans="1:2" ht="45" x14ac:dyDescent="0.25">
      <c r="A10" s="54" t="s">
        <v>142</v>
      </c>
      <c r="B10" s="55" t="s">
        <v>143</v>
      </c>
    </row>
    <row r="11" spans="1:2" ht="45" x14ac:dyDescent="0.25">
      <c r="A11" s="54" t="s">
        <v>144</v>
      </c>
      <c r="B11" s="55" t="s">
        <v>145</v>
      </c>
    </row>
    <row r="12" spans="1:2" ht="30" x14ac:dyDescent="0.25">
      <c r="A12" s="54" t="s">
        <v>146</v>
      </c>
      <c r="B12" s="55" t="s">
        <v>147</v>
      </c>
    </row>
    <row r="13" spans="1:2" ht="30" x14ac:dyDescent="0.25">
      <c r="A13" s="54" t="s">
        <v>148</v>
      </c>
      <c r="B13" s="55" t="s">
        <v>147</v>
      </c>
    </row>
    <row r="14" spans="1:2" ht="150" x14ac:dyDescent="0.25">
      <c r="A14" s="54" t="s">
        <v>149</v>
      </c>
      <c r="B14" s="55" t="s">
        <v>150</v>
      </c>
    </row>
    <row r="15" spans="1:2" ht="30" x14ac:dyDescent="0.25">
      <c r="A15" s="54" t="s">
        <v>151</v>
      </c>
      <c r="B15" s="55" t="s">
        <v>152</v>
      </c>
    </row>
    <row r="16" spans="1:2" ht="30" x14ac:dyDescent="0.25">
      <c r="A16" s="54" t="s">
        <v>153</v>
      </c>
      <c r="B16" s="55" t="s">
        <v>154</v>
      </c>
    </row>
    <row r="17" spans="1:2" ht="75" x14ac:dyDescent="0.25">
      <c r="A17" s="54" t="s">
        <v>155</v>
      </c>
      <c r="B17" s="55" t="s">
        <v>156</v>
      </c>
    </row>
    <row r="18" spans="1:2" ht="30" x14ac:dyDescent="0.25">
      <c r="A18" s="54" t="s">
        <v>157</v>
      </c>
      <c r="B18" s="55" t="s">
        <v>158</v>
      </c>
    </row>
    <row r="19" spans="1:2" ht="300" x14ac:dyDescent="0.25">
      <c r="A19" s="54" t="s">
        <v>159</v>
      </c>
      <c r="B19" s="55" t="s">
        <v>160</v>
      </c>
    </row>
    <row r="20" spans="1:2" ht="30" x14ac:dyDescent="0.25">
      <c r="A20" s="54" t="s">
        <v>161</v>
      </c>
      <c r="B20" s="55" t="s">
        <v>162</v>
      </c>
    </row>
    <row r="21" spans="1:2" ht="30" x14ac:dyDescent="0.25">
      <c r="A21" s="54" t="s">
        <v>163</v>
      </c>
      <c r="B21" s="55" t="s">
        <v>164</v>
      </c>
    </row>
    <row r="22" spans="1:2" ht="45" x14ac:dyDescent="0.25">
      <c r="A22" s="54" t="s">
        <v>165</v>
      </c>
      <c r="B22" s="55" t="s">
        <v>166</v>
      </c>
    </row>
    <row r="23" spans="1:2" ht="30" x14ac:dyDescent="0.25">
      <c r="A23" s="54" t="s">
        <v>167</v>
      </c>
      <c r="B23" s="55" t="s">
        <v>168</v>
      </c>
    </row>
    <row r="24" spans="1:2" ht="30" x14ac:dyDescent="0.25">
      <c r="A24" s="54" t="s">
        <v>169</v>
      </c>
      <c r="B24" s="55" t="s">
        <v>170</v>
      </c>
    </row>
    <row r="25" spans="1:2" ht="60" x14ac:dyDescent="0.25">
      <c r="A25" s="54" t="s">
        <v>171</v>
      </c>
      <c r="B25" s="55" t="s">
        <v>172</v>
      </c>
    </row>
    <row r="26" spans="1:2" ht="45" x14ac:dyDescent="0.25">
      <c r="A26" s="54" t="s">
        <v>173</v>
      </c>
      <c r="B26" s="55" t="s">
        <v>174</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2"/>
  <sheetViews>
    <sheetView topLeftCell="F1" workbookViewId="0">
      <selection activeCell="H16" sqref="H16"/>
    </sheetView>
  </sheetViews>
  <sheetFormatPr baseColWidth="10" defaultColWidth="11.42578125" defaultRowHeight="15" x14ac:dyDescent="0.25"/>
  <cols>
    <col min="1" max="1" width="94.28515625" bestFit="1" customWidth="1"/>
    <col min="2" max="2" width="30.28515625" bestFit="1" customWidth="1"/>
    <col min="3" max="3" width="109.7109375" bestFit="1" customWidth="1"/>
    <col min="4" max="4" width="83.42578125" customWidth="1"/>
    <col min="5" max="5" width="177.140625" bestFit="1" customWidth="1"/>
    <col min="6" max="6" width="121.42578125" customWidth="1"/>
    <col min="7" max="7" width="41.140625" bestFit="1" customWidth="1"/>
    <col min="8" max="8" width="84" bestFit="1" customWidth="1"/>
    <col min="9" max="9" width="15.7109375" bestFit="1" customWidth="1"/>
    <col min="10" max="10" width="21" bestFit="1" customWidth="1"/>
    <col min="11" max="11" width="46.7109375" bestFit="1" customWidth="1"/>
  </cols>
  <sheetData>
    <row r="1" spans="1:11" s="36" customFormat="1" x14ac:dyDescent="0.25">
      <c r="A1" s="36" t="s">
        <v>175</v>
      </c>
      <c r="B1" s="36" t="s">
        <v>27</v>
      </c>
      <c r="C1" s="36" t="s">
        <v>176</v>
      </c>
      <c r="D1" s="36" t="s">
        <v>177</v>
      </c>
      <c r="E1" s="36" t="s">
        <v>178</v>
      </c>
      <c r="F1" s="36" t="s">
        <v>179</v>
      </c>
      <c r="G1" s="36" t="s">
        <v>180</v>
      </c>
      <c r="H1" s="36" t="s">
        <v>181</v>
      </c>
      <c r="I1" s="36" t="s">
        <v>32</v>
      </c>
      <c r="J1" s="36" t="s">
        <v>37</v>
      </c>
      <c r="K1" s="36" t="s">
        <v>2</v>
      </c>
    </row>
    <row r="2" spans="1:11" x14ac:dyDescent="0.25">
      <c r="A2" t="s">
        <v>182</v>
      </c>
      <c r="B2" t="s">
        <v>183</v>
      </c>
      <c r="C2" s="20" t="s">
        <v>184</v>
      </c>
      <c r="D2" t="s">
        <v>185</v>
      </c>
      <c r="E2" t="s">
        <v>186</v>
      </c>
      <c r="F2" t="s">
        <v>187</v>
      </c>
      <c r="G2" t="s">
        <v>58</v>
      </c>
      <c r="H2" s="20" t="s">
        <v>59</v>
      </c>
      <c r="I2" t="s">
        <v>60</v>
      </c>
      <c r="J2" t="s">
        <v>65</v>
      </c>
      <c r="K2" s="12" t="s">
        <v>188</v>
      </c>
    </row>
    <row r="3" spans="1:11" x14ac:dyDescent="0.25">
      <c r="A3" t="s">
        <v>94</v>
      </c>
      <c r="B3" t="s">
        <v>189</v>
      </c>
      <c r="C3" s="20" t="s">
        <v>190</v>
      </c>
      <c r="D3" t="s">
        <v>191</v>
      </c>
      <c r="E3" t="s">
        <v>192</v>
      </c>
      <c r="F3" t="s">
        <v>193</v>
      </c>
      <c r="G3" t="s">
        <v>194</v>
      </c>
      <c r="H3" s="20" t="s">
        <v>75</v>
      </c>
      <c r="I3" t="s">
        <v>121</v>
      </c>
      <c r="J3" t="s">
        <v>125</v>
      </c>
      <c r="K3" s="12" t="s">
        <v>195</v>
      </c>
    </row>
    <row r="4" spans="1:11" x14ac:dyDescent="0.25">
      <c r="A4" t="s">
        <v>196</v>
      </c>
      <c r="B4" t="s">
        <v>53</v>
      </c>
      <c r="C4" s="20" t="s">
        <v>197</v>
      </c>
      <c r="D4" t="s">
        <v>198</v>
      </c>
      <c r="E4" t="s">
        <v>199</v>
      </c>
      <c r="F4" t="s">
        <v>86</v>
      </c>
      <c r="G4" t="s">
        <v>87</v>
      </c>
      <c r="H4" s="20" t="s">
        <v>200</v>
      </c>
      <c r="I4" t="s">
        <v>201</v>
      </c>
      <c r="J4" t="s">
        <v>202</v>
      </c>
      <c r="K4" s="12" t="s">
        <v>203</v>
      </c>
    </row>
    <row r="5" spans="1:11" x14ac:dyDescent="0.25">
      <c r="A5" t="s">
        <v>204</v>
      </c>
      <c r="B5" t="s">
        <v>205</v>
      </c>
      <c r="C5" s="20" t="s">
        <v>206</v>
      </c>
      <c r="D5" t="s">
        <v>207</v>
      </c>
      <c r="E5" t="s">
        <v>208</v>
      </c>
      <c r="F5" t="s">
        <v>57</v>
      </c>
      <c r="G5" t="s">
        <v>209</v>
      </c>
      <c r="H5" s="20" t="s">
        <v>210</v>
      </c>
      <c r="J5" t="s">
        <v>211</v>
      </c>
      <c r="K5" s="12" t="s">
        <v>212</v>
      </c>
    </row>
    <row r="6" spans="1:11" x14ac:dyDescent="0.25">
      <c r="A6" t="s">
        <v>213</v>
      </c>
      <c r="C6" s="20" t="s">
        <v>54</v>
      </c>
      <c r="D6" t="s">
        <v>214</v>
      </c>
      <c r="E6" t="s">
        <v>215</v>
      </c>
      <c r="F6" t="s">
        <v>74</v>
      </c>
      <c r="G6" t="s">
        <v>216</v>
      </c>
      <c r="H6" s="20" t="s">
        <v>217</v>
      </c>
      <c r="K6" s="12" t="s">
        <v>218</v>
      </c>
    </row>
    <row r="7" spans="1:11" x14ac:dyDescent="0.25">
      <c r="A7" t="s">
        <v>219</v>
      </c>
      <c r="C7" s="20" t="s">
        <v>72</v>
      </c>
      <c r="D7" t="s">
        <v>220</v>
      </c>
      <c r="E7" t="s">
        <v>221</v>
      </c>
      <c r="F7" t="s">
        <v>222</v>
      </c>
      <c r="G7" t="s">
        <v>223</v>
      </c>
      <c r="H7" s="20" t="s">
        <v>99</v>
      </c>
      <c r="K7" s="12" t="s">
        <v>224</v>
      </c>
    </row>
    <row r="8" spans="1:11" x14ac:dyDescent="0.25">
      <c r="A8" t="s">
        <v>225</v>
      </c>
      <c r="C8" s="20" t="s">
        <v>226</v>
      </c>
      <c r="D8" t="s">
        <v>227</v>
      </c>
      <c r="E8" t="s">
        <v>228</v>
      </c>
      <c r="F8" t="s">
        <v>229</v>
      </c>
      <c r="G8" t="s">
        <v>230</v>
      </c>
      <c r="H8" s="20" t="s">
        <v>231</v>
      </c>
      <c r="K8" s="12" t="s">
        <v>232</v>
      </c>
    </row>
    <row r="9" spans="1:11" x14ac:dyDescent="0.25">
      <c r="A9" t="s">
        <v>233</v>
      </c>
      <c r="C9" s="20" t="s">
        <v>206</v>
      </c>
      <c r="D9" t="s">
        <v>234</v>
      </c>
      <c r="E9" t="s">
        <v>235</v>
      </c>
      <c r="F9" t="s">
        <v>236</v>
      </c>
      <c r="G9" s="20" t="s">
        <v>205</v>
      </c>
      <c r="H9" s="20" t="s">
        <v>237</v>
      </c>
      <c r="K9" s="12" t="s">
        <v>238</v>
      </c>
    </row>
    <row r="10" spans="1:11" x14ac:dyDescent="0.25">
      <c r="A10" t="s">
        <v>239</v>
      </c>
      <c r="C10" s="20" t="s">
        <v>205</v>
      </c>
      <c r="D10" t="s">
        <v>240</v>
      </c>
      <c r="E10" t="s">
        <v>108</v>
      </c>
      <c r="F10" t="s">
        <v>241</v>
      </c>
      <c r="H10" s="20" t="s">
        <v>242</v>
      </c>
      <c r="K10" s="12" t="s">
        <v>3</v>
      </c>
    </row>
    <row r="11" spans="1:11" x14ac:dyDescent="0.25">
      <c r="A11" t="s">
        <v>243</v>
      </c>
      <c r="C11" s="20"/>
      <c r="D11" t="s">
        <v>244</v>
      </c>
      <c r="E11" t="s">
        <v>245</v>
      </c>
      <c r="H11" s="20" t="s">
        <v>246</v>
      </c>
      <c r="K11" s="12" t="s">
        <v>247</v>
      </c>
    </row>
    <row r="12" spans="1:11" ht="17.25" customHeight="1" x14ac:dyDescent="0.25">
      <c r="A12" t="s">
        <v>248</v>
      </c>
      <c r="C12" s="20"/>
      <c r="D12" t="s">
        <v>249</v>
      </c>
      <c r="E12" t="s">
        <v>56</v>
      </c>
      <c r="H12" s="20" t="s">
        <v>250</v>
      </c>
      <c r="K12" s="12" t="s">
        <v>251</v>
      </c>
    </row>
    <row r="13" spans="1:11" x14ac:dyDescent="0.25">
      <c r="A13" t="s">
        <v>252</v>
      </c>
      <c r="D13" t="s">
        <v>253</v>
      </c>
      <c r="E13" t="s">
        <v>254</v>
      </c>
      <c r="H13" s="20" t="s">
        <v>255</v>
      </c>
      <c r="K13" s="12" t="s">
        <v>256</v>
      </c>
    </row>
    <row r="14" spans="1:11" x14ac:dyDescent="0.25">
      <c r="A14" t="s">
        <v>257</v>
      </c>
      <c r="D14" t="s">
        <v>73</v>
      </c>
      <c r="H14" s="20" t="s">
        <v>109</v>
      </c>
      <c r="I14" s="12"/>
      <c r="K14" s="12" t="s">
        <v>258</v>
      </c>
    </row>
    <row r="15" spans="1:11" x14ac:dyDescent="0.25">
      <c r="A15" t="s">
        <v>259</v>
      </c>
      <c r="D15" t="s">
        <v>55</v>
      </c>
      <c r="H15" s="20" t="s">
        <v>88</v>
      </c>
      <c r="I15" s="12"/>
      <c r="K15" s="12" t="s">
        <v>260</v>
      </c>
    </row>
    <row r="16" spans="1:11" x14ac:dyDescent="0.25">
      <c r="A16" t="s">
        <v>261</v>
      </c>
      <c r="D16" t="s">
        <v>262</v>
      </c>
      <c r="H16" s="20" t="s">
        <v>263</v>
      </c>
      <c r="I16" s="12"/>
      <c r="K16" s="12" t="s">
        <v>264</v>
      </c>
    </row>
    <row r="17" spans="1:11" x14ac:dyDescent="0.25">
      <c r="A17" t="s">
        <v>265</v>
      </c>
      <c r="D17" t="s">
        <v>266</v>
      </c>
      <c r="H17" s="20" t="s">
        <v>267</v>
      </c>
      <c r="I17" s="12"/>
      <c r="K17" s="12" t="s">
        <v>268</v>
      </c>
    </row>
    <row r="18" spans="1:11" x14ac:dyDescent="0.25">
      <c r="A18" t="s">
        <v>269</v>
      </c>
      <c r="D18" t="s">
        <v>270</v>
      </c>
      <c r="H18" s="20" t="s">
        <v>271</v>
      </c>
      <c r="I18" s="12"/>
      <c r="K18" s="12" t="s">
        <v>272</v>
      </c>
    </row>
    <row r="19" spans="1:11" x14ac:dyDescent="0.25">
      <c r="A19" t="s">
        <v>273</v>
      </c>
      <c r="D19" t="s">
        <v>274</v>
      </c>
      <c r="H19" s="20" t="s">
        <v>275</v>
      </c>
      <c r="I19" s="12"/>
      <c r="K19" s="12" t="s">
        <v>276</v>
      </c>
    </row>
    <row r="20" spans="1:11" x14ac:dyDescent="0.25">
      <c r="A20" t="s">
        <v>277</v>
      </c>
      <c r="D20" t="s">
        <v>278</v>
      </c>
      <c r="H20" s="20" t="s">
        <v>279</v>
      </c>
      <c r="I20" s="12"/>
      <c r="K20" s="12" t="s">
        <v>280</v>
      </c>
    </row>
    <row r="21" spans="1:11" x14ac:dyDescent="0.25">
      <c r="A21" t="s">
        <v>68</v>
      </c>
      <c r="D21" t="s">
        <v>205</v>
      </c>
      <c r="G21" s="20"/>
      <c r="H21" s="20" t="s">
        <v>281</v>
      </c>
      <c r="I21" s="12"/>
    </row>
    <row r="22" spans="1:11" x14ac:dyDescent="0.25">
      <c r="A22" t="s">
        <v>282</v>
      </c>
      <c r="H22" s="20" t="s">
        <v>205</v>
      </c>
    </row>
    <row r="23" spans="1:11" x14ac:dyDescent="0.25">
      <c r="A23" t="s">
        <v>283</v>
      </c>
    </row>
    <row r="24" spans="1:11" x14ac:dyDescent="0.25">
      <c r="A24" t="s">
        <v>284</v>
      </c>
    </row>
    <row r="25" spans="1:11" x14ac:dyDescent="0.25">
      <c r="A25" t="s">
        <v>285</v>
      </c>
    </row>
    <row r="26" spans="1:11" x14ac:dyDescent="0.25">
      <c r="H26" s="20"/>
    </row>
    <row r="28" spans="1:11" x14ac:dyDescent="0.25">
      <c r="H28" s="20"/>
    </row>
    <row r="29" spans="1:11" x14ac:dyDescent="0.25">
      <c r="H29" s="20"/>
    </row>
    <row r="30" spans="1:11" x14ac:dyDescent="0.25">
      <c r="H30" s="20"/>
    </row>
    <row r="31" spans="1:11" x14ac:dyDescent="0.25">
      <c r="H31" s="20"/>
    </row>
    <row r="32" spans="1:11" x14ac:dyDescent="0.25">
      <c r="H32" s="20"/>
    </row>
  </sheetData>
  <sheetProtection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D912C2-67FF-4F74-B857-B8D2F5FE6CA6}">
  <ds:schemaRefs>
    <ds:schemaRef ds:uri="http://schemas.microsoft.com/office/2006/metadata/properties"/>
    <ds:schemaRef ds:uri="http://schemas.microsoft.com/office/infopath/2007/PartnerControls"/>
    <ds:schemaRef ds:uri="4d1d2e24-7be0-47eb-a1db-99cc6d75caff"/>
    <ds:schemaRef ds:uri="d6eaa91c-3afb-4015-aba1-5ff992c1a5ca"/>
  </ds:schemaRefs>
</ds:datastoreItem>
</file>

<file path=customXml/itemProps2.xml><?xml version="1.0" encoding="utf-8"?>
<ds:datastoreItem xmlns:ds="http://schemas.openxmlformats.org/officeDocument/2006/customXml" ds:itemID="{265251AB-C88B-4079-B78F-2291AC2E7ABC}">
  <ds:schemaRefs>
    <ds:schemaRef ds:uri="http://schemas.microsoft.com/sharepoint/v3/contenttype/forms"/>
  </ds:schemaRefs>
</ds:datastoreItem>
</file>

<file path=customXml/itemProps3.xml><?xml version="1.0" encoding="utf-8"?>
<ds:datastoreItem xmlns:ds="http://schemas.openxmlformats.org/officeDocument/2006/customXml" ds:itemID="{8EC6B678-7ADA-49CB-938D-90E763B549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PG NC</vt:lpstr>
      <vt:lpstr>Instrucciones</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2026-05-08T23:10:32Z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