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7D290A5C-199F-4F57-B355-8D4627D1D0E0}"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6" i="1" l="1"/>
  <c r="AT20" i="1"/>
  <c r="AU20" i="1" s="1"/>
  <c r="AT19" i="1"/>
  <c r="AU19" i="1" s="1"/>
  <c r="AT18" i="1"/>
  <c r="AU18" i="1" s="1"/>
  <c r="AT17" i="1"/>
  <c r="AU17" i="1" s="1"/>
  <c r="AT15" i="1"/>
  <c r="AU15" i="1" s="1"/>
  <c r="AT14" i="1"/>
  <c r="AU14" i="1" s="1"/>
  <c r="AT13" i="1"/>
  <c r="AU13" i="1" s="1"/>
  <c r="AT12" i="1"/>
  <c r="AU12" i="1" s="1"/>
  <c r="AT11" i="1"/>
  <c r="AU11" i="1" s="1"/>
  <c r="AD20" i="1"/>
  <c r="AA20" i="1"/>
  <c r="AD19" i="1"/>
  <c r="AA19" i="1"/>
  <c r="AD18" i="1"/>
  <c r="AA18" i="1"/>
  <c r="AD17" i="1"/>
  <c r="AA17" i="1"/>
  <c r="AA21" i="1" s="1"/>
  <c r="AA22" i="1" s="1"/>
  <c r="AU21" i="1" l="1"/>
  <c r="AU22" i="1" s="1"/>
  <c r="AA15" i="1"/>
  <c r="AA14" i="1"/>
  <c r="AA16" i="1" s="1"/>
  <c r="AA13" i="1"/>
  <c r="AA12" i="1"/>
  <c r="AA11" i="1"/>
  <c r="T15" i="1" l="1"/>
  <c r="AS15" i="1" s="1"/>
  <c r="T14" i="1"/>
  <c r="AS14" i="1" s="1"/>
  <c r="T13" i="1"/>
  <c r="AS13" i="1" s="1"/>
  <c r="T12" i="1"/>
  <c r="AS12" i="1" s="1"/>
  <c r="T11" i="1"/>
  <c r="AS11" i="1" s="1"/>
  <c r="AN20" i="1"/>
  <c r="AP20" i="1" s="1"/>
  <c r="AI20" i="1"/>
  <c r="AK20" i="1" s="1"/>
  <c r="AF20" i="1"/>
  <c r="Y20" i="1"/>
  <c r="AN19" i="1"/>
  <c r="AP19" i="1" s="1"/>
  <c r="AI19" i="1"/>
  <c r="AK19" i="1" s="1"/>
  <c r="AF19" i="1"/>
  <c r="Y19" i="1"/>
  <c r="AN18" i="1"/>
  <c r="AP18" i="1" s="1"/>
  <c r="AI18" i="1"/>
  <c r="AK18" i="1" s="1"/>
  <c r="AF18" i="1"/>
  <c r="Y18" i="1"/>
  <c r="AN17" i="1"/>
  <c r="AP17" i="1" s="1"/>
  <c r="AI17" i="1"/>
  <c r="AK17" i="1" s="1"/>
  <c r="AF17" i="1"/>
  <c r="Y17" i="1"/>
  <c r="T20" i="1"/>
  <c r="AS20" i="1" s="1"/>
  <c r="T19" i="1"/>
  <c r="AS19" i="1" s="1"/>
  <c r="T18" i="1"/>
  <c r="AS18" i="1" s="1"/>
  <c r="T17" i="1"/>
  <c r="AS17" i="1" s="1"/>
  <c r="AN12" i="1"/>
  <c r="AN13" i="1"/>
  <c r="AN14" i="1"/>
  <c r="AN15" i="1"/>
  <c r="AN11" i="1"/>
  <c r="AP11" i="1" s="1"/>
  <c r="AI12" i="1"/>
  <c r="AK12" i="1" s="1"/>
  <c r="AI13" i="1"/>
  <c r="AK13" i="1" s="1"/>
  <c r="AI14" i="1"/>
  <c r="AK14" i="1" s="1"/>
  <c r="AI15" i="1"/>
  <c r="AK15" i="1" s="1"/>
  <c r="AI11" i="1"/>
  <c r="AK11" i="1" s="1"/>
  <c r="AK16" i="1" s="1"/>
  <c r="AD12" i="1"/>
  <c r="AF12" i="1" s="1"/>
  <c r="AD13" i="1"/>
  <c r="AF13" i="1" s="1"/>
  <c r="AD14" i="1"/>
  <c r="AF14" i="1" s="1"/>
  <c r="AD15" i="1"/>
  <c r="AF15" i="1" s="1"/>
  <c r="AD11" i="1"/>
  <c r="AF11" i="1" s="1"/>
  <c r="AF16" i="1" s="1"/>
  <c r="Y12" i="1"/>
  <c r="Y13" i="1"/>
  <c r="Y14" i="1"/>
  <c r="Y15" i="1"/>
  <c r="Y11" i="1"/>
  <c r="AP15" i="1"/>
  <c r="AP14" i="1"/>
  <c r="AP13" i="1"/>
  <c r="AP12" i="1"/>
  <c r="AP21" i="1" l="1"/>
  <c r="AK21" i="1"/>
  <c r="AK22" i="1" s="1"/>
  <c r="AF21" i="1"/>
  <c r="AF22" i="1" s="1"/>
  <c r="AP16" i="1"/>
  <c r="AP22" i="1"/>
</calcChain>
</file>

<file path=xl/sharedStrings.xml><?xml version="1.0" encoding="utf-8"?>
<sst xmlns="http://schemas.openxmlformats.org/spreadsheetml/2006/main" count="456" uniqueCount="310">
  <si>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</si>
  <si>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</si>
  <si>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</si>
  <si>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Fomento y Protección de los Derechos Étnicos</t>
  </si>
  <si>
    <t>CONTROL DE CAMBIOS</t>
  </si>
  <si>
    <t>VERSIÓN</t>
  </si>
  <si>
    <t>FECHA</t>
  </si>
  <si>
    <t>DESCRIPCIÓN</t>
  </si>
  <si>
    <t>DEPENDENCIAS ASOCIADAS</t>
  </si>
  <si>
    <t>Dirección de Asuntos Étnicos
Subdirección de Asuntos Indígenas y Rrom
Subdirección de Asuntos para Comunidades Negras, Afrocolombianas, Raizales y Palenqueras</t>
  </si>
  <si>
    <t>Publicación del plan de gestión aprobado CIGD. Caso HOLA: 22363.</t>
  </si>
  <si>
    <t>Para el I trimestre de la vigencia 2026, el Plan de Gestión del proceso de Fomento y Protección de los Derechos Étnicos alcanzó un nivel de desempeño del  99,81% y 29,95%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</si>
  <si>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</si>
  <si>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</si>
  <si>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</si>
  <si>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</si>
  <si>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</si>
  <si>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</si>
  <si>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</si>
  <si>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</si>
  <si>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</si>
  <si>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</si>
  <si>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</si>
  <si>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</si>
  <si>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</si>
  <si>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</si>
  <si>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</si>
  <si>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</si>
  <si>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</si>
  <si>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</si>
  <si>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</si>
  <si>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</si>
  <si>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</si>
  <si>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</si>
  <si>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</si>
  <si>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</si>
  <si>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</si>
  <si>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</si>
  <si>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</si>
  <si>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</si>
  <si>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</si>
  <si>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</si>
  <si>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</si>
  <si>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</si>
  <si>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</si>
  <si>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</si>
  <si>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</si>
  <si>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</si>
  <si>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</si>
  <si>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</si>
  <si>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</si>
  <si>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</si>
  <si>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</si>
  <si>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4 Informes de avance de la implementación y seguimiento de las políticas públicas étnicas</t>
  </si>
  <si>
    <t>2. Bogotá confía en su bienestar</t>
  </si>
  <si>
    <t>2.12. Bogotá cuida a su gente  </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</si>
  <si>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</si>
  <si>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8010 - Fortalecimiento de la capacidad institucional y de los actores sociales para la garantía, promoción y protección de los derechos de las comunidades étnicas en Bogotá D.C.</t>
  </si>
  <si>
    <t xml:space="preserve">PEI - Fomentar la promoción, garantía, protección, respeto y apropiación de los Derechos Humanos, la Libertad Religiosa y de conciencia, el Dialogo, la convivencia pacífica y la lucha contra el racismo. </t>
  </si>
  <si>
    <t>No Aplica</t>
  </si>
  <si>
    <t>Eficacia</t>
  </si>
  <si>
    <t>Número de Informes de avance de la implementación y seguimiento de las políticas públicas étnicas</t>
  </si>
  <si>
    <t>Informe</t>
  </si>
  <si>
    <t xml:space="preserve">4 informes trimestrales de reformulación de las Políticas Públicas Étnicas </t>
  </si>
  <si>
    <t>Sumatoria  de informes de seguimiento realizados</t>
  </si>
  <si>
    <t>Suma</t>
  </si>
  <si>
    <t>Informe trimestral de avance de políticas públicas étnicas</t>
  </si>
  <si>
    <t xml:space="preserve"> Documentos trimestrales de avances de la implementación y seguimiento de las políticas públicas étnicas </t>
  </si>
  <si>
    <t>DAE - Dirección de Asuntos Étnicos</t>
  </si>
  <si>
    <t xml:space="preserve">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marzo de 2026 se registran 386 espacios de concertación, mediante los cuales se ha logrado el siguiente porcentaje de acuerdo por política pública: 
1. Política Pública para Pueblos Indígenas: 75,2%
2. Política Pública para Comunidades Negras, Afrocolombianas y Palenqueras: 90,5%
3. Política Pública para la Comunidad Raizal: 94,1%
4. Política Pública para el Pueblo Rrom o Gitano: 87,1%
Respecto del seguimiento a la implementación de las políticas públicas étnicas, este se realiza con base en la metodología CONPES estandarizada por la Secretaría Distrital de Planeación, para lo cual se cuenta con un instrumento (matrices de seguimiento);  es importante tener en cuenta que para esta vigencia se incluye el reporte financiero el cual se realiza de manera anual. Teniendo en cuenta el cronograma establecido por la Secretaría Distrital de Planeación los informes de seguimiento, que corresponden a la viegncia 2025, a la implementación de las políticas públicas étnicas se publicarán por parte de esa entidad la cuarta semana de abril.  </t>
  </si>
  <si>
    <t xml:space="preserve">Un informe de avance de la implementación y seguimiento de las políticas públicas étnicas elaborado. </t>
  </si>
  <si>
    <t>MT2</t>
  </si>
  <si>
    <t xml:space="preserve">Realizar 4 Informes del avance en la implementación de la estrategia de aplicación del enfoque diferencial étnico. que incluyan:
Análisis de avance por componente.
Resumen de actividades realizadas.
</t>
  </si>
  <si>
    <t xml:space="preserve">Número de Informes de avance en la  implementación de la estrategia de aplicación del enfoque diferencial étnico. </t>
  </si>
  <si>
    <t>Un informe de avance en la  implementación de la estrategia de aplicación del enfoque diferencial étnico "Bogotá Camina étnica en los Territorios"</t>
  </si>
  <si>
    <t>Sumatoria de informes de seguimiento realizados.</t>
  </si>
  <si>
    <t>Informe de avance de implementación del enfoque diferencial étnico, el cual constituye la evidencia del seguimiento al avance porcentual en la ejecución de la estrategia.</t>
  </si>
  <si>
    <t>Estrategia,  documentos de avances a la implementación del de la estrategia de aplicación del enfoque diferencial étnico 
y matriz de actividades.</t>
  </si>
  <si>
    <t>Durante el primer trimestre de 2026 se avanzó en los cuatro componentes formales de la estrategia "Un Futuro sin Racismo" , la cual constituye el eje especializado de sensibilización y prevención del racismo institucional adoptado por la Dirección de Asuntos Étnicos para dar cumplimiento a la meta MT2. Se aclara que la mención de "Bogotá Camina Étnica en los Territorios" en la línea base tiene carácter referencial como antecedente de formulación y no condiciona la denominación de la estrategia. (A) Planeación y Direccionamiento Estratégico: jornada de lineamientos (18 febrero), documento técnico de justificación y cronograma 2026. (B) Fortalecimiento Técnico y Metodológico: validación de la metodología "Sembrando Semillas", capacitación a equipos multiplicadores (4 marzo) y conformación de tres grupos de trabajo. (C) Pedagogía y Sensibilización: jornadas con Secretaría de Salud – Subred Norte (23 febrero), Policía de Suba (24 febrero) y piloto con 50 servidores de la Subsecretaría SGGD (27 marzo). (D) Articulación Interinstitucional: coordinación con entidades priorizadas y proyección de instrumentos de evaluación. En enero se realizó el empalme técnico con la fase de diseño culminada en 2025 y la adecuación de la línea base operativa. El 100% refleja exclusivamente el cumplimiento del entregable documental programado para el trimestre. En atención a la sugerencia de la OAP, se estima que la estrategia presenta un avance global aproximado del 21% frente a la meta anual, porcentaje que refleja de manera realista el peso de la fase de alistamiento dentro del ciclo completo de ejecución.</t>
  </si>
  <si>
    <t xml:space="preserve">Informe de avance del primer trimestre 2026. Documento Técnico Operativo de Justificación. Calendario sensibilizaciones. Capacitación equipos sensibilizaciones. Listados de asistencia de las jornadas de sensibilización. </t>
  </si>
  <si>
    <t>MT3</t>
  </si>
  <si>
    <t>Elaborar 4 informes de los servicios prestados en la Casa del Pensamiento Indígena. Se considera "atendida" la solicitud que cuenta con el registro en formato único.</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</si>
  <si>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</si>
  <si>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-Promover una cultura de paz en el territorio basada en los derechos humanos, que fomente espacios de diálogo, así como la transversalización del enfoque diferencial étnico-racial. </t>
  </si>
  <si>
    <t>Informes de los servicios prestados en la Casa del Pensamiento Indígena</t>
  </si>
  <si>
    <t xml:space="preserve">2740 Atenciones prestadas durante el al 31 de octubre 2025 en los Espacios de Atención Diferenciada - EAD: Casa del Pensamiento Indígena.
  </t>
  </si>
  <si>
    <t>Cuadro consolidado de la base de datos de solicitudes atendidas y el informe de gestión, los cuales evidencian el cumplimiento en la prestación del servicio.</t>
  </si>
  <si>
    <t>Formatos de registro, matriz de atenciones, informes de gestión del EAD</t>
  </si>
  <si>
    <t>SAIR - Subdirección de Asuntos Indígenas y Rrom</t>
  </si>
  <si>
    <t>Durante el primer trimestre de 2026, la Casa del Pensamiento Indígena atendió 938 personas a través de cinco servicios, agrupados en tres categorías para efectos de reporte: Gobernabilidad (654 atenciones), Consejerías (168) y Fortalecimiento Indígena y Acompañamiento a Procesos Político-Organizativos (116). Se aclara que los cinco servicios del EAD se integran en estas tres categorías así: Gobernabilidad incluye reuniones de autoridades, sesiones de mesas locales, asambleas y seguimiento a políticas públicas; Consejerías incluye el servicio de consejería y la orientación inicial; y Fortalecimiento Indígena incluye el acompañamiento político-organizativo y las acciones de sensibilización o formación. Predominó la participación de mujeres (585) y se atendió a 386 víctimas del conflicto armado. Se adjuntan las bases de datos completas con el registro individual de cada una de las 938 solicitudes atendidas anonimizadas, en cumplimiento del criterio de formato único establecido en la meta.</t>
  </si>
  <si>
    <t>Informe de avance del primer trimestre 2026. Formato Unificado de Servicios en Espacios de Atención Diferenciada 2026 – Primer Trimestre (base de datos con registros individuales) anonimizadas.  Informes de gestión mensuales (enero, febrero, marzo 2026).</t>
  </si>
  <si>
    <t>MT4</t>
  </si>
  <si>
    <t>Elaborar 4 informes de los servicios prestados en la Casa Gitana de los Derechos del Pueblo Rrom. Se considera "atendida" la solicitud que cuenta con el registro en formato único.</t>
  </si>
  <si>
    <t>Informes de los servicios prestados en la Casa Gitana.</t>
  </si>
  <si>
    <t xml:space="preserve">1142 Atenciones prestadas durante el al 31 de octubre 2025 en los Espacios de Atención Diferenciada - EAD: Casa del Pueblo Rrom o Gitano. </t>
  </si>
  <si>
    <t>Durante el primer trimestre de 2026, la Casa Gitana de los Derechos del Pueblo Rrom atendió 155 personas con 173 atenciones. En febrero predominó el servicio de fortalecimiento/acompañamiento (110 atenciones); en marzo, sensibilización y formación (13). Participación mayoritaria de mujeres (107) y atención a 97 víctimas del conflicto armado. Se aclara que en el mes de enero la Casa Gitana se encontraba en fase de alistamiento operativo, por lo cual la prestación de servicios al público inició en febrero. Se corrigió la inconsistencia en el nombre de la meta y en la fuente de la tabla, las cuales hacían referencia equivocada a la Casa del Pensamiento Indígena. Se adjunta la base de datos completa con el registro individual de cada una de las atenciones realizadas, en cumplimiento del criterio de formato único.</t>
  </si>
  <si>
    <t>Informe de avance del primer trimestre 2026. Formato Unificado de Servicios en Espacios de Atención Diferenciada 2026 – Primer Trimestre (base de datos con  los registros individuales) anonimizada. Informes de gestión mensuales (febrero, marzo 2026).</t>
  </si>
  <si>
    <t>MT5</t>
  </si>
  <si>
    <t>Elaborar 4 informes de los servicios prestados en lalos EAD: CONFIA- Afro, Posa Wiwa -Palenquera  y PIIS A HUOM - Raizal. Se considera "atendida" la solicitud que cuenta con el registro en formato único.</t>
  </si>
  <si>
    <t xml:space="preserve"> Informes de los servicios prestados en los EAD: -CONFIA, Posa Wiwa y PIIS A HUOM.</t>
  </si>
  <si>
    <t xml:space="preserve">6599 Atenciones prestadas durante el al 31 de octubre 2025 en los Espacios de Atención Diferenciada - EAD:  CONFIA, Posa Wiwa, PIIS A HUOM, 
</t>
  </si>
  <si>
    <t>Formatos de registro, matriz de atenciones, informes de gestión de los EAD</t>
  </si>
  <si>
    <t>SANARP - Subdirección de Asuntos para Comunidades Negras, Afrocolombianas, Raizales y Palenqueras</t>
  </si>
  <si>
    <t>Durante el primer trimestre de 2026 se garantizó la atención al 100% de las personas que acudieron a los Espacios de Atención Diferenciada – EAD, evidenciando el cumplimiento de la meta establecida para la atención de las comunidades negras, afrocolombianas, raizales y palenqueras.
Los servicios de orientación y sensibilización se consolidan como los más recurrentes, lo cual permite inferir una necesidad persistente de acompañamiento institucional, información clara sobre rutas de atención y fortalecimiento de capacidades tanto en la comunidad como en funcionarios distritales.
Los procesos de sensibilización dirigidos a servidores públicos se destacan como un elemento de alto valor institucional, en tanto contribuyen a transversalizar el enfoque diferencial étnico en la gestión pública distrital, promoviendo prácticas más inclusivas y respetuosas de la diversidad étnica y cultural. La ausencia de atenciones en enero obedece a la programación contractual de los CPS, cuyo periodo de ejecución está previsto entre febrero y noviembre, en concordancia con los procesos de planeación y contratación de la entidad. Se adjunta la base de datos con el registro individual de cada atención anonimizado, así como los informes PMR.</t>
  </si>
  <si>
    <t>Informe de avance del primer trimestre 2026. Formato Unificado de Servicios en Espacios de Atención Diferenciada 2026 – Primer Trimestre (base de datos con registros individuales) anonimizado. Informes PMR de febrero y marzo 2026.</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</si>
  <si>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</si>
  <si>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</si>
  <si>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</si>
  <si>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</si>
  <si>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</si>
  <si>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</si>
  <si>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</si>
  <si>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</si>
  <si>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</si>
  <si>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</si>
  <si>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</si>
  <si>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</si>
  <si>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</si>
  <si>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</si>
  <si>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</si>
  <si>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DAE - Dirección de Asuntos Étnicos
SAIR - Subdirección de Asuntos Indígenas y Rrom
SANARP - Subdirección de Asuntos para Comunidades Negras, Afrocolombianas, Raizales y Palenqueras</t>
  </si>
  <si>
    <t>OAP - Oficina Asesora de Planeación</t>
  </si>
  <si>
    <r>
      <t xml:space="preserve">De acuerdo con lo indicado en correo del 13 de abril de 2026 en reporte del grupo de Gestión Ambiental de la OAP, la Dirección de convivencia y Dialogo Social cuenta con las siguientes acciones:
*Video agua y energía: Se presenta video el cual incluye varias prácticas para el uso eficiente del agua y la energía, sin embargo no se observan los resultados obtenidos.
*Propuesta separación en la fuente: Se presenta la propuesta.
*Propuesta uso efeciente del papel: Se presenta la propuesta.
De acuerdo con lo indicado en correo del 14 de abril de 2026 en reporte del grupo de Gestión Ambiental de la OAP, la Dirección de Tecnologías de la información cuenta con las siguientes acciones:
*Video agua y energía: 
 Se presenta video el cual incluye varias prácticas para el uso eficiente del agua y la energía
</t>
    </r>
    <r>
      <rPr>
        <b/>
        <sz val="11"/>
        <color rgb="FF002060"/>
        <rFont val="Calibri Light"/>
        <family val="2"/>
        <scheme val="major"/>
      </rPr>
      <t>Ejecutado: 25%</t>
    </r>
  </si>
  <si>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</si>
  <si>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</si>
  <si>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</si>
  <si>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</si>
  <si>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</si>
  <si>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</si>
  <si>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</si>
  <si>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</si>
  <si>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</si>
  <si>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</si>
  <si>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</si>
  <si>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</si>
  <si>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</si>
  <si>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</si>
  <si>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</si>
  <si>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</si>
  <si>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</si>
  <si>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</si>
  <si>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</si>
  <si>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</si>
  <si>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</si>
  <si>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El área dio respuesta a 2 requerimientos de 2 instaurados para el periodo.</t>
  </si>
  <si>
    <t>Reporte del área de Atención al Ciudadano de la Subsecretaría de Gestión Institucional, bajo radicado No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</si>
  <si>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</si>
  <si>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</si>
  <si>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</si>
  <si>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</si>
  <si>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</si>
  <si>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</si>
  <si>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</si>
  <si>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El área dio respuesta a 35 requerimientos de los 36 instaurados para el periodo.</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</si>
  <si>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</si>
  <si>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</si>
  <si>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</si>
  <si>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</si>
  <si>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</si>
  <si>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</si>
  <si>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</si>
  <si>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</si>
  <si>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</si>
  <si>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</si>
  <si>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</si>
  <si>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</si>
  <si>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</si>
  <si>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</si>
  <si>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</si>
  <si>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</si>
  <si>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</si>
  <si>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</si>
  <si>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</si>
  <si>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</si>
  <si>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</si>
  <si>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</si>
  <si>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</si>
  <si>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</si>
  <si>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</si>
  <si>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</si>
  <si>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</si>
  <si>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</si>
  <si>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</si>
  <si>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</si>
  <si>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</si>
  <si>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</si>
  <si>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</si>
  <si>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</si>
  <si>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</si>
  <si>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</si>
  <si>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</si>
  <si>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</si>
  <si>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</si>
  <si>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</si>
  <si>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</si>
  <si>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</si>
  <si>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</si>
  <si>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</si>
  <si>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</si>
  <si>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</si>
  <si>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</si>
  <si>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</si>
  <si>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</si>
  <si>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</si>
  <si>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</si>
  <si>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</si>
  <si>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</si>
  <si>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</si>
  <si>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</si>
  <si>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</si>
  <si>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</si>
  <si>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</si>
  <si>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</si>
  <si>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</si>
  <si>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</si>
  <si>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</si>
  <si>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</si>
  <si>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</si>
  <si>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</si>
  <si>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</si>
  <si>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</si>
  <si>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2. Direccionamiento Estratégico</t>
  </si>
  <si>
    <t>Política 1.2. Integridad</t>
  </si>
  <si>
    <t>Comunicación Estratégica</t>
  </si>
  <si>
    <t>OAC - Oficina Asesora de Comunicaciones</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</si>
  <si>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</si>
  <si>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</si>
  <si>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</si>
  <si>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</si>
  <si>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</si>
  <si>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</si>
  <si>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</si>
  <si>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</si>
  <si>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</si>
  <si>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</si>
  <si>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</si>
  <si>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</si>
  <si>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</si>
  <si>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</si>
  <si>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</si>
  <si>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</si>
  <si>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</si>
  <si>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</si>
  <si>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</si>
  <si>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</si>
  <si>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</si>
  <si>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</si>
  <si>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</si>
  <si>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</si>
  <si>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</si>
  <si>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</si>
  <si>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</si>
  <si>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</si>
  <si>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</si>
  <si>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</si>
  <si>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</si>
  <si>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</si>
  <si>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</si>
  <si>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</si>
  <si>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</si>
  <si>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</si>
  <si>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Política 3.3. Seguridad Digital</t>
  </si>
  <si>
    <t>Gerencia de TIC</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</si>
  <si>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</si>
  <si>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</si>
  <si>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</si>
  <si>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</si>
  <si>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</si>
  <si>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</si>
  <si>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</si>
  <si>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</si>
  <si>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</si>
  <si>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</si>
  <si>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</si>
  <si>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</si>
  <si>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</si>
  <si>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</si>
  <si>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</si>
  <si>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</si>
  <si>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</si>
  <si>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</si>
  <si>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</si>
  <si>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</si>
  <si>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</si>
  <si>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</si>
  <si>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</si>
  <si>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</si>
  <si>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</si>
  <si>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Fortalecer un (1) Observatorio de Conflictividad Social y Gobernabilidad con enfoque de derechos humanos género y diferencial.  </t>
  </si>
  <si>
    <t>Política 5.1. Gestión Documental</t>
  </si>
  <si>
    <t>Planeación Institucional</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</si>
  <si>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</si>
  <si>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</si>
  <si>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</si>
  <si>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</si>
  <si>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</si>
  <si>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</si>
  <si>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</si>
  <si>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</si>
  <si>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</si>
  <si>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</si>
  <si>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</si>
  <si>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</si>
  <si>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</si>
  <si>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</si>
  <si>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</si>
  <si>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</si>
  <si>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</si>
  <si>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Reporte meta del grupo de ambiental de la OAP.</t>
  </si>
  <si>
    <t>Meta no programada.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</si>
</sst>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
      <sz val="11"/>
      <name val="Calibri"/>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0">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10" fontId="5" fillId="7" borderId="1" xfId="1" applyNumberFormat="1" applyFont="1" applyFill="1" applyBorder="1" applyAlignment="1">
      <alignment horizontal="center" wrapText="1"/>
    </xf>
    <xf numFmtId="49" fontId="24" fillId="0" borderId="1" xfId="0" applyNumberFormat="1" applyFont="1" applyBorder="1" applyAlignment="1">
      <alignment horizontal="center" vertical="center" wrapText="1"/>
    </xf>
    <xf numFmtId="0" fontId="25" fillId="0" borderId="3" xfId="0" applyFont="1" applyBorder="1" applyAlignment="1">
      <alignment horizontal="left" vertical="center" wrapText="1"/>
    </xf>
    <xf numFmtId="10" fontId="24" fillId="0" borderId="1" xfId="0" applyNumberFormat="1" applyFont="1" applyBorder="1" applyAlignment="1">
      <alignment horizontal="center" vertical="center" wrapText="1"/>
    </xf>
    <xf numFmtId="0" fontId="25" fillId="0" borderId="3" xfId="0" applyFont="1" applyBorder="1" applyAlignment="1">
      <alignment horizontal="center" vertical="center" wrapText="1"/>
    </xf>
    <xf numFmtId="1" fontId="24" fillId="0" borderId="1" xfId="1" applyNumberFormat="1" applyFont="1" applyBorder="1" applyAlignment="1">
      <alignment horizontal="right" vertical="center" wrapText="1"/>
    </xf>
    <xf numFmtId="0" fontId="23" fillId="1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25" fillId="4" borderId="3" xfId="0" applyFont="1" applyFill="1" applyBorder="1" applyAlignment="1">
      <alignment horizontal="center" vertical="center" wrapText="1"/>
    </xf>
    <xf numFmtId="0" fontId="23"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0" fontId="17" fillId="0" borderId="0" xfId="0" applyFont="1" applyAlignment="1">
      <alignment wrapText="1"/>
    </xf>
    <xf numFmtId="0" fontId="17" fillId="0" borderId="1" xfId="0" applyFont="1" applyBorder="1" applyAlignment="1">
      <alignment wrapText="1"/>
    </xf>
    <xf numFmtId="14" fontId="1" fillId="4" borderId="1" xfId="0" applyNumberFormat="1" applyFont="1" applyFill="1" applyBorder="1" applyAlignment="1">
      <alignment horizontal="center" vertical="center" wrapText="1"/>
    </xf>
    <xf numFmtId="165" fontId="17" fillId="0" borderId="1" xfId="1" applyNumberFormat="1" applyFont="1" applyBorder="1" applyAlignment="1">
      <alignment horizontal="center" vertical="center" wrapText="1"/>
    </xf>
    <xf numFmtId="10" fontId="17" fillId="0" borderId="1" xfId="1" applyNumberFormat="1" applyFont="1" applyBorder="1" applyAlignment="1">
      <alignment horizontal="center" vertical="center" wrapText="1"/>
    </xf>
    <xf numFmtId="165" fontId="17" fillId="0" borderId="1" xfId="1" applyNumberFormat="1" applyFont="1" applyFill="1" applyBorder="1" applyAlignment="1">
      <alignment horizontal="center" vertical="center" wrapText="1"/>
    </xf>
    <xf numFmtId="164" fontId="19" fillId="7" borderId="1" xfId="0" applyNumberFormat="1" applyFont="1" applyFill="1" applyBorder="1" applyAlignment="1">
      <alignment horizontal="center" wrapText="1"/>
    </xf>
    <xf numFmtId="10" fontId="19" fillId="7"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165" fontId="18"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0" fontId="7" fillId="8" borderId="2" xfId="0" applyFont="1" applyFill="1" applyBorder="1" applyAlignment="1">
      <alignment wrapText="1"/>
    </xf>
    <xf numFmtId="0" fontId="7" fillId="8" borderId="4" xfId="0" applyFont="1" applyFill="1" applyBorder="1" applyAlignment="1">
      <alignment wrapText="1"/>
    </xf>
    <xf numFmtId="0" fontId="7" fillId="8" borderId="3" xfId="0" applyFont="1" applyFill="1" applyBorder="1" applyAlignment="1">
      <alignment wrapText="1"/>
    </xf>
    <xf numFmtId="0" fontId="19" fillId="7" borderId="2" xfId="0" applyFont="1" applyFill="1" applyBorder="1" applyAlignment="1">
      <alignment wrapText="1"/>
    </xf>
    <xf numFmtId="0" fontId="19" fillId="7" borderId="4" xfId="0" applyFont="1" applyFill="1" applyBorder="1" applyAlignment="1">
      <alignment wrapText="1"/>
    </xf>
    <xf numFmtId="0" fontId="19" fillId="7" borderId="3" xfId="0" applyFont="1" applyFill="1" applyBorder="1" applyAlignment="1">
      <alignment wrapText="1"/>
    </xf>
    <xf numFmtId="165" fontId="2" fillId="0" borderId="1" xfId="1" applyNumberFormat="1" applyFont="1" applyBorder="1" applyAlignment="1">
      <alignment horizontal="right" vertical="center" wrapText="1"/>
    </xf>
    <xf numFmtId="165" fontId="26" fillId="0" borderId="1" xfId="1" applyNumberFormat="1" applyFont="1" applyFill="1" applyBorder="1" applyAlignment="1">
      <alignment horizontal="righ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
  <sheetViews>
    <sheetView tabSelected="1" topLeftCell="D1" zoomScale="70" zoomScaleNormal="70" workbookViewId="0">
      <selection activeCell="H6" sqref="H6:I6"/>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56.5703125" style="1" customWidth="1"/>
    <col min="29" max="29" width="33.1406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x14ac:dyDescent="0.25">
      <c r="A1" s="113" t="s">
        <v>0</v>
      </c>
      <c r="B1" s="114"/>
      <c r="C1" s="114"/>
      <c r="D1" s="114"/>
      <c r="E1" s="114"/>
      <c r="F1" s="114"/>
      <c r="G1" s="114"/>
      <c r="H1" s="115"/>
      <c r="I1" s="14" t="s">
        <v>1</v>
      </c>
    </row>
    <row r="2" spans="1:47" s="8" customFormat="1" x14ac:dyDescent="0.25">
      <c r="A2" s="16"/>
      <c r="B2" s="17"/>
      <c r="C2" s="17"/>
      <c r="D2" s="17"/>
      <c r="E2" s="15"/>
      <c r="F2" s="15"/>
      <c r="G2" s="15"/>
      <c r="H2" s="15"/>
      <c r="I2" s="15"/>
      <c r="J2" s="15"/>
      <c r="K2" s="15"/>
      <c r="L2" s="15"/>
      <c r="M2" s="15"/>
      <c r="N2" s="15"/>
      <c r="O2" s="15"/>
      <c r="P2" s="15"/>
      <c r="Q2" s="7"/>
      <c r="R2" s="7"/>
      <c r="S2" s="7"/>
      <c r="T2" s="7"/>
    </row>
    <row r="3" spans="1:47" s="6" customFormat="1" ht="15" customHeight="1" x14ac:dyDescent="0.25">
      <c r="A3" s="144" t="s">
        <v>2</v>
      </c>
      <c r="B3" s="144"/>
      <c r="C3" s="145" t="s">
        <v>3</v>
      </c>
      <c r="D3" s="145"/>
      <c r="F3" s="132" t="s">
        <v>4</v>
      </c>
      <c r="G3" s="146"/>
      <c r="H3" s="146"/>
      <c r="I3" s="133"/>
    </row>
    <row r="4" spans="1:47" s="6" customFormat="1" ht="15" customHeight="1" x14ac:dyDescent="0.25">
      <c r="A4" s="144"/>
      <c r="B4" s="144"/>
      <c r="C4" s="145"/>
      <c r="D4" s="145"/>
      <c r="F4" s="19" t="s">
        <v>5</v>
      </c>
      <c r="G4" s="20" t="s">
        <v>6</v>
      </c>
      <c r="H4" s="132" t="s">
        <v>7</v>
      </c>
      <c r="I4" s="133"/>
    </row>
    <row r="5" spans="1:47" s="6" customFormat="1" ht="33" customHeight="1" x14ac:dyDescent="0.25">
      <c r="A5" s="144" t="s">
        <v>8</v>
      </c>
      <c r="B5" s="144"/>
      <c r="C5" s="145" t="s">
        <v>9</v>
      </c>
      <c r="D5" s="145"/>
      <c r="F5" s="9">
        <v>1</v>
      </c>
      <c r="G5" s="81">
        <v>46049</v>
      </c>
      <c r="H5" s="147" t="s">
        <v>10</v>
      </c>
      <c r="I5" s="148"/>
    </row>
    <row r="6" spans="1:47" s="6" customFormat="1" ht="52.5" customHeight="1" x14ac:dyDescent="0.25">
      <c r="A6" s="144"/>
      <c r="B6" s="144"/>
      <c r="C6" s="145"/>
      <c r="D6" s="145"/>
      <c r="F6" s="99">
        <v>2</v>
      </c>
      <c r="G6" s="100">
        <v>46150</v>
      </c>
      <c r="H6" s="130" t="s">
        <v>11</v>
      </c>
      <c r="I6" s="131"/>
    </row>
    <row r="7" spans="1:47" s="6" customFormat="1" x14ac:dyDescent="0.25">
      <c r="A7" s="144" t="s">
        <v>12</v>
      </c>
      <c r="B7" s="144"/>
      <c r="C7" s="145">
        <v>2026</v>
      </c>
      <c r="D7" s="145"/>
    </row>
    <row r="8" spans="1:47" s="6" customFormat="1" x14ac:dyDescent="0.25"/>
    <row r="9" spans="1:47" ht="37.5" customHeight="1" x14ac:dyDescent="0.25">
      <c r="A9" s="132" t="s">
        <v>13</v>
      </c>
      <c r="B9" s="133"/>
      <c r="C9" s="144" t="s">
        <v>14</v>
      </c>
      <c r="D9" s="144"/>
      <c r="E9" s="144"/>
      <c r="F9" s="139" t="s">
        <v>15</v>
      </c>
      <c r="G9" s="139" t="s">
        <v>16</v>
      </c>
      <c r="H9" s="132" t="s">
        <v>17</v>
      </c>
      <c r="I9" s="133"/>
      <c r="J9" s="134" t="s">
        <v>18</v>
      </c>
      <c r="K9" s="135"/>
      <c r="L9" s="135"/>
      <c r="M9" s="135"/>
      <c r="N9" s="135"/>
      <c r="O9" s="136" t="s">
        <v>19</v>
      </c>
      <c r="P9" s="137"/>
      <c r="Q9" s="137"/>
      <c r="R9" s="137"/>
      <c r="S9" s="137"/>
      <c r="T9" s="138"/>
      <c r="U9" s="141" t="s">
        <v>20</v>
      </c>
      <c r="V9" s="142"/>
      <c r="W9" s="142"/>
      <c r="X9" s="143"/>
      <c r="Y9" s="127" t="s">
        <v>21</v>
      </c>
      <c r="Z9" s="128"/>
      <c r="AA9" s="128"/>
      <c r="AB9" s="128"/>
      <c r="AC9" s="129"/>
      <c r="AD9" s="124" t="s">
        <v>22</v>
      </c>
      <c r="AE9" s="125"/>
      <c r="AF9" s="125"/>
      <c r="AG9" s="125"/>
      <c r="AH9" s="126"/>
      <c r="AI9" s="121" t="s">
        <v>23</v>
      </c>
      <c r="AJ9" s="122"/>
      <c r="AK9" s="122"/>
      <c r="AL9" s="122"/>
      <c r="AM9" s="123"/>
      <c r="AN9" s="118" t="s">
        <v>24</v>
      </c>
      <c r="AO9" s="119"/>
      <c r="AP9" s="119"/>
      <c r="AQ9" s="119"/>
      <c r="AR9" s="120"/>
      <c r="AS9" s="116" t="s">
        <v>25</v>
      </c>
      <c r="AT9" s="117"/>
      <c r="AU9" s="117"/>
    </row>
    <row r="10" spans="1:47" s="28" customFormat="1" ht="25.5" x14ac:dyDescent="0.2">
      <c r="A10" s="33" t="s">
        <v>26</v>
      </c>
      <c r="B10" s="33" t="s">
        <v>27</v>
      </c>
      <c r="C10" s="33" t="s">
        <v>28</v>
      </c>
      <c r="D10" s="33" t="s">
        <v>29</v>
      </c>
      <c r="E10" s="33" t="s">
        <v>30</v>
      </c>
      <c r="F10" s="140"/>
      <c r="G10" s="140"/>
      <c r="H10" s="33" t="s">
        <v>31</v>
      </c>
      <c r="I10" s="33" t="s">
        <v>32</v>
      </c>
      <c r="J10" s="24" t="s">
        <v>33</v>
      </c>
      <c r="K10" s="24" t="s">
        <v>34</v>
      </c>
      <c r="L10" s="24" t="s">
        <v>35</v>
      </c>
      <c r="M10" s="24" t="s">
        <v>36</v>
      </c>
      <c r="N10" s="24" t="s">
        <v>37</v>
      </c>
      <c r="O10" s="25" t="s">
        <v>38</v>
      </c>
      <c r="P10" s="25" t="s">
        <v>39</v>
      </c>
      <c r="Q10" s="25" t="s">
        <v>40</v>
      </c>
      <c r="R10" s="25" t="s">
        <v>41</v>
      </c>
      <c r="S10" s="25" t="s">
        <v>42</v>
      </c>
      <c r="T10" s="25" t="s">
        <v>43</v>
      </c>
      <c r="U10" s="27" t="s">
        <v>44</v>
      </c>
      <c r="V10" s="27" t="s">
        <v>45</v>
      </c>
      <c r="W10" s="27" t="s">
        <v>46</v>
      </c>
      <c r="X10" s="27" t="s">
        <v>47</v>
      </c>
      <c r="Y10" s="32" t="s">
        <v>48</v>
      </c>
      <c r="Z10" s="32" t="s">
        <v>49</v>
      </c>
      <c r="AA10" s="32" t="s">
        <v>20</v>
      </c>
      <c r="AB10" s="32" t="s">
        <v>50</v>
      </c>
      <c r="AC10" s="32" t="s">
        <v>51</v>
      </c>
      <c r="AD10" s="26" t="s">
        <v>48</v>
      </c>
      <c r="AE10" s="26" t="s">
        <v>49</v>
      </c>
      <c r="AF10" s="26" t="s">
        <v>20</v>
      </c>
      <c r="AG10" s="26" t="s">
        <v>50</v>
      </c>
      <c r="AH10" s="26" t="s">
        <v>51</v>
      </c>
      <c r="AI10" s="31" t="s">
        <v>48</v>
      </c>
      <c r="AJ10" s="31" t="s">
        <v>49</v>
      </c>
      <c r="AK10" s="31" t="s">
        <v>20</v>
      </c>
      <c r="AL10" s="31" t="s">
        <v>50</v>
      </c>
      <c r="AM10" s="31" t="s">
        <v>51</v>
      </c>
      <c r="AN10" s="30" t="s">
        <v>48</v>
      </c>
      <c r="AO10" s="30" t="s">
        <v>49</v>
      </c>
      <c r="AP10" s="30" t="s">
        <v>20</v>
      </c>
      <c r="AQ10" s="30" t="s">
        <v>50</v>
      </c>
      <c r="AR10" s="30" t="s">
        <v>51</v>
      </c>
      <c r="AS10" s="29" t="s">
        <v>48</v>
      </c>
      <c r="AT10" s="29" t="s">
        <v>49</v>
      </c>
      <c r="AU10" s="29" t="s">
        <v>20</v>
      </c>
    </row>
    <row r="11" spans="1:47" s="5" customFormat="1" ht="159" customHeight="1" x14ac:dyDescent="0.25">
      <c r="A11" s="68" t="s">
        <v>52</v>
      </c>
      <c r="B11" s="64" t="s">
        <v>53</v>
      </c>
      <c r="C11" s="52" t="s">
        <v>54</v>
      </c>
      <c r="D11" s="12" t="s">
        <v>55</v>
      </c>
      <c r="E11" s="12" t="s">
        <v>56</v>
      </c>
      <c r="F11" s="12" t="s">
        <v>57</v>
      </c>
      <c r="G11" s="64" t="s">
        <v>58</v>
      </c>
      <c r="H11" s="12" t="s">
        <v>59</v>
      </c>
      <c r="I11" s="12" t="s">
        <v>59</v>
      </c>
      <c r="J11" s="13" t="s">
        <v>60</v>
      </c>
      <c r="K11" s="69" t="s">
        <v>61</v>
      </c>
      <c r="L11" s="70" t="s">
        <v>62</v>
      </c>
      <c r="M11" s="71" t="s">
        <v>63</v>
      </c>
      <c r="N11" s="71" t="s">
        <v>64</v>
      </c>
      <c r="O11" s="69" t="s">
        <v>65</v>
      </c>
      <c r="P11" s="72">
        <v>1</v>
      </c>
      <c r="Q11" s="72">
        <v>1</v>
      </c>
      <c r="R11" s="72">
        <v>1</v>
      </c>
      <c r="S11" s="72">
        <v>1</v>
      </c>
      <c r="T11" s="72">
        <f>SUM(P11:S11)</f>
        <v>4</v>
      </c>
      <c r="U11" s="71" t="s">
        <v>66</v>
      </c>
      <c r="V11" s="71" t="s">
        <v>67</v>
      </c>
      <c r="W11" s="11" t="s">
        <v>68</v>
      </c>
      <c r="X11" s="11" t="s">
        <v>68</v>
      </c>
      <c r="Y11" s="72">
        <f>P11</f>
        <v>1</v>
      </c>
      <c r="Z11" s="72">
        <v>1</v>
      </c>
      <c r="AA11" s="40">
        <f t="shared" ref="AA11:AA15" si="0">IFERROR(IF(Z11/Y11&gt;1,1,Z11/Y11),0)</f>
        <v>1</v>
      </c>
      <c r="AB11" s="4" t="s">
        <v>69</v>
      </c>
      <c r="AC11" s="4" t="s">
        <v>70</v>
      </c>
      <c r="AD11" s="72">
        <f>Q11</f>
        <v>1</v>
      </c>
      <c r="AE11" s="59"/>
      <c r="AF11" s="40">
        <f t="shared" ref="AF11:AF15" si="1">IFERROR(IF(AE11/AD11&gt;1,1,AE11/AD11),0)</f>
        <v>0</v>
      </c>
      <c r="AG11" s="4"/>
      <c r="AH11" s="4"/>
      <c r="AI11" s="72">
        <f>R11</f>
        <v>1</v>
      </c>
      <c r="AJ11" s="59"/>
      <c r="AK11" s="40">
        <f t="shared" ref="AK11:AK15" si="2">IFERROR(IF(AJ11/AI11&gt;1,1,AJ11/AI11),0)</f>
        <v>0</v>
      </c>
      <c r="AL11" s="4"/>
      <c r="AM11" s="4"/>
      <c r="AN11" s="72">
        <f>S11</f>
        <v>1</v>
      </c>
      <c r="AO11" s="59"/>
      <c r="AP11" s="40">
        <f t="shared" ref="AP11:AP15" si="3">IFERROR(IF(AO11/AN11&gt;1,1,AO11/AN11),0)</f>
        <v>0</v>
      </c>
      <c r="AQ11" s="4"/>
      <c r="AR11" s="4"/>
      <c r="AS11" s="78">
        <f>T11</f>
        <v>4</v>
      </c>
      <c r="AT11" s="90">
        <f>SUM(Z11,AE11,AJ11,AO11)</f>
        <v>1</v>
      </c>
      <c r="AU11" s="51">
        <f>IFERROR(IF(AT11/AS11&gt;1,1,AT11/AS11),0)</f>
        <v>0.25</v>
      </c>
    </row>
    <row r="12" spans="1:47" s="5" customFormat="1" ht="159" customHeight="1" x14ac:dyDescent="0.25">
      <c r="A12" s="73" t="s">
        <v>71</v>
      </c>
      <c r="B12" s="74" t="s">
        <v>72</v>
      </c>
      <c r="C12" s="52" t="s">
        <v>54</v>
      </c>
      <c r="D12" s="12" t="s">
        <v>55</v>
      </c>
      <c r="E12" s="12" t="s">
        <v>56</v>
      </c>
      <c r="F12" s="12" t="s">
        <v>57</v>
      </c>
      <c r="G12" s="64" t="s">
        <v>58</v>
      </c>
      <c r="H12" s="12" t="s">
        <v>59</v>
      </c>
      <c r="I12" s="12" t="s">
        <v>59</v>
      </c>
      <c r="J12" s="13" t="s">
        <v>60</v>
      </c>
      <c r="K12" s="75" t="s">
        <v>73</v>
      </c>
      <c r="L12" s="70" t="s">
        <v>62</v>
      </c>
      <c r="M12" s="71" t="s">
        <v>74</v>
      </c>
      <c r="N12" s="76" t="s">
        <v>75</v>
      </c>
      <c r="O12" s="69" t="s">
        <v>65</v>
      </c>
      <c r="P12" s="72">
        <v>1</v>
      </c>
      <c r="Q12" s="72">
        <v>1</v>
      </c>
      <c r="R12" s="72">
        <v>1</v>
      </c>
      <c r="S12" s="72">
        <v>1</v>
      </c>
      <c r="T12" s="72">
        <f>SUM(P12:S12)</f>
        <v>4</v>
      </c>
      <c r="U12" s="71" t="s">
        <v>76</v>
      </c>
      <c r="V12" s="71" t="s">
        <v>77</v>
      </c>
      <c r="W12" s="11" t="s">
        <v>68</v>
      </c>
      <c r="X12" s="11" t="s">
        <v>68</v>
      </c>
      <c r="Y12" s="72">
        <f t="shared" ref="Y12:Y15" si="4">P12</f>
        <v>1</v>
      </c>
      <c r="Z12" s="72">
        <v>1</v>
      </c>
      <c r="AA12" s="40">
        <f t="shared" si="0"/>
        <v>1</v>
      </c>
      <c r="AB12" s="4" t="s">
        <v>78</v>
      </c>
      <c r="AC12" s="4" t="s">
        <v>79</v>
      </c>
      <c r="AD12" s="72">
        <f t="shared" ref="AD12:AD15" si="5">Q12</f>
        <v>1</v>
      </c>
      <c r="AE12" s="59"/>
      <c r="AF12" s="40">
        <f t="shared" si="1"/>
        <v>0</v>
      </c>
      <c r="AG12" s="4"/>
      <c r="AH12" s="4"/>
      <c r="AI12" s="72">
        <f t="shared" ref="AI12:AI15" si="6">R12</f>
        <v>1</v>
      </c>
      <c r="AJ12" s="59"/>
      <c r="AK12" s="40">
        <f t="shared" si="2"/>
        <v>0</v>
      </c>
      <c r="AL12" s="4"/>
      <c r="AM12" s="4"/>
      <c r="AN12" s="72">
        <f t="shared" ref="AN12:AN15" si="7">S12</f>
        <v>1</v>
      </c>
      <c r="AO12" s="59"/>
      <c r="AP12" s="40">
        <f t="shared" si="3"/>
        <v>0</v>
      </c>
      <c r="AQ12" s="4"/>
      <c r="AR12" s="4"/>
      <c r="AS12" s="78">
        <f t="shared" ref="AS12:AS15" si="8">T12</f>
        <v>4</v>
      </c>
      <c r="AT12" s="90">
        <f t="shared" ref="AT12:AT15" si="9">SUM(Z12,AE12,AJ12,AO12)</f>
        <v>1</v>
      </c>
      <c r="AU12" s="51">
        <f t="shared" ref="AU12:AU15" si="10">IFERROR(IF(AT12/AS12&gt;1,1,AT12/AS12),0)</f>
        <v>0.25</v>
      </c>
    </row>
    <row r="13" spans="1:47" s="5" customFormat="1" ht="159" customHeight="1" x14ac:dyDescent="0.25">
      <c r="A13" s="73" t="s">
        <v>80</v>
      </c>
      <c r="B13" s="77" t="s">
        <v>81</v>
      </c>
      <c r="C13" s="52" t="s">
        <v>54</v>
      </c>
      <c r="D13" s="12" t="s">
        <v>55</v>
      </c>
      <c r="E13" s="12" t="s">
        <v>82</v>
      </c>
      <c r="F13" s="12" t="s">
        <v>57</v>
      </c>
      <c r="G13" s="64" t="s">
        <v>83</v>
      </c>
      <c r="H13" s="12" t="s">
        <v>59</v>
      </c>
      <c r="I13" s="12" t="s">
        <v>59</v>
      </c>
      <c r="J13" s="57" t="s">
        <v>60</v>
      </c>
      <c r="K13" s="69" t="s">
        <v>84</v>
      </c>
      <c r="L13" s="70" t="s">
        <v>62</v>
      </c>
      <c r="M13" s="76" t="s">
        <v>85</v>
      </c>
      <c r="N13" s="76" t="s">
        <v>75</v>
      </c>
      <c r="O13" s="69" t="s">
        <v>65</v>
      </c>
      <c r="P13" s="72">
        <v>1</v>
      </c>
      <c r="Q13" s="72">
        <v>1</v>
      </c>
      <c r="R13" s="72">
        <v>1</v>
      </c>
      <c r="S13" s="72">
        <v>1</v>
      </c>
      <c r="T13" s="72">
        <f>SUM(P13:S13)</f>
        <v>4</v>
      </c>
      <c r="U13" s="71" t="s">
        <v>86</v>
      </c>
      <c r="V13" s="76" t="s">
        <v>87</v>
      </c>
      <c r="W13" s="11" t="s">
        <v>88</v>
      </c>
      <c r="X13" s="11" t="s">
        <v>68</v>
      </c>
      <c r="Y13" s="72">
        <f t="shared" si="4"/>
        <v>1</v>
      </c>
      <c r="Z13" s="72">
        <v>1</v>
      </c>
      <c r="AA13" s="40">
        <f t="shared" si="0"/>
        <v>1</v>
      </c>
      <c r="AB13" s="4" t="s">
        <v>89</v>
      </c>
      <c r="AC13" s="4" t="s">
        <v>90</v>
      </c>
      <c r="AD13" s="72">
        <f t="shared" si="5"/>
        <v>1</v>
      </c>
      <c r="AE13" s="59"/>
      <c r="AF13" s="40">
        <f t="shared" si="1"/>
        <v>0</v>
      </c>
      <c r="AG13" s="4"/>
      <c r="AH13" s="4"/>
      <c r="AI13" s="72">
        <f t="shared" si="6"/>
        <v>1</v>
      </c>
      <c r="AJ13" s="59"/>
      <c r="AK13" s="40">
        <f t="shared" si="2"/>
        <v>0</v>
      </c>
      <c r="AL13" s="4"/>
      <c r="AM13" s="4"/>
      <c r="AN13" s="72">
        <f t="shared" si="7"/>
        <v>1</v>
      </c>
      <c r="AO13" s="59"/>
      <c r="AP13" s="40">
        <f t="shared" si="3"/>
        <v>0</v>
      </c>
      <c r="AQ13" s="4"/>
      <c r="AR13" s="4"/>
      <c r="AS13" s="78">
        <f t="shared" si="8"/>
        <v>4</v>
      </c>
      <c r="AT13" s="90">
        <f t="shared" si="9"/>
        <v>1</v>
      </c>
      <c r="AU13" s="51">
        <f t="shared" si="10"/>
        <v>0.25</v>
      </c>
    </row>
    <row r="14" spans="1:47" s="5" customFormat="1" ht="159" customHeight="1" x14ac:dyDescent="0.25">
      <c r="A14" s="73" t="s">
        <v>91</v>
      </c>
      <c r="B14" s="77" t="s">
        <v>92</v>
      </c>
      <c r="C14" s="52" t="s">
        <v>54</v>
      </c>
      <c r="D14" s="12" t="s">
        <v>55</v>
      </c>
      <c r="E14" s="12" t="s">
        <v>82</v>
      </c>
      <c r="F14" s="12" t="s">
        <v>57</v>
      </c>
      <c r="G14" s="64" t="s">
        <v>83</v>
      </c>
      <c r="H14" s="12" t="s">
        <v>59</v>
      </c>
      <c r="I14" s="12" t="s">
        <v>59</v>
      </c>
      <c r="J14" s="13" t="s">
        <v>60</v>
      </c>
      <c r="K14" s="69" t="s">
        <v>93</v>
      </c>
      <c r="L14" s="70" t="s">
        <v>62</v>
      </c>
      <c r="M14" s="76" t="s">
        <v>94</v>
      </c>
      <c r="N14" s="76" t="s">
        <v>75</v>
      </c>
      <c r="O14" s="69" t="s">
        <v>65</v>
      </c>
      <c r="P14" s="72">
        <v>1</v>
      </c>
      <c r="Q14" s="72">
        <v>1</v>
      </c>
      <c r="R14" s="72">
        <v>1</v>
      </c>
      <c r="S14" s="72">
        <v>1</v>
      </c>
      <c r="T14" s="72">
        <f>SUM(P14:S14)</f>
        <v>4</v>
      </c>
      <c r="U14" s="71" t="s">
        <v>86</v>
      </c>
      <c r="V14" s="76" t="s">
        <v>87</v>
      </c>
      <c r="W14" s="11" t="s">
        <v>88</v>
      </c>
      <c r="X14" s="11" t="s">
        <v>68</v>
      </c>
      <c r="Y14" s="72">
        <f t="shared" si="4"/>
        <v>1</v>
      </c>
      <c r="Z14" s="72">
        <v>1</v>
      </c>
      <c r="AA14" s="40">
        <f t="shared" si="0"/>
        <v>1</v>
      </c>
      <c r="AB14" s="4" t="s">
        <v>95</v>
      </c>
      <c r="AC14" s="4" t="s">
        <v>96</v>
      </c>
      <c r="AD14" s="72">
        <f t="shared" si="5"/>
        <v>1</v>
      </c>
      <c r="AE14" s="58"/>
      <c r="AF14" s="40">
        <f t="shared" si="1"/>
        <v>0</v>
      </c>
      <c r="AG14" s="4"/>
      <c r="AH14" s="4"/>
      <c r="AI14" s="72">
        <f t="shared" si="6"/>
        <v>1</v>
      </c>
      <c r="AJ14" s="58"/>
      <c r="AK14" s="40">
        <f t="shared" si="2"/>
        <v>0</v>
      </c>
      <c r="AL14" s="4"/>
      <c r="AM14" s="4"/>
      <c r="AN14" s="72">
        <f t="shared" si="7"/>
        <v>1</v>
      </c>
      <c r="AO14" s="58"/>
      <c r="AP14" s="40">
        <f t="shared" si="3"/>
        <v>0</v>
      </c>
      <c r="AQ14" s="4"/>
      <c r="AR14" s="4"/>
      <c r="AS14" s="78">
        <f t="shared" si="8"/>
        <v>4</v>
      </c>
      <c r="AT14" s="90">
        <f t="shared" si="9"/>
        <v>1</v>
      </c>
      <c r="AU14" s="51">
        <f t="shared" si="10"/>
        <v>0.25</v>
      </c>
    </row>
    <row r="15" spans="1:47" s="5" customFormat="1" ht="159" customHeight="1" x14ac:dyDescent="0.25">
      <c r="A15" s="68" t="s">
        <v>97</v>
      </c>
      <c r="B15" s="77" t="s">
        <v>98</v>
      </c>
      <c r="C15" s="52" t="s">
        <v>54</v>
      </c>
      <c r="D15" s="12" t="s">
        <v>55</v>
      </c>
      <c r="E15" s="12" t="s">
        <v>82</v>
      </c>
      <c r="F15" s="12" t="s">
        <v>57</v>
      </c>
      <c r="G15" s="64" t="s">
        <v>83</v>
      </c>
      <c r="H15" s="12" t="s">
        <v>59</v>
      </c>
      <c r="I15" s="12" t="s">
        <v>59</v>
      </c>
      <c r="J15" s="13" t="s">
        <v>60</v>
      </c>
      <c r="K15" s="75" t="s">
        <v>99</v>
      </c>
      <c r="L15" s="70" t="s">
        <v>62</v>
      </c>
      <c r="M15" s="76" t="s">
        <v>100</v>
      </c>
      <c r="N15" s="76" t="s">
        <v>75</v>
      </c>
      <c r="O15" s="69" t="s">
        <v>65</v>
      </c>
      <c r="P15" s="72">
        <v>1</v>
      </c>
      <c r="Q15" s="72">
        <v>1</v>
      </c>
      <c r="R15" s="72">
        <v>1</v>
      </c>
      <c r="S15" s="72">
        <v>1</v>
      </c>
      <c r="T15" s="72">
        <f>SUM(P15:S15)</f>
        <v>4</v>
      </c>
      <c r="U15" s="71" t="s">
        <v>86</v>
      </c>
      <c r="V15" s="76" t="s">
        <v>101</v>
      </c>
      <c r="W15" s="11" t="s">
        <v>102</v>
      </c>
      <c r="X15" s="11" t="s">
        <v>68</v>
      </c>
      <c r="Y15" s="72">
        <f t="shared" si="4"/>
        <v>1</v>
      </c>
      <c r="Z15" s="72">
        <v>1</v>
      </c>
      <c r="AA15" s="40">
        <f t="shared" si="0"/>
        <v>1</v>
      </c>
      <c r="AB15" s="4" t="s">
        <v>103</v>
      </c>
      <c r="AC15" s="4" t="s">
        <v>104</v>
      </c>
      <c r="AD15" s="72">
        <f t="shared" si="5"/>
        <v>1</v>
      </c>
      <c r="AE15" s="59"/>
      <c r="AF15" s="40">
        <f t="shared" si="1"/>
        <v>0</v>
      </c>
      <c r="AG15" s="4"/>
      <c r="AH15" s="4"/>
      <c r="AI15" s="72">
        <f t="shared" si="6"/>
        <v>1</v>
      </c>
      <c r="AJ15" s="59"/>
      <c r="AK15" s="40">
        <f t="shared" si="2"/>
        <v>0</v>
      </c>
      <c r="AL15" s="4"/>
      <c r="AM15" s="4"/>
      <c r="AN15" s="72">
        <f t="shared" si="7"/>
        <v>1</v>
      </c>
      <c r="AO15" s="59"/>
      <c r="AP15" s="40">
        <f t="shared" si="3"/>
        <v>0</v>
      </c>
      <c r="AQ15" s="4"/>
      <c r="AR15" s="4"/>
      <c r="AS15" s="78">
        <f t="shared" si="8"/>
        <v>4</v>
      </c>
      <c r="AT15" s="90">
        <f t="shared" si="9"/>
        <v>1</v>
      </c>
      <c r="AU15" s="51">
        <f t="shared" si="10"/>
        <v>0.25</v>
      </c>
    </row>
    <row r="16" spans="1:47" s="2" customFormat="1" ht="15.75" x14ac:dyDescent="0.25">
      <c r="A16" s="22"/>
      <c r="B16" s="21" t="s">
        <v>105</v>
      </c>
      <c r="C16" s="21"/>
      <c r="D16" s="22"/>
      <c r="E16" s="22"/>
      <c r="F16" s="22"/>
      <c r="G16" s="22"/>
      <c r="H16" s="22"/>
      <c r="I16" s="22"/>
      <c r="J16" s="22"/>
      <c r="K16" s="22"/>
      <c r="L16" s="22"/>
      <c r="M16" s="22"/>
      <c r="N16" s="22"/>
      <c r="O16" s="22"/>
      <c r="P16" s="43"/>
      <c r="Q16" s="43"/>
      <c r="R16" s="43"/>
      <c r="S16" s="43"/>
      <c r="T16" s="43"/>
      <c r="U16" s="22"/>
      <c r="V16" s="22"/>
      <c r="W16" s="22"/>
      <c r="X16" s="22"/>
      <c r="Y16" s="43"/>
      <c r="Z16" s="42"/>
      <c r="AA16" s="67">
        <f>AVERAGE(AA11:AA15)*80%</f>
        <v>0.8</v>
      </c>
      <c r="AB16" s="104"/>
      <c r="AC16" s="105"/>
      <c r="AD16" s="105"/>
      <c r="AE16" s="106"/>
      <c r="AF16" s="47">
        <f>SUM(AF11:AF15)*80%</f>
        <v>0</v>
      </c>
      <c r="AG16" s="104"/>
      <c r="AH16" s="105"/>
      <c r="AI16" s="105"/>
      <c r="AJ16" s="106"/>
      <c r="AK16" s="67">
        <f>SUM(AK11:AK15)*80%</f>
        <v>0</v>
      </c>
      <c r="AL16" s="104"/>
      <c r="AM16" s="105"/>
      <c r="AN16" s="105"/>
      <c r="AO16" s="106"/>
      <c r="AP16" s="47">
        <f>SUM(AP11:AP15)*80%</f>
        <v>0</v>
      </c>
      <c r="AQ16" s="107"/>
      <c r="AR16" s="108"/>
      <c r="AS16" s="108"/>
      <c r="AT16" s="109"/>
      <c r="AU16" s="47">
        <f>AVERAGE(AU12:AU15)*80%</f>
        <v>0.2</v>
      </c>
    </row>
    <row r="17" spans="1:47" s="5" customFormat="1" ht="315" x14ac:dyDescent="0.25">
      <c r="A17" s="35" t="s">
        <v>106</v>
      </c>
      <c r="B17" s="36" t="s">
        <v>107</v>
      </c>
      <c r="C17" s="36" t="s">
        <v>108</v>
      </c>
      <c r="D17" s="63" t="s">
        <v>109</v>
      </c>
      <c r="E17" s="36" t="s">
        <v>110</v>
      </c>
      <c r="F17" s="36" t="s">
        <v>111</v>
      </c>
      <c r="G17" s="36" t="s">
        <v>112</v>
      </c>
      <c r="H17" s="65" t="s">
        <v>113</v>
      </c>
      <c r="I17" s="36" t="s">
        <v>114</v>
      </c>
      <c r="J17" s="36" t="s">
        <v>60</v>
      </c>
      <c r="K17" s="36" t="s">
        <v>115</v>
      </c>
      <c r="L17" s="36" t="s">
        <v>116</v>
      </c>
      <c r="M17" s="37">
        <v>0</v>
      </c>
      <c r="N17" s="37" t="s">
        <v>117</v>
      </c>
      <c r="O17" s="38" t="s">
        <v>65</v>
      </c>
      <c r="P17" s="60">
        <v>0.25</v>
      </c>
      <c r="Q17" s="60">
        <v>0.25</v>
      </c>
      <c r="R17" s="60">
        <v>0.25</v>
      </c>
      <c r="S17" s="60">
        <v>0.25</v>
      </c>
      <c r="T17" s="61">
        <f>SUM(P17:S17)</f>
        <v>1</v>
      </c>
      <c r="U17" s="36" t="s">
        <v>118</v>
      </c>
      <c r="V17" s="36" t="s">
        <v>119</v>
      </c>
      <c r="W17" s="79" t="s">
        <v>120</v>
      </c>
      <c r="X17" s="36" t="s">
        <v>121</v>
      </c>
      <c r="Y17" s="62">
        <f t="shared" ref="Y17" si="11">P17</f>
        <v>0.25</v>
      </c>
      <c r="Z17" s="82">
        <v>0.25</v>
      </c>
      <c r="AA17" s="83">
        <f>IFERROR(IF(Z17/Y17&gt;1,1,Z17/Y17),0)</f>
        <v>1</v>
      </c>
      <c r="AB17" s="63" t="s">
        <v>122</v>
      </c>
      <c r="AC17" s="36" t="s">
        <v>308</v>
      </c>
      <c r="AD17" s="62">
        <f t="shared" ref="AD17:AD20" si="12">Q17</f>
        <v>0.25</v>
      </c>
      <c r="AE17" s="62"/>
      <c r="AF17" s="48">
        <f t="shared" ref="AF17" si="13">IFERROR(IF(AE17/AD17&gt;1,1,AE17/AD17),0)</f>
        <v>0</v>
      </c>
      <c r="AG17" s="36"/>
      <c r="AH17" s="36"/>
      <c r="AI17" s="62">
        <f t="shared" ref="AI17" si="14">R17</f>
        <v>0.25</v>
      </c>
      <c r="AJ17" s="62"/>
      <c r="AK17" s="48">
        <f t="shared" ref="AK17" si="15">IFERROR(IF(AJ17/AI17&gt;1,1,AJ17/AI17),0)</f>
        <v>0</v>
      </c>
      <c r="AL17" s="36"/>
      <c r="AM17" s="36"/>
      <c r="AN17" s="62">
        <f t="shared" ref="AN17" si="16">S17</f>
        <v>0.25</v>
      </c>
      <c r="AO17" s="62"/>
      <c r="AP17" s="48">
        <f t="shared" ref="AP17" si="17">IFERROR(IF(AO17/AN17&gt;1,1,AO17/AN17),0)</f>
        <v>0</v>
      </c>
      <c r="AQ17" s="36"/>
      <c r="AR17" s="36"/>
      <c r="AS17" s="66">
        <f t="shared" ref="AS17" si="18">T17</f>
        <v>1</v>
      </c>
      <c r="AT17" s="89">
        <f>SUM(Z17,AE17,AJ17,AO17)</f>
        <v>0.25</v>
      </c>
      <c r="AU17" s="51">
        <f>IFERROR(IF(AT17/AS17&gt;1,1,AT17/AS17),0)</f>
        <v>0.25</v>
      </c>
    </row>
    <row r="18" spans="1:47" s="5" customFormat="1" ht="195" x14ac:dyDescent="0.25">
      <c r="A18" s="35" t="s">
        <v>123</v>
      </c>
      <c r="B18" s="36" t="s">
        <v>124</v>
      </c>
      <c r="C18" s="36" t="s">
        <v>108</v>
      </c>
      <c r="D18" s="63" t="s">
        <v>109</v>
      </c>
      <c r="E18" s="36" t="s">
        <v>110</v>
      </c>
      <c r="F18" s="36" t="s">
        <v>111</v>
      </c>
      <c r="G18" s="36" t="s">
        <v>112</v>
      </c>
      <c r="H18" s="65" t="s">
        <v>113</v>
      </c>
      <c r="I18" s="36" t="s">
        <v>125</v>
      </c>
      <c r="J18" s="36" t="s">
        <v>60</v>
      </c>
      <c r="K18" s="36" t="s">
        <v>126</v>
      </c>
      <c r="L18" s="36" t="s">
        <v>127</v>
      </c>
      <c r="M18" s="38">
        <v>0</v>
      </c>
      <c r="N18" s="38" t="s">
        <v>128</v>
      </c>
      <c r="O18" s="38" t="s">
        <v>65</v>
      </c>
      <c r="P18" s="44">
        <v>0</v>
      </c>
      <c r="Q18" s="44">
        <v>0</v>
      </c>
      <c r="R18" s="44">
        <v>1</v>
      </c>
      <c r="S18" s="44">
        <v>0</v>
      </c>
      <c r="T18" s="41">
        <f>SUM(P18:S18)</f>
        <v>1</v>
      </c>
      <c r="U18" s="36" t="s">
        <v>129</v>
      </c>
      <c r="V18" s="36" t="s">
        <v>130</v>
      </c>
      <c r="W18" s="80" t="s">
        <v>120</v>
      </c>
      <c r="X18" s="36" t="s">
        <v>121</v>
      </c>
      <c r="Y18" s="62">
        <f t="shared" ref="Y18:Y20" si="19">P18</f>
        <v>0</v>
      </c>
      <c r="Z18" s="82">
        <v>0</v>
      </c>
      <c r="AA18" s="83">
        <f>IFERROR(IF(Z18/Y18&gt;1,1,Z18/Y18),0)</f>
        <v>0</v>
      </c>
      <c r="AB18" s="36" t="s">
        <v>309</v>
      </c>
      <c r="AC18" s="36" t="s">
        <v>309</v>
      </c>
      <c r="AD18" s="62">
        <f t="shared" si="12"/>
        <v>0</v>
      </c>
      <c r="AE18" s="62"/>
      <c r="AF18" s="48">
        <f t="shared" ref="AF18:AF20" si="20">IFERROR(IF(AE18/AD18&gt;1,1,AE18/AD18),0)</f>
        <v>0</v>
      </c>
      <c r="AG18" s="36"/>
      <c r="AH18" s="36"/>
      <c r="AI18" s="62">
        <f t="shared" ref="AI18:AI20" si="21">R18</f>
        <v>1</v>
      </c>
      <c r="AJ18" s="62"/>
      <c r="AK18" s="48">
        <f t="shared" ref="AK18:AK20" si="22">IFERROR(IF(AJ18/AI18&gt;1,1,AJ18/AI18),0)</f>
        <v>0</v>
      </c>
      <c r="AL18" s="36"/>
      <c r="AM18" s="36"/>
      <c r="AN18" s="62">
        <f t="shared" ref="AN18:AN20" si="23">S18</f>
        <v>0</v>
      </c>
      <c r="AO18" s="62"/>
      <c r="AP18" s="48">
        <f t="shared" ref="AP18:AP20" si="24">IFERROR(IF(AO18/AN18&gt;1,1,AO18/AN18),0)</f>
        <v>0</v>
      </c>
      <c r="AQ18" s="36"/>
      <c r="AR18" s="36"/>
      <c r="AS18" s="66">
        <f t="shared" ref="AS18:AS20" si="25">T18</f>
        <v>1</v>
      </c>
      <c r="AT18" s="89">
        <f t="shared" ref="AT18:AT19" si="26">SUM(Z18,AE18,AJ18,AO18)</f>
        <v>0</v>
      </c>
      <c r="AU18" s="51">
        <f>IFERROR(IF(AT18/AS18&gt;1,1,AT18/AS18),0)</f>
        <v>0</v>
      </c>
    </row>
    <row r="19" spans="1:47" s="5" customFormat="1" ht="150" x14ac:dyDescent="0.25">
      <c r="A19" s="35" t="s">
        <v>131</v>
      </c>
      <c r="B19" s="36" t="s">
        <v>132</v>
      </c>
      <c r="C19" s="36" t="s">
        <v>108</v>
      </c>
      <c r="D19" s="63" t="s">
        <v>133</v>
      </c>
      <c r="E19" s="36" t="s">
        <v>134</v>
      </c>
      <c r="F19" s="36" t="s">
        <v>135</v>
      </c>
      <c r="G19" s="36" t="s">
        <v>112</v>
      </c>
      <c r="H19" s="65" t="s">
        <v>113</v>
      </c>
      <c r="I19" s="36" t="s">
        <v>136</v>
      </c>
      <c r="J19" s="36" t="s">
        <v>60</v>
      </c>
      <c r="K19" s="36" t="s">
        <v>137</v>
      </c>
      <c r="L19" s="36" t="s">
        <v>138</v>
      </c>
      <c r="M19" s="38" t="s">
        <v>139</v>
      </c>
      <c r="N19" s="38" t="s">
        <v>140</v>
      </c>
      <c r="O19" s="38" t="s">
        <v>65</v>
      </c>
      <c r="P19" s="62">
        <v>1</v>
      </c>
      <c r="Q19" s="62">
        <v>0</v>
      </c>
      <c r="R19" s="62">
        <v>0</v>
      </c>
      <c r="S19" s="62">
        <v>0</v>
      </c>
      <c r="T19" s="62">
        <f>SUM(P19:S19)</f>
        <v>1</v>
      </c>
      <c r="U19" s="36" t="s">
        <v>141</v>
      </c>
      <c r="V19" s="36" t="s">
        <v>142</v>
      </c>
      <c r="W19" s="80" t="s">
        <v>120</v>
      </c>
      <c r="X19" s="36" t="s">
        <v>143</v>
      </c>
      <c r="Y19" s="62">
        <f t="shared" si="19"/>
        <v>1</v>
      </c>
      <c r="Z19" s="84">
        <v>1</v>
      </c>
      <c r="AA19" s="83">
        <f>IFERROR(IF(Z19/Y19&gt;1,1,Z19/Y19),0)</f>
        <v>1</v>
      </c>
      <c r="AB19" s="36" t="s">
        <v>144</v>
      </c>
      <c r="AC19" s="36" t="s">
        <v>145</v>
      </c>
      <c r="AD19" s="62">
        <f t="shared" si="12"/>
        <v>0</v>
      </c>
      <c r="AE19" s="62"/>
      <c r="AF19" s="48">
        <f t="shared" si="20"/>
        <v>0</v>
      </c>
      <c r="AG19" s="36"/>
      <c r="AH19" s="36"/>
      <c r="AI19" s="62">
        <f t="shared" si="21"/>
        <v>0</v>
      </c>
      <c r="AJ19" s="62"/>
      <c r="AK19" s="48">
        <f t="shared" si="22"/>
        <v>0</v>
      </c>
      <c r="AL19" s="36"/>
      <c r="AM19" s="36"/>
      <c r="AN19" s="62">
        <f t="shared" si="23"/>
        <v>0</v>
      </c>
      <c r="AO19" s="62"/>
      <c r="AP19" s="48">
        <f t="shared" si="24"/>
        <v>0</v>
      </c>
      <c r="AQ19" s="36"/>
      <c r="AR19" s="36"/>
      <c r="AS19" s="66">
        <f t="shared" si="25"/>
        <v>1</v>
      </c>
      <c r="AT19" s="89">
        <f t="shared" si="26"/>
        <v>1</v>
      </c>
      <c r="AU19" s="51">
        <f>IFERROR(IF(AT19/AS19&gt;1,1,AT19/AS19),0)</f>
        <v>1</v>
      </c>
    </row>
    <row r="20" spans="1:47" s="5" customFormat="1" ht="150" x14ac:dyDescent="0.25">
      <c r="A20" s="35" t="s">
        <v>146</v>
      </c>
      <c r="B20" s="36" t="s">
        <v>147</v>
      </c>
      <c r="C20" s="36" t="s">
        <v>108</v>
      </c>
      <c r="D20" s="63" t="s">
        <v>133</v>
      </c>
      <c r="E20" s="36" t="s">
        <v>134</v>
      </c>
      <c r="F20" s="36" t="s">
        <v>135</v>
      </c>
      <c r="G20" s="36" t="s">
        <v>112</v>
      </c>
      <c r="H20" s="65" t="s">
        <v>113</v>
      </c>
      <c r="I20" s="36" t="s">
        <v>136</v>
      </c>
      <c r="J20" s="36" t="s">
        <v>148</v>
      </c>
      <c r="K20" s="36" t="s">
        <v>149</v>
      </c>
      <c r="L20" s="36" t="s">
        <v>138</v>
      </c>
      <c r="M20" s="38" t="s">
        <v>150</v>
      </c>
      <c r="N20" s="38" t="s">
        <v>151</v>
      </c>
      <c r="O20" s="38" t="s">
        <v>152</v>
      </c>
      <c r="P20" s="62">
        <v>1</v>
      </c>
      <c r="Q20" s="62">
        <v>1</v>
      </c>
      <c r="R20" s="62">
        <v>1</v>
      </c>
      <c r="S20" s="62">
        <v>1</v>
      </c>
      <c r="T20" s="62">
        <f>AVERAGE(P20:S20)</f>
        <v>1</v>
      </c>
      <c r="U20" s="36" t="s">
        <v>141</v>
      </c>
      <c r="V20" s="36" t="s">
        <v>142</v>
      </c>
      <c r="W20" s="80" t="s">
        <v>120</v>
      </c>
      <c r="X20" s="36" t="s">
        <v>143</v>
      </c>
      <c r="Y20" s="62">
        <f t="shared" si="19"/>
        <v>1</v>
      </c>
      <c r="Z20" s="82">
        <v>0.97199999999999998</v>
      </c>
      <c r="AA20" s="83">
        <f>IFERROR(IF(Z20/Y20&gt;1,1,Z20/Y20),0)</f>
        <v>0.97199999999999998</v>
      </c>
      <c r="AB20" s="36" t="s">
        <v>153</v>
      </c>
      <c r="AC20" s="36" t="s">
        <v>145</v>
      </c>
      <c r="AD20" s="62">
        <f t="shared" si="12"/>
        <v>1</v>
      </c>
      <c r="AE20" s="62"/>
      <c r="AF20" s="48">
        <f t="shared" si="20"/>
        <v>0</v>
      </c>
      <c r="AG20" s="36"/>
      <c r="AH20" s="36"/>
      <c r="AI20" s="62">
        <f t="shared" si="21"/>
        <v>1</v>
      </c>
      <c r="AJ20" s="62"/>
      <c r="AK20" s="48">
        <f t="shared" si="22"/>
        <v>0</v>
      </c>
      <c r="AL20" s="36"/>
      <c r="AM20" s="36"/>
      <c r="AN20" s="62">
        <f t="shared" si="23"/>
        <v>1</v>
      </c>
      <c r="AO20" s="62"/>
      <c r="AP20" s="48">
        <f t="shared" si="24"/>
        <v>0</v>
      </c>
      <c r="AQ20" s="36"/>
      <c r="AR20" s="36"/>
      <c r="AS20" s="66">
        <f t="shared" si="25"/>
        <v>1</v>
      </c>
      <c r="AT20" s="97">
        <f t="shared" ref="AT20" si="27">IFERROR(AVERAGE(Z20,AE20,AJ20,AO20)*0.25,0)</f>
        <v>0.24299999999999999</v>
      </c>
      <c r="AU20" s="98">
        <f t="shared" ref="AU20" si="28">IFERROR(IF(AT20/AS20&gt;1,1,AT20/AS20),0)</f>
        <v>0.24299999999999999</v>
      </c>
    </row>
    <row r="21" spans="1:47" s="2" customFormat="1" ht="15.75" x14ac:dyDescent="0.25">
      <c r="A21" s="39"/>
      <c r="B21" s="39" t="s">
        <v>154</v>
      </c>
      <c r="C21" s="39"/>
      <c r="D21" s="39"/>
      <c r="E21" s="39"/>
      <c r="F21" s="39"/>
      <c r="G21" s="39"/>
      <c r="H21" s="39"/>
      <c r="I21" s="39"/>
      <c r="J21" s="39"/>
      <c r="K21" s="39"/>
      <c r="L21" s="39"/>
      <c r="M21" s="39"/>
      <c r="N21" s="39"/>
      <c r="O21" s="39"/>
      <c r="P21" s="45"/>
      <c r="Q21" s="45"/>
      <c r="R21" s="45"/>
      <c r="S21" s="45"/>
      <c r="T21" s="45"/>
      <c r="U21" s="39"/>
      <c r="V21" s="39"/>
      <c r="W21" s="39"/>
      <c r="X21" s="39"/>
      <c r="Y21" s="45"/>
      <c r="Z21" s="85"/>
      <c r="AA21" s="86">
        <f>AVERAGE(AA17,AA19,AA20)*20%</f>
        <v>0.19813333333333336</v>
      </c>
      <c r="AB21" s="110"/>
      <c r="AC21" s="111"/>
      <c r="AD21" s="111"/>
      <c r="AE21" s="112"/>
      <c r="AF21" s="49">
        <f>SUM(AF17,AF20)*20%</f>
        <v>0</v>
      </c>
      <c r="AG21" s="110"/>
      <c r="AH21" s="111"/>
      <c r="AI21" s="111"/>
      <c r="AJ21" s="112"/>
      <c r="AK21" s="49">
        <f>SUM(AK17,AK18,AK20)*20%</f>
        <v>0</v>
      </c>
      <c r="AL21" s="110"/>
      <c r="AM21" s="111"/>
      <c r="AN21" s="111"/>
      <c r="AO21" s="112"/>
      <c r="AP21" s="49">
        <f>SUM(AP17,AP20)*20%</f>
        <v>0</v>
      </c>
      <c r="AQ21" s="94"/>
      <c r="AR21" s="95"/>
      <c r="AS21" s="95"/>
      <c r="AT21" s="96"/>
      <c r="AU21" s="49">
        <f>AVERAGE(AU17,AU19,AU20)*20%</f>
        <v>9.9533333333333335E-2</v>
      </c>
    </row>
    <row r="22" spans="1:47" s="3" customFormat="1" ht="18.75" x14ac:dyDescent="0.3">
      <c r="A22" s="23"/>
      <c r="B22" s="23" t="s">
        <v>155</v>
      </c>
      <c r="C22" s="23"/>
      <c r="D22" s="23"/>
      <c r="E22" s="23"/>
      <c r="F22" s="23"/>
      <c r="G22" s="23"/>
      <c r="H22" s="23"/>
      <c r="I22" s="23"/>
      <c r="J22" s="23"/>
      <c r="K22" s="23"/>
      <c r="L22" s="23"/>
      <c r="M22" s="23"/>
      <c r="N22" s="23"/>
      <c r="O22" s="23"/>
      <c r="P22" s="46"/>
      <c r="Q22" s="46"/>
      <c r="R22" s="46"/>
      <c r="S22" s="46"/>
      <c r="T22" s="46"/>
      <c r="U22" s="23"/>
      <c r="V22" s="23"/>
      <c r="W22" s="23"/>
      <c r="X22" s="23"/>
      <c r="Y22" s="46"/>
      <c r="Z22" s="87"/>
      <c r="AA22" s="88">
        <f>+AA16+AA21</f>
        <v>0.99813333333333343</v>
      </c>
      <c r="AB22" s="101"/>
      <c r="AC22" s="102"/>
      <c r="AD22" s="102"/>
      <c r="AE22" s="103"/>
      <c r="AF22" s="50">
        <f>+AF16+AF21</f>
        <v>0</v>
      </c>
      <c r="AG22" s="101"/>
      <c r="AH22" s="102"/>
      <c r="AI22" s="102"/>
      <c r="AJ22" s="103"/>
      <c r="AK22" s="50">
        <f>+AK16+AK21</f>
        <v>0</v>
      </c>
      <c r="AL22" s="101"/>
      <c r="AM22" s="102"/>
      <c r="AN22" s="102"/>
      <c r="AO22" s="103"/>
      <c r="AP22" s="50">
        <f>+AP16+AP21</f>
        <v>0</v>
      </c>
      <c r="AQ22" s="91"/>
      <c r="AR22" s="92"/>
      <c r="AS22" s="92"/>
      <c r="AT22" s="93"/>
      <c r="AU22" s="50">
        <f>+AU16+AU21</f>
        <v>0.29953333333333332</v>
      </c>
    </row>
  </sheetData>
  <sheetProtection formatCells="0" formatRows="0" insertRows="0" insertHyperlinks="0" deleteRows="0" sort="0" autoFilter="0" pivotTables="0"/>
  <mergeCells count="34">
    <mergeCell ref="U9:X9"/>
    <mergeCell ref="A3:B4"/>
    <mergeCell ref="C3:D4"/>
    <mergeCell ref="A5:B6"/>
    <mergeCell ref="A7:B7"/>
    <mergeCell ref="C5:D6"/>
    <mergeCell ref="C7:D7"/>
    <mergeCell ref="G9:G10"/>
    <mergeCell ref="C9:E9"/>
    <mergeCell ref="H4:I4"/>
    <mergeCell ref="F3:I3"/>
    <mergeCell ref="H5:I5"/>
    <mergeCell ref="AQ16:AT16"/>
    <mergeCell ref="AB21:AE21"/>
    <mergeCell ref="AG21:AJ21"/>
    <mergeCell ref="AL21:AO21"/>
    <mergeCell ref="A1:H1"/>
    <mergeCell ref="AS9:AU9"/>
    <mergeCell ref="AN9:AR9"/>
    <mergeCell ref="AI9:AM9"/>
    <mergeCell ref="AD9:AH9"/>
    <mergeCell ref="Y9:AC9"/>
    <mergeCell ref="H6:I6"/>
    <mergeCell ref="A9:B9"/>
    <mergeCell ref="J9:N9"/>
    <mergeCell ref="O9:T9"/>
    <mergeCell ref="H9:I9"/>
    <mergeCell ref="F9:F10"/>
    <mergeCell ref="AB22:AE22"/>
    <mergeCell ref="AG22:AJ22"/>
    <mergeCell ref="AL22:AO22"/>
    <mergeCell ref="AB16:AE16"/>
    <mergeCell ref="AG16:AJ16"/>
    <mergeCell ref="AL16:AO16"/>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Z17:AA22 AP11:AP22 AF11:AF22 AK11:AK22 Y11:Y22 Z16 AA11:AA16 AU11:AU22" xr:uid="{2620A730-8CA7-472C-88BC-172E885C72B7}">
      <formula1>0</formula1>
      <formula2>1000000</formula2>
    </dataValidation>
  </dataValidations>
  <pageMargins left="0.7" right="0.7" top="0.75" bottom="0.75" header="0.3" footer="0.3"/>
  <pageSetup paperSize="9" orientation="portrait" r:id="rId1"/>
  <ignoredErrors>
    <ignoredError sqref="AF16 AK16 AP16 AA16 AU16"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J14:J15 J11:J12</xm:sqref>
        </x14:dataValidation>
        <x14:dataValidation type="list" allowBlank="1" showInputMessage="1" showErrorMessage="1" xr:uid="{F27B990B-F8E1-43B0-B8F7-E94519E68711}">
          <x14:formula1>
            <xm:f>Listas!$J$2:$J$5</xm:f>
          </x14:formula1>
          <xm:sqref>O17:O20</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W11:X15 X17:X18</xm:sqref>
        </x14:dataValidation>
        <x14:dataValidation type="list" allowBlank="1" showInputMessage="1" showErrorMessage="1" xr:uid="{085547D8-D571-4659-8620-E369E4253A0D}">
          <x14:formula1>
            <xm:f>Listas!$B$2:$B$5</xm:f>
          </x14:formula1>
          <xm:sqref>C17:C20 C11:C15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I17:I20 I11:I15</xm:sqref>
        </x14:dataValidation>
        <x14:dataValidation type="list" allowBlank="1" showInputMessage="1" showErrorMessage="1" error="Escriba un texto " promptTitle="Cualquier contenido" xr:uid="{00000000-0002-0000-0100-000001000000}">
          <x14:formula1>
            <xm:f>Listas!#REF!</xm:f>
          </x14:formula1>
          <xm:sqref>L23:L1048576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3" bestFit="1" customWidth="1"/>
    <col min="2" max="2" width="70.42578125" style="53" customWidth="1"/>
  </cols>
  <sheetData>
    <row r="1" spans="1:2" ht="21" x14ac:dyDescent="0.25">
      <c r="A1" s="149" t="s">
        <v>156</v>
      </c>
      <c r="B1" s="149"/>
    </row>
    <row r="2" spans="1:2" ht="21" x14ac:dyDescent="0.25">
      <c r="A2" s="54" t="s">
        <v>157</v>
      </c>
      <c r="B2" s="54" t="s">
        <v>7</v>
      </c>
    </row>
    <row r="3" spans="1:2" x14ac:dyDescent="0.25">
      <c r="A3" s="55" t="s">
        <v>2</v>
      </c>
      <c r="B3" s="56" t="s">
        <v>158</v>
      </c>
    </row>
    <row r="4" spans="1:2" ht="30" x14ac:dyDescent="0.25">
      <c r="A4" s="55" t="s">
        <v>159</v>
      </c>
      <c r="B4" s="56" t="s">
        <v>160</v>
      </c>
    </row>
    <row r="5" spans="1:2" x14ac:dyDescent="0.25">
      <c r="A5" s="55" t="s">
        <v>161</v>
      </c>
      <c r="B5" s="56" t="s">
        <v>162</v>
      </c>
    </row>
    <row r="6" spans="1:2" ht="45" x14ac:dyDescent="0.25">
      <c r="A6" s="55" t="s">
        <v>163</v>
      </c>
      <c r="B6" s="56" t="s">
        <v>164</v>
      </c>
    </row>
    <row r="7" spans="1:2" x14ac:dyDescent="0.25">
      <c r="A7" s="55" t="s">
        <v>165</v>
      </c>
      <c r="B7" s="56" t="s">
        <v>166</v>
      </c>
    </row>
    <row r="8" spans="1:2" x14ac:dyDescent="0.25">
      <c r="A8" s="55" t="s">
        <v>167</v>
      </c>
      <c r="B8" s="56" t="s">
        <v>166</v>
      </c>
    </row>
    <row r="9" spans="1:2" x14ac:dyDescent="0.25">
      <c r="A9" s="55" t="s">
        <v>168</v>
      </c>
      <c r="B9" s="56" t="s">
        <v>166</v>
      </c>
    </row>
    <row r="10" spans="1:2" ht="45" x14ac:dyDescent="0.25">
      <c r="A10" s="55" t="s">
        <v>169</v>
      </c>
      <c r="B10" s="56" t="s">
        <v>170</v>
      </c>
    </row>
    <row r="11" spans="1:2" ht="45" x14ac:dyDescent="0.25">
      <c r="A11" s="55" t="s">
        <v>171</v>
      </c>
      <c r="B11" s="56" t="s">
        <v>172</v>
      </c>
    </row>
    <row r="12" spans="1:2" ht="30" x14ac:dyDescent="0.25">
      <c r="A12" s="55" t="s">
        <v>173</v>
      </c>
      <c r="B12" s="56" t="s">
        <v>174</v>
      </c>
    </row>
    <row r="13" spans="1:2" ht="30" x14ac:dyDescent="0.25">
      <c r="A13" s="55" t="s">
        <v>175</v>
      </c>
      <c r="B13" s="56" t="s">
        <v>174</v>
      </c>
    </row>
    <row r="14" spans="1:2" ht="150" x14ac:dyDescent="0.25">
      <c r="A14" s="55" t="s">
        <v>176</v>
      </c>
      <c r="B14" s="56" t="s">
        <v>177</v>
      </c>
    </row>
    <row r="15" spans="1:2" ht="30" x14ac:dyDescent="0.25">
      <c r="A15" s="55" t="s">
        <v>178</v>
      </c>
      <c r="B15" s="56" t="s">
        <v>179</v>
      </c>
    </row>
    <row r="16" spans="1:2" ht="30" x14ac:dyDescent="0.25">
      <c r="A16" s="55" t="s">
        <v>180</v>
      </c>
      <c r="B16" s="56" t="s">
        <v>181</v>
      </c>
    </row>
    <row r="17" spans="1:2" ht="75" x14ac:dyDescent="0.25">
      <c r="A17" s="55" t="s">
        <v>182</v>
      </c>
      <c r="B17" s="56" t="s">
        <v>183</v>
      </c>
    </row>
    <row r="18" spans="1:2" ht="30" x14ac:dyDescent="0.25">
      <c r="A18" s="55" t="s">
        <v>184</v>
      </c>
      <c r="B18" s="56" t="s">
        <v>185</v>
      </c>
    </row>
    <row r="19" spans="1:2" ht="300" x14ac:dyDescent="0.25">
      <c r="A19" s="55" t="s">
        <v>186</v>
      </c>
      <c r="B19" s="56" t="s">
        <v>187</v>
      </c>
    </row>
    <row r="20" spans="1:2" ht="30" x14ac:dyDescent="0.25">
      <c r="A20" s="55" t="s">
        <v>188</v>
      </c>
      <c r="B20" s="56" t="s">
        <v>189</v>
      </c>
    </row>
    <row r="21" spans="1:2" ht="30" x14ac:dyDescent="0.25">
      <c r="A21" s="55" t="s">
        <v>190</v>
      </c>
      <c r="B21" s="56" t="s">
        <v>191</v>
      </c>
    </row>
    <row r="22" spans="1:2" ht="45" x14ac:dyDescent="0.25">
      <c r="A22" s="55" t="s">
        <v>192</v>
      </c>
      <c r="B22" s="56" t="s">
        <v>193</v>
      </c>
    </row>
    <row r="23" spans="1:2" ht="30" x14ac:dyDescent="0.25">
      <c r="A23" s="55" t="s">
        <v>194</v>
      </c>
      <c r="B23" s="56" t="s">
        <v>195</v>
      </c>
    </row>
    <row r="24" spans="1:2" ht="30" x14ac:dyDescent="0.25">
      <c r="A24" s="55" t="s">
        <v>196</v>
      </c>
      <c r="B24" s="56" t="s">
        <v>197</v>
      </c>
    </row>
    <row r="25" spans="1:2" ht="60" x14ac:dyDescent="0.25">
      <c r="A25" s="55" t="s">
        <v>198</v>
      </c>
      <c r="B25" s="56" t="s">
        <v>199</v>
      </c>
    </row>
    <row r="26" spans="1:2" ht="45" x14ac:dyDescent="0.25">
      <c r="A26" s="55" t="s">
        <v>200</v>
      </c>
      <c r="B26" s="56" t="s">
        <v>201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x14ac:dyDescent="0.25">
      <c r="A1" s="34" t="s">
        <v>202</v>
      </c>
      <c r="B1" s="34" t="s">
        <v>28</v>
      </c>
      <c r="C1" s="34" t="s">
        <v>203</v>
      </c>
      <c r="D1" s="34" t="s">
        <v>204</v>
      </c>
      <c r="E1" s="34" t="s">
        <v>205</v>
      </c>
      <c r="F1" s="34" t="s">
        <v>206</v>
      </c>
      <c r="G1" s="34" t="s">
        <v>207</v>
      </c>
      <c r="H1" s="34" t="s">
        <v>208</v>
      </c>
      <c r="I1" s="34" t="s">
        <v>33</v>
      </c>
      <c r="J1" s="34" t="s">
        <v>38</v>
      </c>
      <c r="K1" s="34" t="s">
        <v>2</v>
      </c>
    </row>
    <row r="2" spans="1:11" x14ac:dyDescent="0.25">
      <c r="A2" t="s">
        <v>209</v>
      </c>
      <c r="B2" t="s">
        <v>210</v>
      </c>
      <c r="C2" s="18" t="s">
        <v>211</v>
      </c>
      <c r="D2" t="s">
        <v>212</v>
      </c>
      <c r="E2" t="s">
        <v>213</v>
      </c>
      <c r="F2" t="s">
        <v>214</v>
      </c>
      <c r="G2" t="s">
        <v>215</v>
      </c>
      <c r="H2" s="18" t="s">
        <v>216</v>
      </c>
      <c r="I2" t="s">
        <v>60</v>
      </c>
      <c r="J2" t="s">
        <v>65</v>
      </c>
      <c r="K2" s="10" t="s">
        <v>217</v>
      </c>
    </row>
    <row r="3" spans="1:11" x14ac:dyDescent="0.25">
      <c r="A3" t="s">
        <v>121</v>
      </c>
      <c r="B3" t="s">
        <v>54</v>
      </c>
      <c r="C3" s="18" t="s">
        <v>218</v>
      </c>
      <c r="D3" t="s">
        <v>219</v>
      </c>
      <c r="E3" t="s">
        <v>220</v>
      </c>
      <c r="F3" t="s">
        <v>58</v>
      </c>
      <c r="G3" t="s">
        <v>221</v>
      </c>
      <c r="H3" s="18" t="s">
        <v>222</v>
      </c>
      <c r="I3" t="s">
        <v>148</v>
      </c>
      <c r="J3" t="s">
        <v>152</v>
      </c>
      <c r="K3" s="10" t="s">
        <v>223</v>
      </c>
    </row>
    <row r="4" spans="1:11" x14ac:dyDescent="0.25">
      <c r="A4" t="s">
        <v>224</v>
      </c>
      <c r="B4" t="s">
        <v>108</v>
      </c>
      <c r="C4" s="18" t="s">
        <v>55</v>
      </c>
      <c r="D4" t="s">
        <v>225</v>
      </c>
      <c r="E4" t="s">
        <v>226</v>
      </c>
      <c r="F4" t="s">
        <v>112</v>
      </c>
      <c r="G4" t="s">
        <v>113</v>
      </c>
      <c r="H4" s="18" t="s">
        <v>227</v>
      </c>
      <c r="I4" t="s">
        <v>228</v>
      </c>
      <c r="J4" t="s">
        <v>229</v>
      </c>
      <c r="K4" s="10" t="s">
        <v>230</v>
      </c>
    </row>
    <row r="5" spans="1:11" x14ac:dyDescent="0.25">
      <c r="A5" t="s">
        <v>231</v>
      </c>
      <c r="B5" t="s">
        <v>59</v>
      </c>
      <c r="C5" s="18" t="s">
        <v>232</v>
      </c>
      <c r="D5" t="s">
        <v>233</v>
      </c>
      <c r="E5" t="s">
        <v>234</v>
      </c>
      <c r="F5" t="s">
        <v>235</v>
      </c>
      <c r="G5" t="s">
        <v>236</v>
      </c>
      <c r="H5" s="18" t="s">
        <v>237</v>
      </c>
      <c r="J5" t="s">
        <v>238</v>
      </c>
      <c r="K5" s="10" t="s">
        <v>239</v>
      </c>
    </row>
    <row r="6" spans="1:11" x14ac:dyDescent="0.25">
      <c r="A6" t="s">
        <v>240</v>
      </c>
      <c r="C6" s="18" t="s">
        <v>109</v>
      </c>
      <c r="D6" t="s">
        <v>241</v>
      </c>
      <c r="E6" t="s">
        <v>242</v>
      </c>
      <c r="F6" t="s">
        <v>243</v>
      </c>
      <c r="G6" t="s">
        <v>244</v>
      </c>
      <c r="H6" s="18" t="s">
        <v>245</v>
      </c>
      <c r="K6" s="10" t="s">
        <v>246</v>
      </c>
    </row>
    <row r="7" spans="1:11" x14ac:dyDescent="0.25">
      <c r="A7" t="s">
        <v>247</v>
      </c>
      <c r="C7" s="18" t="s">
        <v>133</v>
      </c>
      <c r="D7" t="s">
        <v>248</v>
      </c>
      <c r="E7" t="s">
        <v>249</v>
      </c>
      <c r="F7" t="s">
        <v>250</v>
      </c>
      <c r="G7" t="s">
        <v>251</v>
      </c>
      <c r="H7" s="18" t="s">
        <v>125</v>
      </c>
      <c r="K7" s="10" t="s">
        <v>3</v>
      </c>
    </row>
    <row r="8" spans="1:11" x14ac:dyDescent="0.25">
      <c r="A8" t="s">
        <v>252</v>
      </c>
      <c r="C8" s="18" t="s">
        <v>253</v>
      </c>
      <c r="D8" t="s">
        <v>254</v>
      </c>
      <c r="E8" t="s">
        <v>57</v>
      </c>
      <c r="F8" t="s">
        <v>255</v>
      </c>
      <c r="G8" t="s">
        <v>256</v>
      </c>
      <c r="H8" s="18" t="s">
        <v>257</v>
      </c>
      <c r="K8" s="10" t="s">
        <v>258</v>
      </c>
    </row>
    <row r="9" spans="1:11" x14ac:dyDescent="0.25">
      <c r="A9" t="s">
        <v>259</v>
      </c>
      <c r="C9" s="18" t="s">
        <v>232</v>
      </c>
      <c r="D9" t="s">
        <v>56</v>
      </c>
      <c r="E9" t="s">
        <v>260</v>
      </c>
      <c r="F9" t="s">
        <v>83</v>
      </c>
      <c r="G9" s="18" t="s">
        <v>59</v>
      </c>
      <c r="H9" s="18" t="s">
        <v>261</v>
      </c>
      <c r="K9" s="10" t="s">
        <v>262</v>
      </c>
    </row>
    <row r="10" spans="1:11" x14ac:dyDescent="0.25">
      <c r="A10" t="s">
        <v>263</v>
      </c>
      <c r="C10" s="18" t="s">
        <v>59</v>
      </c>
      <c r="D10" t="s">
        <v>82</v>
      </c>
      <c r="E10" t="s">
        <v>135</v>
      </c>
      <c r="F10" t="s">
        <v>264</v>
      </c>
      <c r="H10" s="18" t="s">
        <v>265</v>
      </c>
      <c r="K10" s="10" t="s">
        <v>266</v>
      </c>
    </row>
    <row r="11" spans="1:11" x14ac:dyDescent="0.25">
      <c r="A11" t="s">
        <v>267</v>
      </c>
      <c r="C11" s="18"/>
      <c r="D11" t="s">
        <v>268</v>
      </c>
      <c r="E11" t="s">
        <v>269</v>
      </c>
      <c r="H11" s="18" t="s">
        <v>270</v>
      </c>
      <c r="K11" s="10" t="s">
        <v>271</v>
      </c>
    </row>
    <row r="12" spans="1:11" ht="17.25" customHeight="1" x14ac:dyDescent="0.25">
      <c r="A12" t="s">
        <v>272</v>
      </c>
      <c r="C12" s="18"/>
      <c r="D12" t="s">
        <v>273</v>
      </c>
      <c r="E12" t="s">
        <v>111</v>
      </c>
      <c r="H12" s="18" t="s">
        <v>274</v>
      </c>
      <c r="K12" s="10" t="s">
        <v>275</v>
      </c>
    </row>
    <row r="13" spans="1:11" x14ac:dyDescent="0.25">
      <c r="A13" t="s">
        <v>276</v>
      </c>
      <c r="D13" t="s">
        <v>277</v>
      </c>
      <c r="E13" t="s">
        <v>278</v>
      </c>
      <c r="H13" s="18" t="s">
        <v>279</v>
      </c>
      <c r="K13" s="10" t="s">
        <v>280</v>
      </c>
    </row>
    <row r="14" spans="1:11" x14ac:dyDescent="0.25">
      <c r="A14" t="s">
        <v>281</v>
      </c>
      <c r="D14" t="s">
        <v>134</v>
      </c>
      <c r="H14" s="18" t="s">
        <v>136</v>
      </c>
      <c r="I14" s="10"/>
      <c r="K14" s="10" t="s">
        <v>282</v>
      </c>
    </row>
    <row r="15" spans="1:11" x14ac:dyDescent="0.25">
      <c r="A15" t="s">
        <v>283</v>
      </c>
      <c r="D15" t="s">
        <v>110</v>
      </c>
      <c r="H15" s="18" t="s">
        <v>114</v>
      </c>
      <c r="I15" s="10"/>
      <c r="K15" s="10" t="s">
        <v>284</v>
      </c>
    </row>
    <row r="16" spans="1:11" x14ac:dyDescent="0.25">
      <c r="A16" t="s">
        <v>68</v>
      </c>
      <c r="D16" t="s">
        <v>285</v>
      </c>
      <c r="H16" s="18" t="s">
        <v>286</v>
      </c>
      <c r="I16" s="10"/>
      <c r="K16" s="10" t="s">
        <v>287</v>
      </c>
    </row>
    <row r="17" spans="1:11" x14ac:dyDescent="0.25">
      <c r="A17" t="s">
        <v>88</v>
      </c>
      <c r="D17" t="s">
        <v>288</v>
      </c>
      <c r="H17" s="18" t="s">
        <v>289</v>
      </c>
      <c r="I17" s="10"/>
      <c r="K17" s="10" t="s">
        <v>290</v>
      </c>
    </row>
    <row r="18" spans="1:11" x14ac:dyDescent="0.25">
      <c r="A18" t="s">
        <v>102</v>
      </c>
      <c r="D18" t="s">
        <v>291</v>
      </c>
      <c r="H18" s="18" t="s">
        <v>292</v>
      </c>
      <c r="I18" s="10"/>
      <c r="K18" s="10" t="s">
        <v>293</v>
      </c>
    </row>
    <row r="19" spans="1:11" x14ac:dyDescent="0.25">
      <c r="A19" t="s">
        <v>294</v>
      </c>
      <c r="D19" t="s">
        <v>295</v>
      </c>
      <c r="H19" s="18" t="s">
        <v>296</v>
      </c>
      <c r="I19" s="10"/>
      <c r="K19" s="10" t="s">
        <v>297</v>
      </c>
    </row>
    <row r="20" spans="1:11" x14ac:dyDescent="0.25">
      <c r="A20" t="s">
        <v>298</v>
      </c>
      <c r="D20" t="s">
        <v>299</v>
      </c>
      <c r="H20" s="18" t="s">
        <v>300</v>
      </c>
      <c r="I20" s="10"/>
      <c r="K20" s="10" t="s">
        <v>301</v>
      </c>
    </row>
    <row r="21" spans="1:11" x14ac:dyDescent="0.25">
      <c r="A21" t="s">
        <v>302</v>
      </c>
      <c r="D21" t="s">
        <v>59</v>
      </c>
      <c r="G21" s="18"/>
      <c r="H21" s="18" t="s">
        <v>303</v>
      </c>
      <c r="I21" s="10"/>
    </row>
    <row r="22" spans="1:11" x14ac:dyDescent="0.25">
      <c r="A22" t="s">
        <v>304</v>
      </c>
      <c r="H22" s="18" t="s">
        <v>59</v>
      </c>
    </row>
    <row r="23" spans="1:11" x14ac:dyDescent="0.25">
      <c r="A23" t="s">
        <v>305</v>
      </c>
    </row>
    <row r="24" spans="1:11" x14ac:dyDescent="0.25">
      <c r="A24" t="s">
        <v>306</v>
      </c>
    </row>
    <row r="25" spans="1:11" x14ac:dyDescent="0.25">
      <c r="A25" t="s">
        <v>307</v>
      </c>
    </row>
    <row r="26" spans="1:11" x14ac:dyDescent="0.25">
      <c r="H26" s="18"/>
    </row>
    <row r="28" spans="1:11" x14ac:dyDescent="0.25">
      <c r="H28" s="18"/>
    </row>
    <row r="29" spans="1:11" x14ac:dyDescent="0.25">
      <c r="H29" s="18"/>
    </row>
    <row r="30" spans="1:11" x14ac:dyDescent="0.25">
      <c r="H30" s="18"/>
    </row>
    <row r="31" spans="1:11" x14ac:dyDescent="0.25">
      <c r="H31" s="18"/>
    </row>
    <row r="32" spans="1:11" x14ac:dyDescent="0.2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FACB2EDC-7ECA-4326-9DA9-21FB884F4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d6eaa91c-3afb-4015-aba1-5ff992c1a5ca"/>
    <ds:schemaRef ds:uri="4d1d2e24-7be0-47eb-a1db-99cc6d75caf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2026-05-08T21:53:51Z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