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DE GESTION 2022/Alcaldias Locales/11_Suba/"/>
    </mc:Choice>
  </mc:AlternateContent>
  <xr:revisionPtr revIDLastSave="165" documentId="13_ncr:1_{43E636DE-7014-43A1-919E-0EF618C373DC}" xr6:coauthVersionLast="47" xr6:coauthVersionMax="47" xr10:uidLastSave="{5AF389B9-B560-46F3-852E-219F3EBFF5F6}"/>
  <bookViews>
    <workbookView xWindow="-120" yWindow="-120" windowWidth="29040" windowHeight="15840" xr2:uid="{A2F85664-4A27-4D3D-88FC-9F8B3325025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6" i="1" l="1"/>
  <c r="X40" i="1"/>
  <c r="Y40" i="1" s="1"/>
  <c r="X24" i="1"/>
  <c r="Y39" i="1"/>
  <c r="Y38" i="1"/>
  <c r="Y36" i="1"/>
  <c r="AS40" i="1"/>
  <c r="AS39" i="1"/>
  <c r="AS38" i="1"/>
  <c r="AS37" i="1"/>
  <c r="AS36" i="1"/>
  <c r="AS35" i="1"/>
  <c r="AS19" i="1"/>
  <c r="AS41" i="1" l="1"/>
  <c r="AS42" i="1" s="1"/>
  <c r="Y41" i="1"/>
  <c r="Y33" i="1"/>
  <c r="Y32" i="1"/>
  <c r="Y31" i="1"/>
  <c r="Y30" i="1"/>
  <c r="Y29" i="1"/>
  <c r="Y28" i="1"/>
  <c r="Y27" i="1"/>
  <c r="Y26" i="1"/>
  <c r="Y25" i="1"/>
  <c r="Y24" i="1"/>
  <c r="Y23" i="1"/>
  <c r="Y22" i="1"/>
  <c r="Y21" i="1"/>
  <c r="Y20" i="1"/>
  <c r="Y34" i="1" l="1"/>
  <c r="Y42" i="1" s="1"/>
  <c r="AR26" i="1"/>
  <c r="AS26" i="1" s="1"/>
  <c r="AR25" i="1"/>
  <c r="AS25" i="1" s="1"/>
  <c r="AR24" i="1"/>
  <c r="AS24" i="1" s="1"/>
  <c r="AQ40" i="1"/>
  <c r="AL40" i="1"/>
  <c r="AG40" i="1"/>
  <c r="AB40" i="1"/>
  <c r="W40" i="1"/>
  <c r="AQ39" i="1"/>
  <c r="AL39" i="1"/>
  <c r="AG39" i="1"/>
  <c r="AB39" i="1"/>
  <c r="W39" i="1"/>
  <c r="AQ38" i="1"/>
  <c r="AL38" i="1"/>
  <c r="AG38" i="1"/>
  <c r="AB38" i="1"/>
  <c r="W38" i="1"/>
  <c r="AQ37" i="1"/>
  <c r="AL37" i="1"/>
  <c r="AG37" i="1"/>
  <c r="AB37" i="1"/>
  <c r="W37" i="1"/>
  <c r="AQ36" i="1"/>
  <c r="AL36" i="1"/>
  <c r="AG36" i="1"/>
  <c r="AB36" i="1"/>
  <c r="W36" i="1"/>
  <c r="AQ35" i="1"/>
  <c r="AL35" i="1"/>
  <c r="AG35" i="1"/>
  <c r="AB35" i="1"/>
  <c r="W35" i="1"/>
  <c r="P33" i="1"/>
  <c r="AQ33" i="1"/>
  <c r="P32" i="1"/>
  <c r="AQ32" i="1"/>
  <c r="P31" i="1"/>
  <c r="AQ31" i="1"/>
  <c r="P30" i="1"/>
  <c r="AQ30" i="1"/>
  <c r="P29" i="1"/>
  <c r="P28" i="1"/>
  <c r="AQ28" i="1"/>
  <c r="P27" i="1"/>
  <c r="AN41" i="1"/>
  <c r="AI41" i="1"/>
  <c r="AD41" i="1"/>
  <c r="AR33" i="1"/>
  <c r="AS33" i="1" s="1"/>
  <c r="AL33" i="1"/>
  <c r="AN33" i="1"/>
  <c r="AG33" i="1"/>
  <c r="AI33" i="1"/>
  <c r="AB33" i="1"/>
  <c r="AD33" i="1"/>
  <c r="W33" i="1"/>
  <c r="AR32" i="1"/>
  <c r="AS32" i="1" s="1"/>
  <c r="AL32" i="1"/>
  <c r="AN32" i="1"/>
  <c r="AG32" i="1"/>
  <c r="AI32" i="1"/>
  <c r="AB32" i="1"/>
  <c r="AD32" i="1"/>
  <c r="W32" i="1"/>
  <c r="AR31" i="1"/>
  <c r="AS31" i="1" s="1"/>
  <c r="AL31" i="1"/>
  <c r="AN31" i="1"/>
  <c r="AG31" i="1"/>
  <c r="AI31" i="1"/>
  <c r="AB31" i="1"/>
  <c r="AD31" i="1"/>
  <c r="W31" i="1"/>
  <c r="AR30" i="1"/>
  <c r="AS30" i="1" s="1"/>
  <c r="AL30" i="1"/>
  <c r="AN30" i="1"/>
  <c r="AG30" i="1"/>
  <c r="AI30" i="1"/>
  <c r="AB30" i="1"/>
  <c r="AD30" i="1"/>
  <c r="W30" i="1"/>
  <c r="AR29" i="1"/>
  <c r="AS29" i="1" s="1"/>
  <c r="AL29" i="1"/>
  <c r="AN29" i="1"/>
  <c r="AG29" i="1"/>
  <c r="AI29" i="1"/>
  <c r="AB29" i="1"/>
  <c r="AD29" i="1"/>
  <c r="W29" i="1"/>
  <c r="AQ29" i="1"/>
  <c r="AR28" i="1"/>
  <c r="AS28" i="1" s="1"/>
  <c r="AL28" i="1"/>
  <c r="AN28" i="1"/>
  <c r="AG28" i="1"/>
  <c r="AI28" i="1"/>
  <c r="AB28" i="1"/>
  <c r="AD28" i="1"/>
  <c r="W28" i="1"/>
  <c r="AR27" i="1"/>
  <c r="AS27" i="1" s="1"/>
  <c r="AL27" i="1"/>
  <c r="AN27" i="1"/>
  <c r="AG27" i="1"/>
  <c r="AI27" i="1"/>
  <c r="AB27" i="1"/>
  <c r="AD27" i="1"/>
  <c r="W27" i="1"/>
  <c r="AQ27" i="1"/>
  <c r="AL26" i="1"/>
  <c r="AN26" i="1"/>
  <c r="AG26" i="1"/>
  <c r="AI26" i="1"/>
  <c r="AB26" i="1"/>
  <c r="AD26" i="1"/>
  <c r="W26" i="1"/>
  <c r="P26" i="1"/>
  <c r="AQ26" i="1"/>
  <c r="AL25" i="1"/>
  <c r="AN25" i="1"/>
  <c r="AG25" i="1"/>
  <c r="AI25" i="1"/>
  <c r="AB25" i="1"/>
  <c r="AD25" i="1"/>
  <c r="W25" i="1"/>
  <c r="P25" i="1"/>
  <c r="AQ25" i="1"/>
  <c r="AL24" i="1"/>
  <c r="AN24" i="1"/>
  <c r="AN34" i="1" s="1"/>
  <c r="AN42" i="1" s="1"/>
  <c r="AG24" i="1"/>
  <c r="AI24" i="1"/>
  <c r="AB24" i="1"/>
  <c r="AD24" i="1"/>
  <c r="W24" i="1"/>
  <c r="P24" i="1"/>
  <c r="AQ24" i="1"/>
  <c r="AR23" i="1"/>
  <c r="AS23" i="1" s="1"/>
  <c r="AL23" i="1"/>
  <c r="AN23" i="1"/>
  <c r="AG23" i="1"/>
  <c r="AI23" i="1"/>
  <c r="AB23" i="1"/>
  <c r="AD23" i="1"/>
  <c r="W23" i="1"/>
  <c r="P23" i="1"/>
  <c r="AQ23" i="1"/>
  <c r="AR22" i="1"/>
  <c r="AS22" i="1" s="1"/>
  <c r="AL22" i="1"/>
  <c r="AN22" i="1"/>
  <c r="AG22" i="1"/>
  <c r="AI22" i="1"/>
  <c r="AB22" i="1"/>
  <c r="AD22" i="1"/>
  <c r="W22" i="1"/>
  <c r="P22" i="1"/>
  <c r="AQ22" i="1"/>
  <c r="AR21" i="1"/>
  <c r="AS21" i="1" s="1"/>
  <c r="AL21" i="1"/>
  <c r="AN21" i="1"/>
  <c r="AG21" i="1"/>
  <c r="AI21" i="1"/>
  <c r="AB21" i="1"/>
  <c r="AD21" i="1"/>
  <c r="W21" i="1"/>
  <c r="P21" i="1"/>
  <c r="AQ21" i="1"/>
  <c r="AR20" i="1"/>
  <c r="AS20" i="1" s="1"/>
  <c r="AL20" i="1"/>
  <c r="AN20" i="1"/>
  <c r="AG20" i="1"/>
  <c r="AI20" i="1"/>
  <c r="AB20" i="1"/>
  <c r="AD20" i="1"/>
  <c r="W20" i="1"/>
  <c r="P20" i="1"/>
  <c r="AQ20" i="1"/>
  <c r="AL19" i="1"/>
  <c r="AN19" i="1"/>
  <c r="AG19" i="1"/>
  <c r="AI19" i="1"/>
  <c r="AB19" i="1"/>
  <c r="AD19" i="1"/>
  <c r="P19" i="1"/>
  <c r="AQ19" i="1"/>
  <c r="AD34" i="1"/>
  <c r="AD42" i="1" s="1"/>
  <c r="AI34" i="1"/>
  <c r="AI42" i="1" s="1"/>
  <c r="AS34" i="1" l="1"/>
</calcChain>
</file>

<file path=xl/sharedStrings.xml><?xml version="1.0" encoding="utf-8"?>
<sst xmlns="http://schemas.openxmlformats.org/spreadsheetml/2006/main" count="469" uniqueCount="240">
  <si>
    <t>VIGENCIA DE LA PLANEACIÓN 2022</t>
  </si>
  <si>
    <t>PROCESOS ASOCIADOS</t>
  </si>
  <si>
    <t>CONTROL DE CAMBIOS</t>
  </si>
  <si>
    <t>VERSIÓN</t>
  </si>
  <si>
    <t>FECHA</t>
  </si>
  <si>
    <t>DESCRIPCIÓN DE LA MODIFICACIÓN</t>
  </si>
  <si>
    <t>PLAN ESTRATÉGICO INSTITUCIONAL</t>
  </si>
  <si>
    <t>PROCESO</t>
  </si>
  <si>
    <t>META</t>
  </si>
  <si>
    <t>INDICADOR</t>
  </si>
  <si>
    <t>RESULTADO</t>
  </si>
  <si>
    <t>SEGUIMIENTO PLANES DE GESTIÓN DEL PROCESO</t>
  </si>
  <si>
    <t>SEGUIMIENTO PLAN DE GESTIÓN DEL PROCESO</t>
  </si>
  <si>
    <t>SEGUIMIENTO PLAN GESTIÓN DEL PROCESO</t>
  </si>
  <si>
    <t xml:space="preserve">I TRIMESTRE </t>
  </si>
  <si>
    <t xml:space="preserve">II TRIMESTRE </t>
  </si>
  <si>
    <t xml:space="preserve">III TRIMESTRE </t>
  </si>
  <si>
    <t xml:space="preserve">IV TRIMESTRE </t>
  </si>
  <si>
    <t>EVALUACIÓN FINAL PLAN DE GESTIÓN</t>
  </si>
  <si>
    <t>No OE</t>
  </si>
  <si>
    <t>OBJETIVO ESTRATÉGICO</t>
  </si>
  <si>
    <t>No. Meta</t>
  </si>
  <si>
    <t>META PLAN DE GESTIÓN VIGENCIA</t>
  </si>
  <si>
    <t>TIPO DE META</t>
  </si>
  <si>
    <t>NOMBRE DEL INDICADOR</t>
  </si>
  <si>
    <t>FORMULA INDICADOR</t>
  </si>
  <si>
    <t>LÍNEA BASE</t>
  </si>
  <si>
    <t>TIPO DE PROGRAMACIÓN</t>
  </si>
  <si>
    <t>UNIDAD DE MEDIDA</t>
  </si>
  <si>
    <t>I TRIMESTRE</t>
  </si>
  <si>
    <t>II TRIMESTRE</t>
  </si>
  <si>
    <t>III TRIMESTRE</t>
  </si>
  <si>
    <t>IV TRIMESTRE</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</si>
  <si>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</si>
  <si>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</si>
  <si>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</si>
  <si>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</si>
  <si>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</si>
  <si>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</si>
  <si>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</si>
  <si>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</si>
  <si>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</si>
  <si>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</si>
  <si>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MEDIO DE VERIFICACIÓN</t>
  </si>
  <si>
    <t>SUMATORIA DE LO EJECUTADO EN CADA TRIMESTRE</t>
  </si>
  <si>
    <t>RESULTADO NUMÉRICO DE LA MEDICIÓN ANUAL</t>
  </si>
  <si>
    <t>ANÁLISIS DE RESULTADO</t>
  </si>
  <si>
    <t>Realizar acciones enfocadas al fortalecimiento de la gobernabilidad democrática local.</t>
  </si>
  <si>
    <t>Gestión Pública Territorial Local</t>
  </si>
  <si>
    <t>Retadora (Mejora)</t>
  </si>
  <si>
    <t>Avance cuplimiento metas Plan de Desarrollo Local (metas entregadas).</t>
  </si>
  <si>
    <t>% Avance metas Plan de Desarrollo Local acumulado al periodo evaluado  (-)  % Avance acumulado m etas entregadas Plan de Desarrollo Local al 31 de diciembre de 2021. (metas entregadas)</t>
  </si>
  <si>
    <t>Creciente</t>
  </si>
  <si>
    <t>Porcentaje</t>
  </si>
  <si>
    <t xml:space="preserve">Efectividad </t>
  </si>
  <si>
    <t>Reporte trimestral de avance del Plan de Desarrollo Local - PDL</t>
  </si>
  <si>
    <t>MUSI</t>
  </si>
  <si>
    <t>Alcaldía Local - Área de Gestión del Desarrollo, Adminsitrativa y Financiera</t>
  </si>
  <si>
    <t>Matriz MUSI</t>
  </si>
  <si>
    <t>Dirección para la Gestión del Desarrollo Local</t>
  </si>
  <si>
    <t>Gestión Corporativa Institucional</t>
  </si>
  <si>
    <r>
      <t xml:space="preserve">Girar mínimo el </t>
    </r>
    <r>
      <rPr>
        <b/>
        <sz val="11"/>
        <color theme="1"/>
        <rFont val="Calibri Light"/>
        <family val="2"/>
      </rPr>
      <t>68%</t>
    </r>
    <r>
      <rPr>
        <sz val="11"/>
        <color theme="1"/>
        <rFont val="Calibri Light"/>
        <family val="2"/>
      </rPr>
      <t xml:space="preserve"> del presupuesto comprometido constituido como obligaciones por pagar de la vigencia 2021.</t>
    </r>
  </si>
  <si>
    <t>Porcentaje de giros acumulados de obligaciones por pagar de la vigencia 2021</t>
  </si>
  <si>
    <t>(Giros acumulados/Presupuesto comprometido constituido como obligaciones por pagar de la vigencia 2021)*100</t>
  </si>
  <si>
    <t xml:space="preserve">Eficacia </t>
  </si>
  <si>
    <t>Reporte seguimiento mensual consolidado</t>
  </si>
  <si>
    <t>BOGDATA</t>
  </si>
  <si>
    <t>Informe de ejecución presupuestal de obligaciones por pagar</t>
  </si>
  <si>
    <t>Porcentaje de giros acumulados de obligaciones por pagar de la vigencia 2020 y anteriores</t>
  </si>
  <si>
    <t>(Giros acumulados/Presupuesto comprometido constituido como obligaciones por pagar de la vigencia 2020 y anteriores)*100</t>
  </si>
  <si>
    <t>Porcentaje de compromiso del presupuesto de inversión directa de la vigencia 2021</t>
  </si>
  <si>
    <t>(Valor de RP de inversión directa de la vigencia  / Valor total del presupuesto de inversión directa de la Vigencia)*100</t>
  </si>
  <si>
    <t>Reporte de ejecución presupuestal BOGDATA</t>
  </si>
  <si>
    <t>Porcentaje de giros acumulados</t>
  </si>
  <si>
    <t>(Giros acumulados de inversión directa/Presupuesto disponible de inversión directa de la vigencia)*100</t>
  </si>
  <si>
    <t xml:space="preserve">Gestión </t>
  </si>
  <si>
    <t>Porcentaje de contratos registrados en SIPSE Local</t>
  </si>
  <si>
    <t>(Número de contratos registrados en SIPSE Local /Número de contratos publicados en la plataforma SECOP I y II)*100%</t>
  </si>
  <si>
    <t>Constante</t>
  </si>
  <si>
    <t>Reporte de seguimiento  consolidado</t>
  </si>
  <si>
    <t>SIPSE LOCAL y SECOP</t>
  </si>
  <si>
    <t>Reporte de seguimiento SIPSE Local y SECOP</t>
  </si>
  <si>
    <r>
      <t xml:space="preserve">Lograr que el </t>
    </r>
    <r>
      <rPr>
        <b/>
        <sz val="11"/>
        <color theme="1"/>
        <rFont val="Calibri Light"/>
        <family val="2"/>
      </rPr>
      <t>100%</t>
    </r>
    <r>
      <rPr>
        <sz val="11"/>
        <color theme="1"/>
        <rFont val="Calibri Light"/>
        <family val="2"/>
      </rPr>
      <t xml:space="preserve"> de los contratos celebrados se encuentren en estado ejecución dentro del sistema SIPSE Local. </t>
    </r>
  </si>
  <si>
    <t>Porcentaje de contratos en estado ejecución registrados en SIPSE Local</t>
  </si>
  <si>
    <t>(Número de contratos registrados en SIPSE Local en estado ejecución /Número total de contratos registrados en SECOP en estado En ejecucion o Firmado)*100%</t>
  </si>
  <si>
    <t>SIPSE LOCAL</t>
  </si>
  <si>
    <t>Reporte de SIPSE Local</t>
  </si>
  <si>
    <r>
      <t xml:space="preserve">Registrar y actualizar al </t>
    </r>
    <r>
      <rPr>
        <b/>
        <sz val="11"/>
        <color theme="1"/>
        <rFont val="Calibri Light"/>
        <family val="2"/>
      </rPr>
      <t>100%</t>
    </r>
    <r>
      <rPr>
        <sz val="11"/>
        <color theme="1"/>
        <rFont val="Calibri Light"/>
        <family val="2"/>
      </rPr>
      <t xml:space="preserve"> la información en los módulos y funcionalidades en producción de SIPSE Local de la vigencia (Módulo de proyectos-Banco de Iniciativas, Módulo de Contratación y Financiero).</t>
    </r>
  </si>
  <si>
    <t>Porcentaje de registro total de información de los proyectos de inversión local en SIPSE Local</t>
  </si>
  <si>
    <t>(Proyectos y contratos registrados con toda la información en SIPSE Local / Proyectos y contratos registrados y aprobados en aplicativos oficiales (SEGPLAN /BOGDATA/SECOP))*100%</t>
  </si>
  <si>
    <t>Reporte de seguimiento
consolidado</t>
  </si>
  <si>
    <t>Alcaldía Local</t>
  </si>
  <si>
    <t>Inspección, Vigilancia y Control</t>
  </si>
  <si>
    <t xml:space="preserve">Expedientes a cargo de las inspecciones de policía impulsados </t>
  </si>
  <si>
    <t xml:space="preserve">Número de expedientes a cargo de las inspecciones de policía impulsados </t>
  </si>
  <si>
    <t>Resultados a 31 de diciembre de 2021</t>
  </si>
  <si>
    <t>Suma</t>
  </si>
  <si>
    <t xml:space="preserve">Expedientes de actuaciones de policía </t>
  </si>
  <si>
    <t>Reporte de seguimiento de impulsos procesales</t>
  </si>
  <si>
    <t>Aplicativo ARCO</t>
  </si>
  <si>
    <t>Alcaldía Local - Área de Gestión Policiva</t>
  </si>
  <si>
    <t>Reporte de seguimiento del Aplicativo ARCO</t>
  </si>
  <si>
    <t>Dirección para la Gestión Policiva</t>
  </si>
  <si>
    <t>Fallos de fondo en primera instancia proferidos</t>
  </si>
  <si>
    <t>Número de Fallos de fondo en primera instancia proferidos</t>
  </si>
  <si>
    <t>Fallos de fondo</t>
  </si>
  <si>
    <t>Reporte de seguimiento de fallos de fondo de actuaciones de policía</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</si>
  <si>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</si>
  <si>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</si>
  <si>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</si>
  <si>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</si>
  <si>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</si>
  <si>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Reporte de seguimiento del Aplicativo Si Actúa I</t>
  </si>
  <si>
    <t>Actuaciones Administrativas terminadas hasta la primera instancia</t>
  </si>
  <si>
    <t>Número de Actuaciones Administrativas terminadas hasta la primera instancia</t>
  </si>
  <si>
    <t>Actuaciones administrativas terminadas por vía gubernativa</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</si>
  <si>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</si>
  <si>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</si>
  <si>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</si>
  <si>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</si>
  <si>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</si>
  <si>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Acciones de control u operativos en materia actividad económica realizadas</t>
  </si>
  <si>
    <t>Número de Acciones de control u operativos en materia actividad económica realizadas</t>
  </si>
  <si>
    <t>Acciones de control u operativos para el cumplimiento de los fallos de cerros orientales realizadas</t>
  </si>
  <si>
    <t>Número de Acciones de control u operativos para el cumplimiento de los fallos de Río Bogotá</t>
  </si>
  <si>
    <t>TOTAL METAS PROCESOS ALCALDÍA (80%)</t>
  </si>
  <si>
    <t>Fortalecer la gestión institucional aumentando las capacidades de la entidad para la planeación, seguimiento y ejecución de sus metas y recursos, y la gestión del talento humano.</t>
  </si>
  <si>
    <t>TOTAL PLAN DE GESTIÓN (100%)</t>
  </si>
  <si>
    <t>FORMULACIÓN Y SEGUIMIENTO PLANES DE GESTIÓN NIVEL LOCAL
ALCALDÍA LOCAL DE SUBA</t>
  </si>
  <si>
    <t>METODO DE VERIFICACIÓN PARA EL SEGUIMIENTO</t>
  </si>
  <si>
    <r>
      <t xml:space="preserve">Aumentar </t>
    </r>
    <r>
      <rPr>
        <b/>
        <sz val="11"/>
        <rFont val="Calibri Light"/>
        <family val="2"/>
      </rPr>
      <t xml:space="preserve">20 </t>
    </r>
    <r>
      <rPr>
        <sz val="11"/>
        <rFont val="Calibri Light"/>
        <family val="2"/>
      </rPr>
      <t>puntos porcentuales el avance de las metas del Plan de Desarrollo Local acumuladas al 30 de septiembre de 2022, con respecto al avance a 31 de diciembre de 2021 (metas entregadas).</t>
    </r>
  </si>
  <si>
    <r>
      <t>Girar mínimo el </t>
    </r>
    <r>
      <rPr>
        <b/>
        <sz val="11"/>
        <color theme="1"/>
        <rFont val="Calibri Light"/>
        <family val="2"/>
      </rPr>
      <t>65%</t>
    </r>
    <r>
      <rPr>
        <sz val="11"/>
        <color theme="1"/>
        <rFont val="Calibri Light"/>
        <family val="2"/>
      </rPr>
      <t xml:space="preserve"> del presupuesto comprometido constituido como obligaciones por pagar de la vigencia 2020 y anteriores.
</t>
    </r>
  </si>
  <si>
    <r>
      <t xml:space="preserve">Comprometer mínimo el </t>
    </r>
    <r>
      <rPr>
        <b/>
        <sz val="11"/>
        <color theme="1"/>
        <rFont val="Calibri Light"/>
        <family val="2"/>
      </rPr>
      <t>40%</t>
    </r>
    <r>
      <rPr>
        <sz val="11"/>
        <color theme="1"/>
        <rFont val="Calibri Light"/>
        <family val="2"/>
      </rPr>
      <t xml:space="preserve"> al 30 de junio y el </t>
    </r>
    <r>
      <rPr>
        <b/>
        <sz val="11"/>
        <color theme="1"/>
        <rFont val="Calibri Light"/>
        <family val="2"/>
      </rPr>
      <t>95</t>
    </r>
    <r>
      <rPr>
        <sz val="11"/>
        <color theme="1"/>
        <rFont val="Calibri Light"/>
        <family val="2"/>
      </rPr>
      <t>% al 31 de diciembre del presupuesto de inversión directa de la vigencia 2022.</t>
    </r>
  </si>
  <si>
    <r>
      <t xml:space="preserve">Girar mínimo el </t>
    </r>
    <r>
      <rPr>
        <b/>
        <sz val="11"/>
        <color rgb="FF000000"/>
        <rFont val="Calibri Light"/>
        <family val="2"/>
      </rPr>
      <t>45%</t>
    </r>
    <r>
      <rPr>
        <sz val="11"/>
        <color rgb="FF000000"/>
        <rFont val="Calibri Light"/>
        <family val="2"/>
      </rPr>
      <t> del presupuesto total  disponible de inversión directa de la vigencia.</t>
    </r>
  </si>
  <si>
    <r>
      <t xml:space="preserve">Registrar en el sistema SIPSE Local, el </t>
    </r>
    <r>
      <rPr>
        <b/>
        <sz val="11"/>
        <color theme="1"/>
        <rFont val="Calibri Light"/>
        <family val="2"/>
      </rPr>
      <t>100%</t>
    </r>
    <r>
      <rPr>
        <sz val="11"/>
        <color theme="1"/>
        <rFont val="Calibri Light"/>
        <family val="2"/>
      </rPr>
      <t xml:space="preserve"> de los contratos publicados en la plataforma SECOP I y II de la vigencia. </t>
    </r>
  </si>
  <si>
    <r>
      <t xml:space="preserve">Realizar </t>
    </r>
    <r>
      <rPr>
        <b/>
        <sz val="11"/>
        <color theme="1"/>
        <rFont val="Calibri Light"/>
        <family val="2"/>
        <scheme val="major"/>
      </rPr>
      <t>15.120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</si>
  <si>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r>
      <t xml:space="preserve">Proferir </t>
    </r>
    <r>
      <rPr>
        <b/>
        <sz val="11"/>
        <color theme="1"/>
        <rFont val="Calibri Light"/>
        <family val="2"/>
        <scheme val="major"/>
      </rPr>
      <t>7.560</t>
    </r>
    <r>
      <rPr>
        <b/>
        <sz val="11"/>
        <color theme="1"/>
        <rFont val="Calibri Light"/>
        <family val="1"/>
        <scheme val="major"/>
      </rPr>
      <t xml:space="preserve"> </t>
    </r>
    <r>
      <rPr>
        <sz val="11"/>
        <color theme="1"/>
        <rFont val="Calibri Light"/>
        <family val="2"/>
        <scheme val="major"/>
      </rPr>
      <t xml:space="preserve"> fallos de fondo en primera instancia sobre las actuaciones de policía que se encuentran a cargo de las inspecciones de policía</t>
    </r>
  </si>
  <si>
    <r>
      <t xml:space="preserve">Terminar (archivar) </t>
    </r>
    <r>
      <rPr>
        <b/>
        <sz val="11"/>
        <color theme="1"/>
        <rFont val="Calibri Light"/>
        <family val="2"/>
        <scheme val="major"/>
      </rPr>
      <t>1.000</t>
    </r>
    <r>
      <rPr>
        <b/>
        <sz val="11"/>
        <color indexed="8"/>
        <rFont val="Calibri Light"/>
        <family val="2"/>
      </rPr>
      <t xml:space="preserve"> </t>
    </r>
    <r>
      <rPr>
        <sz val="11"/>
        <color indexed="8"/>
        <rFont val="Calibri Light"/>
        <family val="2"/>
      </rPr>
      <t>actuaciones administrativas activas</t>
    </r>
  </si>
  <si>
    <r>
      <t xml:space="preserve">Terminar </t>
    </r>
    <r>
      <rPr>
        <b/>
        <sz val="11"/>
        <color theme="1"/>
        <rFont val="Calibri Light"/>
        <family val="2"/>
        <scheme val="major"/>
      </rPr>
      <t>1.200</t>
    </r>
    <r>
      <rPr>
        <sz val="11"/>
        <color theme="1"/>
        <rFont val="Calibri Light"/>
        <family val="2"/>
        <scheme val="major"/>
      </rPr>
      <t xml:space="preserve"> </t>
    </r>
    <r>
      <rPr>
        <sz val="11"/>
        <color indexed="8"/>
        <rFont val="Calibri Light"/>
        <family val="2"/>
      </rPr>
      <t>actuaciones administrativas en primera instancia</t>
    </r>
  </si>
  <si>
    <r>
      <t xml:space="preserve">Realizar </t>
    </r>
    <r>
      <rPr>
        <b/>
        <sz val="11"/>
        <color theme="1"/>
        <rFont val="Calibri Light"/>
        <family val="1"/>
        <scheme val="major"/>
      </rPr>
      <t>103</t>
    </r>
    <r>
      <rPr>
        <sz val="11"/>
        <color indexed="8"/>
        <rFont val="Calibri Light"/>
        <family val="2"/>
      </rPr>
      <t xml:space="preserve"> operativos de inspección, vigilancia y control en materia de integridad del espacio público</t>
    </r>
  </si>
  <si>
    <r>
      <t xml:space="preserve">Realizar </t>
    </r>
    <r>
      <rPr>
        <b/>
        <sz val="11"/>
        <color theme="1"/>
        <rFont val="Calibri Light"/>
        <family val="2"/>
        <scheme val="major"/>
      </rPr>
      <t>220</t>
    </r>
    <r>
      <rPr>
        <sz val="11"/>
        <color indexed="8"/>
        <rFont val="Calibri Light"/>
        <family val="2"/>
      </rPr>
      <t xml:space="preserve"> operativos de inspección, vigilancia y control en materia de actividad económica </t>
    </r>
  </si>
  <si>
    <r>
      <t xml:space="preserve">Realizar </t>
    </r>
    <r>
      <rPr>
        <b/>
        <sz val="11"/>
        <color theme="1"/>
        <rFont val="Calibri Light"/>
        <family val="2"/>
        <scheme val="major"/>
      </rPr>
      <t xml:space="preserve">21 </t>
    </r>
    <r>
      <rPr>
        <sz val="11"/>
        <color indexed="8"/>
        <rFont val="Calibri Light"/>
        <family val="2"/>
      </rPr>
      <t>operativos de inspección, vigilancia y control para dar cumplimiento a los fallos de río Bogotá</t>
    </r>
  </si>
  <si>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</si>
  <si>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</si>
  <si>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</si>
  <si>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</si>
  <si>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</si>
  <si>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</si>
  <si>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2021</t>
  </si>
  <si>
    <t xml:space="preserve">Constante </t>
  </si>
  <si>
    <t>Porcentaje de buenas prácticas ambientales implementadas</t>
  </si>
  <si>
    <t>No programada</t>
  </si>
  <si>
    <t>Resultados de medición de los criterios ambientales</t>
  </si>
  <si>
    <t>Herramienta Oficina Asesora de Planeación</t>
  </si>
  <si>
    <t>Alcaldía local</t>
  </si>
  <si>
    <t>Oficina Asesora de Planeación Institucional - Grupo de gestión ambiental</t>
  </si>
  <si>
    <t>Listas de chequeo al cumplimiento de criterios ambientales remitidos por la OAP</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</si>
  <si>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</si>
  <si>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</si>
  <si>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</si>
  <si>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</si>
  <si>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2021</t>
  </si>
  <si>
    <t>Porcentaje de planes de mejora sin vencimientos</t>
  </si>
  <si>
    <t>Reporte de acciones de mejora sin vencimiento</t>
  </si>
  <si>
    <t>MIMEC - SIG</t>
  </si>
  <si>
    <t>Oficina Asesora de Planeación Institucional - Grupo de planeación institucional y sectorial</t>
  </si>
  <si>
    <t>Reportes MIMEC - SIG remitidos por la OAP</t>
  </si>
  <si>
    <t xml:space="preserve">Comunicación Estratégica </t>
  </si>
  <si>
    <t>MT3</t>
  </si>
  <si>
    <t>Mantener el 100% de la información de la páginas Web actualizada, de acuerdo a lo establecido en la Ley 1712 de 2014</t>
  </si>
  <si>
    <t>Porcentaje de cumplimiento en la publicación de información</t>
  </si>
  <si>
    <t>(No de requisitos de la Ley 1712 de 2014 de publicación de la información en la página web cumplidos / No total de requisitos de la Ley 1712 de 2014 de publicación de la información) X 100</t>
  </si>
  <si>
    <t>Porcentaje de requisitos cumplidos</t>
  </si>
  <si>
    <t>Reporte de actualización de la información en la página web de la alcaldía local</t>
  </si>
  <si>
    <t>Página Web Alcaldía Local</t>
  </si>
  <si>
    <t>Oficina Asesora de Comunicaciones</t>
  </si>
  <si>
    <t>Revisión página Web de la alcaldía</t>
  </si>
  <si>
    <t>MT4</t>
  </si>
  <si>
    <t>Participar del 100% de las capacitaciones que se realicen en gestión de riesgos, planes de mejora y sistema de gestión institucional</t>
  </si>
  <si>
    <t>Participación en capacitaciones</t>
  </si>
  <si>
    <t>(No. de capacitaciones en las que asistió / No. de capacitaciones convocadas) X 100</t>
  </si>
  <si>
    <t xml:space="preserve">Porcentaje de participación en capacitaciones  </t>
  </si>
  <si>
    <t>Registros y/o soportes de partipación en las capacitaciones programadas</t>
  </si>
  <si>
    <t>Listado de asistencia
Video de la reunión
Presentación</t>
  </si>
  <si>
    <t>Brindar atención oportuna y de calidad a los diferentes sectores poblacionales, generando relaciones de confianza y respeto por la diferencia.</t>
  </si>
  <si>
    <t>Servicio a la Ciudadanía</t>
  </si>
  <si>
    <t>MT5</t>
  </si>
  <si>
    <t>Dar respuesta al 100% de los requerimientos ciudadanos asignados a la alcaldía local con corte a 31 de diciembre de 2021 tipificadas como Derechos de Petición registradas en el aplicativo Bogotá te Escucha y gestor documental ORFEO, según la información de seguimiento presentada por el proceso de Servicio a la Ciudadanía.</t>
  </si>
  <si>
    <t>Porcentaje de requerimientos ciudadanos con respuesta definitiva</t>
  </si>
  <si>
    <t>(No. de respuestas efectuadas / No. requerimientos instaurados antes del 31 de diciembre 2021) X 100</t>
  </si>
  <si>
    <t>Reporte de respuestas a la ciudadania</t>
  </si>
  <si>
    <t xml:space="preserve">Reporte Aplicativo BOGOTA TE ESCUCHA </t>
  </si>
  <si>
    <t>Subsecretaria de Gestión Institucional - Grupo Oficina de atención a la Ciudadanía</t>
  </si>
  <si>
    <t>Reporte Aplicativo BOGOTA TE ESCUCHA.</t>
  </si>
  <si>
    <t>MT6</t>
  </si>
  <si>
    <t>Dar respuesta al 80% de los requerimientos ciudadanos asignados a la alcaldía local ingresados en la vigencia 2022 y asignados a la Alcaldía Local de la vigencia actual tipificadas como Derechos de Petición registradas en el aplicativo Bogotá te Escucha y gestor documental ORFEO dentro de los terminos de ley, según la información de seguimiento presentada por el proceso de Servicio a la Ciudadanía.</t>
  </si>
  <si>
    <t>(No. de respuestas efectuadas / No. requerimientos instaurados en la vigencia 2022 que deben tener respuesta) X 100</t>
  </si>
  <si>
    <t>N/A</t>
  </si>
  <si>
    <t>% resultado de la Alcaldía Local al 31 de diciembre de 2021</t>
  </si>
  <si>
    <t>Código Formato: PLE-PIN-F018
Versión: 5
Vigencia desde: 31 de enero de 2022
Caso HOLA: 222703</t>
  </si>
  <si>
    <r>
      <t xml:space="preserve">Publicación del plan de gestión aprobado. Caso HOLA: </t>
    </r>
    <r>
      <rPr>
        <b/>
        <sz val="11"/>
        <rFont val="Calibri Light"/>
        <family val="2"/>
      </rPr>
      <t>223547</t>
    </r>
  </si>
  <si>
    <t>11 de marzo de 2022</t>
  </si>
  <si>
    <t xml:space="preserve">Se corrige el responsable del reporte de las metas No. 13, 14 y 15. Se incluyen los procesos asociados a las metas transversales. </t>
  </si>
  <si>
    <t>Gestión Pública Territorial Local
Gestión Corporativa Institucional
Inspección, Vigilancia y Control
Planeación Institucional
Comunicación Estratégica
Servicio a la Ciudadanía</t>
  </si>
  <si>
    <t>31 de enero de 2022</t>
  </si>
  <si>
    <t>31 de marzo de 2022</t>
  </si>
  <si>
    <t>Se anticipa la programación de la meta transversal No. 4 de capacitación en el sistema de gestión, pasando del II trimestre al I trimestre.</t>
  </si>
  <si>
    <t>28 de abril de 2022</t>
  </si>
  <si>
    <t>No programada para el I trimestre de 2022</t>
  </si>
  <si>
    <t>TOTAL METAS TRANSVERSALES (20%)</t>
  </si>
  <si>
    <t>La alcaldía local realizó el giro acumulado de $11.378.907.279 de los $35.204.441.765 del presupuesto comprometido constituido como obligaciones por pagar de la vigencia 2021. Se logró una ejecución del 32,32%.</t>
  </si>
  <si>
    <t xml:space="preserve">No programada para el I trimestre de 2022. 
En este periodo no se registran datos en razón a que la información oficial de avance en las metas del Plan de Desarrollo Local aún no es publicada por la SDP. </t>
  </si>
  <si>
    <t>Reporte DGDL</t>
  </si>
  <si>
    <t>La alcaldía local realizó el giro acumulado de $5.111.482.517 del presupuesto comprometido por $25.891.552.370 constituido como obligaciones por pagar de la vigencia 2020 y anteriores, lo que representa una ejecución de la meta del 19,74%.</t>
  </si>
  <si>
    <t xml:space="preserve">La alcaldía local ha comprometido $29.508.590.873 de los $104.682.047.000 constituidos como presupuesto de inversión directa de la vigencia. Se logró la ejecución del 28,19%, lo que representa un cumplimiento al 100% de lo programado para el periodo. </t>
  </si>
  <si>
    <t>La alcaldía local ha realizado del giro acumulado de $12.412.000.000 de los $104.682.047.000 constituidos como Presupuesto disponible de inversión directa de la vigencia, lo que representa una ejecución del 11,86%.</t>
  </si>
  <si>
    <t xml:space="preserve">La alcaldía local ha registrado 348 contratos en SIPSE Local, de los 349 contratos publicados en la plataforma SECOP I y II, lo que representa una ejecución de la meta del 99,71% para el periodo. </t>
  </si>
  <si>
    <t xml:space="preserve">La alcaldía local tiene  348 contratos registrados en SIPSE Local en estado ejecución, de los 348 contratos registrados en SECOP en estado En ejecución o Firmado, lo que representa un nivel de ejecución del 100%. </t>
  </si>
  <si>
    <t>Reporte DGP</t>
  </si>
  <si>
    <t>La alcaldía local realizó 3574 impulsos procesales sobre las actuaciones de policía que se encuentran a cargo de las inspecciones de policía</t>
  </si>
  <si>
    <t>La alcaldía local profirió 626 fallos de fondo en primera instancia sobre las actuaciones de policía que se encuentran a cargo de las inspecciones de policía</t>
  </si>
  <si>
    <t>La alcaldía local terminó 177 actuaciones administrativas activas</t>
  </si>
  <si>
    <t>La alcaldía local terminó 280 actuaciones administrativas en primera instancia</t>
  </si>
  <si>
    <t>Durante el trimestre fueron desarrollados 67 operativos de espacio público</t>
  </si>
  <si>
    <t>Registo de actas digitalizadas con cada operativo hecho.</t>
  </si>
  <si>
    <t>Durante el trimestre fueron desarrollados 45 operativos de actividad económica</t>
  </si>
  <si>
    <t>Durante el trimestre fueron desarrollados 9 operativos Río Bogotá</t>
  </si>
  <si>
    <t xml:space="preserve">A corte del 31 de marzo de 2022 se han registrado 352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t>
  </si>
  <si>
    <t>La alcaldía local ha registrado 348 contratos en SIPSE Local, de los 349 contratos publicados en la plataforma SECOP I y II, lo que representa una ejecución acumulada del 24,93%.</t>
  </si>
  <si>
    <t>La alcaldía local tiene  348 contratos registrados en SIPSE Local en estado ejecución, de los 348 contratos registrados en SECOP en estado En ejecución o Firmado, lo que representa un nivel de ejecución acumulada del 25%</t>
  </si>
  <si>
    <t xml:space="preserve">No programada para el I trimestre de 2022. </t>
  </si>
  <si>
    <t xml:space="preserve">La Alcaldía Local participó en la capacitación dada a los promotores de mejora, en que se trataron temas como planeación estratégica, control de documentos, riesgos, planes de mejora y otros mecanismos de planeación y control de la gestión. </t>
  </si>
  <si>
    <t>Presentación realizada y listado de asistencia TEAMS</t>
  </si>
  <si>
    <t>Reporte Subsecretaría de Gestión Institucional</t>
  </si>
  <si>
    <t>La alcaldía local atendió los 44 requerimientos ciudadanos recibidos de vigencias anteriores</t>
  </si>
  <si>
    <t>La alcaldía local atendió 220 de los 236 requerimientos ciudadanos recibidos de la vigencia 2022</t>
  </si>
  <si>
    <t>Reporte MIMEC</t>
  </si>
  <si>
    <t xml:space="preserve">La alcaldía local cuenta con 4 acciones de mejora vencidas de las 22 acciones de mejora abiertas, lo que representa una ejecución de la meta del 81,82%. </t>
  </si>
  <si>
    <t>La alcaldía local cuenta con 4 acciones de mejora vencidas de las 22 acciones de mejora abiertas</t>
  </si>
  <si>
    <t>Para el primer trimestre de la vigencia 2022, el plan de gestión de la Alcaldía Local alcanzó un nivel de desempeño del 94,62% de acuerdo con lo programado, y del 26,10%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</si>
</sst>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Calibri"/>
      <family val="2"/>
      <scheme val="minor"/>
    </font>
    <font>
      <sz val="11"/>
      <color rgb="FF9C0006"/>
      <name val="Calibri"/>
      <family val="2"/>
      <scheme val="minor"/>
    </font>
    <font>
      <b/>
      <sz val="11"/>
      <color rgb="FF000000"/>
      <name val="Calibri Light"/>
      <family val="2"/>
    </font>
    <font>
      <sz val="11"/>
      <color rgb="FF000000"/>
      <name val="Calibri Light"/>
      <family val="2"/>
    </font>
    <font>
      <sz val="11"/>
      <color theme="1"/>
      <name val="Calibri Light"/>
      <family val="2"/>
      <scheme val="major"/>
    </font>
    <font>
      <sz val="9"/>
      <color rgb="FF323130"/>
      <name val="Segoe UI"/>
      <family val="2"/>
    </font>
    <font>
      <sz val="11"/>
      <name val="Calibri Light"/>
      <family val="2"/>
    </font>
    <font>
      <b/>
      <sz val="11"/>
      <name val="Calibri Light"/>
      <family val="2"/>
    </font>
    <font>
      <sz val="11"/>
      <color theme="1"/>
      <name val="Calibri Light"/>
      <family val="2"/>
    </font>
    <font>
      <b/>
      <sz val="11"/>
      <color theme="1"/>
      <name val="Calibri Light"/>
      <family val="2"/>
    </font>
    <font>
      <b/>
      <sz val="11"/>
      <color theme="1"/>
      <name val="Calibri Light"/>
      <family val="1"/>
      <scheme val="major"/>
    </font>
    <font>
      <sz val="11"/>
      <name val="Calibri Light"/>
      <family val="2"/>
      <scheme val="major"/>
    </font>
    <font>
      <b/>
      <sz val="11"/>
      <color indexed="8"/>
      <name val="Calibri Light"/>
      <family val="2"/>
    </font>
    <font>
      <sz val="11"/>
      <color indexed="8"/>
      <name val="Calibri Light"/>
      <family val="2"/>
    </font>
    <font>
      <sz val="11"/>
      <name val="Calibri"/>
      <family val="2"/>
      <scheme val="minor"/>
    </font>
    <font>
      <b/>
      <sz val="12"/>
      <color rgb="FF000000"/>
      <name val="Calibri Light"/>
      <family val="2"/>
    </font>
    <font>
      <sz val="11"/>
      <color rgb="FF0070C0"/>
      <name val="Calibri Light"/>
      <family val="2"/>
      <scheme val="major"/>
    </font>
    <font>
      <sz val="11"/>
      <color rgb="FF0070C0"/>
      <name val="Calibri Light"/>
      <family val="2"/>
    </font>
    <font>
      <sz val="11"/>
      <color theme="4"/>
      <name val="Calibri Light"/>
      <family val="2"/>
    </font>
    <font>
      <b/>
      <sz val="12"/>
      <color rgb="FF0070C0"/>
      <name val="Calibri Light"/>
      <family val="2"/>
      <scheme val="major"/>
    </font>
    <font>
      <b/>
      <sz val="14"/>
      <color theme="1"/>
      <name val="Calibri Light"/>
      <family val="2"/>
      <scheme val="major"/>
    </font>
    <font>
      <b/>
      <sz val="12"/>
      <color rgb="FF0070C0"/>
      <name val="Calibri Light"/>
      <family val="2"/>
    </font>
    <font>
      <b/>
      <sz val="14"/>
      <color rgb="FF000000"/>
      <name val="Calibri Light"/>
      <family val="2"/>
    </font>
    <font>
      <sz val="14"/>
      <color rgb="FF000000"/>
      <name val="Calibri Light"/>
      <family val="2"/>
    </font>
    <font>
      <b/>
      <sz val="11"/>
      <color theme="1"/>
      <name val="Calibri Light"/>
      <family val="2"/>
      <scheme val="major"/>
    </font>
    <font>
      <sz val="12"/>
      <color rgb="FF000000"/>
      <name val="Calibri Light"/>
      <family val="2"/>
    </font>
    <font>
      <sz val="12"/>
      <color rgb="FF0070C0"/>
      <name val="Calibri Light"/>
      <family val="2"/>
    </font>
    <font>
      <b/>
      <sz val="14"/>
      <color rgb="FF0070C0"/>
      <name val="Calibri Light"/>
      <family val="2"/>
      <scheme val="major"/>
    </font>
  </fonts>
  <fills count="12">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2CC"/>
        <bgColor rgb="FF000000"/>
      </patternFill>
    </fill>
    <fill>
      <patternFill patternType="solid">
        <fgColor theme="7" tint="0.59999389629810485"/>
        <bgColor rgb="FF000000"/>
      </patternFill>
    </fill>
    <fill>
      <patternFill patternType="solid">
        <fgColor theme="7" tint="0.79998168889431442"/>
        <bgColor rgb="FF000000"/>
      </patternFill>
    </fill>
    <fill>
      <patternFill patternType="solid">
        <fgColor rgb="FFB4C6E7"/>
        <bgColor rgb="FF000000"/>
      </patternFill>
    </fill>
    <fill>
      <patternFill patternType="solid">
        <fgColor theme="4" tint="0.39997558519241921"/>
        <bgColor rgb="FF000000"/>
      </patternFill>
    </fill>
    <fill>
      <patternFill patternType="solid">
        <fgColor theme="4" tint="0.59999389629810485"/>
        <bgColor rgb="FF000000"/>
      </patternFill>
    </fill>
    <fill>
      <patternFill patternType="solid">
        <fgColor rgb="FFC6E0B4"/>
        <bgColor rgb="FF000000"/>
      </patternFill>
    </fill>
    <fill>
      <patternFill patternType="solid">
        <fgColor rgb="FFFFE699"/>
        <bgColor rgb="FF000000"/>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307">
    <xf numFmtId="0" fontId="0" fillId="0" borderId="0" xfId="0"/>
    <xf numFmtId="0" fontId="4" fillId="0" borderId="0" xfId="0" applyFont="1" applyAlignment="1">
      <alignment wrapText="1"/>
    </xf>
    <xf numFmtId="0" fontId="5" fillId="0" borderId="0" xfId="0" applyFont="1" applyAlignment="1">
      <alignment wrapText="1"/>
    </xf>
    <xf numFmtId="0" fontId="5" fillId="0" borderId="0" xfId="0" applyFont="1" applyAlignment="1">
      <alignment vertical="center" wrapText="1"/>
    </xf>
    <xf numFmtId="0" fontId="4" fillId="0" borderId="0" xfId="0" applyFont="1" applyAlignment="1">
      <alignment vertical="center" wrapText="1"/>
    </xf>
    <xf numFmtId="0" fontId="6" fillId="0" borderId="0" xfId="0" applyFont="1"/>
    <xf numFmtId="0" fontId="3" fillId="4" borderId="12" xfId="0" applyFont="1" applyFill="1" applyBorder="1" applyAlignment="1">
      <alignment horizontal="center" wrapText="1"/>
    </xf>
    <xf numFmtId="0" fontId="4" fillId="0" borderId="12" xfId="0" applyFont="1" applyBorder="1" applyAlignment="1">
      <alignment horizontal="center" wrapText="1"/>
    </xf>
    <xf numFmtId="0" fontId="4" fillId="0" borderId="24" xfId="0" applyFont="1" applyBorder="1" applyAlignment="1">
      <alignment wrapText="1"/>
    </xf>
    <xf numFmtId="0" fontId="5" fillId="0" borderId="0" xfId="0" applyFont="1" applyAlignment="1">
      <alignment horizontal="left" vertical="top"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9" borderId="38"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16" fillId="0" borderId="24" xfId="0" applyFont="1" applyBorder="1" applyAlignment="1">
      <alignment wrapText="1"/>
    </xf>
    <xf numFmtId="0" fontId="17" fillId="0" borderId="0" xfId="0" applyFont="1" applyAlignment="1">
      <alignment wrapText="1"/>
    </xf>
    <xf numFmtId="0" fontId="18" fillId="0" borderId="31" xfId="0" applyFont="1" applyBorder="1" applyAlignment="1">
      <alignment horizontal="center" vertical="center" wrapText="1"/>
    </xf>
    <xf numFmtId="0" fontId="18" fillId="0" borderId="31" xfId="0" applyFont="1" applyBorder="1" applyAlignment="1">
      <alignment horizontal="left" vertical="center" wrapText="1"/>
    </xf>
    <xf numFmtId="0" fontId="19" fillId="0" borderId="12"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18" fillId="0" borderId="32" xfId="0" applyFont="1" applyBorder="1" applyAlignment="1">
      <alignment horizontal="left" vertical="center" wrapText="1"/>
    </xf>
    <xf numFmtId="0" fontId="18" fillId="0" borderId="3"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24" xfId="0" applyFont="1" applyBorder="1" applyAlignment="1">
      <alignment wrapText="1"/>
    </xf>
    <xf numFmtId="0" fontId="20" fillId="0" borderId="0" xfId="0" applyFont="1" applyAlignment="1">
      <alignment wrapText="1"/>
    </xf>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41" xfId="0" applyFont="1" applyBorder="1" applyAlignment="1">
      <alignment horizontal="left" vertical="center" wrapText="1"/>
    </xf>
    <xf numFmtId="0" fontId="18" fillId="0" borderId="11" xfId="0" applyFont="1" applyBorder="1" applyAlignment="1">
      <alignment horizontal="left" vertical="center" wrapText="1"/>
    </xf>
    <xf numFmtId="0" fontId="21" fillId="0" borderId="0" xfId="0" applyFont="1" applyAlignment="1">
      <alignment wrapText="1"/>
    </xf>
    <xf numFmtId="0" fontId="18" fillId="0" borderId="38" xfId="0" applyFont="1" applyBorder="1" applyAlignment="1">
      <alignment horizontal="left" vertical="center" wrapText="1"/>
    </xf>
    <xf numFmtId="0" fontId="22" fillId="0" borderId="24" xfId="0" applyFont="1" applyBorder="1" applyAlignment="1">
      <alignment wrapText="1"/>
    </xf>
    <xf numFmtId="0" fontId="23" fillId="0" borderId="24" xfId="0" applyFont="1" applyBorder="1" applyAlignment="1">
      <alignment vertical="center" wrapText="1"/>
    </xf>
    <xf numFmtId="0" fontId="4" fillId="0" borderId="0" xfId="0" applyFont="1" applyAlignment="1">
      <alignment horizontal="center" wrapText="1"/>
    </xf>
    <xf numFmtId="2" fontId="4" fillId="0" borderId="0" xfId="0" applyNumberFormat="1" applyFont="1" applyAlignment="1">
      <alignment wrapText="1"/>
    </xf>
    <xf numFmtId="0" fontId="16" fillId="4" borderId="47" xfId="0" applyFont="1" applyFill="1" applyBorder="1" applyAlignment="1">
      <alignment wrapText="1"/>
    </xf>
    <xf numFmtId="0" fontId="16" fillId="4" borderId="45" xfId="0" applyFont="1" applyFill="1" applyBorder="1" applyAlignment="1">
      <alignment wrapText="1"/>
    </xf>
    <xf numFmtId="0" fontId="16" fillId="4" borderId="48" xfId="0" applyFont="1" applyFill="1" applyBorder="1" applyAlignment="1">
      <alignment wrapText="1"/>
    </xf>
    <xf numFmtId="0" fontId="23" fillId="0" borderId="13" xfId="0" applyFont="1" applyBorder="1" applyAlignment="1">
      <alignment wrapText="1"/>
    </xf>
    <xf numFmtId="0" fontId="23" fillId="0" borderId="17" xfId="0" applyFont="1" applyBorder="1" applyAlignment="1">
      <alignment wrapText="1"/>
    </xf>
    <xf numFmtId="0" fontId="23" fillId="0" borderId="19" xfId="0" applyFont="1" applyBorder="1" applyAlignment="1">
      <alignment wrapText="1"/>
    </xf>
    <xf numFmtId="0" fontId="22" fillId="4" borderId="47" xfId="0" applyFont="1" applyFill="1" applyBorder="1" applyAlignment="1">
      <alignment wrapText="1"/>
    </xf>
    <xf numFmtId="0" fontId="22" fillId="4" borderId="45" xfId="0" applyFont="1" applyFill="1" applyBorder="1" applyAlignment="1">
      <alignment wrapText="1"/>
    </xf>
    <xf numFmtId="0" fontId="22" fillId="4" borderId="48" xfId="0" applyFont="1" applyFill="1" applyBorder="1" applyAlignment="1">
      <alignment wrapText="1"/>
    </xf>
    <xf numFmtId="0" fontId="4" fillId="3" borderId="40" xfId="0" applyFont="1" applyFill="1" applyBorder="1" applyAlignment="1">
      <alignment horizontal="center" vertical="center" wrapText="1"/>
    </xf>
    <xf numFmtId="0" fontId="4" fillId="3" borderId="31" xfId="0" applyFont="1" applyFill="1" applyBorder="1" applyAlignment="1">
      <alignment horizontal="left" vertical="center" wrapText="1"/>
    </xf>
    <xf numFmtId="9" fontId="4" fillId="3" borderId="31" xfId="0" applyNumberFormat="1" applyFont="1" applyFill="1" applyBorder="1" applyAlignment="1">
      <alignment horizontal="center" vertical="center" wrapText="1"/>
    </xf>
    <xf numFmtId="0" fontId="4" fillId="3" borderId="31"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3" borderId="12" xfId="0" applyFont="1" applyFill="1" applyBorder="1" applyAlignment="1">
      <alignment horizontal="left" vertical="top" wrapText="1"/>
    </xf>
    <xf numFmtId="10" fontId="4" fillId="3" borderId="12" xfId="0" applyNumberFormat="1" applyFont="1" applyFill="1" applyBorder="1" applyAlignment="1">
      <alignment horizontal="center" vertical="center" wrapText="1"/>
    </xf>
    <xf numFmtId="9" fontId="4" fillId="3" borderId="12" xfId="1" applyFont="1" applyFill="1" applyBorder="1" applyAlignment="1">
      <alignment horizontal="center" vertical="center" wrapText="1"/>
    </xf>
    <xf numFmtId="0" fontId="4" fillId="3" borderId="4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54" xfId="0" applyFont="1" applyFill="1" applyBorder="1" applyAlignment="1">
      <alignment horizontal="left" vertical="center" wrapText="1"/>
    </xf>
    <xf numFmtId="0" fontId="4" fillId="3" borderId="42" xfId="0" applyFont="1" applyFill="1" applyBorder="1" applyAlignment="1">
      <alignment horizontal="left" vertical="center" wrapText="1"/>
    </xf>
    <xf numFmtId="9" fontId="4" fillId="3" borderId="8" xfId="0" applyNumberFormat="1" applyFont="1" applyFill="1" applyBorder="1" applyAlignment="1">
      <alignment horizontal="center" vertical="center" wrapText="1"/>
    </xf>
    <xf numFmtId="9" fontId="4" fillId="3" borderId="31" xfId="1"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24" xfId="0" applyFont="1" applyFill="1" applyBorder="1" applyAlignment="1">
      <alignment horizontal="left" vertical="top" wrapText="1"/>
    </xf>
    <xf numFmtId="0" fontId="5" fillId="3" borderId="0" xfId="0" applyFont="1" applyFill="1" applyAlignment="1">
      <alignment horizontal="left" vertical="top" wrapText="1"/>
    </xf>
    <xf numFmtId="0" fontId="4" fillId="3" borderId="43" xfId="0" applyFont="1" applyFill="1" applyBorder="1" applyAlignment="1">
      <alignment horizontal="center" vertical="center" wrapText="1"/>
    </xf>
    <xf numFmtId="0" fontId="9" fillId="3" borderId="12" xfId="0" applyFont="1" applyFill="1" applyBorder="1" applyAlignment="1" applyProtection="1">
      <alignment horizontal="left" vertical="center" wrapText="1"/>
      <protection hidden="1"/>
    </xf>
    <xf numFmtId="9" fontId="9" fillId="3" borderId="12" xfId="0" applyNumberFormat="1"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9" fontId="9" fillId="3" borderId="12" xfId="0" applyNumberFormat="1" applyFont="1" applyFill="1" applyBorder="1" applyAlignment="1">
      <alignment horizontal="center" vertical="center" wrapText="1"/>
    </xf>
    <xf numFmtId="9" fontId="9" fillId="3" borderId="12" xfId="1" applyFont="1" applyFill="1" applyBorder="1" applyAlignment="1">
      <alignment horizontal="center" vertical="center" wrapText="1"/>
    </xf>
    <xf numFmtId="9" fontId="4" fillId="3" borderId="12" xfId="0" applyNumberFormat="1" applyFont="1" applyFill="1" applyBorder="1" applyAlignment="1">
      <alignment horizontal="center" vertical="center" wrapText="1"/>
    </xf>
    <xf numFmtId="0" fontId="9" fillId="3" borderId="41" xfId="0" applyFont="1" applyFill="1" applyBorder="1" applyAlignment="1" applyProtection="1">
      <alignment horizontal="left" vertical="center" wrapText="1"/>
      <protection hidden="1"/>
    </xf>
    <xf numFmtId="0" fontId="9" fillId="3" borderId="11" xfId="0" applyFont="1" applyFill="1" applyBorder="1" applyAlignment="1" applyProtection="1">
      <alignment horizontal="left" vertical="center" wrapText="1"/>
      <protection hidden="1"/>
    </xf>
    <xf numFmtId="0" fontId="9" fillId="3" borderId="12" xfId="0" applyFont="1" applyFill="1" applyBorder="1" applyAlignment="1">
      <alignment horizontal="left" vertical="center" wrapText="1"/>
    </xf>
    <xf numFmtId="0" fontId="4" fillId="3" borderId="41" xfId="0" applyFont="1" applyFill="1" applyBorder="1" applyAlignment="1">
      <alignment horizontal="center" vertical="center" wrapText="1"/>
    </xf>
    <xf numFmtId="10" fontId="9" fillId="3" borderId="12" xfId="0" applyNumberFormat="1" applyFont="1" applyFill="1" applyBorder="1" applyAlignment="1" applyProtection="1">
      <alignment horizontal="center" vertical="center" wrapText="1"/>
      <protection hidden="1"/>
    </xf>
    <xf numFmtId="0" fontId="7" fillId="3" borderId="41" xfId="0" applyFont="1" applyFill="1" applyBorder="1" applyAlignment="1" applyProtection="1">
      <alignment horizontal="left" vertical="center" wrapText="1"/>
      <protection hidden="1"/>
    </xf>
    <xf numFmtId="0" fontId="7" fillId="3" borderId="12" xfId="0" applyFont="1" applyFill="1" applyBorder="1" applyAlignment="1" applyProtection="1">
      <alignment horizontal="left" vertical="center" wrapText="1"/>
      <protection hidden="1"/>
    </xf>
    <xf numFmtId="0" fontId="7" fillId="3" borderId="11"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center" vertical="center" wrapText="1"/>
      <protection hidden="1"/>
    </xf>
    <xf numFmtId="1" fontId="4" fillId="3" borderId="12" xfId="0" applyNumberFormat="1" applyFont="1" applyFill="1" applyBorder="1" applyAlignment="1">
      <alignment horizontal="center" vertical="center" wrapText="1"/>
    </xf>
    <xf numFmtId="0" fontId="5" fillId="3" borderId="41" xfId="0" applyFont="1" applyFill="1" applyBorder="1" applyAlignment="1" applyProtection="1">
      <alignment horizontal="left" vertical="center" wrapText="1"/>
      <protection hidden="1"/>
    </xf>
    <xf numFmtId="0" fontId="12" fillId="3" borderId="11" xfId="0" applyFont="1" applyFill="1" applyBorder="1" applyAlignment="1" applyProtection="1">
      <alignment horizontal="left" vertical="center" wrapText="1"/>
      <protection hidden="1"/>
    </xf>
    <xf numFmtId="0" fontId="5" fillId="3" borderId="12" xfId="0" applyFont="1" applyFill="1" applyBorder="1" applyAlignment="1">
      <alignment horizontal="left" vertical="center" wrapText="1"/>
    </xf>
    <xf numFmtId="0" fontId="12" fillId="3" borderId="41" xfId="0" applyFont="1" applyFill="1" applyBorder="1" applyAlignment="1" applyProtection="1">
      <alignment horizontal="left" vertical="center" wrapText="1"/>
      <protection hidden="1"/>
    </xf>
    <xf numFmtId="1" fontId="4" fillId="3" borderId="8" xfId="0" applyNumberFormat="1" applyFont="1" applyFill="1" applyBorder="1" applyAlignment="1">
      <alignment horizontal="center" vertical="center" wrapText="1"/>
    </xf>
    <xf numFmtId="0" fontId="15" fillId="3" borderId="11" xfId="2" applyFont="1" applyFill="1" applyBorder="1" applyAlignment="1" applyProtection="1">
      <alignment horizontal="left" vertical="center" wrapText="1"/>
      <protection hidden="1"/>
    </xf>
    <xf numFmtId="0" fontId="5" fillId="3" borderId="35" xfId="0" applyFont="1" applyFill="1" applyBorder="1" applyAlignment="1" applyProtection="1">
      <alignment horizontal="left" vertical="center" wrapText="1"/>
      <protection hidden="1"/>
    </xf>
    <xf numFmtId="0" fontId="4" fillId="3" borderId="35" xfId="0" applyFont="1" applyFill="1" applyBorder="1" applyAlignment="1">
      <alignment horizontal="center" vertical="center" wrapText="1"/>
    </xf>
    <xf numFmtId="0" fontId="5" fillId="3" borderId="35" xfId="0" applyFont="1" applyFill="1" applyBorder="1" applyAlignment="1" applyProtection="1">
      <alignment horizontal="center" vertical="center" wrapText="1"/>
      <protection hidden="1"/>
    </xf>
    <xf numFmtId="0" fontId="4" fillId="3" borderId="38" xfId="0" applyFont="1" applyFill="1" applyBorder="1" applyAlignment="1">
      <alignment horizontal="left" vertical="center" wrapText="1"/>
    </xf>
    <xf numFmtId="0" fontId="12" fillId="3" borderId="38" xfId="0" applyFont="1" applyFill="1" applyBorder="1" applyAlignment="1" applyProtection="1">
      <alignment horizontal="left" vertical="center" wrapText="1"/>
      <protection hidden="1"/>
    </xf>
    <xf numFmtId="9" fontId="18" fillId="0" borderId="31" xfId="0" applyNumberFormat="1" applyFont="1" applyBorder="1" applyAlignment="1">
      <alignment horizontal="left" vertical="center" wrapText="1"/>
    </xf>
    <xf numFmtId="9" fontId="18" fillId="0" borderId="51" xfId="1" applyFont="1" applyBorder="1" applyAlignment="1">
      <alignment horizontal="center" vertical="center" wrapText="1"/>
    </xf>
    <xf numFmtId="9" fontId="18" fillId="0" borderId="1" xfId="1" applyFont="1" applyBorder="1" applyAlignment="1">
      <alignment horizontal="center" vertical="center" wrapText="1"/>
    </xf>
    <xf numFmtId="9" fontId="18" fillId="0" borderId="3" xfId="0" applyNumberFormat="1" applyFont="1" applyBorder="1" applyAlignment="1">
      <alignment horizontal="center" vertical="center" wrapText="1"/>
    </xf>
    <xf numFmtId="164" fontId="18" fillId="0" borderId="3" xfId="1" applyNumberFormat="1" applyFont="1" applyBorder="1" applyAlignment="1">
      <alignment horizontal="center" vertical="center" wrapText="1"/>
    </xf>
    <xf numFmtId="9" fontId="18" fillId="0" borderId="3" xfId="1" applyFont="1" applyBorder="1" applyAlignment="1">
      <alignment horizontal="center" vertical="center" wrapText="1"/>
    </xf>
    <xf numFmtId="0" fontId="18" fillId="0" borderId="52" xfId="0" applyFont="1" applyBorder="1" applyAlignment="1">
      <alignment horizontal="left" vertical="center" wrapText="1"/>
    </xf>
    <xf numFmtId="0" fontId="4" fillId="0" borderId="0" xfId="0" applyFont="1" applyAlignment="1">
      <alignment wrapText="1"/>
    </xf>
    <xf numFmtId="0" fontId="4" fillId="0" borderId="12" xfId="0" applyFont="1" applyBorder="1" applyAlignment="1">
      <alignment horizontal="center" vertical="center" wrapText="1"/>
    </xf>
    <xf numFmtId="0" fontId="4" fillId="0" borderId="0" xfId="0" applyFont="1" applyAlignment="1">
      <alignment wrapText="1"/>
    </xf>
    <xf numFmtId="9" fontId="4" fillId="3" borderId="40" xfId="0" applyNumberFormat="1" applyFont="1" applyFill="1" applyBorder="1" applyAlignment="1">
      <alignment horizontal="center" vertical="center" wrapText="1"/>
    </xf>
    <xf numFmtId="1" fontId="4" fillId="3" borderId="40" xfId="1" applyNumberFormat="1" applyFont="1" applyFill="1" applyBorder="1" applyAlignment="1">
      <alignment horizontal="center" vertical="center" wrapText="1"/>
    </xf>
    <xf numFmtId="1" fontId="4" fillId="3" borderId="31" xfId="1" applyNumberFormat="1" applyFont="1" applyFill="1" applyBorder="1" applyAlignment="1">
      <alignment horizontal="center" vertical="center" wrapText="1"/>
    </xf>
    <xf numFmtId="9" fontId="26" fillId="4" borderId="49" xfId="0" applyNumberFormat="1" applyFont="1" applyFill="1" applyBorder="1" applyAlignment="1">
      <alignment horizontal="center" wrapText="1"/>
    </xf>
    <xf numFmtId="9" fontId="18" fillId="0" borderId="51" xfId="0" applyNumberFormat="1" applyFont="1" applyBorder="1" applyAlignment="1">
      <alignment horizontal="center" vertical="center"/>
    </xf>
    <xf numFmtId="9" fontId="18" fillId="0" borderId="53" xfId="0" applyNumberFormat="1" applyFont="1" applyBorder="1" applyAlignment="1">
      <alignment horizontal="center" vertical="center" wrapText="1"/>
    </xf>
    <xf numFmtId="9" fontId="27" fillId="4" borderId="49" xfId="0" applyNumberFormat="1" applyFont="1" applyFill="1" applyBorder="1" applyAlignment="1">
      <alignment horizontal="center" wrapText="1"/>
    </xf>
    <xf numFmtId="9" fontId="24" fillId="11" borderId="45" xfId="1" applyFont="1" applyFill="1" applyBorder="1" applyAlignment="1">
      <alignment horizontal="center" vertical="center" wrapText="1"/>
    </xf>
    <xf numFmtId="10" fontId="4" fillId="3" borderId="31" xfId="0" applyNumberFormat="1" applyFont="1" applyFill="1" applyBorder="1" applyAlignment="1">
      <alignment horizontal="center" vertical="center" wrapText="1"/>
    </xf>
    <xf numFmtId="10" fontId="16" fillId="4" borderId="47" xfId="0" applyNumberFormat="1" applyFont="1" applyFill="1" applyBorder="1" applyAlignment="1">
      <alignment horizontal="center" wrapText="1"/>
    </xf>
    <xf numFmtId="0" fontId="4" fillId="0" borderId="0" xfId="0" applyFont="1" applyAlignment="1">
      <alignment horizontal="justify" vertical="center" wrapText="1"/>
    </xf>
    <xf numFmtId="0" fontId="4" fillId="0" borderId="0" xfId="0" applyFont="1" applyAlignment="1">
      <alignment horizontal="justify" wrapText="1"/>
    </xf>
    <xf numFmtId="0" fontId="4" fillId="3" borderId="31"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26" fillId="4" borderId="47" xfId="0" applyFont="1" applyFill="1" applyBorder="1" applyAlignment="1">
      <alignment horizontal="justify" wrapText="1"/>
    </xf>
    <xf numFmtId="0" fontId="18" fillId="0" borderId="51" xfId="0" applyFont="1" applyBorder="1" applyAlignment="1">
      <alignment horizontal="justify" vertical="center" wrapText="1"/>
    </xf>
    <xf numFmtId="0" fontId="5" fillId="0" borderId="0" xfId="0" applyFont="1" applyAlignment="1">
      <alignment horizontal="justify" wrapText="1"/>
    </xf>
    <xf numFmtId="0" fontId="4" fillId="3" borderId="32" xfId="0" applyFont="1" applyFill="1" applyBorder="1" applyAlignment="1">
      <alignment horizontal="justify" vertical="center" wrapText="1"/>
    </xf>
    <xf numFmtId="0" fontId="4" fillId="3" borderId="41" xfId="0" applyFont="1" applyFill="1" applyBorder="1" applyAlignment="1">
      <alignment horizontal="justify" vertical="center" wrapText="1"/>
    </xf>
    <xf numFmtId="0" fontId="26" fillId="4" borderId="48" xfId="0" applyFont="1" applyFill="1" applyBorder="1" applyAlignment="1">
      <alignment horizontal="justify" wrapText="1"/>
    </xf>
    <xf numFmtId="0" fontId="18" fillId="0" borderId="52" xfId="0" applyFont="1" applyBorder="1" applyAlignment="1">
      <alignment horizontal="justify" vertical="center" wrapText="1"/>
    </xf>
    <xf numFmtId="0" fontId="26" fillId="4" borderId="50" xfId="0" applyFont="1" applyFill="1" applyBorder="1" applyAlignment="1">
      <alignment horizontal="justify" vertical="center" wrapText="1"/>
    </xf>
    <xf numFmtId="0" fontId="27" fillId="4" borderId="50" xfId="0" applyFont="1" applyFill="1" applyBorder="1" applyAlignment="1">
      <alignment horizontal="justify" vertical="center" wrapText="1"/>
    </xf>
    <xf numFmtId="0" fontId="24" fillId="11" borderId="39" xfId="0" applyFont="1" applyFill="1" applyBorder="1" applyAlignment="1">
      <alignment horizontal="justify" vertical="center" wrapText="1"/>
    </xf>
    <xf numFmtId="10" fontId="4" fillId="3" borderId="12" xfId="1" applyNumberFormat="1" applyFont="1" applyFill="1" applyBorder="1" applyAlignment="1">
      <alignment horizontal="center" vertical="center" wrapText="1"/>
    </xf>
    <xf numFmtId="10" fontId="18" fillId="3" borderId="31" xfId="0" applyNumberFormat="1" applyFont="1" applyFill="1" applyBorder="1" applyAlignment="1">
      <alignment horizontal="center" vertical="center" wrapText="1"/>
    </xf>
    <xf numFmtId="10" fontId="22" fillId="4" borderId="49" xfId="1" applyNumberFormat="1" applyFont="1" applyFill="1" applyBorder="1" applyAlignment="1">
      <alignment horizontal="center" wrapText="1"/>
    </xf>
    <xf numFmtId="10" fontId="23" fillId="11" borderId="45" xfId="1" applyNumberFormat="1" applyFont="1" applyFill="1" applyBorder="1" applyAlignment="1">
      <alignment horizontal="center" vertical="center" wrapText="1"/>
    </xf>
    <xf numFmtId="9" fontId="18" fillId="0" borderId="51" xfId="0" applyNumberFormat="1" applyFont="1" applyBorder="1" applyAlignment="1">
      <alignment horizontal="center" vertical="center" wrapText="1"/>
    </xf>
    <xf numFmtId="10" fontId="18" fillId="0" borderId="51" xfId="1"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24" fillId="11" borderId="44" xfId="0" applyFont="1" applyFill="1" applyBorder="1" applyAlignment="1">
      <alignment horizontal="center" vertical="center" wrapText="1"/>
    </xf>
    <xf numFmtId="0" fontId="24" fillId="11" borderId="46"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27" fillId="4" borderId="44" xfId="0" applyFont="1" applyFill="1" applyBorder="1" applyAlignment="1">
      <alignment horizontal="center" wrapText="1"/>
    </xf>
    <xf numFmtId="0" fontId="27" fillId="4" borderId="46" xfId="0" applyFont="1" applyFill="1" applyBorder="1" applyAlignment="1">
      <alignment horizontal="center" wrapText="1"/>
    </xf>
    <xf numFmtId="0" fontId="27" fillId="4" borderId="47" xfId="0" applyFont="1" applyFill="1" applyBorder="1" applyAlignment="1">
      <alignment horizontal="center" wrapText="1"/>
    </xf>
    <xf numFmtId="0" fontId="27" fillId="4" borderId="48" xfId="0" applyFont="1" applyFill="1" applyBorder="1" applyAlignment="1">
      <alignment horizontal="center" wrapText="1"/>
    </xf>
    <xf numFmtId="0" fontId="26" fillId="4" borderId="47" xfId="0" applyFont="1" applyFill="1" applyBorder="1" applyAlignment="1">
      <alignment horizontal="center" wrapText="1"/>
    </xf>
    <xf numFmtId="0" fontId="26" fillId="4" borderId="48" xfId="0" applyFont="1" applyFill="1" applyBorder="1" applyAlignment="1">
      <alignment horizontal="center" wrapText="1"/>
    </xf>
    <xf numFmtId="0" fontId="26" fillId="4" borderId="44" xfId="0" applyFont="1" applyFill="1" applyBorder="1" applyAlignment="1">
      <alignment horizontal="center" wrapText="1"/>
    </xf>
    <xf numFmtId="0" fontId="26" fillId="4" borderId="46" xfId="0" applyFont="1" applyFill="1" applyBorder="1" applyAlignment="1">
      <alignment horizontal="center" wrapText="1"/>
    </xf>
    <xf numFmtId="0" fontId="22" fillId="4" borderId="44" xfId="0" applyFont="1" applyFill="1" applyBorder="1" applyAlignment="1">
      <alignment horizontal="center" vertical="center"/>
    </xf>
    <xf numFmtId="0" fontId="22" fillId="4" borderId="45" xfId="0" applyFont="1" applyFill="1" applyBorder="1" applyAlignment="1">
      <alignment horizontal="center" vertical="center"/>
    </xf>
    <xf numFmtId="0" fontId="22" fillId="4" borderId="46" xfId="0" applyFont="1" applyFill="1" applyBorder="1" applyAlignment="1">
      <alignment horizontal="center" vertical="center"/>
    </xf>
    <xf numFmtId="0" fontId="27" fillId="4" borderId="45" xfId="0" applyFont="1" applyFill="1" applyBorder="1" applyAlignment="1">
      <alignment horizontal="center" wrapText="1"/>
    </xf>
    <xf numFmtId="0" fontId="23" fillId="11" borderId="44" xfId="0" applyFont="1" applyFill="1" applyBorder="1" applyAlignment="1">
      <alignment horizontal="center" wrapText="1"/>
    </xf>
    <xf numFmtId="0" fontId="23" fillId="11" borderId="45" xfId="0" applyFont="1" applyFill="1" applyBorder="1" applyAlignment="1">
      <alignment horizontal="center" wrapText="1"/>
    </xf>
    <xf numFmtId="0" fontId="23" fillId="11" borderId="46" xfId="0" applyFont="1" applyFill="1" applyBorder="1" applyAlignment="1">
      <alignment horizontal="center" wrapText="1"/>
    </xf>
    <xf numFmtId="0" fontId="3" fillId="10" borderId="29"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30"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16" fillId="4" borderId="44" xfId="0" applyFont="1" applyFill="1" applyBorder="1" applyAlignment="1">
      <alignment horizontal="center" vertical="center"/>
    </xf>
    <xf numFmtId="0" fontId="16" fillId="4" borderId="45" xfId="0" applyFont="1" applyFill="1" applyBorder="1" applyAlignment="1">
      <alignment horizontal="center" vertical="center"/>
    </xf>
    <xf numFmtId="0" fontId="16" fillId="4" borderId="46" xfId="0" applyFont="1" applyFill="1" applyBorder="1" applyAlignment="1">
      <alignment horizontal="center" vertical="center"/>
    </xf>
    <xf numFmtId="0" fontId="26" fillId="4" borderId="45" xfId="0" applyFont="1" applyFill="1" applyBorder="1" applyAlignment="1">
      <alignment horizontal="center" wrapText="1"/>
    </xf>
    <xf numFmtId="1" fontId="26" fillId="4" borderId="44" xfId="0" applyNumberFormat="1" applyFont="1" applyFill="1" applyBorder="1" applyAlignment="1">
      <alignment horizontal="center" wrapText="1"/>
    </xf>
    <xf numFmtId="1" fontId="26" fillId="4" borderId="46" xfId="0" applyNumberFormat="1" applyFont="1" applyFill="1" applyBorder="1" applyAlignment="1">
      <alignment horizontal="center" wrapText="1"/>
    </xf>
    <xf numFmtId="0" fontId="3" fillId="6" borderId="1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4" fillId="0" borderId="0" xfId="0" applyFont="1" applyAlignment="1">
      <alignment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9" xfId="0" applyFont="1" applyFill="1" applyBorder="1" applyAlignment="1">
      <alignment horizontal="center" wrapText="1"/>
    </xf>
    <xf numFmtId="0" fontId="3" fillId="4" borderId="10" xfId="0" applyFont="1" applyFill="1" applyBorder="1" applyAlignment="1">
      <alignment horizontal="center" wrapText="1"/>
    </xf>
    <xf numFmtId="0" fontId="3" fillId="4" borderId="11" xfId="0" applyFont="1" applyFill="1" applyBorder="1" applyAlignment="1">
      <alignment horizontal="center" wrapText="1"/>
    </xf>
    <xf numFmtId="0" fontId="4" fillId="0" borderId="0" xfId="0" applyFont="1" applyAlignment="1">
      <alignment horizontal="justify" wrapText="1"/>
    </xf>
    <xf numFmtId="0" fontId="4" fillId="0" borderId="9" xfId="0" applyFont="1" applyBorder="1" applyAlignment="1">
      <alignment horizontal="center" wrapText="1"/>
    </xf>
    <xf numFmtId="0" fontId="4" fillId="0" borderId="11" xfId="0" applyFont="1" applyBorder="1" applyAlignment="1">
      <alignment horizont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4" fillId="0" borderId="4" xfId="0" applyFont="1" applyBorder="1" applyAlignment="1">
      <alignment wrapText="1"/>
    </xf>
    <xf numFmtId="0" fontId="18" fillId="0" borderId="12" xfId="0" applyFont="1" applyFill="1" applyBorder="1" applyAlignment="1">
      <alignment horizontal="center" vertical="center" wrapText="1"/>
    </xf>
    <xf numFmtId="0" fontId="18" fillId="0" borderId="12" xfId="0" applyFont="1" applyFill="1" applyBorder="1" applyAlignment="1">
      <alignment horizontal="left" vertical="center" wrapText="1"/>
    </xf>
    <xf numFmtId="9" fontId="18" fillId="0" borderId="51" xfId="1" applyFont="1" applyFill="1" applyBorder="1" applyAlignment="1">
      <alignment horizontal="center" vertical="center" wrapText="1"/>
    </xf>
    <xf numFmtId="9" fontId="18" fillId="0" borderId="1" xfId="1" applyFont="1" applyFill="1" applyBorder="1" applyAlignment="1">
      <alignment horizontal="center" vertical="center" wrapText="1"/>
    </xf>
    <xf numFmtId="0" fontId="18" fillId="0" borderId="41"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8" fillId="0" borderId="6" xfId="0" applyFont="1" applyFill="1" applyBorder="1" applyAlignment="1">
      <alignment horizontal="left" vertical="center" wrapText="1"/>
    </xf>
    <xf numFmtId="164" fontId="18" fillId="0" borderId="3" xfId="1" applyNumberFormat="1" applyFont="1" applyFill="1" applyBorder="1" applyAlignment="1">
      <alignment horizontal="center" vertical="center" wrapText="1"/>
    </xf>
    <xf numFmtId="0" fontId="18" fillId="0" borderId="51" xfId="0" applyFont="1" applyFill="1" applyBorder="1" applyAlignment="1">
      <alignment horizontal="center" vertical="center" wrapText="1"/>
    </xf>
    <xf numFmtId="10" fontId="18" fillId="0" borderId="31" xfId="0" applyNumberFormat="1" applyFont="1" applyFill="1" applyBorder="1" applyAlignment="1">
      <alignment horizontal="center" vertical="center" wrapText="1"/>
    </xf>
    <xf numFmtId="0" fontId="18" fillId="0" borderId="51" xfId="0" applyFont="1" applyFill="1" applyBorder="1" applyAlignment="1">
      <alignment horizontal="justify" vertical="center" wrapText="1"/>
    </xf>
    <xf numFmtId="0" fontId="18" fillId="0" borderId="52" xfId="0" applyFont="1" applyFill="1" applyBorder="1" applyAlignment="1">
      <alignment horizontal="justify" vertical="center" wrapText="1"/>
    </xf>
    <xf numFmtId="9" fontId="18" fillId="0" borderId="3" xfId="0" applyNumberFormat="1" applyFont="1" applyFill="1" applyBorder="1" applyAlignment="1">
      <alignment horizontal="center" vertical="center" wrapText="1"/>
    </xf>
    <xf numFmtId="9" fontId="18" fillId="0" borderId="51" xfId="0" applyNumberFormat="1" applyFont="1" applyFill="1" applyBorder="1" applyAlignment="1">
      <alignment horizontal="center" vertical="center"/>
    </xf>
    <xf numFmtId="0" fontId="18" fillId="0" borderId="52" xfId="0" applyFont="1" applyFill="1" applyBorder="1" applyAlignment="1">
      <alignment horizontal="center" vertical="center" wrapText="1"/>
    </xf>
    <xf numFmtId="9" fontId="18" fillId="0" borderId="3" xfId="1" applyFont="1" applyFill="1" applyBorder="1" applyAlignment="1">
      <alignment horizontal="center" vertical="center" wrapText="1"/>
    </xf>
    <xf numFmtId="9" fontId="18" fillId="0" borderId="53" xfId="0" applyNumberFormat="1" applyFont="1" applyFill="1" applyBorder="1" applyAlignment="1">
      <alignment horizontal="center" vertical="center" wrapText="1"/>
    </xf>
    <xf numFmtId="0" fontId="18" fillId="0" borderId="24" xfId="0" applyFont="1" applyFill="1" applyBorder="1" applyAlignment="1">
      <alignment wrapText="1"/>
    </xf>
    <xf numFmtId="0" fontId="28" fillId="0" borderId="0" xfId="0" applyFont="1" applyFill="1" applyAlignment="1">
      <alignment wrapText="1"/>
    </xf>
    <xf numFmtId="10" fontId="18" fillId="0" borderId="51" xfId="0" applyNumberFormat="1" applyFont="1" applyFill="1" applyBorder="1" applyAlignment="1">
      <alignment horizontal="center" vertical="center" wrapText="1"/>
    </xf>
    <xf numFmtId="10" fontId="18" fillId="0" borderId="51" xfId="1" applyNumberFormat="1" applyFont="1" applyFill="1" applyBorder="1" applyAlignment="1">
      <alignment horizontal="center" vertical="center" wrapText="1"/>
    </xf>
    <xf numFmtId="10" fontId="18" fillId="0" borderId="51" xfId="0" applyNumberFormat="1" applyFont="1" applyBorder="1" applyAlignment="1">
      <alignment horizontal="center" vertical="center" wrapText="1"/>
    </xf>
  </cellXfs>
  <cellStyles count="3">
    <cellStyle name="Incorrecto" xfId="2" builtinId="2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312964</xdr:colOff>
      <xdr:row>0</xdr:row>
      <xdr:rowOff>100694</xdr:rowOff>
    </xdr:from>
    <xdr:to>
      <xdr:col>1</xdr:col>
      <xdr:colOff>1918606</xdr:colOff>
      <xdr:row>1</xdr:row>
      <xdr:rowOff>100693</xdr:rowOff>
    </xdr:to>
    <xdr:pic>
      <xdr:nvPicPr>
        <xdr:cNvPr id="2" name="Imagen 1">
          <a:extLst>
            <a:ext uri="{FF2B5EF4-FFF2-40B4-BE49-F238E27FC236}">
              <a16:creationId xmlns:a16="http://schemas.microsoft.com/office/drawing/2014/main" id="{8BA562EF-D35C-4599-BE46-B4E6A0ACEB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964" y="100694"/>
          <a:ext cx="2068285" cy="898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AD645-1A1A-4E66-B519-F0A27F36BB34}">
  <dimension ref="A1:AW44"/>
  <sheetViews>
    <sheetView tabSelected="1" zoomScale="70" zoomScaleNormal="70" workbookViewId="0">
      <selection activeCell="F11" sqref="F11"/>
    </sheetView>
  </sheetViews>
  <sheetFormatPr baseColWidth="10" defaultColWidth="10.85546875" defaultRowHeight="15" x14ac:dyDescent="0.25"/>
  <cols>
    <col min="1" max="1" width="6.85546875" style="2" customWidth="1"/>
    <col min="2" max="2" width="32.140625" style="2" customWidth="1"/>
    <col min="3" max="3" width="13" style="2" customWidth="1"/>
    <col min="4" max="4" width="9.28515625" style="2" customWidth="1"/>
    <col min="5" max="5" width="51" style="2" customWidth="1"/>
    <col min="6" max="6" width="15.85546875" style="2" customWidth="1"/>
    <col min="7" max="7" width="20.28515625" style="2" customWidth="1"/>
    <col min="8" max="8" width="32.140625" style="2" customWidth="1"/>
    <col min="9" max="9" width="23.140625" style="2" customWidth="1"/>
    <col min="10" max="10" width="34.42578125" style="2" customWidth="1"/>
    <col min="11" max="11" width="18.7109375" style="2" customWidth="1"/>
    <col min="12" max="13" width="18.28515625" style="2" customWidth="1"/>
    <col min="14" max="14" width="16.140625" style="2" customWidth="1"/>
    <col min="15" max="15" width="15.140625" style="2" customWidth="1"/>
    <col min="16" max="16" width="19.7109375" style="2" customWidth="1"/>
    <col min="17" max="17" width="15.5703125" style="2" customWidth="1"/>
    <col min="18" max="18" width="21.85546875" style="2" customWidth="1"/>
    <col min="19" max="22" width="17.85546875" style="2" customWidth="1"/>
    <col min="23" max="23" width="20.85546875" style="2" customWidth="1"/>
    <col min="24" max="24" width="24.5703125" style="2" customWidth="1"/>
    <col min="25" max="25" width="16.85546875" style="2" customWidth="1"/>
    <col min="26" max="26" width="38.7109375" style="137" customWidth="1"/>
    <col min="27" max="27" width="28.7109375" style="137" customWidth="1"/>
    <col min="28" max="28" width="12.140625" style="2" hidden="1" customWidth="1"/>
    <col min="29" max="29" width="15.7109375" style="2" hidden="1" customWidth="1"/>
    <col min="30" max="34" width="16.42578125" style="2" hidden="1" customWidth="1"/>
    <col min="35" max="35" width="15.85546875" style="2" hidden="1" customWidth="1"/>
    <col min="36" max="36" width="13.42578125" style="2" hidden="1" customWidth="1"/>
    <col min="37" max="37" width="17.7109375" style="2" hidden="1" customWidth="1"/>
    <col min="38" max="38" width="14.5703125" style="2" hidden="1" customWidth="1"/>
    <col min="39" max="39" width="16.42578125" style="2" hidden="1" customWidth="1"/>
    <col min="40" max="40" width="15.85546875" style="2" hidden="1" customWidth="1"/>
    <col min="41" max="41" width="13.42578125" style="2" hidden="1" customWidth="1"/>
    <col min="42" max="42" width="17.7109375" style="2" hidden="1" customWidth="1"/>
    <col min="43" max="43" width="18.5703125" style="2" customWidth="1"/>
    <col min="44" max="44" width="16.42578125" style="2" customWidth="1"/>
    <col min="45" max="45" width="15.7109375" style="2" customWidth="1"/>
    <col min="46" max="46" width="40.140625" style="137" customWidth="1"/>
    <col min="47" max="47" width="17.5703125" style="2" customWidth="1"/>
    <col min="48" max="48" width="16.28515625" style="2" customWidth="1"/>
    <col min="49" max="16384" width="10.85546875" style="2"/>
  </cols>
  <sheetData>
    <row r="1" spans="1:49" ht="70.5" customHeight="1" x14ac:dyDescent="0.25">
      <c r="A1" s="274" t="s">
        <v>128</v>
      </c>
      <c r="B1" s="275"/>
      <c r="C1" s="275"/>
      <c r="D1" s="275"/>
      <c r="E1" s="275"/>
      <c r="F1" s="275"/>
      <c r="G1" s="275"/>
      <c r="H1" s="275"/>
      <c r="I1" s="275"/>
      <c r="J1" s="275"/>
      <c r="K1" s="275"/>
      <c r="L1" s="275"/>
      <c r="M1" s="276"/>
      <c r="N1" s="277" t="s">
        <v>199</v>
      </c>
      <c r="O1" s="278"/>
      <c r="P1" s="278"/>
      <c r="Q1" s="278"/>
      <c r="R1" s="279"/>
      <c r="S1" s="283"/>
      <c r="T1" s="246"/>
      <c r="U1" s="246"/>
      <c r="V1" s="246"/>
      <c r="W1" s="120"/>
      <c r="X1" s="246"/>
      <c r="Y1" s="246"/>
      <c r="Z1" s="271"/>
      <c r="AA1" s="271"/>
      <c r="AB1" s="246"/>
      <c r="AC1" s="246"/>
      <c r="AD1" s="246"/>
      <c r="AE1" s="246"/>
      <c r="AF1" s="246"/>
      <c r="AG1" s="246"/>
      <c r="AH1" s="246"/>
      <c r="AI1" s="246"/>
      <c r="AJ1" s="246"/>
      <c r="AK1" s="246"/>
      <c r="AL1" s="246"/>
      <c r="AM1" s="246"/>
      <c r="AN1" s="246"/>
      <c r="AO1" s="246"/>
      <c r="AP1" s="246"/>
      <c r="AQ1" s="246"/>
      <c r="AR1" s="246"/>
      <c r="AS1" s="246"/>
      <c r="AT1" s="271"/>
      <c r="AU1" s="246"/>
      <c r="AV1" s="246"/>
      <c r="AW1" s="246"/>
    </row>
    <row r="2" spans="1:49" s="3" customFormat="1" ht="23.45" customHeight="1" x14ac:dyDescent="0.25">
      <c r="A2" s="247"/>
      <c r="B2" s="248"/>
      <c r="C2" s="248"/>
      <c r="D2" s="248"/>
      <c r="E2" s="248"/>
      <c r="F2" s="248"/>
      <c r="G2" s="248"/>
      <c r="H2" s="248"/>
      <c r="I2" s="248"/>
      <c r="J2" s="248"/>
      <c r="K2" s="248"/>
      <c r="L2" s="248"/>
      <c r="M2" s="249"/>
      <c r="N2" s="280"/>
      <c r="O2" s="281"/>
      <c r="P2" s="281"/>
      <c r="Q2" s="281"/>
      <c r="R2" s="282"/>
      <c r="S2" s="283"/>
      <c r="T2" s="246"/>
      <c r="U2" s="246"/>
      <c r="V2" s="246"/>
      <c r="W2" s="120"/>
      <c r="X2" s="246"/>
      <c r="Y2" s="246"/>
      <c r="Z2" s="271"/>
      <c r="AA2" s="271"/>
      <c r="AB2" s="246"/>
      <c r="AC2" s="246"/>
      <c r="AD2" s="246"/>
      <c r="AE2" s="246"/>
      <c r="AF2" s="246"/>
      <c r="AG2" s="246"/>
      <c r="AH2" s="246"/>
      <c r="AI2" s="246"/>
      <c r="AJ2" s="246"/>
      <c r="AK2" s="246"/>
      <c r="AL2" s="246"/>
      <c r="AM2" s="246"/>
      <c r="AN2" s="246"/>
      <c r="AO2" s="246"/>
      <c r="AP2" s="246"/>
      <c r="AQ2" s="246"/>
      <c r="AR2" s="246"/>
      <c r="AS2" s="246"/>
      <c r="AT2" s="271"/>
      <c r="AU2" s="246"/>
      <c r="AV2" s="246"/>
      <c r="AW2" s="246"/>
    </row>
    <row r="3" spans="1:49" ht="15" customHeight="1" x14ac:dyDescent="0.25">
      <c r="A3" s="250"/>
      <c r="B3" s="251"/>
      <c r="C3" s="251"/>
      <c r="D3" s="251"/>
      <c r="E3" s="251"/>
      <c r="F3" s="251"/>
      <c r="G3" s="251"/>
      <c r="H3" s="251"/>
      <c r="I3" s="251"/>
      <c r="J3" s="251"/>
      <c r="K3" s="251"/>
      <c r="L3" s="251"/>
      <c r="M3" s="251"/>
      <c r="N3" s="251"/>
      <c r="O3" s="251"/>
      <c r="P3" s="251"/>
      <c r="Q3" s="251"/>
      <c r="R3" s="251"/>
      <c r="S3" s="4"/>
      <c r="T3" s="4"/>
      <c r="U3" s="4"/>
      <c r="V3" s="4"/>
      <c r="W3" s="4"/>
      <c r="X3" s="4"/>
      <c r="Y3" s="4"/>
      <c r="Z3" s="131"/>
      <c r="AA3" s="131"/>
      <c r="AB3" s="4"/>
      <c r="AC3" s="4"/>
      <c r="AD3" s="4"/>
      <c r="AE3" s="4"/>
      <c r="AF3" s="4"/>
      <c r="AG3" s="4"/>
      <c r="AH3" s="4"/>
      <c r="AI3" s="4"/>
      <c r="AJ3" s="4"/>
      <c r="AK3" s="4"/>
      <c r="AL3" s="4"/>
      <c r="AM3" s="4"/>
      <c r="AN3" s="4"/>
      <c r="AO3" s="4"/>
      <c r="AP3" s="4"/>
      <c r="AQ3" s="4"/>
      <c r="AR3" s="4"/>
      <c r="AS3" s="4"/>
      <c r="AT3" s="131"/>
      <c r="AU3" s="4"/>
      <c r="AV3" s="4"/>
      <c r="AW3" s="4"/>
    </row>
    <row r="4" spans="1:49" ht="15" customHeight="1" x14ac:dyDescent="0.25">
      <c r="A4" s="252" t="s">
        <v>0</v>
      </c>
      <c r="B4" s="253"/>
      <c r="C4" s="253"/>
      <c r="D4" s="253"/>
      <c r="E4" s="253"/>
      <c r="F4" s="253"/>
      <c r="G4" s="253"/>
      <c r="H4" s="253"/>
      <c r="I4" s="253"/>
      <c r="J4" s="253"/>
      <c r="K4" s="253"/>
      <c r="L4" s="253"/>
      <c r="M4" s="253"/>
      <c r="N4" s="253"/>
      <c r="O4" s="253"/>
      <c r="P4" s="253"/>
      <c r="Q4" s="253"/>
      <c r="R4" s="253"/>
      <c r="S4" s="4"/>
      <c r="T4" s="4"/>
      <c r="U4" s="4"/>
      <c r="V4" s="4"/>
      <c r="W4" s="4"/>
      <c r="X4" s="4"/>
      <c r="Y4" s="4"/>
      <c r="Z4" s="131"/>
      <c r="AA4" s="131"/>
      <c r="AB4" s="4"/>
      <c r="AC4" s="4"/>
      <c r="AD4" s="4"/>
      <c r="AE4" s="4"/>
      <c r="AF4" s="4"/>
      <c r="AG4" s="4"/>
      <c r="AH4" s="4"/>
      <c r="AI4" s="4"/>
      <c r="AJ4" s="4"/>
      <c r="AK4" s="4"/>
      <c r="AL4" s="4"/>
      <c r="AM4" s="4"/>
      <c r="AN4" s="4"/>
      <c r="AO4" s="4"/>
      <c r="AP4" s="4"/>
      <c r="AQ4" s="4"/>
      <c r="AR4" s="4"/>
      <c r="AS4" s="4"/>
      <c r="AT4" s="131"/>
      <c r="AU4" s="4"/>
      <c r="AV4" s="4"/>
      <c r="AW4" s="4"/>
    </row>
    <row r="5" spans="1:49" ht="15.75" customHeight="1" x14ac:dyDescent="0.25">
      <c r="A5" s="1"/>
      <c r="B5" s="1"/>
      <c r="C5" s="1"/>
      <c r="D5" s="1"/>
      <c r="E5" s="5"/>
      <c r="F5" s="1"/>
      <c r="G5" s="1"/>
      <c r="H5" s="1"/>
      <c r="I5" s="1"/>
      <c r="J5" s="1"/>
      <c r="K5" s="1"/>
      <c r="L5" s="1"/>
      <c r="M5" s="1"/>
      <c r="N5" s="1"/>
      <c r="O5" s="1"/>
      <c r="P5" s="1"/>
      <c r="Q5" s="1"/>
      <c r="R5" s="1"/>
      <c r="S5" s="1"/>
      <c r="T5" s="1"/>
      <c r="U5" s="1"/>
      <c r="V5" s="1"/>
      <c r="W5" s="120"/>
      <c r="X5" s="120"/>
      <c r="Y5" s="120"/>
      <c r="Z5" s="132"/>
      <c r="AA5" s="132"/>
      <c r="AB5" s="120"/>
      <c r="AC5" s="120"/>
      <c r="AD5" s="120"/>
      <c r="AE5" s="120"/>
      <c r="AF5" s="120"/>
      <c r="AG5" s="120"/>
      <c r="AH5" s="120"/>
      <c r="AI5" s="120"/>
      <c r="AJ5" s="120"/>
      <c r="AK5" s="120"/>
      <c r="AL5" s="120"/>
      <c r="AM5" s="120"/>
      <c r="AN5" s="120"/>
      <c r="AO5" s="120"/>
      <c r="AP5" s="120"/>
      <c r="AQ5" s="120"/>
      <c r="AR5" s="120"/>
      <c r="AS5" s="120"/>
      <c r="AT5" s="132"/>
      <c r="AU5" s="1"/>
      <c r="AV5" s="1"/>
      <c r="AW5" s="1"/>
    </row>
    <row r="6" spans="1:49" ht="15" customHeight="1" x14ac:dyDescent="0.25">
      <c r="A6" s="254" t="s">
        <v>1</v>
      </c>
      <c r="B6" s="255"/>
      <c r="C6" s="256" t="s">
        <v>203</v>
      </c>
      <c r="D6" s="257"/>
      <c r="E6" s="258"/>
      <c r="F6" s="265" t="s">
        <v>2</v>
      </c>
      <c r="G6" s="266"/>
      <c r="H6" s="266"/>
      <c r="I6" s="266"/>
      <c r="J6" s="266"/>
      <c r="K6" s="266"/>
      <c r="L6" s="266"/>
      <c r="M6" s="267"/>
      <c r="N6" s="1"/>
      <c r="O6" s="1"/>
      <c r="P6" s="1"/>
      <c r="Q6" s="1"/>
      <c r="R6" s="1"/>
      <c r="S6" s="1"/>
      <c r="T6" s="1"/>
      <c r="U6" s="1"/>
      <c r="V6" s="1"/>
      <c r="W6" s="120"/>
      <c r="X6" s="120"/>
      <c r="Y6" s="120"/>
      <c r="Z6" s="132"/>
      <c r="AA6" s="132"/>
      <c r="AB6" s="120"/>
      <c r="AC6" s="120"/>
      <c r="AD6" s="120"/>
      <c r="AE6" s="120"/>
      <c r="AF6" s="120"/>
      <c r="AG6" s="120"/>
      <c r="AH6" s="120"/>
      <c r="AI6" s="120"/>
      <c r="AJ6" s="120"/>
      <c r="AK6" s="120"/>
      <c r="AL6" s="120"/>
      <c r="AM6" s="120"/>
      <c r="AN6" s="120"/>
      <c r="AO6" s="120"/>
      <c r="AP6" s="120"/>
      <c r="AQ6" s="120"/>
      <c r="AR6" s="120"/>
      <c r="AS6" s="120"/>
      <c r="AT6" s="132"/>
      <c r="AU6" s="1"/>
      <c r="AV6" s="1"/>
      <c r="AW6" s="1"/>
    </row>
    <row r="7" spans="1:49" ht="15" customHeight="1" x14ac:dyDescent="0.25">
      <c r="A7" s="236"/>
      <c r="B7" s="228"/>
      <c r="C7" s="259"/>
      <c r="D7" s="260"/>
      <c r="E7" s="261"/>
      <c r="F7" s="6" t="s">
        <v>3</v>
      </c>
      <c r="G7" s="268" t="s">
        <v>4</v>
      </c>
      <c r="H7" s="270"/>
      <c r="I7" s="268" t="s">
        <v>5</v>
      </c>
      <c r="J7" s="269"/>
      <c r="K7" s="269"/>
      <c r="L7" s="269"/>
      <c r="M7" s="270"/>
      <c r="N7" s="1"/>
      <c r="O7" s="1"/>
      <c r="P7" s="1"/>
      <c r="Q7" s="1"/>
      <c r="R7" s="1"/>
      <c r="S7" s="1"/>
      <c r="T7" s="1"/>
      <c r="U7" s="1"/>
      <c r="V7" s="1"/>
      <c r="W7" s="120"/>
      <c r="X7" s="120"/>
      <c r="Y7" s="120"/>
      <c r="Z7" s="132"/>
      <c r="AA7" s="132"/>
      <c r="AB7" s="120"/>
      <c r="AC7" s="120"/>
      <c r="AD7" s="120"/>
      <c r="AE7" s="120"/>
      <c r="AF7" s="120"/>
      <c r="AG7" s="120"/>
      <c r="AH7" s="120"/>
      <c r="AI7" s="120"/>
      <c r="AJ7" s="120"/>
      <c r="AK7" s="120"/>
      <c r="AL7" s="120"/>
      <c r="AM7" s="120"/>
      <c r="AN7" s="120"/>
      <c r="AO7" s="120"/>
      <c r="AP7" s="120"/>
      <c r="AQ7" s="120"/>
      <c r="AR7" s="120"/>
      <c r="AS7" s="120"/>
      <c r="AT7" s="132"/>
      <c r="AU7" s="1"/>
      <c r="AV7" s="1"/>
      <c r="AW7" s="1"/>
    </row>
    <row r="8" spans="1:49" ht="15" customHeight="1" x14ac:dyDescent="0.25">
      <c r="A8" s="236"/>
      <c r="B8" s="228"/>
      <c r="C8" s="259"/>
      <c r="D8" s="260"/>
      <c r="E8" s="261"/>
      <c r="F8" s="7">
        <v>1</v>
      </c>
      <c r="G8" s="272" t="s">
        <v>204</v>
      </c>
      <c r="H8" s="273"/>
      <c r="I8" s="153" t="s">
        <v>200</v>
      </c>
      <c r="J8" s="154"/>
      <c r="K8" s="154"/>
      <c r="L8" s="154"/>
      <c r="M8" s="155"/>
      <c r="N8" s="1"/>
      <c r="O8" s="1"/>
      <c r="P8" s="1"/>
      <c r="Q8" s="1"/>
      <c r="R8" s="1"/>
      <c r="S8" s="1"/>
      <c r="T8" s="1"/>
      <c r="U8" s="1"/>
      <c r="V8" s="1"/>
      <c r="W8" s="120"/>
      <c r="X8" s="120"/>
      <c r="Y8" s="120"/>
      <c r="Z8" s="132"/>
      <c r="AA8" s="132"/>
      <c r="AB8" s="120"/>
      <c r="AC8" s="120"/>
      <c r="AD8" s="120"/>
      <c r="AE8" s="120"/>
      <c r="AF8" s="120"/>
      <c r="AG8" s="120"/>
      <c r="AH8" s="120"/>
      <c r="AI8" s="120"/>
      <c r="AJ8" s="120"/>
      <c r="AK8" s="120"/>
      <c r="AL8" s="120"/>
      <c r="AM8" s="120"/>
      <c r="AN8" s="120"/>
      <c r="AO8" s="120"/>
      <c r="AP8" s="120"/>
      <c r="AQ8" s="120"/>
      <c r="AR8" s="120"/>
      <c r="AS8" s="120"/>
      <c r="AT8" s="132"/>
      <c r="AU8" s="1"/>
      <c r="AV8" s="1"/>
      <c r="AW8" s="1"/>
    </row>
    <row r="9" spans="1:49" ht="33" customHeight="1" x14ac:dyDescent="0.25">
      <c r="A9" s="236"/>
      <c r="B9" s="228"/>
      <c r="C9" s="259"/>
      <c r="D9" s="260"/>
      <c r="E9" s="261"/>
      <c r="F9" s="119">
        <v>2</v>
      </c>
      <c r="G9" s="151" t="s">
        <v>201</v>
      </c>
      <c r="H9" s="152"/>
      <c r="I9" s="153" t="s">
        <v>202</v>
      </c>
      <c r="J9" s="154"/>
      <c r="K9" s="154"/>
      <c r="L9" s="154"/>
      <c r="M9" s="155"/>
      <c r="N9" s="118"/>
      <c r="O9" s="118"/>
      <c r="P9" s="118"/>
      <c r="Q9" s="118"/>
      <c r="R9" s="118"/>
      <c r="S9" s="118"/>
      <c r="T9" s="118"/>
      <c r="U9" s="118"/>
      <c r="V9" s="118"/>
      <c r="W9" s="120"/>
      <c r="X9" s="120"/>
      <c r="Y9" s="120"/>
      <c r="Z9" s="132"/>
      <c r="AA9" s="132"/>
      <c r="AB9" s="120"/>
      <c r="AC9" s="120"/>
      <c r="AD9" s="120"/>
      <c r="AE9" s="120"/>
      <c r="AF9" s="120"/>
      <c r="AG9" s="120"/>
      <c r="AH9" s="120"/>
      <c r="AI9" s="120"/>
      <c r="AJ9" s="120"/>
      <c r="AK9" s="120"/>
      <c r="AL9" s="120"/>
      <c r="AM9" s="120"/>
      <c r="AN9" s="120"/>
      <c r="AO9" s="120"/>
      <c r="AP9" s="120"/>
      <c r="AQ9" s="120"/>
      <c r="AR9" s="120"/>
      <c r="AS9" s="120"/>
      <c r="AT9" s="132"/>
      <c r="AU9" s="118"/>
      <c r="AV9" s="118"/>
      <c r="AW9" s="118"/>
    </row>
    <row r="10" spans="1:49" ht="34.5" customHeight="1" x14ac:dyDescent="0.25">
      <c r="A10" s="236"/>
      <c r="B10" s="228"/>
      <c r="C10" s="259"/>
      <c r="D10" s="260"/>
      <c r="E10" s="261"/>
      <c r="F10" s="119">
        <v>3</v>
      </c>
      <c r="G10" s="151" t="s">
        <v>205</v>
      </c>
      <c r="H10" s="152"/>
      <c r="I10" s="156" t="s">
        <v>206</v>
      </c>
      <c r="J10" s="157"/>
      <c r="K10" s="157"/>
      <c r="L10" s="157"/>
      <c r="M10" s="158"/>
      <c r="N10" s="118"/>
      <c r="O10" s="118"/>
      <c r="P10" s="118"/>
      <c r="Q10" s="118"/>
      <c r="R10" s="118"/>
      <c r="S10" s="118"/>
      <c r="T10" s="118"/>
      <c r="U10" s="118"/>
      <c r="V10" s="118"/>
      <c r="W10" s="120"/>
      <c r="X10" s="120"/>
      <c r="Y10" s="120"/>
      <c r="Z10" s="132"/>
      <c r="AA10" s="132"/>
      <c r="AB10" s="120"/>
      <c r="AC10" s="120"/>
      <c r="AD10" s="120"/>
      <c r="AE10" s="120"/>
      <c r="AF10" s="120"/>
      <c r="AG10" s="120"/>
      <c r="AH10" s="120"/>
      <c r="AI10" s="120"/>
      <c r="AJ10" s="120"/>
      <c r="AK10" s="120"/>
      <c r="AL10" s="120"/>
      <c r="AM10" s="120"/>
      <c r="AN10" s="120"/>
      <c r="AO10" s="120"/>
      <c r="AP10" s="120"/>
      <c r="AQ10" s="120"/>
      <c r="AR10" s="120"/>
      <c r="AS10" s="120"/>
      <c r="AT10" s="132"/>
      <c r="AU10" s="118"/>
      <c r="AV10" s="118"/>
      <c r="AW10" s="118"/>
    </row>
    <row r="11" spans="1:49" ht="60.75" customHeight="1" x14ac:dyDescent="0.25">
      <c r="A11" s="236"/>
      <c r="B11" s="228"/>
      <c r="C11" s="259"/>
      <c r="D11" s="260"/>
      <c r="E11" s="261"/>
      <c r="F11" s="119">
        <v>4</v>
      </c>
      <c r="G11" s="151" t="s">
        <v>207</v>
      </c>
      <c r="H11" s="152"/>
      <c r="I11" s="156" t="s">
        <v>239</v>
      </c>
      <c r="J11" s="157"/>
      <c r="K11" s="157"/>
      <c r="L11" s="157"/>
      <c r="M11" s="158"/>
      <c r="N11" s="118"/>
      <c r="O11" s="118"/>
      <c r="P11" s="118"/>
      <c r="Q11" s="118"/>
      <c r="R11" s="118"/>
      <c r="S11" s="118"/>
      <c r="T11" s="118"/>
      <c r="U11" s="118"/>
      <c r="V11" s="118"/>
      <c r="W11" s="120"/>
      <c r="X11" s="120"/>
      <c r="Y11" s="120"/>
      <c r="Z11" s="132"/>
      <c r="AA11" s="132"/>
      <c r="AB11" s="120"/>
      <c r="AC11" s="120"/>
      <c r="AD11" s="120"/>
      <c r="AE11" s="120"/>
      <c r="AF11" s="120"/>
      <c r="AG11" s="120"/>
      <c r="AH11" s="120"/>
      <c r="AI11" s="120"/>
      <c r="AJ11" s="120"/>
      <c r="AK11" s="120"/>
      <c r="AL11" s="120"/>
      <c r="AM11" s="120"/>
      <c r="AN11" s="120"/>
      <c r="AO11" s="120"/>
      <c r="AP11" s="120"/>
      <c r="AQ11" s="120"/>
      <c r="AR11" s="120"/>
      <c r="AS11" s="120"/>
      <c r="AT11" s="132"/>
      <c r="AU11" s="118"/>
      <c r="AV11" s="118"/>
      <c r="AW11" s="118"/>
    </row>
    <row r="12" spans="1:49" ht="15" customHeight="1" x14ac:dyDescent="0.25">
      <c r="A12" s="236"/>
      <c r="B12" s="228"/>
      <c r="C12" s="259"/>
      <c r="D12" s="260"/>
      <c r="E12" s="261"/>
      <c r="F12" s="7"/>
      <c r="G12" s="272"/>
      <c r="H12" s="273"/>
      <c r="I12" s="153"/>
      <c r="J12" s="154"/>
      <c r="K12" s="154"/>
      <c r="L12" s="154"/>
      <c r="M12" s="155"/>
      <c r="N12" s="1"/>
      <c r="O12" s="1"/>
      <c r="P12" s="1"/>
      <c r="Q12" s="1"/>
      <c r="R12" s="1"/>
      <c r="S12" s="1"/>
      <c r="T12" s="1"/>
      <c r="U12" s="1"/>
      <c r="V12" s="1"/>
      <c r="W12" s="120"/>
      <c r="X12" s="120"/>
      <c r="Y12" s="120"/>
      <c r="Z12" s="132"/>
      <c r="AA12" s="132"/>
      <c r="AB12" s="120"/>
      <c r="AC12" s="120"/>
      <c r="AD12" s="120"/>
      <c r="AE12" s="120"/>
      <c r="AF12" s="120"/>
      <c r="AG12" s="120"/>
      <c r="AH12" s="120"/>
      <c r="AI12" s="120"/>
      <c r="AJ12" s="120"/>
      <c r="AK12" s="120"/>
      <c r="AL12" s="120"/>
      <c r="AM12" s="120"/>
      <c r="AN12" s="120"/>
      <c r="AO12" s="120"/>
      <c r="AP12" s="120"/>
      <c r="AQ12" s="120"/>
      <c r="AR12" s="120"/>
      <c r="AS12" s="120"/>
      <c r="AT12" s="132"/>
      <c r="AU12" s="1"/>
      <c r="AV12" s="1"/>
      <c r="AW12" s="1"/>
    </row>
    <row r="13" spans="1:49" ht="17.25" customHeight="1" x14ac:dyDescent="0.25">
      <c r="A13" s="238"/>
      <c r="B13" s="230"/>
      <c r="C13" s="262"/>
      <c r="D13" s="263"/>
      <c r="E13" s="264"/>
      <c r="F13" s="7"/>
      <c r="G13" s="272"/>
      <c r="H13" s="273"/>
      <c r="I13" s="153"/>
      <c r="J13" s="154"/>
      <c r="K13" s="154"/>
      <c r="L13" s="154"/>
      <c r="M13" s="155"/>
      <c r="N13" s="1"/>
      <c r="O13" s="1"/>
      <c r="P13" s="1"/>
      <c r="Q13" s="1"/>
      <c r="R13" s="1"/>
      <c r="S13" s="1"/>
      <c r="T13" s="1"/>
      <c r="U13" s="1"/>
      <c r="V13" s="1"/>
      <c r="W13" s="120"/>
      <c r="X13" s="120"/>
      <c r="Y13" s="120"/>
      <c r="Z13" s="132"/>
      <c r="AA13" s="132"/>
      <c r="AB13" s="120"/>
      <c r="AC13" s="120"/>
      <c r="AD13" s="120"/>
      <c r="AE13" s="120"/>
      <c r="AF13" s="120"/>
      <c r="AG13" s="120"/>
      <c r="AH13" s="120"/>
      <c r="AI13" s="120"/>
      <c r="AJ13" s="120"/>
      <c r="AK13" s="120"/>
      <c r="AL13" s="120"/>
      <c r="AM13" s="120"/>
      <c r="AN13" s="120"/>
      <c r="AO13" s="120"/>
      <c r="AP13" s="120"/>
      <c r="AQ13" s="120"/>
      <c r="AR13" s="120"/>
      <c r="AS13" s="120"/>
      <c r="AT13" s="132"/>
      <c r="AU13" s="1"/>
      <c r="AV13" s="1"/>
      <c r="AW13" s="1"/>
    </row>
    <row r="14" spans="1:49" ht="19.5" customHeight="1" thickBot="1" x14ac:dyDescent="0.3">
      <c r="A14" s="1"/>
      <c r="B14" s="1"/>
      <c r="C14" s="1"/>
      <c r="D14" s="1"/>
      <c r="E14" s="1"/>
      <c r="F14" s="1"/>
      <c r="G14" s="1"/>
      <c r="H14" s="1"/>
      <c r="I14" s="1"/>
      <c r="J14" s="1"/>
      <c r="K14" s="1"/>
      <c r="L14" s="1"/>
      <c r="M14" s="1"/>
      <c r="N14" s="1"/>
      <c r="O14" s="1"/>
      <c r="P14" s="1"/>
      <c r="Q14" s="1"/>
      <c r="R14" s="1"/>
      <c r="S14" s="1"/>
      <c r="T14" s="1"/>
      <c r="U14" s="1"/>
      <c r="V14" s="1"/>
      <c r="W14" s="120"/>
      <c r="X14" s="120"/>
      <c r="Y14" s="120"/>
      <c r="Z14" s="132"/>
      <c r="AA14" s="132"/>
      <c r="AB14" s="120"/>
      <c r="AC14" s="120"/>
      <c r="AD14" s="120"/>
      <c r="AE14" s="120"/>
      <c r="AF14" s="120"/>
      <c r="AG14" s="120"/>
      <c r="AH14" s="120"/>
      <c r="AI14" s="120"/>
      <c r="AJ14" s="120"/>
      <c r="AK14" s="120"/>
      <c r="AL14" s="120"/>
      <c r="AM14" s="120"/>
      <c r="AN14" s="120"/>
      <c r="AO14" s="120"/>
      <c r="AP14" s="120"/>
      <c r="AQ14" s="120"/>
      <c r="AR14" s="120"/>
      <c r="AS14" s="120"/>
      <c r="AT14" s="132"/>
      <c r="AU14" s="1"/>
      <c r="AV14" s="1"/>
      <c r="AW14" s="1"/>
    </row>
    <row r="15" spans="1:49" ht="15" customHeight="1" x14ac:dyDescent="0.25">
      <c r="A15" s="225" t="s">
        <v>6</v>
      </c>
      <c r="B15" s="226"/>
      <c r="C15" s="231" t="s">
        <v>7</v>
      </c>
      <c r="D15" s="234" t="s">
        <v>8</v>
      </c>
      <c r="E15" s="235"/>
      <c r="F15" s="226"/>
      <c r="G15" s="240" t="s">
        <v>9</v>
      </c>
      <c r="H15" s="240"/>
      <c r="I15" s="240"/>
      <c r="J15" s="240"/>
      <c r="K15" s="240"/>
      <c r="L15" s="240"/>
      <c r="M15" s="240"/>
      <c r="N15" s="240"/>
      <c r="O15" s="240"/>
      <c r="P15" s="240"/>
      <c r="Q15" s="241"/>
      <c r="R15" s="190" t="s">
        <v>10</v>
      </c>
      <c r="S15" s="191"/>
      <c r="T15" s="191"/>
      <c r="U15" s="191"/>
      <c r="V15" s="192"/>
      <c r="W15" s="199" t="s">
        <v>11</v>
      </c>
      <c r="X15" s="199"/>
      <c r="Y15" s="199"/>
      <c r="Z15" s="199"/>
      <c r="AA15" s="200"/>
      <c r="AB15" s="201" t="s">
        <v>12</v>
      </c>
      <c r="AC15" s="202"/>
      <c r="AD15" s="202"/>
      <c r="AE15" s="202"/>
      <c r="AF15" s="203"/>
      <c r="AG15" s="204" t="s">
        <v>12</v>
      </c>
      <c r="AH15" s="204"/>
      <c r="AI15" s="204"/>
      <c r="AJ15" s="204"/>
      <c r="AK15" s="205"/>
      <c r="AL15" s="202" t="s">
        <v>12</v>
      </c>
      <c r="AM15" s="202"/>
      <c r="AN15" s="202"/>
      <c r="AO15" s="202"/>
      <c r="AP15" s="203"/>
      <c r="AQ15" s="206" t="s">
        <v>13</v>
      </c>
      <c r="AR15" s="207"/>
      <c r="AS15" s="207"/>
      <c r="AT15" s="208"/>
      <c r="AU15" s="8"/>
    </row>
    <row r="16" spans="1:49" s="9" customFormat="1" x14ac:dyDescent="0.25">
      <c r="A16" s="227"/>
      <c r="B16" s="228"/>
      <c r="C16" s="232"/>
      <c r="D16" s="236"/>
      <c r="E16" s="237"/>
      <c r="F16" s="228"/>
      <c r="G16" s="242"/>
      <c r="H16" s="242"/>
      <c r="I16" s="242"/>
      <c r="J16" s="242"/>
      <c r="K16" s="242"/>
      <c r="L16" s="242"/>
      <c r="M16" s="242"/>
      <c r="N16" s="242"/>
      <c r="O16" s="242"/>
      <c r="P16" s="242"/>
      <c r="Q16" s="243"/>
      <c r="R16" s="193"/>
      <c r="S16" s="194"/>
      <c r="T16" s="194"/>
      <c r="U16" s="194"/>
      <c r="V16" s="195"/>
      <c r="W16" s="209" t="s">
        <v>14</v>
      </c>
      <c r="X16" s="209"/>
      <c r="Y16" s="209"/>
      <c r="Z16" s="209"/>
      <c r="AA16" s="210"/>
      <c r="AB16" s="213" t="s">
        <v>15</v>
      </c>
      <c r="AC16" s="214"/>
      <c r="AD16" s="214"/>
      <c r="AE16" s="214"/>
      <c r="AF16" s="215"/>
      <c r="AG16" s="219" t="s">
        <v>16</v>
      </c>
      <c r="AH16" s="220"/>
      <c r="AI16" s="220"/>
      <c r="AJ16" s="220"/>
      <c r="AK16" s="221"/>
      <c r="AL16" s="213" t="s">
        <v>17</v>
      </c>
      <c r="AM16" s="214"/>
      <c r="AN16" s="214"/>
      <c r="AO16" s="214"/>
      <c r="AP16" s="215"/>
      <c r="AQ16" s="178" t="s">
        <v>18</v>
      </c>
      <c r="AR16" s="179"/>
      <c r="AS16" s="179"/>
      <c r="AT16" s="180"/>
      <c r="AU16" s="8"/>
    </row>
    <row r="17" spans="1:47" s="9" customFormat="1" x14ac:dyDescent="0.25">
      <c r="A17" s="229"/>
      <c r="B17" s="230"/>
      <c r="C17" s="232"/>
      <c r="D17" s="238"/>
      <c r="E17" s="239"/>
      <c r="F17" s="230"/>
      <c r="G17" s="244"/>
      <c r="H17" s="244"/>
      <c r="I17" s="244"/>
      <c r="J17" s="244"/>
      <c r="K17" s="244"/>
      <c r="L17" s="244"/>
      <c r="M17" s="244"/>
      <c r="N17" s="244"/>
      <c r="O17" s="244"/>
      <c r="P17" s="244"/>
      <c r="Q17" s="245"/>
      <c r="R17" s="196"/>
      <c r="S17" s="197"/>
      <c r="T17" s="197"/>
      <c r="U17" s="197"/>
      <c r="V17" s="198"/>
      <c r="W17" s="211"/>
      <c r="X17" s="211"/>
      <c r="Y17" s="211"/>
      <c r="Z17" s="211"/>
      <c r="AA17" s="212"/>
      <c r="AB17" s="216"/>
      <c r="AC17" s="217"/>
      <c r="AD17" s="217"/>
      <c r="AE17" s="217"/>
      <c r="AF17" s="218"/>
      <c r="AG17" s="222"/>
      <c r="AH17" s="223"/>
      <c r="AI17" s="223"/>
      <c r="AJ17" s="223"/>
      <c r="AK17" s="224"/>
      <c r="AL17" s="216"/>
      <c r="AM17" s="217"/>
      <c r="AN17" s="217"/>
      <c r="AO17" s="217"/>
      <c r="AP17" s="218"/>
      <c r="AQ17" s="181"/>
      <c r="AR17" s="182"/>
      <c r="AS17" s="182"/>
      <c r="AT17" s="183"/>
      <c r="AU17" s="8"/>
    </row>
    <row r="18" spans="1:47" s="9" customFormat="1" ht="75.75" thickBot="1" x14ac:dyDescent="0.3">
      <c r="A18" s="10" t="s">
        <v>19</v>
      </c>
      <c r="B18" s="11" t="s">
        <v>20</v>
      </c>
      <c r="C18" s="233"/>
      <c r="D18" s="12" t="s">
        <v>21</v>
      </c>
      <c r="E18" s="11" t="s">
        <v>22</v>
      </c>
      <c r="F18" s="11" t="s">
        <v>23</v>
      </c>
      <c r="G18" s="13" t="s">
        <v>24</v>
      </c>
      <c r="H18" s="13" t="s">
        <v>25</v>
      </c>
      <c r="I18" s="13" t="s">
        <v>26</v>
      </c>
      <c r="J18" s="13" t="s">
        <v>27</v>
      </c>
      <c r="K18" s="13" t="s">
        <v>28</v>
      </c>
      <c r="L18" s="13" t="s">
        <v>29</v>
      </c>
      <c r="M18" s="13" t="s">
        <v>30</v>
      </c>
      <c r="N18" s="13" t="s">
        <v>31</v>
      </c>
      <c r="O18" s="13" t="s">
        <v>32</v>
      </c>
      <c r="P18" s="13" t="s">
        <v>33</v>
      </c>
      <c r="Q18" s="14" t="s">
        <v>34</v>
      </c>
      <c r="R18" s="15" t="s">
        <v>35</v>
      </c>
      <c r="S18" s="16" t="s">
        <v>36</v>
      </c>
      <c r="T18" s="16" t="s">
        <v>37</v>
      </c>
      <c r="U18" s="16" t="s">
        <v>38</v>
      </c>
      <c r="V18" s="17" t="s">
        <v>129</v>
      </c>
      <c r="W18" s="18" t="s">
        <v>39</v>
      </c>
      <c r="X18" s="19" t="s">
        <v>40</v>
      </c>
      <c r="Y18" s="19" t="s">
        <v>41</v>
      </c>
      <c r="Z18" s="19" t="s">
        <v>42</v>
      </c>
      <c r="AA18" s="20" t="s">
        <v>43</v>
      </c>
      <c r="AB18" s="21" t="s">
        <v>39</v>
      </c>
      <c r="AC18" s="22" t="s">
        <v>40</v>
      </c>
      <c r="AD18" s="22" t="s">
        <v>41</v>
      </c>
      <c r="AE18" s="22" t="s">
        <v>42</v>
      </c>
      <c r="AF18" s="23" t="s">
        <v>43</v>
      </c>
      <c r="AG18" s="24" t="s">
        <v>39</v>
      </c>
      <c r="AH18" s="25" t="s">
        <v>40</v>
      </c>
      <c r="AI18" s="25" t="s">
        <v>41</v>
      </c>
      <c r="AJ18" s="25" t="s">
        <v>42</v>
      </c>
      <c r="AK18" s="26" t="s">
        <v>43</v>
      </c>
      <c r="AL18" s="21" t="s">
        <v>39</v>
      </c>
      <c r="AM18" s="22" t="s">
        <v>40</v>
      </c>
      <c r="AN18" s="22" t="s">
        <v>41</v>
      </c>
      <c r="AO18" s="22" t="s">
        <v>42</v>
      </c>
      <c r="AP18" s="23" t="s">
        <v>43</v>
      </c>
      <c r="AQ18" s="27" t="s">
        <v>39</v>
      </c>
      <c r="AR18" s="28" t="s">
        <v>44</v>
      </c>
      <c r="AS18" s="28" t="s">
        <v>45</v>
      </c>
      <c r="AT18" s="29" t="s">
        <v>46</v>
      </c>
      <c r="AU18" s="8"/>
    </row>
    <row r="19" spans="1:47" s="81" customFormat="1" ht="114.75" customHeight="1" x14ac:dyDescent="0.25">
      <c r="A19" s="63">
        <v>4</v>
      </c>
      <c r="B19" s="64" t="s">
        <v>47</v>
      </c>
      <c r="C19" s="65" t="s">
        <v>48</v>
      </c>
      <c r="D19" s="66">
        <v>1</v>
      </c>
      <c r="E19" s="67" t="s">
        <v>130</v>
      </c>
      <c r="F19" s="68" t="s">
        <v>49</v>
      </c>
      <c r="G19" s="69" t="s">
        <v>50</v>
      </c>
      <c r="H19" s="70" t="s">
        <v>51</v>
      </c>
      <c r="I19" s="71" t="s">
        <v>198</v>
      </c>
      <c r="J19" s="66" t="s">
        <v>52</v>
      </c>
      <c r="K19" s="64" t="s">
        <v>53</v>
      </c>
      <c r="L19" s="72">
        <v>0</v>
      </c>
      <c r="M19" s="72">
        <v>0.05</v>
      </c>
      <c r="N19" s="72">
        <v>0.1</v>
      </c>
      <c r="O19" s="72">
        <v>0.2</v>
      </c>
      <c r="P19" s="72">
        <f t="shared" ref="P19:P26" si="0">+O19</f>
        <v>0.2</v>
      </c>
      <c r="Q19" s="73" t="s">
        <v>54</v>
      </c>
      <c r="R19" s="74" t="s">
        <v>55</v>
      </c>
      <c r="S19" s="69" t="s">
        <v>56</v>
      </c>
      <c r="T19" s="64" t="s">
        <v>57</v>
      </c>
      <c r="U19" s="75" t="s">
        <v>59</v>
      </c>
      <c r="V19" s="76" t="s">
        <v>58</v>
      </c>
      <c r="W19" s="77" t="s">
        <v>151</v>
      </c>
      <c r="X19" s="78" t="s">
        <v>151</v>
      </c>
      <c r="Y19" s="65" t="s">
        <v>151</v>
      </c>
      <c r="Z19" s="133" t="s">
        <v>211</v>
      </c>
      <c r="AA19" s="138" t="s">
        <v>151</v>
      </c>
      <c r="AB19" s="77">
        <f t="shared" ref="AB19:AB33" si="1">+M19</f>
        <v>0.05</v>
      </c>
      <c r="AC19" s="78"/>
      <c r="AD19" s="65">
        <f t="shared" ref="AD19:AD33" si="2">IFERROR((AC19/AB19),0)</f>
        <v>0</v>
      </c>
      <c r="AE19" s="66"/>
      <c r="AF19" s="79"/>
      <c r="AG19" s="77">
        <f t="shared" ref="AG19:AG33" si="3">+N19</f>
        <v>0.1</v>
      </c>
      <c r="AH19" s="78"/>
      <c r="AI19" s="65">
        <f t="shared" ref="AI19:AI33" si="4">IFERROR((AH19/AG19),0)</f>
        <v>0</v>
      </c>
      <c r="AJ19" s="66"/>
      <c r="AK19" s="79"/>
      <c r="AL19" s="77">
        <f t="shared" ref="AL19:AL33" si="5">+O19</f>
        <v>0.2</v>
      </c>
      <c r="AM19" s="78"/>
      <c r="AN19" s="65">
        <f t="shared" ref="AN19:AN33" si="6">IFERROR((AM19/AL19),0)</f>
        <v>0</v>
      </c>
      <c r="AO19" s="66"/>
      <c r="AP19" s="79"/>
      <c r="AQ19" s="121">
        <f t="shared" ref="AQ19:AQ33" si="7">+P19</f>
        <v>0.2</v>
      </c>
      <c r="AR19" s="145">
        <v>0</v>
      </c>
      <c r="AS19" s="129">
        <f>IF(AR19/AQ19&gt;100%,100%,AR19/AQ19)</f>
        <v>0</v>
      </c>
      <c r="AT19" s="138" t="s">
        <v>208</v>
      </c>
      <c r="AU19" s="80"/>
    </row>
    <row r="20" spans="1:47" s="81" customFormat="1" ht="128.25" customHeight="1" x14ac:dyDescent="0.25">
      <c r="A20" s="82">
        <v>4</v>
      </c>
      <c r="B20" s="69" t="s">
        <v>47</v>
      </c>
      <c r="C20" s="72" t="s">
        <v>60</v>
      </c>
      <c r="D20" s="68">
        <v>2</v>
      </c>
      <c r="E20" s="83" t="s">
        <v>61</v>
      </c>
      <c r="F20" s="68" t="s">
        <v>49</v>
      </c>
      <c r="G20" s="83" t="s">
        <v>62</v>
      </c>
      <c r="H20" s="83" t="s">
        <v>63</v>
      </c>
      <c r="I20" s="84">
        <v>0.6</v>
      </c>
      <c r="J20" s="85" t="s">
        <v>52</v>
      </c>
      <c r="K20" s="64" t="s">
        <v>53</v>
      </c>
      <c r="L20" s="86">
        <v>0.12</v>
      </c>
      <c r="M20" s="86">
        <v>0.34</v>
      </c>
      <c r="N20" s="87">
        <v>0.51</v>
      </c>
      <c r="O20" s="87">
        <v>0.68</v>
      </c>
      <c r="P20" s="88">
        <f t="shared" si="0"/>
        <v>0.68</v>
      </c>
      <c r="Q20" s="89" t="s">
        <v>64</v>
      </c>
      <c r="R20" s="90" t="s">
        <v>65</v>
      </c>
      <c r="S20" s="83" t="s">
        <v>66</v>
      </c>
      <c r="T20" s="64" t="s">
        <v>57</v>
      </c>
      <c r="U20" s="91" t="s">
        <v>59</v>
      </c>
      <c r="V20" s="89" t="s">
        <v>67</v>
      </c>
      <c r="W20" s="77">
        <f t="shared" ref="W20:W33" si="8">+L20</f>
        <v>0.12</v>
      </c>
      <c r="X20" s="145">
        <v>0.32319999999999999</v>
      </c>
      <c r="Y20" s="129">
        <f>IF(X20/W20&gt;100%,100%,X20/W20)</f>
        <v>1</v>
      </c>
      <c r="Z20" s="134" t="s">
        <v>210</v>
      </c>
      <c r="AA20" s="139" t="s">
        <v>212</v>
      </c>
      <c r="AB20" s="77">
        <f t="shared" si="1"/>
        <v>0.34</v>
      </c>
      <c r="AC20" s="72"/>
      <c r="AD20" s="65">
        <f t="shared" si="2"/>
        <v>0</v>
      </c>
      <c r="AE20" s="68"/>
      <c r="AF20" s="92"/>
      <c r="AG20" s="77">
        <f t="shared" si="3"/>
        <v>0.51</v>
      </c>
      <c r="AH20" s="72"/>
      <c r="AI20" s="65">
        <f t="shared" si="4"/>
        <v>0</v>
      </c>
      <c r="AJ20" s="68"/>
      <c r="AK20" s="92"/>
      <c r="AL20" s="77">
        <f t="shared" si="5"/>
        <v>0.68</v>
      </c>
      <c r="AM20" s="72"/>
      <c r="AN20" s="65">
        <f t="shared" si="6"/>
        <v>0</v>
      </c>
      <c r="AO20" s="68"/>
      <c r="AP20" s="92"/>
      <c r="AQ20" s="121">
        <f t="shared" si="7"/>
        <v>0.68</v>
      </c>
      <c r="AR20" s="145">
        <f t="shared" ref="AR20:AR33" si="9">+X20+AC20+AH20+AM20</f>
        <v>0.32319999999999999</v>
      </c>
      <c r="AS20" s="129">
        <f t="shared" ref="AS20:AS40" si="10">IF(AR20/AQ20&gt;100%,100%,AR20/AQ20)</f>
        <v>0.47529411764705876</v>
      </c>
      <c r="AT20" s="139" t="s">
        <v>210</v>
      </c>
      <c r="AU20" s="80"/>
    </row>
    <row r="21" spans="1:47" s="81" customFormat="1" ht="126" customHeight="1" x14ac:dyDescent="0.25">
      <c r="A21" s="82">
        <v>4</v>
      </c>
      <c r="B21" s="69" t="s">
        <v>47</v>
      </c>
      <c r="C21" s="72" t="s">
        <v>60</v>
      </c>
      <c r="D21" s="68">
        <v>3</v>
      </c>
      <c r="E21" s="83" t="s">
        <v>131</v>
      </c>
      <c r="F21" s="68" t="s">
        <v>49</v>
      </c>
      <c r="G21" s="83" t="s">
        <v>68</v>
      </c>
      <c r="H21" s="83" t="s">
        <v>69</v>
      </c>
      <c r="I21" s="84">
        <v>0.6</v>
      </c>
      <c r="J21" s="85" t="s">
        <v>52</v>
      </c>
      <c r="K21" s="64" t="s">
        <v>53</v>
      </c>
      <c r="L21" s="72">
        <v>0.12</v>
      </c>
      <c r="M21" s="72">
        <v>0.3</v>
      </c>
      <c r="N21" s="72">
        <v>0.48</v>
      </c>
      <c r="O21" s="72">
        <v>0.65</v>
      </c>
      <c r="P21" s="72">
        <f t="shared" si="0"/>
        <v>0.65</v>
      </c>
      <c r="Q21" s="89" t="s">
        <v>64</v>
      </c>
      <c r="R21" s="90" t="s">
        <v>65</v>
      </c>
      <c r="S21" s="83" t="s">
        <v>66</v>
      </c>
      <c r="T21" s="64" t="s">
        <v>57</v>
      </c>
      <c r="U21" s="91" t="s">
        <v>59</v>
      </c>
      <c r="V21" s="89" t="s">
        <v>67</v>
      </c>
      <c r="W21" s="77">
        <f t="shared" si="8"/>
        <v>0.12</v>
      </c>
      <c r="X21" s="145">
        <v>0.19739999999999999</v>
      </c>
      <c r="Y21" s="129">
        <f t="shared" ref="Y21:Y40" si="11">IF(X21/W21&gt;100%,100%,X21/W21)</f>
        <v>1</v>
      </c>
      <c r="Z21" s="134" t="s">
        <v>213</v>
      </c>
      <c r="AA21" s="139" t="s">
        <v>212</v>
      </c>
      <c r="AB21" s="77">
        <f t="shared" si="1"/>
        <v>0.3</v>
      </c>
      <c r="AC21" s="72"/>
      <c r="AD21" s="65">
        <f t="shared" si="2"/>
        <v>0</v>
      </c>
      <c r="AE21" s="68"/>
      <c r="AF21" s="92"/>
      <c r="AG21" s="77">
        <f t="shared" si="3"/>
        <v>0.48</v>
      </c>
      <c r="AH21" s="72"/>
      <c r="AI21" s="65">
        <f t="shared" si="4"/>
        <v>0</v>
      </c>
      <c r="AJ21" s="68"/>
      <c r="AK21" s="92"/>
      <c r="AL21" s="77">
        <f t="shared" si="5"/>
        <v>0.65</v>
      </c>
      <c r="AM21" s="72"/>
      <c r="AN21" s="65">
        <f t="shared" si="6"/>
        <v>0</v>
      </c>
      <c r="AO21" s="68"/>
      <c r="AP21" s="92"/>
      <c r="AQ21" s="121">
        <f t="shared" si="7"/>
        <v>0.65</v>
      </c>
      <c r="AR21" s="145">
        <f t="shared" si="9"/>
        <v>0.19739999999999999</v>
      </c>
      <c r="AS21" s="129">
        <f t="shared" si="10"/>
        <v>0.30369230769230765</v>
      </c>
      <c r="AT21" s="139" t="s">
        <v>213</v>
      </c>
      <c r="AU21" s="80"/>
    </row>
    <row r="22" spans="1:47" s="81" customFormat="1" ht="138" customHeight="1" x14ac:dyDescent="0.25">
      <c r="A22" s="82">
        <v>4</v>
      </c>
      <c r="B22" s="69" t="s">
        <v>47</v>
      </c>
      <c r="C22" s="72" t="s">
        <v>60</v>
      </c>
      <c r="D22" s="68">
        <v>4</v>
      </c>
      <c r="E22" s="83" t="s">
        <v>132</v>
      </c>
      <c r="F22" s="68" t="s">
        <v>49</v>
      </c>
      <c r="G22" s="83" t="s">
        <v>70</v>
      </c>
      <c r="H22" s="83" t="s">
        <v>71</v>
      </c>
      <c r="I22" s="93">
        <v>0.96489999999999998</v>
      </c>
      <c r="J22" s="85" t="s">
        <v>52</v>
      </c>
      <c r="K22" s="64" t="s">
        <v>53</v>
      </c>
      <c r="L22" s="72">
        <v>0.2</v>
      </c>
      <c r="M22" s="72">
        <v>0.4</v>
      </c>
      <c r="N22" s="72">
        <v>0.6</v>
      </c>
      <c r="O22" s="72">
        <v>0.95</v>
      </c>
      <c r="P22" s="72">
        <f t="shared" si="0"/>
        <v>0.95</v>
      </c>
      <c r="Q22" s="89" t="s">
        <v>64</v>
      </c>
      <c r="R22" s="90" t="s">
        <v>65</v>
      </c>
      <c r="S22" s="83" t="s">
        <v>66</v>
      </c>
      <c r="T22" s="64" t="s">
        <v>57</v>
      </c>
      <c r="U22" s="91" t="s">
        <v>59</v>
      </c>
      <c r="V22" s="89" t="s">
        <v>72</v>
      </c>
      <c r="W22" s="77">
        <f t="shared" si="8"/>
        <v>0.2</v>
      </c>
      <c r="X22" s="145">
        <v>0.28189999999999998</v>
      </c>
      <c r="Y22" s="129">
        <f t="shared" si="11"/>
        <v>1</v>
      </c>
      <c r="Z22" s="134" t="s">
        <v>214</v>
      </c>
      <c r="AA22" s="139" t="s">
        <v>212</v>
      </c>
      <c r="AB22" s="77">
        <f t="shared" si="1"/>
        <v>0.4</v>
      </c>
      <c r="AC22" s="72"/>
      <c r="AD22" s="65">
        <f t="shared" si="2"/>
        <v>0</v>
      </c>
      <c r="AE22" s="68"/>
      <c r="AF22" s="92"/>
      <c r="AG22" s="77">
        <f t="shared" si="3"/>
        <v>0.6</v>
      </c>
      <c r="AH22" s="72"/>
      <c r="AI22" s="65">
        <f t="shared" si="4"/>
        <v>0</v>
      </c>
      <c r="AJ22" s="68"/>
      <c r="AK22" s="92"/>
      <c r="AL22" s="77">
        <f t="shared" si="5"/>
        <v>0.95</v>
      </c>
      <c r="AM22" s="72"/>
      <c r="AN22" s="65">
        <f t="shared" si="6"/>
        <v>0</v>
      </c>
      <c r="AO22" s="68"/>
      <c r="AP22" s="92"/>
      <c r="AQ22" s="121">
        <f t="shared" si="7"/>
        <v>0.95</v>
      </c>
      <c r="AR22" s="145">
        <f t="shared" si="9"/>
        <v>0.28189999999999998</v>
      </c>
      <c r="AS22" s="129">
        <f t="shared" si="10"/>
        <v>0.29673684210526313</v>
      </c>
      <c r="AT22" s="139" t="s">
        <v>214</v>
      </c>
      <c r="AU22" s="80"/>
    </row>
    <row r="23" spans="1:47" s="81" customFormat="1" ht="111" customHeight="1" x14ac:dyDescent="0.25">
      <c r="A23" s="82">
        <v>4</v>
      </c>
      <c r="B23" s="69" t="s">
        <v>47</v>
      </c>
      <c r="C23" s="72" t="s">
        <v>60</v>
      </c>
      <c r="D23" s="68">
        <v>5</v>
      </c>
      <c r="E23" s="69" t="s">
        <v>133</v>
      </c>
      <c r="F23" s="68" t="s">
        <v>49</v>
      </c>
      <c r="G23" s="69" t="s">
        <v>73</v>
      </c>
      <c r="H23" s="69" t="s">
        <v>74</v>
      </c>
      <c r="I23" s="88">
        <v>0.25</v>
      </c>
      <c r="J23" s="68" t="s">
        <v>52</v>
      </c>
      <c r="K23" s="64" t="s">
        <v>53</v>
      </c>
      <c r="L23" s="72">
        <v>0.08</v>
      </c>
      <c r="M23" s="72">
        <v>0.2</v>
      </c>
      <c r="N23" s="72">
        <v>0.3</v>
      </c>
      <c r="O23" s="72">
        <v>0.45</v>
      </c>
      <c r="P23" s="72">
        <f t="shared" si="0"/>
        <v>0.45</v>
      </c>
      <c r="Q23" s="73" t="s">
        <v>64</v>
      </c>
      <c r="R23" s="74" t="s">
        <v>65</v>
      </c>
      <c r="S23" s="83" t="s">
        <v>66</v>
      </c>
      <c r="T23" s="64" t="s">
        <v>57</v>
      </c>
      <c r="U23" s="91" t="s">
        <v>59</v>
      </c>
      <c r="V23" s="89" t="s">
        <v>72</v>
      </c>
      <c r="W23" s="77">
        <f t="shared" si="8"/>
        <v>0.08</v>
      </c>
      <c r="X23" s="145">
        <v>0.1186</v>
      </c>
      <c r="Y23" s="129">
        <f t="shared" si="11"/>
        <v>1</v>
      </c>
      <c r="Z23" s="134" t="s">
        <v>215</v>
      </c>
      <c r="AA23" s="139" t="s">
        <v>212</v>
      </c>
      <c r="AB23" s="77">
        <f t="shared" si="1"/>
        <v>0.2</v>
      </c>
      <c r="AC23" s="72"/>
      <c r="AD23" s="65">
        <f t="shared" si="2"/>
        <v>0</v>
      </c>
      <c r="AE23" s="68"/>
      <c r="AF23" s="92"/>
      <c r="AG23" s="77">
        <f t="shared" si="3"/>
        <v>0.3</v>
      </c>
      <c r="AH23" s="72"/>
      <c r="AI23" s="65">
        <f t="shared" si="4"/>
        <v>0</v>
      </c>
      <c r="AJ23" s="68"/>
      <c r="AK23" s="92"/>
      <c r="AL23" s="77">
        <f t="shared" si="5"/>
        <v>0.45</v>
      </c>
      <c r="AM23" s="72"/>
      <c r="AN23" s="65">
        <f t="shared" si="6"/>
        <v>0</v>
      </c>
      <c r="AO23" s="68"/>
      <c r="AP23" s="92"/>
      <c r="AQ23" s="121">
        <f t="shared" si="7"/>
        <v>0.45</v>
      </c>
      <c r="AR23" s="145">
        <f t="shared" si="9"/>
        <v>0.1186</v>
      </c>
      <c r="AS23" s="129">
        <f t="shared" si="10"/>
        <v>0.26355555555555554</v>
      </c>
      <c r="AT23" s="139" t="s">
        <v>215</v>
      </c>
      <c r="AU23" s="80"/>
    </row>
    <row r="24" spans="1:47" s="81" customFormat="1" ht="104.25" customHeight="1" x14ac:dyDescent="0.25">
      <c r="A24" s="82">
        <v>4</v>
      </c>
      <c r="B24" s="69" t="s">
        <v>47</v>
      </c>
      <c r="C24" s="72" t="s">
        <v>60</v>
      </c>
      <c r="D24" s="68">
        <v>6</v>
      </c>
      <c r="E24" s="83" t="s">
        <v>134</v>
      </c>
      <c r="F24" s="85" t="s">
        <v>75</v>
      </c>
      <c r="G24" s="83" t="s">
        <v>76</v>
      </c>
      <c r="H24" s="83" t="s">
        <v>77</v>
      </c>
      <c r="I24" s="84">
        <v>0.95</v>
      </c>
      <c r="J24" s="85" t="s">
        <v>78</v>
      </c>
      <c r="K24" s="64" t="s">
        <v>53</v>
      </c>
      <c r="L24" s="72">
        <v>0.98</v>
      </c>
      <c r="M24" s="72">
        <v>1</v>
      </c>
      <c r="N24" s="72">
        <v>1</v>
      </c>
      <c r="O24" s="72">
        <v>1</v>
      </c>
      <c r="P24" s="72">
        <f t="shared" si="0"/>
        <v>1</v>
      </c>
      <c r="Q24" s="89" t="s">
        <v>64</v>
      </c>
      <c r="R24" s="90" t="s">
        <v>79</v>
      </c>
      <c r="S24" s="83" t="s">
        <v>80</v>
      </c>
      <c r="T24" s="64" t="s">
        <v>57</v>
      </c>
      <c r="U24" s="91" t="s">
        <v>59</v>
      </c>
      <c r="V24" s="94" t="s">
        <v>81</v>
      </c>
      <c r="W24" s="77">
        <f t="shared" si="8"/>
        <v>0.98</v>
      </c>
      <c r="X24" s="145">
        <f>348/349</f>
        <v>0.99713467048710602</v>
      </c>
      <c r="Y24" s="129">
        <f t="shared" si="11"/>
        <v>1</v>
      </c>
      <c r="Z24" s="134" t="s">
        <v>216</v>
      </c>
      <c r="AA24" s="139" t="s">
        <v>212</v>
      </c>
      <c r="AB24" s="77">
        <f t="shared" si="1"/>
        <v>1</v>
      </c>
      <c r="AC24" s="72">
        <v>0</v>
      </c>
      <c r="AD24" s="65">
        <f t="shared" si="2"/>
        <v>0</v>
      </c>
      <c r="AE24" s="68"/>
      <c r="AF24" s="92"/>
      <c r="AG24" s="77">
        <f t="shared" si="3"/>
        <v>1</v>
      </c>
      <c r="AH24" s="72">
        <v>0</v>
      </c>
      <c r="AI24" s="65">
        <f t="shared" si="4"/>
        <v>0</v>
      </c>
      <c r="AJ24" s="68"/>
      <c r="AK24" s="92"/>
      <c r="AL24" s="77">
        <f t="shared" si="5"/>
        <v>1</v>
      </c>
      <c r="AM24" s="72">
        <v>0</v>
      </c>
      <c r="AN24" s="65">
        <f t="shared" si="6"/>
        <v>0</v>
      </c>
      <c r="AO24" s="68"/>
      <c r="AP24" s="92"/>
      <c r="AQ24" s="121">
        <f t="shared" si="7"/>
        <v>1</v>
      </c>
      <c r="AR24" s="145">
        <f>AVERAGE(X24,AC24,AH24,AM24)</f>
        <v>0.24928366762177651</v>
      </c>
      <c r="AS24" s="129">
        <f t="shared" si="10"/>
        <v>0.24928366762177651</v>
      </c>
      <c r="AT24" s="139" t="s">
        <v>228</v>
      </c>
      <c r="AU24" s="80"/>
    </row>
    <row r="25" spans="1:47" s="81" customFormat="1" ht="138" customHeight="1" x14ac:dyDescent="0.25">
      <c r="A25" s="82">
        <v>4</v>
      </c>
      <c r="B25" s="69" t="s">
        <v>47</v>
      </c>
      <c r="C25" s="72" t="s">
        <v>60</v>
      </c>
      <c r="D25" s="68">
        <v>7</v>
      </c>
      <c r="E25" s="83" t="s">
        <v>82</v>
      </c>
      <c r="F25" s="68" t="s">
        <v>49</v>
      </c>
      <c r="G25" s="83" t="s">
        <v>83</v>
      </c>
      <c r="H25" s="83" t="s">
        <v>84</v>
      </c>
      <c r="I25" s="84">
        <v>1</v>
      </c>
      <c r="J25" s="85" t="s">
        <v>78</v>
      </c>
      <c r="K25" s="64" t="s">
        <v>53</v>
      </c>
      <c r="L25" s="86">
        <v>1</v>
      </c>
      <c r="M25" s="86">
        <v>1</v>
      </c>
      <c r="N25" s="86">
        <v>1</v>
      </c>
      <c r="O25" s="86">
        <v>1</v>
      </c>
      <c r="P25" s="88">
        <f t="shared" si="0"/>
        <v>1</v>
      </c>
      <c r="Q25" s="89" t="s">
        <v>64</v>
      </c>
      <c r="R25" s="90" t="s">
        <v>79</v>
      </c>
      <c r="S25" s="95" t="s">
        <v>85</v>
      </c>
      <c r="T25" s="64" t="s">
        <v>57</v>
      </c>
      <c r="U25" s="91" t="s">
        <v>59</v>
      </c>
      <c r="V25" s="94" t="s">
        <v>86</v>
      </c>
      <c r="W25" s="77">
        <f t="shared" si="8"/>
        <v>1</v>
      </c>
      <c r="X25" s="145">
        <v>1</v>
      </c>
      <c r="Y25" s="129">
        <f t="shared" si="11"/>
        <v>1</v>
      </c>
      <c r="Z25" s="134" t="s">
        <v>217</v>
      </c>
      <c r="AA25" s="139" t="s">
        <v>212</v>
      </c>
      <c r="AB25" s="77">
        <f t="shared" si="1"/>
        <v>1</v>
      </c>
      <c r="AC25" s="72">
        <v>0</v>
      </c>
      <c r="AD25" s="65">
        <f t="shared" si="2"/>
        <v>0</v>
      </c>
      <c r="AE25" s="68"/>
      <c r="AF25" s="92"/>
      <c r="AG25" s="77">
        <f t="shared" si="3"/>
        <v>1</v>
      </c>
      <c r="AH25" s="72">
        <v>0</v>
      </c>
      <c r="AI25" s="65">
        <f t="shared" si="4"/>
        <v>0</v>
      </c>
      <c r="AJ25" s="68"/>
      <c r="AK25" s="92"/>
      <c r="AL25" s="77">
        <f t="shared" si="5"/>
        <v>1</v>
      </c>
      <c r="AM25" s="72">
        <v>0</v>
      </c>
      <c r="AN25" s="65">
        <f t="shared" si="6"/>
        <v>0</v>
      </c>
      <c r="AO25" s="68"/>
      <c r="AP25" s="92"/>
      <c r="AQ25" s="121">
        <f t="shared" si="7"/>
        <v>1</v>
      </c>
      <c r="AR25" s="145">
        <f t="shared" ref="AR25:AR26" si="12">AVERAGE(X25,AC25,AH25,AM25)</f>
        <v>0.25</v>
      </c>
      <c r="AS25" s="129">
        <f t="shared" si="10"/>
        <v>0.25</v>
      </c>
      <c r="AT25" s="139" t="s">
        <v>229</v>
      </c>
      <c r="AU25" s="80"/>
    </row>
    <row r="26" spans="1:47" s="81" customFormat="1" ht="198.75" customHeight="1" x14ac:dyDescent="0.25">
      <c r="A26" s="82">
        <v>4</v>
      </c>
      <c r="B26" s="69" t="s">
        <v>47</v>
      </c>
      <c r="C26" s="72" t="s">
        <v>60</v>
      </c>
      <c r="D26" s="68">
        <v>8</v>
      </c>
      <c r="E26" s="83" t="s">
        <v>87</v>
      </c>
      <c r="F26" s="68" t="s">
        <v>49</v>
      </c>
      <c r="G26" s="83" t="s">
        <v>88</v>
      </c>
      <c r="H26" s="83" t="s">
        <v>89</v>
      </c>
      <c r="I26" s="84">
        <v>0.95</v>
      </c>
      <c r="J26" s="85" t="s">
        <v>78</v>
      </c>
      <c r="K26" s="64" t="s">
        <v>53</v>
      </c>
      <c r="L26" s="86">
        <v>0.95</v>
      </c>
      <c r="M26" s="86">
        <v>1</v>
      </c>
      <c r="N26" s="86">
        <v>1</v>
      </c>
      <c r="O26" s="86">
        <v>1</v>
      </c>
      <c r="P26" s="88">
        <f t="shared" si="0"/>
        <v>1</v>
      </c>
      <c r="Q26" s="89" t="s">
        <v>64</v>
      </c>
      <c r="R26" s="96" t="s">
        <v>90</v>
      </c>
      <c r="S26" s="83" t="s">
        <v>85</v>
      </c>
      <c r="T26" s="64" t="s">
        <v>57</v>
      </c>
      <c r="U26" s="91" t="s">
        <v>91</v>
      </c>
      <c r="V26" s="94" t="s">
        <v>85</v>
      </c>
      <c r="W26" s="77">
        <f t="shared" si="8"/>
        <v>0.95</v>
      </c>
      <c r="X26" s="145">
        <v>1</v>
      </c>
      <c r="Y26" s="129">
        <f t="shared" si="11"/>
        <v>1</v>
      </c>
      <c r="Z26" s="134" t="s">
        <v>227</v>
      </c>
      <c r="AA26" s="139" t="s">
        <v>85</v>
      </c>
      <c r="AB26" s="77">
        <f t="shared" si="1"/>
        <v>1</v>
      </c>
      <c r="AC26" s="72">
        <v>0</v>
      </c>
      <c r="AD26" s="65">
        <f t="shared" si="2"/>
        <v>0</v>
      </c>
      <c r="AE26" s="68"/>
      <c r="AF26" s="92"/>
      <c r="AG26" s="77">
        <f t="shared" si="3"/>
        <v>1</v>
      </c>
      <c r="AH26" s="72">
        <v>0</v>
      </c>
      <c r="AI26" s="65">
        <f t="shared" si="4"/>
        <v>0</v>
      </c>
      <c r="AJ26" s="68"/>
      <c r="AK26" s="92"/>
      <c r="AL26" s="77">
        <f t="shared" si="5"/>
        <v>1</v>
      </c>
      <c r="AM26" s="72">
        <v>0</v>
      </c>
      <c r="AN26" s="65">
        <f t="shared" si="6"/>
        <v>0</v>
      </c>
      <c r="AO26" s="68"/>
      <c r="AP26" s="92"/>
      <c r="AQ26" s="121">
        <f t="shared" si="7"/>
        <v>1</v>
      </c>
      <c r="AR26" s="145">
        <f t="shared" si="12"/>
        <v>0.25</v>
      </c>
      <c r="AS26" s="129">
        <f t="shared" si="10"/>
        <v>0.25</v>
      </c>
      <c r="AT26" s="139" t="s">
        <v>227</v>
      </c>
      <c r="AU26" s="80"/>
    </row>
    <row r="27" spans="1:47" s="81" customFormat="1" ht="88.5" customHeight="1" x14ac:dyDescent="0.25">
      <c r="A27" s="82">
        <v>4</v>
      </c>
      <c r="B27" s="69" t="s">
        <v>47</v>
      </c>
      <c r="C27" s="68" t="s">
        <v>92</v>
      </c>
      <c r="D27" s="68">
        <v>9</v>
      </c>
      <c r="E27" s="97" t="s">
        <v>135</v>
      </c>
      <c r="F27" s="85" t="s">
        <v>75</v>
      </c>
      <c r="G27" s="97" t="s">
        <v>93</v>
      </c>
      <c r="H27" s="97" t="s">
        <v>94</v>
      </c>
      <c r="I27" s="68" t="s">
        <v>95</v>
      </c>
      <c r="J27" s="98" t="s">
        <v>96</v>
      </c>
      <c r="K27" s="97" t="s">
        <v>97</v>
      </c>
      <c r="L27" s="68">
        <v>3780</v>
      </c>
      <c r="M27" s="68">
        <v>3780</v>
      </c>
      <c r="N27" s="68">
        <v>3780</v>
      </c>
      <c r="O27" s="68">
        <v>3780</v>
      </c>
      <c r="P27" s="99">
        <f t="shared" ref="P27:P33" si="13">SUM(L27:O27)</f>
        <v>15120</v>
      </c>
      <c r="Q27" s="100" t="s">
        <v>64</v>
      </c>
      <c r="R27" s="101" t="s">
        <v>98</v>
      </c>
      <c r="S27" s="97" t="s">
        <v>99</v>
      </c>
      <c r="T27" s="97" t="s">
        <v>100</v>
      </c>
      <c r="U27" s="102" t="s">
        <v>102</v>
      </c>
      <c r="V27" s="103" t="s">
        <v>101</v>
      </c>
      <c r="W27" s="104">
        <f t="shared" si="8"/>
        <v>3780</v>
      </c>
      <c r="X27" s="99">
        <v>3574</v>
      </c>
      <c r="Y27" s="129">
        <f t="shared" si="11"/>
        <v>0.94550264550264551</v>
      </c>
      <c r="Z27" s="134" t="s">
        <v>219</v>
      </c>
      <c r="AA27" s="139" t="s">
        <v>218</v>
      </c>
      <c r="AB27" s="104">
        <f t="shared" si="1"/>
        <v>3780</v>
      </c>
      <c r="AC27" s="99"/>
      <c r="AD27" s="65">
        <f t="shared" si="2"/>
        <v>0</v>
      </c>
      <c r="AE27" s="68"/>
      <c r="AF27" s="92"/>
      <c r="AG27" s="104">
        <f t="shared" si="3"/>
        <v>3780</v>
      </c>
      <c r="AH27" s="99"/>
      <c r="AI27" s="65">
        <f t="shared" si="4"/>
        <v>0</v>
      </c>
      <c r="AJ27" s="68"/>
      <c r="AK27" s="92"/>
      <c r="AL27" s="104">
        <f t="shared" si="5"/>
        <v>3780</v>
      </c>
      <c r="AM27" s="99"/>
      <c r="AN27" s="65">
        <f t="shared" si="6"/>
        <v>0</v>
      </c>
      <c r="AO27" s="68"/>
      <c r="AP27" s="92"/>
      <c r="AQ27" s="122">
        <f t="shared" si="7"/>
        <v>15120</v>
      </c>
      <c r="AR27" s="123">
        <f t="shared" si="9"/>
        <v>3574</v>
      </c>
      <c r="AS27" s="129">
        <f t="shared" si="10"/>
        <v>0.23637566137566138</v>
      </c>
      <c r="AT27" s="139" t="s">
        <v>219</v>
      </c>
      <c r="AU27" s="80"/>
    </row>
    <row r="28" spans="1:47" s="81" customFormat="1" ht="88.5" customHeight="1" x14ac:dyDescent="0.25">
      <c r="A28" s="82">
        <v>4</v>
      </c>
      <c r="B28" s="69" t="s">
        <v>47</v>
      </c>
      <c r="C28" s="68" t="s">
        <v>92</v>
      </c>
      <c r="D28" s="68">
        <v>10</v>
      </c>
      <c r="E28" s="97" t="s">
        <v>136</v>
      </c>
      <c r="F28" s="68" t="s">
        <v>49</v>
      </c>
      <c r="G28" s="97" t="s">
        <v>103</v>
      </c>
      <c r="H28" s="97" t="s">
        <v>104</v>
      </c>
      <c r="I28" s="68" t="s">
        <v>95</v>
      </c>
      <c r="J28" s="98" t="s">
        <v>96</v>
      </c>
      <c r="K28" s="97" t="s">
        <v>105</v>
      </c>
      <c r="L28" s="68">
        <v>1890</v>
      </c>
      <c r="M28" s="68">
        <v>1890</v>
      </c>
      <c r="N28" s="68">
        <v>1890</v>
      </c>
      <c r="O28" s="68">
        <v>1890</v>
      </c>
      <c r="P28" s="99">
        <f t="shared" si="13"/>
        <v>7560</v>
      </c>
      <c r="Q28" s="100" t="s">
        <v>64</v>
      </c>
      <c r="R28" s="101" t="s">
        <v>106</v>
      </c>
      <c r="S28" s="97" t="s">
        <v>99</v>
      </c>
      <c r="T28" s="97" t="s">
        <v>100</v>
      </c>
      <c r="U28" s="102" t="s">
        <v>102</v>
      </c>
      <c r="V28" s="103" t="s">
        <v>101</v>
      </c>
      <c r="W28" s="104">
        <f t="shared" si="8"/>
        <v>1890</v>
      </c>
      <c r="X28" s="99">
        <v>626</v>
      </c>
      <c r="Y28" s="129">
        <f t="shared" si="11"/>
        <v>0.33121693121693124</v>
      </c>
      <c r="Z28" s="134" t="s">
        <v>220</v>
      </c>
      <c r="AA28" s="139" t="s">
        <v>218</v>
      </c>
      <c r="AB28" s="104">
        <f t="shared" si="1"/>
        <v>1890</v>
      </c>
      <c r="AC28" s="99"/>
      <c r="AD28" s="65">
        <f t="shared" si="2"/>
        <v>0</v>
      </c>
      <c r="AE28" s="68"/>
      <c r="AF28" s="92"/>
      <c r="AG28" s="104">
        <f t="shared" si="3"/>
        <v>1890</v>
      </c>
      <c r="AH28" s="99"/>
      <c r="AI28" s="65">
        <f t="shared" si="4"/>
        <v>0</v>
      </c>
      <c r="AJ28" s="68"/>
      <c r="AK28" s="92"/>
      <c r="AL28" s="104">
        <f t="shared" si="5"/>
        <v>1890</v>
      </c>
      <c r="AM28" s="99"/>
      <c r="AN28" s="65">
        <f t="shared" si="6"/>
        <v>0</v>
      </c>
      <c r="AO28" s="68"/>
      <c r="AP28" s="92"/>
      <c r="AQ28" s="122">
        <f t="shared" si="7"/>
        <v>7560</v>
      </c>
      <c r="AR28" s="123">
        <f t="shared" si="9"/>
        <v>626</v>
      </c>
      <c r="AS28" s="129">
        <f t="shared" si="10"/>
        <v>8.2804232804232811E-2</v>
      </c>
      <c r="AT28" s="139" t="s">
        <v>220</v>
      </c>
      <c r="AU28" s="80"/>
    </row>
    <row r="29" spans="1:47" s="81" customFormat="1" ht="88.5" customHeight="1" x14ac:dyDescent="0.25">
      <c r="A29" s="82">
        <v>4</v>
      </c>
      <c r="B29" s="69" t="s">
        <v>47</v>
      </c>
      <c r="C29" s="68" t="s">
        <v>92</v>
      </c>
      <c r="D29" s="68">
        <v>11</v>
      </c>
      <c r="E29" s="97" t="s">
        <v>137</v>
      </c>
      <c r="F29" s="68" t="s">
        <v>49</v>
      </c>
      <c r="G29" s="97" t="s">
        <v>107</v>
      </c>
      <c r="H29" s="97" t="s">
        <v>108</v>
      </c>
      <c r="I29" s="68" t="s">
        <v>95</v>
      </c>
      <c r="J29" s="98" t="s">
        <v>96</v>
      </c>
      <c r="K29" s="97" t="s">
        <v>109</v>
      </c>
      <c r="L29" s="68">
        <v>150</v>
      </c>
      <c r="M29" s="68">
        <v>300</v>
      </c>
      <c r="N29" s="68">
        <v>350</v>
      </c>
      <c r="O29" s="68">
        <v>200</v>
      </c>
      <c r="P29" s="99">
        <f t="shared" si="13"/>
        <v>1000</v>
      </c>
      <c r="Q29" s="100" t="s">
        <v>64</v>
      </c>
      <c r="R29" s="101" t="s">
        <v>110</v>
      </c>
      <c r="S29" s="97" t="s">
        <v>111</v>
      </c>
      <c r="T29" s="97" t="s">
        <v>100</v>
      </c>
      <c r="U29" s="102" t="s">
        <v>102</v>
      </c>
      <c r="V29" s="103" t="s">
        <v>112</v>
      </c>
      <c r="W29" s="104">
        <f t="shared" si="8"/>
        <v>150</v>
      </c>
      <c r="X29" s="99">
        <v>177</v>
      </c>
      <c r="Y29" s="129">
        <f t="shared" si="11"/>
        <v>1</v>
      </c>
      <c r="Z29" s="134" t="s">
        <v>221</v>
      </c>
      <c r="AA29" s="139" t="s">
        <v>218</v>
      </c>
      <c r="AB29" s="104">
        <f t="shared" si="1"/>
        <v>300</v>
      </c>
      <c r="AC29" s="99"/>
      <c r="AD29" s="65">
        <f t="shared" si="2"/>
        <v>0</v>
      </c>
      <c r="AE29" s="68"/>
      <c r="AF29" s="92"/>
      <c r="AG29" s="104">
        <f t="shared" si="3"/>
        <v>350</v>
      </c>
      <c r="AH29" s="99"/>
      <c r="AI29" s="65">
        <f t="shared" si="4"/>
        <v>0</v>
      </c>
      <c r="AJ29" s="68"/>
      <c r="AK29" s="92"/>
      <c r="AL29" s="104">
        <f t="shared" si="5"/>
        <v>200</v>
      </c>
      <c r="AM29" s="99"/>
      <c r="AN29" s="65">
        <f t="shared" si="6"/>
        <v>0</v>
      </c>
      <c r="AO29" s="68"/>
      <c r="AP29" s="92"/>
      <c r="AQ29" s="122">
        <f t="shared" si="7"/>
        <v>1000</v>
      </c>
      <c r="AR29" s="123">
        <f t="shared" si="9"/>
        <v>177</v>
      </c>
      <c r="AS29" s="129">
        <f t="shared" si="10"/>
        <v>0.17699999999999999</v>
      </c>
      <c r="AT29" s="139" t="s">
        <v>221</v>
      </c>
      <c r="AU29" s="80"/>
    </row>
    <row r="30" spans="1:47" s="81" customFormat="1" ht="88.5" customHeight="1" x14ac:dyDescent="0.25">
      <c r="A30" s="82">
        <v>4</v>
      </c>
      <c r="B30" s="69" t="s">
        <v>47</v>
      </c>
      <c r="C30" s="68" t="s">
        <v>92</v>
      </c>
      <c r="D30" s="68">
        <v>12</v>
      </c>
      <c r="E30" s="97" t="s">
        <v>138</v>
      </c>
      <c r="F30" s="85" t="s">
        <v>75</v>
      </c>
      <c r="G30" s="97" t="s">
        <v>113</v>
      </c>
      <c r="H30" s="97" t="s">
        <v>114</v>
      </c>
      <c r="I30" s="68" t="s">
        <v>95</v>
      </c>
      <c r="J30" s="98" t="s">
        <v>96</v>
      </c>
      <c r="K30" s="97" t="s">
        <v>115</v>
      </c>
      <c r="L30" s="68">
        <v>180</v>
      </c>
      <c r="M30" s="68">
        <v>360</v>
      </c>
      <c r="N30" s="68">
        <v>420</v>
      </c>
      <c r="O30" s="68">
        <v>240</v>
      </c>
      <c r="P30" s="99">
        <f t="shared" si="13"/>
        <v>1200</v>
      </c>
      <c r="Q30" s="100" t="s">
        <v>64</v>
      </c>
      <c r="R30" s="101" t="s">
        <v>110</v>
      </c>
      <c r="S30" s="97" t="s">
        <v>111</v>
      </c>
      <c r="T30" s="97" t="s">
        <v>100</v>
      </c>
      <c r="U30" s="102" t="s">
        <v>102</v>
      </c>
      <c r="V30" s="103" t="s">
        <v>112</v>
      </c>
      <c r="W30" s="104">
        <f t="shared" si="8"/>
        <v>180</v>
      </c>
      <c r="X30" s="99">
        <v>280</v>
      </c>
      <c r="Y30" s="129">
        <f t="shared" si="11"/>
        <v>1</v>
      </c>
      <c r="Z30" s="134" t="s">
        <v>222</v>
      </c>
      <c r="AA30" s="139" t="s">
        <v>218</v>
      </c>
      <c r="AB30" s="104">
        <f t="shared" si="1"/>
        <v>360</v>
      </c>
      <c r="AC30" s="99"/>
      <c r="AD30" s="65">
        <f t="shared" si="2"/>
        <v>0</v>
      </c>
      <c r="AE30" s="68"/>
      <c r="AF30" s="92"/>
      <c r="AG30" s="104">
        <f t="shared" si="3"/>
        <v>420</v>
      </c>
      <c r="AH30" s="99"/>
      <c r="AI30" s="65">
        <f t="shared" si="4"/>
        <v>0</v>
      </c>
      <c r="AJ30" s="68"/>
      <c r="AK30" s="92"/>
      <c r="AL30" s="104">
        <f t="shared" si="5"/>
        <v>240</v>
      </c>
      <c r="AM30" s="99"/>
      <c r="AN30" s="65">
        <f t="shared" si="6"/>
        <v>0</v>
      </c>
      <c r="AO30" s="68"/>
      <c r="AP30" s="92"/>
      <c r="AQ30" s="122">
        <f t="shared" si="7"/>
        <v>1200</v>
      </c>
      <c r="AR30" s="123">
        <f t="shared" si="9"/>
        <v>280</v>
      </c>
      <c r="AS30" s="129">
        <f t="shared" si="10"/>
        <v>0.23333333333333334</v>
      </c>
      <c r="AT30" s="139" t="s">
        <v>222</v>
      </c>
      <c r="AU30" s="80"/>
    </row>
    <row r="31" spans="1:47" s="81" customFormat="1" ht="88.5" customHeight="1" x14ac:dyDescent="0.25">
      <c r="A31" s="82">
        <v>4</v>
      </c>
      <c r="B31" s="69" t="s">
        <v>47</v>
      </c>
      <c r="C31" s="68" t="s">
        <v>92</v>
      </c>
      <c r="D31" s="68">
        <v>13</v>
      </c>
      <c r="E31" s="97" t="s">
        <v>139</v>
      </c>
      <c r="F31" s="85" t="s">
        <v>75</v>
      </c>
      <c r="G31" s="97" t="s">
        <v>116</v>
      </c>
      <c r="H31" s="97" t="s">
        <v>117</v>
      </c>
      <c r="I31" s="68" t="s">
        <v>95</v>
      </c>
      <c r="J31" s="98" t="s">
        <v>96</v>
      </c>
      <c r="K31" s="97" t="s">
        <v>118</v>
      </c>
      <c r="L31" s="68">
        <v>19</v>
      </c>
      <c r="M31" s="68">
        <v>30</v>
      </c>
      <c r="N31" s="68">
        <v>30</v>
      </c>
      <c r="O31" s="68">
        <v>24</v>
      </c>
      <c r="P31" s="99">
        <f t="shared" si="13"/>
        <v>103</v>
      </c>
      <c r="Q31" s="100" t="s">
        <v>64</v>
      </c>
      <c r="R31" s="105" t="s">
        <v>119</v>
      </c>
      <c r="S31" s="97" t="s">
        <v>120</v>
      </c>
      <c r="T31" s="97" t="s">
        <v>100</v>
      </c>
      <c r="U31" s="97" t="s">
        <v>100</v>
      </c>
      <c r="V31" s="103" t="s">
        <v>119</v>
      </c>
      <c r="W31" s="104">
        <f t="shared" si="8"/>
        <v>19</v>
      </c>
      <c r="X31" s="99">
        <v>67</v>
      </c>
      <c r="Y31" s="129">
        <f t="shared" si="11"/>
        <v>1</v>
      </c>
      <c r="Z31" s="134" t="s">
        <v>223</v>
      </c>
      <c r="AA31" s="139" t="s">
        <v>224</v>
      </c>
      <c r="AB31" s="104">
        <f t="shared" si="1"/>
        <v>30</v>
      </c>
      <c r="AC31" s="99"/>
      <c r="AD31" s="65">
        <f t="shared" si="2"/>
        <v>0</v>
      </c>
      <c r="AE31" s="68"/>
      <c r="AF31" s="92"/>
      <c r="AG31" s="104">
        <f t="shared" si="3"/>
        <v>30</v>
      </c>
      <c r="AH31" s="99"/>
      <c r="AI31" s="65">
        <f t="shared" si="4"/>
        <v>0</v>
      </c>
      <c r="AJ31" s="68"/>
      <c r="AK31" s="92"/>
      <c r="AL31" s="104">
        <f t="shared" si="5"/>
        <v>24</v>
      </c>
      <c r="AM31" s="99"/>
      <c r="AN31" s="65">
        <f t="shared" si="6"/>
        <v>0</v>
      </c>
      <c r="AO31" s="68"/>
      <c r="AP31" s="92"/>
      <c r="AQ31" s="122">
        <f t="shared" si="7"/>
        <v>103</v>
      </c>
      <c r="AR31" s="123">
        <f t="shared" si="9"/>
        <v>67</v>
      </c>
      <c r="AS31" s="129">
        <f t="shared" si="10"/>
        <v>0.65048543689320393</v>
      </c>
      <c r="AT31" s="139" t="s">
        <v>223</v>
      </c>
      <c r="AU31" s="80"/>
    </row>
    <row r="32" spans="1:47" s="81" customFormat="1" ht="88.5" customHeight="1" x14ac:dyDescent="0.25">
      <c r="A32" s="82">
        <v>4</v>
      </c>
      <c r="B32" s="69" t="s">
        <v>47</v>
      </c>
      <c r="C32" s="68" t="s">
        <v>92</v>
      </c>
      <c r="D32" s="68">
        <v>14</v>
      </c>
      <c r="E32" s="97" t="s">
        <v>140</v>
      </c>
      <c r="F32" s="85" t="s">
        <v>75</v>
      </c>
      <c r="G32" s="97" t="s">
        <v>121</v>
      </c>
      <c r="H32" s="97" t="s">
        <v>122</v>
      </c>
      <c r="I32" s="68" t="s">
        <v>95</v>
      </c>
      <c r="J32" s="98" t="s">
        <v>96</v>
      </c>
      <c r="K32" s="97" t="s">
        <v>118</v>
      </c>
      <c r="L32" s="68">
        <v>45</v>
      </c>
      <c r="M32" s="68">
        <v>60</v>
      </c>
      <c r="N32" s="68">
        <v>60</v>
      </c>
      <c r="O32" s="68">
        <v>55</v>
      </c>
      <c r="P32" s="99">
        <f t="shared" si="13"/>
        <v>220</v>
      </c>
      <c r="Q32" s="100" t="s">
        <v>64</v>
      </c>
      <c r="R32" s="105" t="s">
        <v>119</v>
      </c>
      <c r="S32" s="97" t="s">
        <v>120</v>
      </c>
      <c r="T32" s="97" t="s">
        <v>100</v>
      </c>
      <c r="U32" s="97" t="s">
        <v>100</v>
      </c>
      <c r="V32" s="103" t="s">
        <v>119</v>
      </c>
      <c r="W32" s="104">
        <f t="shared" si="8"/>
        <v>45</v>
      </c>
      <c r="X32" s="99">
        <v>45</v>
      </c>
      <c r="Y32" s="129">
        <f t="shared" si="11"/>
        <v>1</v>
      </c>
      <c r="Z32" s="134" t="s">
        <v>225</v>
      </c>
      <c r="AA32" s="139" t="s">
        <v>224</v>
      </c>
      <c r="AB32" s="104">
        <f t="shared" si="1"/>
        <v>60</v>
      </c>
      <c r="AC32" s="99"/>
      <c r="AD32" s="65">
        <f t="shared" si="2"/>
        <v>0</v>
      </c>
      <c r="AE32" s="68"/>
      <c r="AF32" s="92"/>
      <c r="AG32" s="104">
        <f t="shared" si="3"/>
        <v>60</v>
      </c>
      <c r="AH32" s="99"/>
      <c r="AI32" s="65">
        <f t="shared" si="4"/>
        <v>0</v>
      </c>
      <c r="AJ32" s="68"/>
      <c r="AK32" s="92"/>
      <c r="AL32" s="104">
        <f t="shared" si="5"/>
        <v>55</v>
      </c>
      <c r="AM32" s="99"/>
      <c r="AN32" s="65">
        <f t="shared" si="6"/>
        <v>0</v>
      </c>
      <c r="AO32" s="68"/>
      <c r="AP32" s="92"/>
      <c r="AQ32" s="122">
        <f t="shared" si="7"/>
        <v>220</v>
      </c>
      <c r="AR32" s="123">
        <f t="shared" si="9"/>
        <v>45</v>
      </c>
      <c r="AS32" s="129">
        <f t="shared" si="10"/>
        <v>0.20454545454545456</v>
      </c>
      <c r="AT32" s="139" t="s">
        <v>225</v>
      </c>
      <c r="AU32" s="80"/>
    </row>
    <row r="33" spans="1:49" s="81" customFormat="1" ht="88.5" customHeight="1" thickBot="1" x14ac:dyDescent="0.3">
      <c r="A33" s="82">
        <v>4</v>
      </c>
      <c r="B33" s="69" t="s">
        <v>47</v>
      </c>
      <c r="C33" s="68" t="s">
        <v>92</v>
      </c>
      <c r="D33" s="68">
        <v>15</v>
      </c>
      <c r="E33" s="97" t="s">
        <v>141</v>
      </c>
      <c r="F33" s="85" t="s">
        <v>75</v>
      </c>
      <c r="G33" s="106" t="s">
        <v>123</v>
      </c>
      <c r="H33" s="106" t="s">
        <v>124</v>
      </c>
      <c r="I33" s="107" t="s">
        <v>95</v>
      </c>
      <c r="J33" s="108" t="s">
        <v>96</v>
      </c>
      <c r="K33" s="106" t="s">
        <v>118</v>
      </c>
      <c r="L33" s="107">
        <v>3</v>
      </c>
      <c r="M33" s="107">
        <v>6</v>
      </c>
      <c r="N33" s="107">
        <v>6</v>
      </c>
      <c r="O33" s="107">
        <v>6</v>
      </c>
      <c r="P33" s="99">
        <f t="shared" si="13"/>
        <v>21</v>
      </c>
      <c r="Q33" s="109" t="s">
        <v>64</v>
      </c>
      <c r="R33" s="105" t="s">
        <v>119</v>
      </c>
      <c r="S33" s="97" t="s">
        <v>120</v>
      </c>
      <c r="T33" s="97" t="s">
        <v>100</v>
      </c>
      <c r="U33" s="97" t="s">
        <v>100</v>
      </c>
      <c r="V33" s="110" t="s">
        <v>119</v>
      </c>
      <c r="W33" s="104">
        <f t="shared" si="8"/>
        <v>3</v>
      </c>
      <c r="X33" s="99">
        <v>9</v>
      </c>
      <c r="Y33" s="129">
        <f t="shared" si="11"/>
        <v>1</v>
      </c>
      <c r="Z33" s="134" t="s">
        <v>226</v>
      </c>
      <c r="AA33" s="139" t="s">
        <v>224</v>
      </c>
      <c r="AB33" s="104">
        <f t="shared" si="1"/>
        <v>6</v>
      </c>
      <c r="AC33" s="99"/>
      <c r="AD33" s="65">
        <f t="shared" si="2"/>
        <v>0</v>
      </c>
      <c r="AE33" s="68"/>
      <c r="AF33" s="92"/>
      <c r="AG33" s="104">
        <f t="shared" si="3"/>
        <v>6</v>
      </c>
      <c r="AH33" s="99"/>
      <c r="AI33" s="65">
        <f t="shared" si="4"/>
        <v>0</v>
      </c>
      <c r="AJ33" s="68"/>
      <c r="AK33" s="92"/>
      <c r="AL33" s="104">
        <f t="shared" si="5"/>
        <v>6</v>
      </c>
      <c r="AM33" s="99"/>
      <c r="AN33" s="65">
        <f t="shared" si="6"/>
        <v>0</v>
      </c>
      <c r="AO33" s="68"/>
      <c r="AP33" s="92"/>
      <c r="AQ33" s="122">
        <f t="shared" si="7"/>
        <v>21</v>
      </c>
      <c r="AR33" s="123">
        <f t="shared" si="9"/>
        <v>9</v>
      </c>
      <c r="AS33" s="129">
        <f t="shared" si="10"/>
        <v>0.42857142857142855</v>
      </c>
      <c r="AT33" s="139" t="s">
        <v>226</v>
      </c>
      <c r="AU33" s="80"/>
    </row>
    <row r="34" spans="1:49" s="31" customFormat="1" ht="16.5" thickBot="1" x14ac:dyDescent="0.3">
      <c r="A34" s="184" t="s">
        <v>125</v>
      </c>
      <c r="B34" s="185"/>
      <c r="C34" s="185"/>
      <c r="D34" s="185"/>
      <c r="E34" s="186"/>
      <c r="F34" s="54"/>
      <c r="G34" s="55"/>
      <c r="H34" s="55"/>
      <c r="I34" s="55"/>
      <c r="J34" s="55"/>
      <c r="K34" s="55"/>
      <c r="L34" s="55"/>
      <c r="M34" s="55"/>
      <c r="N34" s="55"/>
      <c r="O34" s="55"/>
      <c r="P34" s="55"/>
      <c r="Q34" s="55"/>
      <c r="R34" s="55"/>
      <c r="S34" s="55"/>
      <c r="T34" s="55"/>
      <c r="U34" s="55"/>
      <c r="V34" s="56"/>
      <c r="W34" s="187"/>
      <c r="X34" s="170"/>
      <c r="Y34" s="130">
        <f>AVERAGE(Y19:Y33)*80%</f>
        <v>0.75866969009826157</v>
      </c>
      <c r="Z34" s="135"/>
      <c r="AA34" s="140"/>
      <c r="AB34" s="169"/>
      <c r="AC34" s="170"/>
      <c r="AD34" s="124">
        <f>AVERAGE(AD19:AD33)</f>
        <v>0</v>
      </c>
      <c r="AE34" s="167"/>
      <c r="AF34" s="168"/>
      <c r="AG34" s="169"/>
      <c r="AH34" s="170"/>
      <c r="AI34" s="124">
        <f>AVERAGE(AI19:AI33)</f>
        <v>0</v>
      </c>
      <c r="AJ34" s="167"/>
      <c r="AK34" s="168"/>
      <c r="AL34" s="188"/>
      <c r="AM34" s="189"/>
      <c r="AN34" s="124">
        <f>AVERAGE(AN19:AN33)</f>
        <v>0</v>
      </c>
      <c r="AO34" s="167"/>
      <c r="AP34" s="168"/>
      <c r="AQ34" s="169"/>
      <c r="AR34" s="170"/>
      <c r="AS34" s="130">
        <f>AVERAGE(AS19:AS33)*80%</f>
        <v>0.21875616203441473</v>
      </c>
      <c r="AT34" s="142"/>
      <c r="AU34" s="30"/>
    </row>
    <row r="35" spans="1:49" s="43" customFormat="1" ht="90" x14ac:dyDescent="0.25">
      <c r="A35" s="32">
        <v>7</v>
      </c>
      <c r="B35" s="33" t="s">
        <v>126</v>
      </c>
      <c r="C35" s="34" t="s">
        <v>142</v>
      </c>
      <c r="D35" s="32" t="s">
        <v>143</v>
      </c>
      <c r="E35" s="33" t="s">
        <v>144</v>
      </c>
      <c r="F35" s="33" t="s">
        <v>145</v>
      </c>
      <c r="G35" s="33" t="s">
        <v>146</v>
      </c>
      <c r="H35" s="33" t="s">
        <v>147</v>
      </c>
      <c r="I35" s="111" t="s">
        <v>148</v>
      </c>
      <c r="J35" s="33" t="s">
        <v>149</v>
      </c>
      <c r="K35" s="33" t="s">
        <v>150</v>
      </c>
      <c r="L35" s="35" t="s">
        <v>151</v>
      </c>
      <c r="M35" s="112">
        <v>0.8</v>
      </c>
      <c r="N35" s="35" t="s">
        <v>151</v>
      </c>
      <c r="O35" s="112">
        <v>0.8</v>
      </c>
      <c r="P35" s="113">
        <v>0.8</v>
      </c>
      <c r="Q35" s="36" t="s">
        <v>64</v>
      </c>
      <c r="R35" s="37" t="s">
        <v>152</v>
      </c>
      <c r="S35" s="33" t="s">
        <v>153</v>
      </c>
      <c r="T35" s="33" t="s">
        <v>154</v>
      </c>
      <c r="U35" s="38" t="s">
        <v>155</v>
      </c>
      <c r="V35" s="39" t="s">
        <v>156</v>
      </c>
      <c r="W35" s="40" t="str">
        <f>L35</f>
        <v>No programada</v>
      </c>
      <c r="X35" s="35" t="s">
        <v>151</v>
      </c>
      <c r="Y35" s="146" t="s">
        <v>151</v>
      </c>
      <c r="Z35" s="136" t="s">
        <v>230</v>
      </c>
      <c r="AA35" s="141" t="s">
        <v>151</v>
      </c>
      <c r="AB35" s="114">
        <f>M35</f>
        <v>0.8</v>
      </c>
      <c r="AC35" s="35"/>
      <c r="AD35" s="125">
        <v>0</v>
      </c>
      <c r="AE35" s="35"/>
      <c r="AF35" s="41"/>
      <c r="AG35" s="40" t="str">
        <f>N35</f>
        <v>No programada</v>
      </c>
      <c r="AH35" s="35"/>
      <c r="AI35" s="125">
        <v>0</v>
      </c>
      <c r="AJ35" s="35"/>
      <c r="AK35" s="41"/>
      <c r="AL35" s="114">
        <f>P35</f>
        <v>0.8</v>
      </c>
      <c r="AM35" s="35"/>
      <c r="AN35" s="125">
        <v>0</v>
      </c>
      <c r="AO35" s="35"/>
      <c r="AP35" s="41"/>
      <c r="AQ35" s="126">
        <f>P35</f>
        <v>0.8</v>
      </c>
      <c r="AR35" s="149">
        <v>0</v>
      </c>
      <c r="AS35" s="146">
        <f t="shared" si="10"/>
        <v>0</v>
      </c>
      <c r="AT35" s="136" t="s">
        <v>230</v>
      </c>
      <c r="AU35" s="42"/>
    </row>
    <row r="36" spans="1:49" s="303" customFormat="1" ht="105" x14ac:dyDescent="0.3">
      <c r="A36" s="284">
        <v>7</v>
      </c>
      <c r="B36" s="285" t="s">
        <v>126</v>
      </c>
      <c r="C36" s="284" t="s">
        <v>142</v>
      </c>
      <c r="D36" s="284" t="s">
        <v>157</v>
      </c>
      <c r="E36" s="285" t="s">
        <v>158</v>
      </c>
      <c r="F36" s="285" t="s">
        <v>145</v>
      </c>
      <c r="G36" s="285" t="s">
        <v>159</v>
      </c>
      <c r="H36" s="285" t="s">
        <v>160</v>
      </c>
      <c r="I36" s="285" t="s">
        <v>161</v>
      </c>
      <c r="J36" s="285" t="s">
        <v>149</v>
      </c>
      <c r="K36" s="285" t="s">
        <v>162</v>
      </c>
      <c r="L36" s="286">
        <v>1</v>
      </c>
      <c r="M36" s="286">
        <v>1</v>
      </c>
      <c r="N36" s="286">
        <v>1</v>
      </c>
      <c r="O36" s="286">
        <v>1</v>
      </c>
      <c r="P36" s="287">
        <v>1</v>
      </c>
      <c r="Q36" s="288" t="s">
        <v>64</v>
      </c>
      <c r="R36" s="289" t="s">
        <v>163</v>
      </c>
      <c r="S36" s="285" t="s">
        <v>164</v>
      </c>
      <c r="T36" s="290" t="s">
        <v>154</v>
      </c>
      <c r="U36" s="291" t="s">
        <v>165</v>
      </c>
      <c r="V36" s="288" t="s">
        <v>166</v>
      </c>
      <c r="W36" s="292">
        <f t="shared" ref="W36:W40" si="14">L36</f>
        <v>1</v>
      </c>
      <c r="X36" s="304">
        <v>0.81820000000000004</v>
      </c>
      <c r="Y36" s="294">
        <f t="shared" si="11"/>
        <v>0.81820000000000004</v>
      </c>
      <c r="Z36" s="295" t="s">
        <v>237</v>
      </c>
      <c r="AA36" s="296" t="s">
        <v>236</v>
      </c>
      <c r="AB36" s="297">
        <f t="shared" ref="AB36:AB40" si="15">M36</f>
        <v>1</v>
      </c>
      <c r="AC36" s="293"/>
      <c r="AD36" s="298">
        <v>0</v>
      </c>
      <c r="AE36" s="293"/>
      <c r="AF36" s="299"/>
      <c r="AG36" s="300">
        <f t="shared" ref="AG36:AG40" si="16">N36</f>
        <v>1</v>
      </c>
      <c r="AH36" s="293"/>
      <c r="AI36" s="298">
        <v>0</v>
      </c>
      <c r="AJ36" s="293"/>
      <c r="AK36" s="299"/>
      <c r="AL36" s="297">
        <f t="shared" ref="AL36:AL40" si="17">P36</f>
        <v>1</v>
      </c>
      <c r="AM36" s="293"/>
      <c r="AN36" s="298">
        <v>0</v>
      </c>
      <c r="AO36" s="293"/>
      <c r="AP36" s="299"/>
      <c r="AQ36" s="301">
        <f t="shared" ref="AQ36:AQ40" si="18">P36</f>
        <v>1</v>
      </c>
      <c r="AR36" s="305">
        <f>81.82%*25%</f>
        <v>0.20454999999999998</v>
      </c>
      <c r="AS36" s="294">
        <f t="shared" si="10"/>
        <v>0.20454999999999998</v>
      </c>
      <c r="AT36" s="296" t="s">
        <v>238</v>
      </c>
      <c r="AU36" s="302"/>
    </row>
    <row r="37" spans="1:49" s="48" customFormat="1" ht="105" x14ac:dyDescent="0.3">
      <c r="A37" s="44">
        <v>7</v>
      </c>
      <c r="B37" s="45" t="s">
        <v>126</v>
      </c>
      <c r="C37" s="34" t="s">
        <v>167</v>
      </c>
      <c r="D37" s="44" t="s">
        <v>168</v>
      </c>
      <c r="E37" s="45" t="s">
        <v>169</v>
      </c>
      <c r="F37" s="45" t="s">
        <v>145</v>
      </c>
      <c r="G37" s="45" t="s">
        <v>170</v>
      </c>
      <c r="H37" s="45" t="s">
        <v>171</v>
      </c>
      <c r="I37" s="45" t="s">
        <v>161</v>
      </c>
      <c r="J37" s="45" t="s">
        <v>149</v>
      </c>
      <c r="K37" s="45" t="s">
        <v>172</v>
      </c>
      <c r="L37" s="35" t="s">
        <v>151</v>
      </c>
      <c r="M37" s="112">
        <v>1</v>
      </c>
      <c r="N37" s="112">
        <v>1</v>
      </c>
      <c r="O37" s="112">
        <v>1</v>
      </c>
      <c r="P37" s="113">
        <v>1</v>
      </c>
      <c r="Q37" s="117" t="s">
        <v>64</v>
      </c>
      <c r="R37" s="47" t="s">
        <v>173</v>
      </c>
      <c r="S37" s="45" t="s">
        <v>174</v>
      </c>
      <c r="T37" s="33" t="s">
        <v>154</v>
      </c>
      <c r="U37" s="38" t="s">
        <v>175</v>
      </c>
      <c r="V37" s="46" t="s">
        <v>176</v>
      </c>
      <c r="W37" s="40" t="str">
        <f t="shared" si="14"/>
        <v>No programada</v>
      </c>
      <c r="X37" s="35" t="s">
        <v>151</v>
      </c>
      <c r="Y37" s="146" t="s">
        <v>151</v>
      </c>
      <c r="Z37" s="136" t="s">
        <v>230</v>
      </c>
      <c r="AA37" s="141" t="s">
        <v>151</v>
      </c>
      <c r="AB37" s="114">
        <f t="shared" si="15"/>
        <v>1</v>
      </c>
      <c r="AC37" s="35"/>
      <c r="AD37" s="125">
        <v>0</v>
      </c>
      <c r="AE37" s="35"/>
      <c r="AF37" s="41"/>
      <c r="AG37" s="116">
        <f t="shared" si="16"/>
        <v>1</v>
      </c>
      <c r="AH37" s="35"/>
      <c r="AI37" s="125">
        <v>0</v>
      </c>
      <c r="AJ37" s="35"/>
      <c r="AK37" s="41"/>
      <c r="AL37" s="114">
        <f t="shared" si="17"/>
        <v>1</v>
      </c>
      <c r="AM37" s="35"/>
      <c r="AN37" s="125">
        <v>0</v>
      </c>
      <c r="AO37" s="35"/>
      <c r="AP37" s="41"/>
      <c r="AQ37" s="126">
        <f t="shared" si="18"/>
        <v>1</v>
      </c>
      <c r="AR37" s="149">
        <v>0</v>
      </c>
      <c r="AS37" s="146">
        <f t="shared" si="10"/>
        <v>0</v>
      </c>
      <c r="AT37" s="136" t="s">
        <v>230</v>
      </c>
      <c r="AU37" s="42"/>
    </row>
    <row r="38" spans="1:49" s="48" customFormat="1" ht="117.75" customHeight="1" x14ac:dyDescent="0.3">
      <c r="A38" s="44">
        <v>7</v>
      </c>
      <c r="B38" s="45" t="s">
        <v>126</v>
      </c>
      <c r="C38" s="34" t="s">
        <v>142</v>
      </c>
      <c r="D38" s="44" t="s">
        <v>177</v>
      </c>
      <c r="E38" s="45" t="s">
        <v>178</v>
      </c>
      <c r="F38" s="45" t="s">
        <v>145</v>
      </c>
      <c r="G38" s="45" t="s">
        <v>179</v>
      </c>
      <c r="H38" s="45" t="s">
        <v>180</v>
      </c>
      <c r="I38" s="45" t="s">
        <v>161</v>
      </c>
      <c r="J38" s="45" t="s">
        <v>149</v>
      </c>
      <c r="K38" s="45" t="s">
        <v>181</v>
      </c>
      <c r="L38" s="112">
        <v>1</v>
      </c>
      <c r="M38" s="35" t="s">
        <v>151</v>
      </c>
      <c r="N38" s="35" t="s">
        <v>151</v>
      </c>
      <c r="O38" s="112">
        <v>1</v>
      </c>
      <c r="P38" s="113">
        <v>1</v>
      </c>
      <c r="Q38" s="117" t="s">
        <v>64</v>
      </c>
      <c r="R38" s="47" t="s">
        <v>182</v>
      </c>
      <c r="S38" s="45" t="s">
        <v>183</v>
      </c>
      <c r="T38" s="33" t="s">
        <v>154</v>
      </c>
      <c r="U38" s="38" t="s">
        <v>165</v>
      </c>
      <c r="V38" s="46" t="s">
        <v>183</v>
      </c>
      <c r="W38" s="116">
        <f t="shared" si="14"/>
        <v>1</v>
      </c>
      <c r="X38" s="112">
        <v>1</v>
      </c>
      <c r="Y38" s="146">
        <f t="shared" si="11"/>
        <v>1</v>
      </c>
      <c r="Z38" s="136" t="s">
        <v>231</v>
      </c>
      <c r="AA38" s="141" t="s">
        <v>232</v>
      </c>
      <c r="AB38" s="114" t="str">
        <f t="shared" si="15"/>
        <v>No programada</v>
      </c>
      <c r="AC38" s="35"/>
      <c r="AD38" s="125">
        <v>0</v>
      </c>
      <c r="AE38" s="35"/>
      <c r="AF38" s="41"/>
      <c r="AG38" s="40" t="str">
        <f t="shared" si="16"/>
        <v>No programada</v>
      </c>
      <c r="AH38" s="35"/>
      <c r="AI38" s="125">
        <v>0</v>
      </c>
      <c r="AJ38" s="35"/>
      <c r="AK38" s="41"/>
      <c r="AL38" s="114">
        <f t="shared" si="17"/>
        <v>1</v>
      </c>
      <c r="AM38" s="35"/>
      <c r="AN38" s="125">
        <v>0</v>
      </c>
      <c r="AO38" s="35"/>
      <c r="AP38" s="41"/>
      <c r="AQ38" s="126">
        <f t="shared" si="18"/>
        <v>1</v>
      </c>
      <c r="AR38" s="149">
        <v>0.5</v>
      </c>
      <c r="AS38" s="146">
        <f t="shared" si="10"/>
        <v>0.5</v>
      </c>
      <c r="AT38" s="141" t="s">
        <v>231</v>
      </c>
      <c r="AU38" s="42"/>
    </row>
    <row r="39" spans="1:49" s="48" customFormat="1" ht="118.5" customHeight="1" x14ac:dyDescent="0.3">
      <c r="A39" s="44">
        <v>5</v>
      </c>
      <c r="B39" s="45" t="s">
        <v>184</v>
      </c>
      <c r="C39" s="34" t="s">
        <v>185</v>
      </c>
      <c r="D39" s="44" t="s">
        <v>186</v>
      </c>
      <c r="E39" s="45" t="s">
        <v>187</v>
      </c>
      <c r="F39" s="45" t="s">
        <v>145</v>
      </c>
      <c r="G39" s="45" t="s">
        <v>188</v>
      </c>
      <c r="H39" s="45" t="s">
        <v>189</v>
      </c>
      <c r="I39" s="45" t="s">
        <v>161</v>
      </c>
      <c r="J39" s="45" t="s">
        <v>52</v>
      </c>
      <c r="K39" s="45" t="s">
        <v>188</v>
      </c>
      <c r="L39" s="112">
        <v>0.33</v>
      </c>
      <c r="M39" s="112">
        <v>0.67</v>
      </c>
      <c r="N39" s="112">
        <v>0.84</v>
      </c>
      <c r="O39" s="112">
        <v>1</v>
      </c>
      <c r="P39" s="113">
        <v>1</v>
      </c>
      <c r="Q39" s="117" t="s">
        <v>64</v>
      </c>
      <c r="R39" s="47" t="s">
        <v>190</v>
      </c>
      <c r="S39" s="45" t="s">
        <v>191</v>
      </c>
      <c r="T39" s="33" t="s">
        <v>154</v>
      </c>
      <c r="U39" s="38" t="s">
        <v>192</v>
      </c>
      <c r="V39" s="46" t="s">
        <v>193</v>
      </c>
      <c r="W39" s="115">
        <f t="shared" si="14"/>
        <v>0.33</v>
      </c>
      <c r="X39" s="149">
        <v>0.33</v>
      </c>
      <c r="Y39" s="146">
        <f t="shared" si="11"/>
        <v>1</v>
      </c>
      <c r="Z39" s="136" t="s">
        <v>234</v>
      </c>
      <c r="AA39" s="141" t="s">
        <v>233</v>
      </c>
      <c r="AB39" s="114">
        <f t="shared" si="15"/>
        <v>0.67</v>
      </c>
      <c r="AC39" s="35"/>
      <c r="AD39" s="125">
        <v>0</v>
      </c>
      <c r="AE39" s="35"/>
      <c r="AF39" s="41"/>
      <c r="AG39" s="116">
        <f t="shared" si="16"/>
        <v>0.84</v>
      </c>
      <c r="AH39" s="35"/>
      <c r="AI39" s="125">
        <v>0</v>
      </c>
      <c r="AJ39" s="35"/>
      <c r="AK39" s="41"/>
      <c r="AL39" s="114">
        <f t="shared" si="17"/>
        <v>1</v>
      </c>
      <c r="AM39" s="35"/>
      <c r="AN39" s="125">
        <v>0</v>
      </c>
      <c r="AO39" s="35"/>
      <c r="AP39" s="41"/>
      <c r="AQ39" s="126">
        <f t="shared" si="18"/>
        <v>1</v>
      </c>
      <c r="AR39" s="149">
        <v>0.33</v>
      </c>
      <c r="AS39" s="146">
        <f t="shared" si="10"/>
        <v>0.33</v>
      </c>
      <c r="AT39" s="141" t="s">
        <v>234</v>
      </c>
      <c r="AU39" s="42"/>
    </row>
    <row r="40" spans="1:49" ht="138.75" customHeight="1" thickBot="1" x14ac:dyDescent="0.3">
      <c r="A40" s="44">
        <v>5</v>
      </c>
      <c r="B40" s="45" t="s">
        <v>184</v>
      </c>
      <c r="C40" s="34" t="s">
        <v>185</v>
      </c>
      <c r="D40" s="44" t="s">
        <v>194</v>
      </c>
      <c r="E40" s="45" t="s">
        <v>195</v>
      </c>
      <c r="F40" s="45" t="s">
        <v>145</v>
      </c>
      <c r="G40" s="45" t="s">
        <v>188</v>
      </c>
      <c r="H40" s="45" t="s">
        <v>196</v>
      </c>
      <c r="I40" s="45" t="s">
        <v>197</v>
      </c>
      <c r="J40" s="45" t="s">
        <v>52</v>
      </c>
      <c r="K40" s="45" t="s">
        <v>188</v>
      </c>
      <c r="L40" s="112">
        <v>0.2</v>
      </c>
      <c r="M40" s="112">
        <v>0.4</v>
      </c>
      <c r="N40" s="112">
        <v>0.6</v>
      </c>
      <c r="O40" s="112">
        <v>0.8</v>
      </c>
      <c r="P40" s="113">
        <v>0.8</v>
      </c>
      <c r="Q40" s="49" t="s">
        <v>64</v>
      </c>
      <c r="R40" s="47" t="s">
        <v>190</v>
      </c>
      <c r="S40" s="45" t="s">
        <v>193</v>
      </c>
      <c r="T40" s="33" t="s">
        <v>154</v>
      </c>
      <c r="U40" s="38" t="s">
        <v>192</v>
      </c>
      <c r="V40" s="46" t="s">
        <v>193</v>
      </c>
      <c r="W40" s="115">
        <f t="shared" si="14"/>
        <v>0.2</v>
      </c>
      <c r="X40" s="150">
        <f>220/236*20%</f>
        <v>0.1864406779661017</v>
      </c>
      <c r="Y40" s="146">
        <f t="shared" si="11"/>
        <v>0.93220338983050843</v>
      </c>
      <c r="Z40" s="136" t="s">
        <v>235</v>
      </c>
      <c r="AA40" s="141" t="s">
        <v>233</v>
      </c>
      <c r="AB40" s="114">
        <f t="shared" si="15"/>
        <v>0.4</v>
      </c>
      <c r="AC40" s="35"/>
      <c r="AD40" s="125">
        <v>0</v>
      </c>
      <c r="AE40" s="35"/>
      <c r="AF40" s="41"/>
      <c r="AG40" s="116">
        <f t="shared" si="16"/>
        <v>0.6</v>
      </c>
      <c r="AH40" s="35"/>
      <c r="AI40" s="125">
        <v>0</v>
      </c>
      <c r="AJ40" s="35"/>
      <c r="AK40" s="41"/>
      <c r="AL40" s="114">
        <f t="shared" si="17"/>
        <v>0.8</v>
      </c>
      <c r="AM40" s="35"/>
      <c r="AN40" s="125">
        <v>0</v>
      </c>
      <c r="AO40" s="35"/>
      <c r="AP40" s="41"/>
      <c r="AQ40" s="126">
        <f t="shared" si="18"/>
        <v>0.8</v>
      </c>
      <c r="AR40" s="306">
        <v>0.18640000000000001</v>
      </c>
      <c r="AS40" s="146">
        <f t="shared" si="10"/>
        <v>0.23300000000000001</v>
      </c>
      <c r="AT40" s="141" t="s">
        <v>235</v>
      </c>
      <c r="AU40" s="42"/>
    </row>
    <row r="41" spans="1:49" ht="16.5" thickBot="1" x14ac:dyDescent="0.3">
      <c r="A41" s="171" t="s">
        <v>209</v>
      </c>
      <c r="B41" s="172"/>
      <c r="C41" s="172"/>
      <c r="D41" s="172"/>
      <c r="E41" s="173"/>
      <c r="F41" s="60"/>
      <c r="G41" s="61"/>
      <c r="H41" s="61"/>
      <c r="I41" s="61"/>
      <c r="J41" s="61"/>
      <c r="K41" s="61"/>
      <c r="L41" s="61"/>
      <c r="M41" s="61"/>
      <c r="N41" s="61"/>
      <c r="O41" s="61"/>
      <c r="P41" s="61"/>
      <c r="Q41" s="61"/>
      <c r="R41" s="61"/>
      <c r="S41" s="61"/>
      <c r="T41" s="61"/>
      <c r="U41" s="61"/>
      <c r="V41" s="62"/>
      <c r="W41" s="174"/>
      <c r="X41" s="164"/>
      <c r="Y41" s="147">
        <f>AVERAGE(Y35:Y40)*20%</f>
        <v>0.18752016949152545</v>
      </c>
      <c r="Z41" s="165"/>
      <c r="AA41" s="166"/>
      <c r="AB41" s="163"/>
      <c r="AC41" s="164"/>
      <c r="AD41" s="127">
        <f>AVERAGE(AD35:AD40)</f>
        <v>0</v>
      </c>
      <c r="AE41" s="165"/>
      <c r="AF41" s="166"/>
      <c r="AG41" s="163"/>
      <c r="AH41" s="164"/>
      <c r="AI41" s="127">
        <f>AVERAGE(AI35:AI40)</f>
        <v>0</v>
      </c>
      <c r="AJ41" s="165"/>
      <c r="AK41" s="166"/>
      <c r="AL41" s="163"/>
      <c r="AM41" s="164"/>
      <c r="AN41" s="127">
        <f>AVERAGE(AN35:AN40)</f>
        <v>0</v>
      </c>
      <c r="AO41" s="165"/>
      <c r="AP41" s="166"/>
      <c r="AQ41" s="163"/>
      <c r="AR41" s="164"/>
      <c r="AS41" s="147">
        <f>AVERAGE(AS35:AS40)*20%</f>
        <v>4.2251666666666673E-2</v>
      </c>
      <c r="AT41" s="143"/>
      <c r="AU41" s="50"/>
    </row>
    <row r="42" spans="1:49" ht="19.5" thickBot="1" x14ac:dyDescent="0.35">
      <c r="A42" s="175" t="s">
        <v>127</v>
      </c>
      <c r="B42" s="176"/>
      <c r="C42" s="176"/>
      <c r="D42" s="176"/>
      <c r="E42" s="177"/>
      <c r="F42" s="57"/>
      <c r="G42" s="58"/>
      <c r="H42" s="58"/>
      <c r="I42" s="58"/>
      <c r="J42" s="58"/>
      <c r="K42" s="58"/>
      <c r="L42" s="58"/>
      <c r="M42" s="58"/>
      <c r="N42" s="58"/>
      <c r="O42" s="58"/>
      <c r="P42" s="58"/>
      <c r="Q42" s="58"/>
      <c r="R42" s="58"/>
      <c r="S42" s="58"/>
      <c r="T42" s="58"/>
      <c r="U42" s="58"/>
      <c r="V42" s="59"/>
      <c r="W42" s="159"/>
      <c r="X42" s="160"/>
      <c r="Y42" s="148">
        <f>Y34+Y41</f>
        <v>0.94618985958978707</v>
      </c>
      <c r="Z42" s="161"/>
      <c r="AA42" s="162"/>
      <c r="AB42" s="159"/>
      <c r="AC42" s="160"/>
      <c r="AD42" s="128">
        <f>+((AD34*80%)+(AD41*20%))</f>
        <v>0</v>
      </c>
      <c r="AE42" s="161"/>
      <c r="AF42" s="162"/>
      <c r="AG42" s="159"/>
      <c r="AH42" s="160"/>
      <c r="AI42" s="128">
        <f>+((AI34*80%)+(AI41*20%))</f>
        <v>0</v>
      </c>
      <c r="AJ42" s="161"/>
      <c r="AK42" s="162"/>
      <c r="AL42" s="159"/>
      <c r="AM42" s="160"/>
      <c r="AN42" s="128">
        <f>+((AN34*80%)+(AN41*20%))</f>
        <v>0</v>
      </c>
      <c r="AO42" s="161"/>
      <c r="AP42" s="162"/>
      <c r="AQ42" s="159"/>
      <c r="AR42" s="160"/>
      <c r="AS42" s="148">
        <f>AS34+AS41</f>
        <v>0.26100782870108141</v>
      </c>
      <c r="AT42" s="144"/>
      <c r="AU42" s="51"/>
    </row>
    <row r="43" spans="1:49" x14ac:dyDescent="0.25">
      <c r="A43" s="1"/>
      <c r="B43" s="1"/>
      <c r="C43" s="1"/>
      <c r="D43" s="1"/>
      <c r="E43" s="1"/>
      <c r="F43" s="1"/>
      <c r="G43" s="1"/>
      <c r="H43" s="1"/>
      <c r="I43" s="1"/>
      <c r="J43" s="1"/>
      <c r="K43" s="1"/>
      <c r="L43" s="1"/>
      <c r="M43" s="1"/>
      <c r="N43" s="1"/>
      <c r="O43" s="1"/>
      <c r="P43" s="1"/>
      <c r="Q43" s="1"/>
      <c r="R43" s="1"/>
      <c r="S43" s="1"/>
      <c r="T43" s="1"/>
      <c r="U43" s="1"/>
      <c r="V43" s="1"/>
      <c r="W43" s="120"/>
      <c r="X43" s="120"/>
      <c r="Y43" s="120"/>
      <c r="Z43" s="132"/>
      <c r="AA43" s="132"/>
      <c r="AB43" s="120"/>
      <c r="AC43" s="120"/>
      <c r="AD43" s="52"/>
      <c r="AE43" s="120"/>
      <c r="AF43" s="120"/>
      <c r="AG43" s="120"/>
      <c r="AH43" s="120"/>
      <c r="AI43" s="120"/>
      <c r="AJ43" s="120"/>
      <c r="AK43" s="120"/>
      <c r="AL43" s="120"/>
      <c r="AM43" s="120"/>
      <c r="AN43" s="120"/>
      <c r="AO43" s="120"/>
      <c r="AP43" s="120"/>
      <c r="AQ43" s="120"/>
      <c r="AR43" s="120"/>
      <c r="AS43" s="120"/>
      <c r="AT43" s="132"/>
      <c r="AU43" s="1"/>
      <c r="AV43" s="1"/>
      <c r="AW43" s="1"/>
    </row>
    <row r="44" spans="1:49" x14ac:dyDescent="0.25">
      <c r="A44" s="1"/>
      <c r="B44" s="1"/>
      <c r="C44" s="1"/>
      <c r="D44" s="1"/>
      <c r="E44" s="53"/>
      <c r="F44" s="1"/>
      <c r="G44" s="1"/>
      <c r="H44" s="1"/>
      <c r="I44" s="1"/>
      <c r="J44" s="1"/>
      <c r="K44" s="1"/>
      <c r="L44" s="1"/>
      <c r="M44" s="1"/>
      <c r="N44" s="1"/>
      <c r="O44" s="1"/>
      <c r="P44" s="1"/>
      <c r="Q44" s="1"/>
      <c r="R44" s="1"/>
      <c r="S44" s="1"/>
      <c r="T44" s="1"/>
      <c r="U44" s="1"/>
      <c r="V44" s="1"/>
      <c r="W44" s="120"/>
      <c r="X44" s="120"/>
      <c r="Y44" s="120"/>
      <c r="Z44" s="132"/>
      <c r="AA44" s="132"/>
      <c r="AB44" s="120"/>
      <c r="AC44" s="120"/>
      <c r="AD44" s="120"/>
      <c r="AE44" s="120"/>
      <c r="AF44" s="120"/>
      <c r="AG44" s="120"/>
      <c r="AH44" s="120"/>
      <c r="AI44" s="120"/>
      <c r="AJ44" s="120"/>
      <c r="AK44" s="120"/>
      <c r="AL44" s="120"/>
      <c r="AM44" s="120"/>
      <c r="AN44" s="120"/>
      <c r="AO44" s="120"/>
      <c r="AP44" s="120"/>
      <c r="AQ44" s="120"/>
      <c r="AR44" s="120"/>
      <c r="AS44" s="120"/>
      <c r="AT44" s="132"/>
      <c r="AU44" s="1"/>
      <c r="AV44" s="1"/>
      <c r="AW44" s="1"/>
    </row>
  </sheetData>
  <mergeCells count="96">
    <mergeCell ref="G13:H13"/>
    <mergeCell ref="AC1:AC2"/>
    <mergeCell ref="A1:M1"/>
    <mergeCell ref="N1:R2"/>
    <mergeCell ref="S1:S2"/>
    <mergeCell ref="T1:T2"/>
    <mergeCell ref="U1:U2"/>
    <mergeCell ref="V1:V2"/>
    <mergeCell ref="X1:X2"/>
    <mergeCell ref="Y1:Y2"/>
    <mergeCell ref="Z1:Z2"/>
    <mergeCell ref="AA1:AA2"/>
    <mergeCell ref="AB1:AB2"/>
    <mergeCell ref="AI1:AI2"/>
    <mergeCell ref="AW1:AW2"/>
    <mergeCell ref="A2:M2"/>
    <mergeCell ref="A3:R3"/>
    <mergeCell ref="A4:R4"/>
    <mergeCell ref="AP1:AP2"/>
    <mergeCell ref="AQ1:AQ2"/>
    <mergeCell ref="AR1:AR2"/>
    <mergeCell ref="AS1:AS2"/>
    <mergeCell ref="AT1:AT2"/>
    <mergeCell ref="AU1:AU2"/>
    <mergeCell ref="AJ1:AJ2"/>
    <mergeCell ref="AD1:AD2"/>
    <mergeCell ref="AE1:AE2"/>
    <mergeCell ref="AF1:AF2"/>
    <mergeCell ref="AG1:AG2"/>
    <mergeCell ref="AH1:AH2"/>
    <mergeCell ref="AV1:AV2"/>
    <mergeCell ref="AK1:AK2"/>
    <mergeCell ref="AL1:AL2"/>
    <mergeCell ref="AM1:AM2"/>
    <mergeCell ref="AN1:AN2"/>
    <mergeCell ref="AO1:AO2"/>
    <mergeCell ref="AG16:AK17"/>
    <mergeCell ref="AL16:AP17"/>
    <mergeCell ref="I12:M12"/>
    <mergeCell ref="I13:M13"/>
    <mergeCell ref="A15:B17"/>
    <mergeCell ref="C15:C18"/>
    <mergeCell ref="D15:F17"/>
    <mergeCell ref="G15:Q17"/>
    <mergeCell ref="A6:B13"/>
    <mergeCell ref="C6:E13"/>
    <mergeCell ref="F6:M6"/>
    <mergeCell ref="I7:M7"/>
    <mergeCell ref="I8:M8"/>
    <mergeCell ref="G7:H7"/>
    <mergeCell ref="G8:H8"/>
    <mergeCell ref="G12:H12"/>
    <mergeCell ref="AQ16:AT17"/>
    <mergeCell ref="A34:E34"/>
    <mergeCell ref="W34:X34"/>
    <mergeCell ref="AB34:AC34"/>
    <mergeCell ref="AE34:AF34"/>
    <mergeCell ref="AG34:AH34"/>
    <mergeCell ref="AJ34:AK34"/>
    <mergeCell ref="AL34:AM34"/>
    <mergeCell ref="R15:V17"/>
    <mergeCell ref="W15:AA15"/>
    <mergeCell ref="AB15:AF15"/>
    <mergeCell ref="AG15:AK15"/>
    <mergeCell ref="AL15:AP15"/>
    <mergeCell ref="AQ15:AT15"/>
    <mergeCell ref="W16:AA17"/>
    <mergeCell ref="AB16:AF17"/>
    <mergeCell ref="AG42:AH42"/>
    <mergeCell ref="AO34:AP34"/>
    <mergeCell ref="AQ34:AR34"/>
    <mergeCell ref="A41:E41"/>
    <mergeCell ref="W41:X41"/>
    <mergeCell ref="Z41:AA41"/>
    <mergeCell ref="AB41:AC41"/>
    <mergeCell ref="AE41:AF41"/>
    <mergeCell ref="AG41:AH41"/>
    <mergeCell ref="AJ41:AK41"/>
    <mergeCell ref="A42:E42"/>
    <mergeCell ref="W42:X42"/>
    <mergeCell ref="Z42:AA42"/>
    <mergeCell ref="AB42:AC42"/>
    <mergeCell ref="AE42:AF42"/>
    <mergeCell ref="AJ42:AK42"/>
    <mergeCell ref="AL42:AM42"/>
    <mergeCell ref="AO42:AP42"/>
    <mergeCell ref="AQ42:AR42"/>
    <mergeCell ref="AL41:AM41"/>
    <mergeCell ref="AO41:AP41"/>
    <mergeCell ref="AQ41:AR41"/>
    <mergeCell ref="G9:H9"/>
    <mergeCell ref="I9:M9"/>
    <mergeCell ref="G10:H10"/>
    <mergeCell ref="I10:M10"/>
    <mergeCell ref="G11:H11"/>
    <mergeCell ref="I11:M11"/>
  </mergeCells>
  <dataValidations count="1">
    <dataValidation allowBlank="1" showInputMessage="1" showErrorMessage="1" error="Escriba un texto " promptTitle="Cualquier contenido" sqref="F24 F27 F30:F33" xr:uid="{7601E978-735A-419A-989B-FE7BD4F6EA56}"/>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76DF3B08D03B34B91F992FA5829B101" ma:contentTypeVersion="13" ma:contentTypeDescription="Crear nuevo documento." ma:contentTypeScope="" ma:versionID="cc955f964cef0544bbbbbbae69fb9f1f">
  <xsd:schema xmlns:xsd="http://www.w3.org/2001/XMLSchema" xmlns:xs="http://www.w3.org/2001/XMLSchema" xmlns:p="http://schemas.microsoft.com/office/2006/metadata/properties" xmlns:ns3="918d46ae-bc80-4b93-8345-0c7a35c27299" xmlns:ns4="5074ac74-b766-45bb-bfb7-2b9c165faf29" targetNamespace="http://schemas.microsoft.com/office/2006/metadata/properties" ma:root="true" ma:fieldsID="52adc75e7b8f0af577385e638f7f2ee5" ns3:_="" ns4:_="">
    <xsd:import namespace="918d46ae-bc80-4b93-8345-0c7a35c27299"/>
    <xsd:import namespace="5074ac74-b766-45bb-bfb7-2b9c165faf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d46ae-bc80-4b93-8345-0c7a35c272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74ac74-b766-45bb-bfb7-2b9c165faf29"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SharingHintHash" ma:index="13"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348804-F9F2-4846-BA87-C2B128F46D38}">
  <ds:schemaRefs>
    <ds:schemaRef ds:uri="http://schemas.microsoft.com/sharepoint/v3/contenttype/forms"/>
  </ds:schemaRefs>
</ds:datastoreItem>
</file>

<file path=customXml/itemProps2.xml><?xml version="1.0" encoding="utf-8"?>
<ds:datastoreItem xmlns:ds="http://schemas.openxmlformats.org/officeDocument/2006/customXml" ds:itemID="{8201A0DD-42A1-4B91-BE5F-8433EFB5A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d46ae-bc80-4b93-8345-0c7a35c27299"/>
    <ds:schemaRef ds:uri="5074ac74-b766-45bb-bfb7-2b9c165fa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77369E-AE28-4DD1-97BD-D1E092F04384}">
  <ds:schemaRefs>
    <ds:schemaRef ds:uri="5074ac74-b766-45bb-bfb7-2b9c165faf29"/>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918d46ae-bc80-4b93-8345-0c7a35c27299"/>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Niño González</dc:creator>
  <cp:lastModifiedBy>Camilo Bautista Beltran</cp:lastModifiedBy>
  <dcterms:created xsi:type="dcterms:W3CDTF">2021-12-02T18:50:00Z</dcterms:created>
  <dcterms:modified xsi:type="dcterms:W3CDTF">2022-04-27T21:06:09Z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0x010100376DF3B08D03B34B91F992FA5829B101</vt:lpwstr>
  </property>
</Properties>
</file>