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defaultThemeVersion="166925"/>
  <mc:AlternateContent xmlns:mc="http://schemas.openxmlformats.org/markup-compatibility/2006">
    <mc:Choice Requires="x15">
      <x15ac:absPath xmlns:x15ac="http://schemas.microsoft.com/office/spreadsheetml/2010/11/ac" url="C:\Users\sumapaz\Desktop\SUMAPAZ\SUMAPAZ\RENDICION DE CUENTAS\RENDICION DE CUENTAS 2025\"/>
    </mc:Choice>
  </mc:AlternateContent>
  <xr:revisionPtr revIDLastSave="0" documentId="8_{F9012D71-0C1C-4F25-AF84-986ACA56B1D8}" xr6:coauthVersionLast="47" xr6:coauthVersionMax="47" xr10:uidLastSave="{00000000-0000-0000-0000-000000000000}"/>
  <bookViews>
    <workbookView xWindow="-120" yWindow="-120" windowWidth="29040" windowHeight="15840" xr2:uid="{397ECB3E-E8DB-4208-9A96-1A7F04AED571}"/>
  </bookViews>
  <sheets>
    <sheet name="MATRIZ 2025" sheetId="10" r:id="rId1"/>
    <sheet name="ORDENES 2025" sheetId="11" r:id="rId2"/>
  </sheets>
  <definedNames>
    <definedName name="_xlnm._FilterDatabase" localSheetId="1" hidden="1">'ORDENES 2025'!$AW$1:$AW$3</definedName>
    <definedName name="_Hlk107442415">#REF!</definedName>
    <definedName name="_Hlk184224440" localSheetId="0">#REF!</definedName>
    <definedName name="_Hlk184224440" localSheetId="1">#REF!</definedName>
    <definedName name="_Hlk184224440">#REF!</definedName>
    <definedName name="incBuyerDossierDetaillnkRequestName" localSheetId="0">#REF!</definedName>
    <definedName name="incBuyerDossierDetaillnkRequestName" localSheetId="1">#REF!</definedName>
    <definedName name="incBuyerDossierDetaillnkRequest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 i="11" l="1"/>
  <c r="AU3" i="11"/>
  <c r="AU4" i="11"/>
  <c r="AU5" i="11"/>
  <c r="AU6" i="11"/>
  <c r="AU7" i="11"/>
  <c r="AU8" i="11"/>
  <c r="AU9" i="11"/>
  <c r="AU10" i="11"/>
  <c r="AU11" i="11"/>
  <c r="AU12" i="11"/>
  <c r="AW1" i="11"/>
  <c r="AR2" i="11"/>
  <c r="AR3" i="11"/>
  <c r="AR4" i="11"/>
  <c r="AR5" i="11"/>
  <c r="AR6" i="11"/>
  <c r="AR7" i="11"/>
  <c r="AR8" i="11"/>
  <c r="AR9" i="11"/>
  <c r="AR10" i="11"/>
  <c r="AR11" i="11"/>
  <c r="AR12" i="11"/>
  <c r="AQ2" i="11"/>
  <c r="AQ3" i="11"/>
  <c r="AQ4" i="11"/>
  <c r="AQ5" i="11"/>
  <c r="AQ6" i="11"/>
  <c r="AQ7" i="11"/>
  <c r="AQ8" i="11"/>
  <c r="AQ9" i="11"/>
  <c r="AQ10" i="11"/>
  <c r="AQ11" i="11"/>
  <c r="AQ12" i="11"/>
  <c r="D12" i="11" l="1"/>
  <c r="AH12" i="11"/>
  <c r="D11" i="11"/>
  <c r="AH11" i="11"/>
  <c r="D10" i="11"/>
  <c r="AH10" i="11"/>
  <c r="D9" i="11" l="1"/>
  <c r="AH9" i="11"/>
  <c r="D8" i="11"/>
  <c r="AH8" i="11"/>
  <c r="BQ180" i="10"/>
  <c r="AH7" i="11"/>
  <c r="D7" i="11"/>
  <c r="BQ621" i="10"/>
  <c r="BN621" i="10"/>
  <c r="BM621" i="10"/>
  <c r="AI621" i="10"/>
  <c r="C621" i="10"/>
  <c r="BQ638" i="10"/>
  <c r="BN638" i="10"/>
  <c r="BM638" i="10"/>
  <c r="AI638" i="10"/>
  <c r="C638" i="10"/>
  <c r="BQ637" i="10"/>
  <c r="BN637" i="10"/>
  <c r="BM637" i="10"/>
  <c r="AI637" i="10"/>
  <c r="C637" i="10"/>
  <c r="BQ639" i="10"/>
  <c r="BN639" i="10"/>
  <c r="BM639" i="10"/>
  <c r="AI639" i="10"/>
  <c r="C639" i="10"/>
  <c r="BQ619" i="10"/>
  <c r="BN619" i="10"/>
  <c r="BM619" i="10"/>
  <c r="AI619" i="10"/>
  <c r="C619" i="10"/>
  <c r="BQ618" i="10"/>
  <c r="BN618" i="10"/>
  <c r="BM618" i="10"/>
  <c r="AI618" i="10"/>
  <c r="C618" i="10"/>
  <c r="BQ617" i="10"/>
  <c r="BN617" i="10"/>
  <c r="BM617" i="10"/>
  <c r="AI617" i="10"/>
  <c r="C617" i="10"/>
  <c r="BQ616" i="10"/>
  <c r="BN616" i="10"/>
  <c r="BM616" i="10"/>
  <c r="AI616" i="10"/>
  <c r="C616" i="10"/>
  <c r="BQ615" i="10"/>
  <c r="BN615" i="10"/>
  <c r="BM615" i="10"/>
  <c r="AI615" i="10"/>
  <c r="C615" i="10"/>
  <c r="BQ614" i="10"/>
  <c r="BN614" i="10"/>
  <c r="BM614" i="10"/>
  <c r="AI614" i="10"/>
  <c r="C614" i="10"/>
  <c r="BQ612" i="10"/>
  <c r="BN612" i="10"/>
  <c r="BM612" i="10"/>
  <c r="AI612" i="10"/>
  <c r="C612" i="10"/>
  <c r="BQ628" i="10"/>
  <c r="BN628" i="10"/>
  <c r="BM628" i="10"/>
  <c r="AI628" i="10"/>
  <c r="C628" i="10"/>
  <c r="BQ611" i="10"/>
  <c r="BN611" i="10"/>
  <c r="BM611" i="10"/>
  <c r="AI611" i="10"/>
  <c r="C611" i="10"/>
  <c r="BQ610" i="10"/>
  <c r="BN610" i="10"/>
  <c r="BM610" i="10"/>
  <c r="AI610" i="10"/>
  <c r="C610" i="10"/>
  <c r="BQ609" i="10"/>
  <c r="BN609" i="10"/>
  <c r="BM609" i="10"/>
  <c r="AI609" i="10"/>
  <c r="C609" i="10"/>
  <c r="BQ608" i="10"/>
  <c r="BN608" i="10"/>
  <c r="BM608" i="10"/>
  <c r="AI608" i="10"/>
  <c r="C608" i="10"/>
  <c r="BQ607" i="10"/>
  <c r="BN607" i="10"/>
  <c r="BM607" i="10"/>
  <c r="AI607" i="10"/>
  <c r="C607" i="10"/>
  <c r="BQ606" i="10"/>
  <c r="BN606" i="10"/>
  <c r="BM606" i="10"/>
  <c r="AI606" i="10"/>
  <c r="C606" i="10"/>
  <c r="BQ605" i="10"/>
  <c r="BN605" i="10"/>
  <c r="BM605" i="10"/>
  <c r="AI605" i="10"/>
  <c r="C605" i="10"/>
  <c r="BQ603" i="10"/>
  <c r="BN603" i="10"/>
  <c r="BM603" i="10"/>
  <c r="AI603" i="10"/>
  <c r="C603" i="10"/>
  <c r="BQ602" i="10"/>
  <c r="BN602" i="10"/>
  <c r="BM602" i="10"/>
  <c r="AI602" i="10"/>
  <c r="C602" i="10"/>
  <c r="BQ601" i="10"/>
  <c r="BN601" i="10"/>
  <c r="BM601" i="10"/>
  <c r="AI601" i="10"/>
  <c r="C601" i="10"/>
  <c r="BQ600" i="10"/>
  <c r="BN600" i="10"/>
  <c r="BM600" i="10"/>
  <c r="AI600" i="10"/>
  <c r="C600" i="10"/>
  <c r="BQ599" i="10"/>
  <c r="BN599" i="10"/>
  <c r="BM599" i="10"/>
  <c r="AI599" i="10"/>
  <c r="C599" i="10"/>
  <c r="BQ598" i="10"/>
  <c r="BN598" i="10"/>
  <c r="BM598" i="10"/>
  <c r="AI598" i="10"/>
  <c r="C598" i="10"/>
  <c r="BQ597" i="10"/>
  <c r="BN597" i="10"/>
  <c r="BM597" i="10"/>
  <c r="AI597" i="10"/>
  <c r="C597" i="10"/>
  <c r="BQ591" i="10"/>
  <c r="BN591" i="10"/>
  <c r="BM591" i="10"/>
  <c r="AI591" i="10"/>
  <c r="C591" i="10"/>
  <c r="BQ596" i="10"/>
  <c r="BN596" i="10"/>
  <c r="BM596" i="10"/>
  <c r="AI596" i="10"/>
  <c r="C596" i="10"/>
  <c r="BQ595" i="10"/>
  <c r="BN595" i="10"/>
  <c r="BM595" i="10"/>
  <c r="AI595" i="10"/>
  <c r="C595" i="10"/>
  <c r="BQ594" i="10"/>
  <c r="BN594" i="10"/>
  <c r="BM594" i="10"/>
  <c r="AI594" i="10"/>
  <c r="C594" i="10"/>
  <c r="BQ593" i="10"/>
  <c r="BN593" i="10"/>
  <c r="BM593" i="10"/>
  <c r="AI593" i="10"/>
  <c r="C593" i="10"/>
  <c r="BQ592" i="10"/>
  <c r="BN592" i="10"/>
  <c r="BM592" i="10"/>
  <c r="AI592" i="10"/>
  <c r="C592" i="10"/>
  <c r="BQ633" i="10"/>
  <c r="BN633" i="10"/>
  <c r="BM633" i="10"/>
  <c r="AI633" i="10"/>
  <c r="C633" i="10"/>
  <c r="BR632" i="10"/>
  <c r="BQ632" i="10"/>
  <c r="BN632" i="10"/>
  <c r="BM632" i="10"/>
  <c r="AI632" i="10"/>
  <c r="C632" i="10"/>
  <c r="C643" i="10"/>
  <c r="AI643" i="10"/>
  <c r="BM643" i="10"/>
  <c r="BN643" i="10"/>
  <c r="BQ643" i="10"/>
  <c r="C578" i="10"/>
  <c r="AI578" i="10"/>
  <c r="BM578" i="10"/>
  <c r="BN578" i="10"/>
  <c r="BQ578" i="10"/>
  <c r="C630" i="10"/>
  <c r="AI630" i="10"/>
  <c r="BM630" i="10"/>
  <c r="BN630" i="10"/>
  <c r="BQ630" i="10"/>
  <c r="C640" i="10"/>
  <c r="AI640" i="10"/>
  <c r="BM640" i="10"/>
  <c r="BN640" i="10"/>
  <c r="BQ640" i="10"/>
  <c r="C635" i="10"/>
  <c r="AI635" i="10"/>
  <c r="BM635" i="10"/>
  <c r="BN635" i="10"/>
  <c r="BQ635" i="10"/>
  <c r="BR635" i="10"/>
  <c r="C579" i="10"/>
  <c r="AI579" i="10"/>
  <c r="BM579" i="10"/>
  <c r="BN579" i="10"/>
  <c r="BQ579" i="10"/>
  <c r="C580" i="10"/>
  <c r="AI580" i="10"/>
  <c r="BM580" i="10"/>
  <c r="BN580" i="10"/>
  <c r="BQ580" i="10"/>
  <c r="C581" i="10"/>
  <c r="AI581" i="10"/>
  <c r="BM581" i="10"/>
  <c r="BN581" i="10"/>
  <c r="BQ581" i="10"/>
  <c r="C582" i="10"/>
  <c r="AI582" i="10"/>
  <c r="BM582" i="10"/>
  <c r="BN582" i="10"/>
  <c r="BQ582" i="10"/>
  <c r="C626" i="10"/>
  <c r="AI626" i="10"/>
  <c r="BM626" i="10"/>
  <c r="BN626" i="10"/>
  <c r="BQ626" i="10"/>
  <c r="C583" i="10"/>
  <c r="AI583" i="10"/>
  <c r="BM583" i="10"/>
  <c r="BN583" i="10"/>
  <c r="BQ583" i="10"/>
  <c r="C584" i="10"/>
  <c r="AI584" i="10"/>
  <c r="BM584" i="10"/>
  <c r="BN584" i="10"/>
  <c r="BQ584" i="10"/>
  <c r="C585" i="10"/>
  <c r="AI585" i="10"/>
  <c r="BM585" i="10"/>
  <c r="BN585" i="10"/>
  <c r="BQ585" i="10"/>
  <c r="C631" i="10"/>
  <c r="AI631" i="10"/>
  <c r="BM631" i="10"/>
  <c r="BN631" i="10"/>
  <c r="BQ631" i="10"/>
  <c r="C634" i="10"/>
  <c r="AI634" i="10"/>
  <c r="BM634" i="10"/>
  <c r="BN634" i="10"/>
  <c r="BQ634" i="10"/>
  <c r="C627" i="10"/>
  <c r="AI627" i="10"/>
  <c r="BM627" i="10"/>
  <c r="BN627" i="10"/>
  <c r="BQ627" i="10"/>
  <c r="C586" i="10"/>
  <c r="AI586" i="10"/>
  <c r="BM586" i="10"/>
  <c r="BN586" i="10"/>
  <c r="BQ586" i="10"/>
  <c r="C641" i="10"/>
  <c r="AI641" i="10"/>
  <c r="BM641" i="10"/>
  <c r="BN641" i="10"/>
  <c r="BQ641" i="10"/>
  <c r="C587" i="10"/>
  <c r="AI587" i="10"/>
  <c r="BM587" i="10"/>
  <c r="BN587" i="10"/>
  <c r="BQ587" i="10"/>
  <c r="C588" i="10"/>
  <c r="AI588" i="10"/>
  <c r="BM588" i="10"/>
  <c r="BN588" i="10"/>
  <c r="BQ588" i="10"/>
  <c r="C589" i="10"/>
  <c r="AI589" i="10"/>
  <c r="BM589" i="10"/>
  <c r="BN589" i="10"/>
  <c r="BQ589" i="10"/>
  <c r="C590" i="10"/>
  <c r="AI590" i="10"/>
  <c r="BM590" i="10"/>
  <c r="BN590" i="10"/>
  <c r="BQ590" i="10"/>
  <c r="BQ577" i="10"/>
  <c r="BN577" i="10"/>
  <c r="BM577" i="10"/>
  <c r="AI577" i="10"/>
  <c r="C577" i="10"/>
  <c r="BQ623" i="10"/>
  <c r="BN623" i="10"/>
  <c r="BM623" i="10"/>
  <c r="AI623" i="10"/>
  <c r="C623" i="10"/>
  <c r="BQ622" i="10"/>
  <c r="BN622" i="10"/>
  <c r="BM622" i="10"/>
  <c r="AI622" i="10"/>
  <c r="C622" i="10"/>
  <c r="BQ576" i="10"/>
  <c r="BN576" i="10"/>
  <c r="BM576" i="10"/>
  <c r="AI576" i="10"/>
  <c r="C576" i="10"/>
  <c r="BQ575" i="10"/>
  <c r="BN575" i="10"/>
  <c r="BM575" i="10"/>
  <c r="AI575" i="10"/>
  <c r="C575" i="10"/>
  <c r="BQ574" i="10"/>
  <c r="BN574" i="10"/>
  <c r="BM574" i="10"/>
  <c r="AI574" i="10"/>
  <c r="C574" i="10"/>
  <c r="BQ573" i="10"/>
  <c r="BN573" i="10"/>
  <c r="BM573" i="10"/>
  <c r="AI573" i="10"/>
  <c r="C573" i="10"/>
  <c r="BQ572" i="10"/>
  <c r="BN572" i="10"/>
  <c r="BM572" i="10"/>
  <c r="AI572" i="10"/>
  <c r="C572" i="10"/>
  <c r="BQ571" i="10"/>
  <c r="BN571" i="10"/>
  <c r="BM571" i="10"/>
  <c r="AI571" i="10"/>
  <c r="C571" i="10"/>
  <c r="BQ570" i="10"/>
  <c r="BN570" i="10"/>
  <c r="BM570" i="10"/>
  <c r="AI570" i="10"/>
  <c r="C570" i="10"/>
  <c r="BQ569" i="10"/>
  <c r="BN569" i="10"/>
  <c r="BM569" i="10"/>
  <c r="AI569" i="10"/>
  <c r="C569" i="10"/>
  <c r="BQ625" i="10"/>
  <c r="BN625" i="10"/>
  <c r="BM625" i="10"/>
  <c r="AI625" i="10"/>
  <c r="C625" i="10"/>
  <c r="BQ624" i="10"/>
  <c r="BN624" i="10"/>
  <c r="BM624" i="10"/>
  <c r="AI624" i="10"/>
  <c r="C624" i="10"/>
  <c r="BQ568" i="10"/>
  <c r="BN568" i="10"/>
  <c r="BM568" i="10"/>
  <c r="AI568" i="10"/>
  <c r="C568" i="10"/>
  <c r="BQ567" i="10"/>
  <c r="BN567" i="10"/>
  <c r="BM567" i="10"/>
  <c r="AI567" i="10"/>
  <c r="C567" i="10"/>
  <c r="BQ566" i="10"/>
  <c r="BN566" i="10"/>
  <c r="BM566" i="10"/>
  <c r="AI566" i="10"/>
  <c r="C566" i="10"/>
  <c r="BQ565" i="10"/>
  <c r="BN565" i="10"/>
  <c r="BM565" i="10"/>
  <c r="AI565" i="10"/>
  <c r="C565" i="10"/>
  <c r="BQ564" i="10"/>
  <c r="BN564" i="10"/>
  <c r="BM564" i="10"/>
  <c r="AI564" i="10"/>
  <c r="C564" i="10"/>
  <c r="BQ563" i="10"/>
  <c r="BN563" i="10"/>
  <c r="BM563" i="10"/>
  <c r="AI563" i="10"/>
  <c r="C563" i="10"/>
  <c r="BQ562" i="10"/>
  <c r="BN562" i="10"/>
  <c r="BM562" i="10"/>
  <c r="AI562" i="10"/>
  <c r="C562" i="10"/>
  <c r="BQ561" i="10"/>
  <c r="BN561" i="10"/>
  <c r="BM561" i="10"/>
  <c r="AI561" i="10"/>
  <c r="C561" i="10"/>
  <c r="BQ560" i="10"/>
  <c r="BN560" i="10"/>
  <c r="BM560" i="10"/>
  <c r="AI560" i="10"/>
  <c r="C560" i="10"/>
  <c r="BQ559" i="10"/>
  <c r="BN559" i="10"/>
  <c r="BM559" i="10"/>
  <c r="AI559" i="10"/>
  <c r="C559" i="10"/>
  <c r="BQ558" i="10"/>
  <c r="BN558" i="10"/>
  <c r="BM558" i="10"/>
  <c r="AI558" i="10"/>
  <c r="C558" i="10"/>
  <c r="BQ557" i="10"/>
  <c r="BN557" i="10"/>
  <c r="BM557" i="10"/>
  <c r="AI557" i="10"/>
  <c r="C557" i="10"/>
  <c r="BQ556" i="10"/>
  <c r="BN556" i="10"/>
  <c r="BM556" i="10"/>
  <c r="AI556" i="10"/>
  <c r="C556" i="10"/>
  <c r="BQ636" i="10"/>
  <c r="BN636" i="10"/>
  <c r="BM636" i="10"/>
  <c r="AI636" i="10"/>
  <c r="C636" i="10"/>
  <c r="BQ642" i="10"/>
  <c r="BN642" i="10"/>
  <c r="BM642" i="10"/>
  <c r="AI642" i="10"/>
  <c r="C642" i="10"/>
  <c r="BQ554" i="10"/>
  <c r="BN554" i="10"/>
  <c r="BM554" i="10"/>
  <c r="AI554" i="10"/>
  <c r="C554" i="10"/>
  <c r="BQ647" i="10"/>
  <c r="BN647" i="10"/>
  <c r="BM647" i="10"/>
  <c r="AI647" i="10"/>
  <c r="C647" i="10"/>
  <c r="BQ553" i="10"/>
  <c r="BN553" i="10"/>
  <c r="BM553" i="10"/>
  <c r="AI553" i="10"/>
  <c r="C553" i="10"/>
  <c r="BQ646" i="10"/>
  <c r="BN646" i="10"/>
  <c r="BM646" i="10"/>
  <c r="AI646" i="10"/>
  <c r="C646" i="10"/>
  <c r="BQ552" i="10"/>
  <c r="BN552" i="10"/>
  <c r="BM552" i="10"/>
  <c r="AI552" i="10"/>
  <c r="C552" i="10"/>
  <c r="BQ551" i="10"/>
  <c r="BN551" i="10"/>
  <c r="BM551" i="10"/>
  <c r="AI551" i="10"/>
  <c r="C551" i="10"/>
  <c r="BQ550" i="10"/>
  <c r="BN550" i="10"/>
  <c r="BM550" i="10"/>
  <c r="AI550" i="10"/>
  <c r="C550" i="10"/>
  <c r="BQ549" i="10"/>
  <c r="BN549" i="10"/>
  <c r="BM549" i="10"/>
  <c r="AI549" i="10"/>
  <c r="C549" i="10"/>
  <c r="BR645" i="10"/>
  <c r="BQ645" i="10"/>
  <c r="BN645" i="10"/>
  <c r="BM645" i="10"/>
  <c r="AI645" i="10"/>
  <c r="C645" i="10"/>
  <c r="BQ548" i="10"/>
  <c r="BN548" i="10"/>
  <c r="BM548" i="10"/>
  <c r="AI548" i="10"/>
  <c r="C548" i="10"/>
  <c r="BQ644" i="10"/>
  <c r="BN644" i="10"/>
  <c r="BM644" i="10"/>
  <c r="AI644" i="10"/>
  <c r="C644" i="10"/>
  <c r="BQ547" i="10"/>
  <c r="BN547" i="10"/>
  <c r="BM547" i="10"/>
  <c r="AI547" i="10"/>
  <c r="C547" i="10"/>
  <c r="BQ546" i="10"/>
  <c r="BN546" i="10"/>
  <c r="BM546" i="10"/>
  <c r="AI546" i="10"/>
  <c r="C546" i="10"/>
  <c r="BQ545" i="10"/>
  <c r="BN545" i="10"/>
  <c r="BM545" i="10"/>
  <c r="AI545" i="10"/>
  <c r="C545" i="10"/>
  <c r="BQ544" i="10"/>
  <c r="BN544" i="10"/>
  <c r="BM544" i="10"/>
  <c r="AI544" i="10"/>
  <c r="C544" i="10"/>
  <c r="BQ543" i="10"/>
  <c r="BN543" i="10"/>
  <c r="BM543" i="10"/>
  <c r="AI543" i="10"/>
  <c r="C543" i="10"/>
  <c r="BQ542" i="10"/>
  <c r="BN542" i="10"/>
  <c r="BM542" i="10"/>
  <c r="AI542" i="10"/>
  <c r="C542" i="10"/>
  <c r="BQ541" i="10"/>
  <c r="BN541" i="10"/>
  <c r="BM541" i="10"/>
  <c r="AI541" i="10"/>
  <c r="C541" i="10"/>
  <c r="BQ540" i="10"/>
  <c r="BN540" i="10"/>
  <c r="BM540" i="10"/>
  <c r="AI540" i="10"/>
  <c r="C540" i="10"/>
  <c r="BQ539" i="10"/>
  <c r="BN539" i="10"/>
  <c r="BM539" i="10"/>
  <c r="AI539" i="10"/>
  <c r="C539" i="10"/>
  <c r="BQ538" i="10"/>
  <c r="BN538" i="10"/>
  <c r="BM538" i="10"/>
  <c r="AI538" i="10"/>
  <c r="C538" i="10"/>
  <c r="BQ537" i="10"/>
  <c r="BN537" i="10"/>
  <c r="BM537" i="10"/>
  <c r="AI537" i="10"/>
  <c r="C537" i="10"/>
  <c r="BO39" i="10"/>
  <c r="AI620" i="10"/>
  <c r="AI536" i="10"/>
  <c r="AI534" i="10"/>
  <c r="AI533" i="10"/>
  <c r="AI532" i="10"/>
  <c r="AI531" i="10"/>
  <c r="AI530" i="10"/>
  <c r="AI529" i="10"/>
  <c r="AI528" i="10"/>
  <c r="AI527" i="10"/>
  <c r="AI526" i="10"/>
  <c r="AI525" i="10"/>
  <c r="AI524" i="10"/>
  <c r="AI523" i="10"/>
  <c r="AI522" i="10"/>
  <c r="AI521" i="10"/>
  <c r="AI520" i="10"/>
  <c r="AI519" i="10"/>
  <c r="AI518" i="10"/>
  <c r="AI517" i="10"/>
  <c r="C505" i="10"/>
  <c r="C613" i="10"/>
  <c r="BO50" i="10"/>
  <c r="BQ32" i="10"/>
  <c r="AI506" i="10"/>
  <c r="BQ506" i="10"/>
  <c r="BN506" i="10"/>
  <c r="BM506" i="10"/>
  <c r="BQ620" i="10"/>
  <c r="BN620" i="10"/>
  <c r="BM620" i="10"/>
  <c r="C620" i="10"/>
  <c r="BQ536" i="10"/>
  <c r="BN536" i="10"/>
  <c r="BM536" i="10"/>
  <c r="C536" i="10"/>
  <c r="BQ534" i="10"/>
  <c r="BN534" i="10"/>
  <c r="BM534" i="10"/>
  <c r="C534" i="10"/>
  <c r="BQ533" i="10"/>
  <c r="BN533" i="10"/>
  <c r="BM533" i="10"/>
  <c r="C533" i="10"/>
  <c r="BQ532" i="10"/>
  <c r="BN532" i="10"/>
  <c r="BM532" i="10"/>
  <c r="C532" i="10"/>
  <c r="BQ531" i="10"/>
  <c r="BN531" i="10"/>
  <c r="BM531" i="10"/>
  <c r="C531" i="10"/>
  <c r="BQ530" i="10"/>
  <c r="BN530" i="10"/>
  <c r="BM530" i="10"/>
  <c r="C530" i="10"/>
  <c r="BQ529" i="10"/>
  <c r="BN529" i="10"/>
  <c r="BM529" i="10"/>
  <c r="C529" i="10"/>
  <c r="BQ528" i="10"/>
  <c r="BN528" i="10"/>
  <c r="BM528" i="10"/>
  <c r="C528" i="10"/>
  <c r="BQ527" i="10"/>
  <c r="BN527" i="10"/>
  <c r="BM527" i="10"/>
  <c r="C527" i="10"/>
  <c r="BQ526" i="10"/>
  <c r="BN526" i="10"/>
  <c r="BM526" i="10"/>
  <c r="C526" i="10"/>
  <c r="BQ525" i="10"/>
  <c r="BN525" i="10"/>
  <c r="BM525" i="10"/>
  <c r="C525" i="10"/>
  <c r="BQ524" i="10"/>
  <c r="BN524" i="10"/>
  <c r="BM524" i="10"/>
  <c r="C524" i="10"/>
  <c r="BQ523" i="10"/>
  <c r="BN523" i="10"/>
  <c r="BM523" i="10"/>
  <c r="C523" i="10"/>
  <c r="BQ522" i="10"/>
  <c r="BN522" i="10"/>
  <c r="BM522" i="10"/>
  <c r="C522" i="10"/>
  <c r="BQ521" i="10"/>
  <c r="BN521" i="10"/>
  <c r="BM521" i="10"/>
  <c r="C521" i="10"/>
  <c r="BQ520" i="10"/>
  <c r="BN520" i="10"/>
  <c r="BM520" i="10"/>
  <c r="C520" i="10"/>
  <c r="BQ519" i="10"/>
  <c r="BN519" i="10"/>
  <c r="BM519" i="10"/>
  <c r="C519" i="10"/>
  <c r="BQ518" i="10"/>
  <c r="BN518" i="10"/>
  <c r="BM518" i="10"/>
  <c r="C518" i="10"/>
  <c r="BQ517" i="10"/>
  <c r="BN517" i="10"/>
  <c r="BM517" i="10"/>
  <c r="C517" i="10"/>
  <c r="BQ516" i="10"/>
  <c r="BN516" i="10"/>
  <c r="BM516" i="10"/>
  <c r="AI516" i="10"/>
  <c r="C516" i="10"/>
  <c r="BQ515" i="10"/>
  <c r="BN515" i="10"/>
  <c r="BM515" i="10"/>
  <c r="AI515" i="10"/>
  <c r="C515" i="10"/>
  <c r="BQ514" i="10"/>
  <c r="BN514" i="10"/>
  <c r="BM514" i="10"/>
  <c r="AI514" i="10"/>
  <c r="C514" i="10"/>
  <c r="BQ555" i="10"/>
  <c r="BN555" i="10"/>
  <c r="BM555" i="10"/>
  <c r="AI555" i="10"/>
  <c r="C555" i="10"/>
  <c r="BQ513" i="10"/>
  <c r="BN513" i="10"/>
  <c r="BM513" i="10"/>
  <c r="AI513" i="10"/>
  <c r="C513" i="10"/>
  <c r="BQ512" i="10"/>
  <c r="BN512" i="10"/>
  <c r="BM512" i="10"/>
  <c r="AI512" i="10"/>
  <c r="C512" i="10"/>
  <c r="BQ511" i="10"/>
  <c r="BN511" i="10"/>
  <c r="BM511" i="10"/>
  <c r="AI511" i="10"/>
  <c r="C511" i="10"/>
  <c r="BQ510" i="10"/>
  <c r="BN510" i="10"/>
  <c r="BM510" i="10"/>
  <c r="AI510" i="10"/>
  <c r="C510" i="10"/>
  <c r="BO267" i="10"/>
  <c r="BQ509" i="10"/>
  <c r="BN509" i="10"/>
  <c r="BM509" i="10"/>
  <c r="AI509" i="10"/>
  <c r="C509" i="10"/>
  <c r="BQ508" i="10"/>
  <c r="BN508" i="10"/>
  <c r="BM508" i="10"/>
  <c r="AI508" i="10"/>
  <c r="C508" i="10"/>
  <c r="BQ507" i="10"/>
  <c r="BN507" i="10"/>
  <c r="BM507" i="10"/>
  <c r="AI507" i="10"/>
  <c r="C507" i="10"/>
  <c r="C506" i="10"/>
  <c r="BQ604" i="10"/>
  <c r="BN604" i="10"/>
  <c r="BM604" i="10"/>
  <c r="AI604" i="10"/>
  <c r="C604" i="10"/>
  <c r="BR618" i="10"/>
  <c r="BQ505" i="10"/>
  <c r="BN505" i="10"/>
  <c r="BM505" i="10"/>
  <c r="AI505" i="10"/>
  <c r="BQ613" i="10"/>
  <c r="BN613" i="10"/>
  <c r="BM613" i="10"/>
  <c r="AI613" i="10"/>
  <c r="BQ629" i="10"/>
  <c r="BN629" i="10"/>
  <c r="BM629" i="10"/>
  <c r="AI629" i="10"/>
  <c r="C629" i="10"/>
  <c r="BQ504" i="10"/>
  <c r="BN504" i="10"/>
  <c r="BM504" i="10"/>
  <c r="AI504" i="10"/>
  <c r="C504" i="10"/>
  <c r="BQ503" i="10"/>
  <c r="BN503" i="10"/>
  <c r="BM503" i="10"/>
  <c r="AI503" i="10"/>
  <c r="C503" i="10"/>
  <c r="BQ502" i="10"/>
  <c r="BN502" i="10"/>
  <c r="BM502" i="10"/>
  <c r="AI502" i="10"/>
  <c r="C502" i="10"/>
  <c r="BQ501" i="10"/>
  <c r="BN501" i="10"/>
  <c r="BM501" i="10"/>
  <c r="AI501" i="10"/>
  <c r="C501" i="10"/>
  <c r="BQ500" i="10"/>
  <c r="BN500" i="10"/>
  <c r="BM500" i="10"/>
  <c r="AI500" i="10"/>
  <c r="C500" i="10"/>
  <c r="BQ499" i="10"/>
  <c r="BN499" i="10"/>
  <c r="BM499" i="10"/>
  <c r="AI499" i="10"/>
  <c r="C499" i="10"/>
  <c r="BQ498" i="10"/>
  <c r="BN498" i="10"/>
  <c r="BM498" i="10"/>
  <c r="AI498" i="10"/>
  <c r="C498" i="10"/>
  <c r="BQ496" i="10"/>
  <c r="BN496" i="10"/>
  <c r="BM496" i="10"/>
  <c r="AI496" i="10"/>
  <c r="C496" i="10"/>
  <c r="BQ495" i="10"/>
  <c r="BN495" i="10"/>
  <c r="BM495" i="10"/>
  <c r="AI495" i="10"/>
  <c r="C495" i="10"/>
  <c r="BQ494" i="10"/>
  <c r="BN494" i="10"/>
  <c r="BM494" i="10"/>
  <c r="AI494" i="10"/>
  <c r="C494" i="10"/>
  <c r="BQ493" i="10"/>
  <c r="BN493" i="10"/>
  <c r="BM493" i="10"/>
  <c r="AI493" i="10"/>
  <c r="C493" i="10"/>
  <c r="BQ492" i="10"/>
  <c r="BN492" i="10"/>
  <c r="BM492" i="10"/>
  <c r="AI492" i="10"/>
  <c r="C492" i="10"/>
  <c r="BQ491" i="10"/>
  <c r="BN491" i="10"/>
  <c r="BM491" i="10"/>
  <c r="AI491" i="10"/>
  <c r="C491" i="10"/>
  <c r="BQ490" i="10"/>
  <c r="BN490" i="10"/>
  <c r="BM490" i="10"/>
  <c r="AI490" i="10"/>
  <c r="C490" i="10"/>
  <c r="BQ489" i="10"/>
  <c r="BN489" i="10"/>
  <c r="BM489" i="10"/>
  <c r="AI489" i="10"/>
  <c r="C489" i="10"/>
  <c r="BQ488" i="10"/>
  <c r="BN488" i="10"/>
  <c r="BM488" i="10"/>
  <c r="AI488" i="10"/>
  <c r="C488" i="10"/>
  <c r="BQ487" i="10"/>
  <c r="BN487" i="10"/>
  <c r="BM487" i="10"/>
  <c r="AI487" i="10"/>
  <c r="C487" i="10"/>
  <c r="BQ486" i="10"/>
  <c r="BN486" i="10"/>
  <c r="BM486" i="10"/>
  <c r="AI486" i="10"/>
  <c r="C486" i="10"/>
  <c r="BQ485" i="10"/>
  <c r="BN485" i="10"/>
  <c r="BM485" i="10"/>
  <c r="AI485" i="10"/>
  <c r="C485" i="10"/>
  <c r="BN20" i="10"/>
  <c r="BQ484" i="10"/>
  <c r="BN484" i="10"/>
  <c r="BM484" i="10"/>
  <c r="AI484" i="10"/>
  <c r="C484" i="10"/>
  <c r="BQ483" i="10"/>
  <c r="BN483" i="10"/>
  <c r="BM483" i="10"/>
  <c r="AI483" i="10"/>
  <c r="C483" i="10"/>
  <c r="BQ482" i="10"/>
  <c r="BN482" i="10"/>
  <c r="BM482" i="10"/>
  <c r="AI482" i="10"/>
  <c r="C482" i="10"/>
  <c r="BQ481" i="10"/>
  <c r="BN481" i="10"/>
  <c r="BM481" i="10"/>
  <c r="AI481" i="10"/>
  <c r="C481" i="10"/>
  <c r="BQ480" i="10"/>
  <c r="BN480" i="10"/>
  <c r="BM480" i="10"/>
  <c r="AI480" i="10"/>
  <c r="C480" i="10"/>
  <c r="BQ479" i="10"/>
  <c r="BN479" i="10"/>
  <c r="BM479" i="10"/>
  <c r="AI479" i="10"/>
  <c r="C479" i="10"/>
  <c r="BQ478" i="10"/>
  <c r="BN478" i="10"/>
  <c r="BM478" i="10"/>
  <c r="AI478" i="10"/>
  <c r="C478" i="10"/>
  <c r="BQ477" i="10"/>
  <c r="BN477" i="10"/>
  <c r="BM477" i="10"/>
  <c r="AI477" i="10"/>
  <c r="C477" i="10"/>
  <c r="BQ476" i="10"/>
  <c r="BN476" i="10"/>
  <c r="BM476" i="10"/>
  <c r="AI476" i="10"/>
  <c r="C476" i="10"/>
  <c r="BQ475" i="10"/>
  <c r="BN475" i="10"/>
  <c r="BM475" i="10"/>
  <c r="AI475" i="10"/>
  <c r="C475" i="10"/>
  <c r="BQ474" i="10"/>
  <c r="BN474" i="10"/>
  <c r="BM474" i="10"/>
  <c r="AI474" i="10"/>
  <c r="C474" i="10"/>
  <c r="BQ473" i="10"/>
  <c r="BN473" i="10"/>
  <c r="BM473" i="10"/>
  <c r="AI473" i="10"/>
  <c r="C473" i="10"/>
  <c r="BQ472" i="10"/>
  <c r="BN472" i="10"/>
  <c r="BM472" i="10"/>
  <c r="AI472" i="10"/>
  <c r="C472" i="10"/>
  <c r="BQ471" i="10"/>
  <c r="BN471" i="10"/>
  <c r="BM471" i="10"/>
  <c r="AI471" i="10"/>
  <c r="C471" i="10"/>
  <c r="BQ470" i="10"/>
  <c r="BN470" i="10"/>
  <c r="BM470" i="10"/>
  <c r="AI470" i="10"/>
  <c r="C470" i="10"/>
  <c r="BQ469" i="10"/>
  <c r="BN469" i="10"/>
  <c r="BM469" i="10"/>
  <c r="AI469" i="10"/>
  <c r="C469" i="10"/>
  <c r="BQ468" i="10"/>
  <c r="BN468" i="10"/>
  <c r="BM468" i="10"/>
  <c r="AI468" i="10"/>
  <c r="C468" i="10"/>
  <c r="BQ467" i="10"/>
  <c r="BN467" i="10"/>
  <c r="BM467" i="10"/>
  <c r="AI467" i="10"/>
  <c r="C467" i="10"/>
  <c r="BQ466" i="10"/>
  <c r="BN466" i="10"/>
  <c r="BM466" i="10"/>
  <c r="AI466" i="10"/>
  <c r="C466" i="10"/>
  <c r="BQ465" i="10"/>
  <c r="BN465" i="10"/>
  <c r="BM465" i="10"/>
  <c r="AI465" i="10"/>
  <c r="C465" i="10"/>
  <c r="BQ464" i="10"/>
  <c r="BN464" i="10"/>
  <c r="BM464" i="10"/>
  <c r="AI464" i="10"/>
  <c r="C464" i="10"/>
  <c r="BQ463" i="10"/>
  <c r="BN463" i="10"/>
  <c r="BM463" i="10"/>
  <c r="AI463" i="10"/>
  <c r="C463" i="10"/>
  <c r="BQ462" i="10"/>
  <c r="BN462" i="10"/>
  <c r="BM462" i="10"/>
  <c r="AI462" i="10"/>
  <c r="C462" i="10"/>
  <c r="BQ461" i="10"/>
  <c r="BN461" i="10"/>
  <c r="BM461" i="10"/>
  <c r="AI461" i="10"/>
  <c r="C461" i="10"/>
  <c r="BQ460" i="10"/>
  <c r="BN460" i="10"/>
  <c r="BM460" i="10"/>
  <c r="AI460" i="10"/>
  <c r="C460" i="10"/>
  <c r="BQ459" i="10"/>
  <c r="BN459" i="10"/>
  <c r="BM459" i="10"/>
  <c r="AI459" i="10"/>
  <c r="C459" i="10"/>
  <c r="BQ458" i="10"/>
  <c r="BN458" i="10"/>
  <c r="BM458" i="10"/>
  <c r="AI458" i="10"/>
  <c r="C458" i="10"/>
  <c r="BQ457" i="10"/>
  <c r="BN457" i="10"/>
  <c r="BM457" i="10"/>
  <c r="AI457" i="10"/>
  <c r="C457" i="10"/>
  <c r="C377" i="10"/>
  <c r="AI377" i="10"/>
  <c r="BM377" i="10"/>
  <c r="BN377" i="10"/>
  <c r="BQ377" i="10"/>
  <c r="BQ456" i="10"/>
  <c r="BN456" i="10"/>
  <c r="BM456" i="10"/>
  <c r="AI456" i="10"/>
  <c r="C456" i="10"/>
  <c r="BQ455" i="10"/>
  <c r="BN455" i="10"/>
  <c r="BM455" i="10"/>
  <c r="AI455" i="10"/>
  <c r="C455" i="10"/>
  <c r="BQ454" i="10"/>
  <c r="BN454" i="10"/>
  <c r="BM454" i="10"/>
  <c r="AI454" i="10"/>
  <c r="C454" i="10"/>
  <c r="BQ453" i="10"/>
  <c r="BN453" i="10"/>
  <c r="BM453" i="10"/>
  <c r="AI453" i="10"/>
  <c r="C453" i="10"/>
  <c r="BQ452" i="10"/>
  <c r="BN452" i="10"/>
  <c r="BM452" i="10"/>
  <c r="AI452" i="10"/>
  <c r="C452" i="10"/>
  <c r="BQ451" i="10"/>
  <c r="BN451" i="10"/>
  <c r="BM451" i="10"/>
  <c r="AI451" i="10"/>
  <c r="C451" i="10"/>
  <c r="BQ450" i="10"/>
  <c r="BN450" i="10"/>
  <c r="BM450" i="10"/>
  <c r="AI450" i="10"/>
  <c r="C450" i="10"/>
  <c r="BQ449" i="10"/>
  <c r="BN449" i="10"/>
  <c r="BM449" i="10"/>
  <c r="AI449" i="10"/>
  <c r="C449" i="10"/>
  <c r="BQ448" i="10"/>
  <c r="BN448" i="10"/>
  <c r="BM448" i="10"/>
  <c r="AI448" i="10"/>
  <c r="C448" i="10"/>
  <c r="BQ447" i="10"/>
  <c r="BN447" i="10"/>
  <c r="BM447" i="10"/>
  <c r="AI447" i="10"/>
  <c r="C447" i="10"/>
  <c r="BQ446" i="10"/>
  <c r="BN446" i="10"/>
  <c r="BM446" i="10"/>
  <c r="AI446" i="10"/>
  <c r="C446" i="10"/>
  <c r="BQ445" i="10"/>
  <c r="BN445" i="10"/>
  <c r="BM445" i="10"/>
  <c r="AI445" i="10"/>
  <c r="C445" i="10"/>
  <c r="BQ444" i="10"/>
  <c r="BN444" i="10"/>
  <c r="BM444" i="10"/>
  <c r="AI444" i="10"/>
  <c r="C444" i="10"/>
  <c r="BQ443" i="10"/>
  <c r="BN443" i="10"/>
  <c r="BM443" i="10"/>
  <c r="AI443" i="10"/>
  <c r="C443" i="10"/>
  <c r="BQ442" i="10"/>
  <c r="BN442" i="10"/>
  <c r="BM442" i="10"/>
  <c r="AI442" i="10"/>
  <c r="C442" i="10"/>
  <c r="BQ441" i="10"/>
  <c r="BN441" i="10"/>
  <c r="BM441" i="10"/>
  <c r="AI441" i="10"/>
  <c r="C441" i="10"/>
  <c r="BQ440" i="10"/>
  <c r="BN440" i="10"/>
  <c r="BM440" i="10"/>
  <c r="AI440" i="10"/>
  <c r="C440" i="10"/>
  <c r="BQ438" i="10"/>
  <c r="BN438" i="10"/>
  <c r="BM438" i="10"/>
  <c r="AI438" i="10"/>
  <c r="C438" i="10"/>
  <c r="BQ437" i="10"/>
  <c r="BN437" i="10"/>
  <c r="BM437" i="10"/>
  <c r="AI437" i="10"/>
  <c r="C437" i="10"/>
  <c r="BQ436" i="10"/>
  <c r="BN436" i="10"/>
  <c r="BM436" i="10"/>
  <c r="AI436" i="10"/>
  <c r="C436" i="10"/>
  <c r="BQ435" i="10"/>
  <c r="BN435" i="10"/>
  <c r="BM435" i="10"/>
  <c r="AI435" i="10"/>
  <c r="C435" i="10"/>
  <c r="BQ434" i="10"/>
  <c r="BN434" i="10"/>
  <c r="BM434" i="10"/>
  <c r="AI434" i="10"/>
  <c r="C434" i="10"/>
  <c r="BQ433" i="10"/>
  <c r="BN433" i="10"/>
  <c r="BM433" i="10"/>
  <c r="AI433" i="10"/>
  <c r="C433" i="10"/>
  <c r="BQ432" i="10"/>
  <c r="BN432" i="10"/>
  <c r="BM432" i="10"/>
  <c r="AI432" i="10"/>
  <c r="C432" i="10"/>
  <c r="BQ431" i="10"/>
  <c r="BN431" i="10"/>
  <c r="BM431" i="10"/>
  <c r="AI431" i="10"/>
  <c r="C431" i="10"/>
  <c r="BQ439" i="10"/>
  <c r="BN439" i="10"/>
  <c r="BM439" i="10"/>
  <c r="AI439" i="10"/>
  <c r="C439" i="10"/>
  <c r="BQ430" i="10"/>
  <c r="BN430" i="10"/>
  <c r="BM430" i="10"/>
  <c r="AI430" i="10"/>
  <c r="C430" i="10"/>
  <c r="BQ429" i="10"/>
  <c r="BN429" i="10"/>
  <c r="BM429" i="10"/>
  <c r="AI429" i="10"/>
  <c r="C429" i="10"/>
  <c r="BQ428" i="10"/>
  <c r="BN428" i="10"/>
  <c r="BM428" i="10"/>
  <c r="AI428" i="10"/>
  <c r="C428" i="10"/>
  <c r="BQ427" i="10"/>
  <c r="BN427" i="10"/>
  <c r="BM427" i="10"/>
  <c r="AI427" i="10"/>
  <c r="C427" i="10"/>
  <c r="BQ426" i="10"/>
  <c r="BN426" i="10"/>
  <c r="BM426" i="10"/>
  <c r="AI426" i="10"/>
  <c r="C426" i="10"/>
  <c r="BQ425" i="10"/>
  <c r="BN425" i="10"/>
  <c r="BM425" i="10"/>
  <c r="AI425" i="10"/>
  <c r="C425" i="10"/>
  <c r="BQ424" i="10"/>
  <c r="BN424" i="10"/>
  <c r="BM424" i="10"/>
  <c r="AI424" i="10"/>
  <c r="C424" i="10"/>
  <c r="BQ423" i="10"/>
  <c r="BN423" i="10"/>
  <c r="BM423" i="10"/>
  <c r="AI423" i="10"/>
  <c r="C423" i="10"/>
  <c r="BQ422" i="10"/>
  <c r="BN422" i="10"/>
  <c r="BM422" i="10"/>
  <c r="AI422" i="10"/>
  <c r="C422" i="10"/>
  <c r="BQ421" i="10"/>
  <c r="BN421" i="10"/>
  <c r="BM421" i="10"/>
  <c r="AI421" i="10"/>
  <c r="C421" i="10"/>
  <c r="BQ420" i="10"/>
  <c r="BN420" i="10"/>
  <c r="BM420" i="10"/>
  <c r="AI420" i="10"/>
  <c r="C420" i="10"/>
  <c r="BQ419" i="10"/>
  <c r="BN419" i="10"/>
  <c r="BM419" i="10"/>
  <c r="AI419" i="10"/>
  <c r="C419" i="10"/>
  <c r="BQ418" i="10"/>
  <c r="BN418" i="10"/>
  <c r="BM418" i="10"/>
  <c r="AI418" i="10"/>
  <c r="C418" i="10"/>
  <c r="BQ417" i="10"/>
  <c r="BN417" i="10"/>
  <c r="BM417" i="10"/>
  <c r="AI417" i="10"/>
  <c r="C417" i="10"/>
  <c r="BQ416" i="10"/>
  <c r="BN416" i="10"/>
  <c r="BM416" i="10"/>
  <c r="AI416" i="10"/>
  <c r="C416" i="10"/>
  <c r="BQ415" i="10"/>
  <c r="BN415" i="10"/>
  <c r="BM415" i="10"/>
  <c r="AI415" i="10"/>
  <c r="C415" i="10"/>
  <c r="BQ414" i="10"/>
  <c r="BN414" i="10"/>
  <c r="BM414" i="10"/>
  <c r="AI414" i="10"/>
  <c r="C414" i="10"/>
  <c r="BQ413" i="10"/>
  <c r="BN413" i="10"/>
  <c r="BM413" i="10"/>
  <c r="AI413" i="10"/>
  <c r="C413" i="10"/>
  <c r="BQ412" i="10"/>
  <c r="BN412" i="10"/>
  <c r="BM412" i="10"/>
  <c r="AI412" i="10"/>
  <c r="C412" i="10"/>
  <c r="BQ411" i="10"/>
  <c r="BN411" i="10"/>
  <c r="BM411" i="10"/>
  <c r="AI411" i="10"/>
  <c r="C411" i="10"/>
  <c r="BQ410" i="10"/>
  <c r="BN410" i="10"/>
  <c r="BM410" i="10"/>
  <c r="AI410" i="10"/>
  <c r="C410" i="10"/>
  <c r="BQ409" i="10"/>
  <c r="BN409" i="10"/>
  <c r="BM409" i="10"/>
  <c r="AI409" i="10"/>
  <c r="C409" i="10"/>
  <c r="BQ408" i="10"/>
  <c r="BN408" i="10"/>
  <c r="BM408" i="10"/>
  <c r="AI408" i="10"/>
  <c r="C408" i="10"/>
  <c r="BQ407" i="10"/>
  <c r="BN407" i="10"/>
  <c r="BM407" i="10"/>
  <c r="AI407" i="10"/>
  <c r="C407" i="10"/>
  <c r="BQ406" i="10"/>
  <c r="BN406" i="10"/>
  <c r="BM406" i="10"/>
  <c r="AI406" i="10"/>
  <c r="C406" i="10"/>
  <c r="BQ405" i="10"/>
  <c r="BN405" i="10"/>
  <c r="BM405" i="10"/>
  <c r="AI405" i="10"/>
  <c r="C405" i="10"/>
  <c r="BQ404" i="10"/>
  <c r="BN404" i="10"/>
  <c r="BM404" i="10"/>
  <c r="AI404" i="10"/>
  <c r="C404" i="10"/>
  <c r="BQ403" i="10"/>
  <c r="BN403" i="10"/>
  <c r="BM403" i="10"/>
  <c r="AI403" i="10"/>
  <c r="C403" i="10"/>
  <c r="BQ402" i="10"/>
  <c r="BN402" i="10"/>
  <c r="BM402" i="10"/>
  <c r="AI402" i="10"/>
  <c r="C402" i="10"/>
  <c r="BQ401" i="10"/>
  <c r="BN401" i="10"/>
  <c r="BM401" i="10"/>
  <c r="AI401" i="10"/>
  <c r="C401" i="10"/>
  <c r="BQ400" i="10"/>
  <c r="BN400" i="10"/>
  <c r="BM400" i="10"/>
  <c r="AI400" i="10"/>
  <c r="C400" i="10"/>
  <c r="BQ399" i="10"/>
  <c r="BN399" i="10"/>
  <c r="BM399" i="10"/>
  <c r="AI399" i="10"/>
  <c r="C399" i="10"/>
  <c r="BQ398" i="10"/>
  <c r="BN398" i="10"/>
  <c r="BM398" i="10"/>
  <c r="AI398" i="10"/>
  <c r="C398" i="10"/>
  <c r="BQ397" i="10"/>
  <c r="BN397" i="10"/>
  <c r="BM397" i="10"/>
  <c r="AI397" i="10"/>
  <c r="C397" i="10"/>
  <c r="BQ396" i="10"/>
  <c r="BN396" i="10"/>
  <c r="BM396" i="10"/>
  <c r="AI396" i="10"/>
  <c r="C396" i="10"/>
  <c r="BQ395" i="10"/>
  <c r="BN395" i="10"/>
  <c r="BM395" i="10"/>
  <c r="AI395" i="10"/>
  <c r="C395" i="10"/>
  <c r="BQ535" i="10"/>
  <c r="BN535" i="10"/>
  <c r="BM535" i="10"/>
  <c r="AI535" i="10"/>
  <c r="C535" i="10"/>
  <c r="BQ394" i="10"/>
  <c r="BN394" i="10"/>
  <c r="BM394" i="10"/>
  <c r="AI394" i="10"/>
  <c r="C394" i="10"/>
  <c r="BQ393" i="10"/>
  <c r="BN393" i="10"/>
  <c r="BM393" i="10"/>
  <c r="AI393" i="10"/>
  <c r="C393" i="10"/>
  <c r="BQ392" i="10"/>
  <c r="BN392" i="10"/>
  <c r="BM392" i="10"/>
  <c r="AI392" i="10"/>
  <c r="C392" i="10"/>
  <c r="BQ391" i="10"/>
  <c r="BN391" i="10"/>
  <c r="BM391" i="10"/>
  <c r="AI391" i="10"/>
  <c r="C391" i="10"/>
  <c r="BQ390" i="10"/>
  <c r="BN390" i="10"/>
  <c r="BM390" i="10"/>
  <c r="AI390" i="10"/>
  <c r="C390" i="10"/>
  <c r="BQ389" i="10"/>
  <c r="BN389" i="10"/>
  <c r="BM389" i="10"/>
  <c r="AI389" i="10"/>
  <c r="C389" i="10"/>
  <c r="BQ388" i="10"/>
  <c r="BN388" i="10"/>
  <c r="BM388" i="10"/>
  <c r="AI388" i="10"/>
  <c r="C388" i="10"/>
  <c r="BQ387" i="10"/>
  <c r="BN387" i="10"/>
  <c r="BM387" i="10"/>
  <c r="AI387" i="10"/>
  <c r="C387" i="10"/>
  <c r="BQ386" i="10"/>
  <c r="BN386" i="10"/>
  <c r="BM386" i="10"/>
  <c r="AI386" i="10"/>
  <c r="C386" i="10"/>
  <c r="BQ385" i="10"/>
  <c r="BN385" i="10"/>
  <c r="BM385" i="10"/>
  <c r="AI385" i="10"/>
  <c r="C385" i="10"/>
  <c r="BQ384" i="10"/>
  <c r="BN384" i="10"/>
  <c r="BM384" i="10"/>
  <c r="AI384" i="10"/>
  <c r="C384" i="10"/>
  <c r="BQ383" i="10"/>
  <c r="BN383" i="10"/>
  <c r="BM383" i="10"/>
  <c r="AI383" i="10"/>
  <c r="C383" i="10"/>
  <c r="BQ382" i="10"/>
  <c r="BN382" i="10"/>
  <c r="BM382" i="10"/>
  <c r="AI382" i="10"/>
  <c r="C382" i="10"/>
  <c r="C366" i="10"/>
  <c r="AI366" i="10"/>
  <c r="BM366" i="10"/>
  <c r="BN366" i="10"/>
  <c r="BQ366" i="10"/>
  <c r="D6" i="11"/>
  <c r="AH6" i="11"/>
  <c r="D5" i="11"/>
  <c r="AH5" i="11"/>
  <c r="AH2" i="11"/>
  <c r="D2" i="11"/>
  <c r="AH4" i="11"/>
  <c r="D4" i="11"/>
  <c r="AH3" i="11"/>
  <c r="D3" i="11"/>
  <c r="C368" i="10"/>
  <c r="AI368" i="10"/>
  <c r="BM368" i="10"/>
  <c r="BN368" i="10"/>
  <c r="BQ368" i="10"/>
  <c r="C369" i="10"/>
  <c r="AI369" i="10"/>
  <c r="BM369" i="10"/>
  <c r="BN369" i="10"/>
  <c r="BQ369" i="10"/>
  <c r="C370" i="10"/>
  <c r="AI370" i="10"/>
  <c r="BM370" i="10"/>
  <c r="BN370" i="10"/>
  <c r="BQ370" i="10"/>
  <c r="C371" i="10"/>
  <c r="AI371" i="10"/>
  <c r="BM371" i="10"/>
  <c r="BN371" i="10"/>
  <c r="BQ371" i="10"/>
  <c r="C372" i="10"/>
  <c r="AI372" i="10"/>
  <c r="BM372" i="10"/>
  <c r="BN372" i="10"/>
  <c r="BQ372" i="10"/>
  <c r="C373" i="10"/>
  <c r="AI373" i="10"/>
  <c r="BM373" i="10"/>
  <c r="BN373" i="10"/>
  <c r="BQ373" i="10"/>
  <c r="C374" i="10"/>
  <c r="AI374" i="10"/>
  <c r="BM374" i="10"/>
  <c r="BN374" i="10"/>
  <c r="BQ374" i="10"/>
  <c r="C375" i="10"/>
  <c r="AI375" i="10"/>
  <c r="BM375" i="10"/>
  <c r="BN375" i="10"/>
  <c r="BQ375" i="10"/>
  <c r="C376" i="10"/>
  <c r="AI376" i="10"/>
  <c r="BM376" i="10"/>
  <c r="BN376" i="10"/>
  <c r="BQ376" i="10"/>
  <c r="C378" i="10"/>
  <c r="AI378" i="10"/>
  <c r="BM378" i="10"/>
  <c r="BN378" i="10"/>
  <c r="BQ378" i="10"/>
  <c r="C379" i="10"/>
  <c r="AI379" i="10"/>
  <c r="BM379" i="10"/>
  <c r="BN379" i="10"/>
  <c r="BQ379" i="10"/>
  <c r="C380" i="10"/>
  <c r="AI380" i="10"/>
  <c r="BM380" i="10"/>
  <c r="BN380" i="10"/>
  <c r="BQ380" i="10"/>
  <c r="C381" i="10"/>
  <c r="AI381" i="10"/>
  <c r="BM381" i="10"/>
  <c r="BN381" i="10"/>
  <c r="BQ381" i="10"/>
  <c r="BQ497" i="10"/>
  <c r="BQ367" i="10"/>
  <c r="BQ365" i="10"/>
  <c r="BQ364" i="10"/>
  <c r="BQ363" i="10"/>
  <c r="BQ360" i="10"/>
  <c r="BQ359" i="10"/>
  <c r="BQ358" i="10"/>
  <c r="BQ357" i="10"/>
  <c r="BQ356" i="10"/>
  <c r="BQ355" i="10"/>
  <c r="BQ354" i="10"/>
  <c r="BQ353" i="10"/>
  <c r="BQ352" i="10"/>
  <c r="BQ351" i="10"/>
  <c r="BQ350" i="10"/>
  <c r="BQ349" i="10"/>
  <c r="BQ348" i="10"/>
  <c r="BQ347" i="10"/>
  <c r="BQ346" i="10"/>
  <c r="BQ345" i="10"/>
  <c r="BQ344" i="10"/>
  <c r="BQ343" i="10"/>
  <c r="BQ342" i="10"/>
  <c r="BQ341" i="10"/>
  <c r="BQ340" i="10"/>
  <c r="BQ339" i="10"/>
  <c r="BQ338" i="10"/>
  <c r="BQ361" i="10"/>
  <c r="BQ337" i="10"/>
  <c r="BQ336" i="10"/>
  <c r="BQ335" i="10"/>
  <c r="BQ334" i="10"/>
  <c r="BQ333" i="10"/>
  <c r="BQ332" i="10"/>
  <c r="BQ331" i="10"/>
  <c r="BQ330" i="10"/>
  <c r="BQ329" i="10"/>
  <c r="BQ328" i="10"/>
  <c r="BQ327" i="10"/>
  <c r="BQ326" i="10"/>
  <c r="BQ325" i="10"/>
  <c r="BQ324" i="10"/>
  <c r="BQ323" i="10"/>
  <c r="BQ322" i="10"/>
  <c r="BQ321" i="10"/>
  <c r="BQ320" i="10"/>
  <c r="BQ319" i="10"/>
  <c r="BQ318" i="10"/>
  <c r="BQ317" i="10"/>
  <c r="BQ316" i="10"/>
  <c r="BQ315" i="10"/>
  <c r="BQ314" i="10"/>
  <c r="BQ313" i="10"/>
  <c r="BQ312" i="10"/>
  <c r="BQ311" i="10"/>
  <c r="BQ310" i="10"/>
  <c r="BQ309" i="10"/>
  <c r="BQ308" i="10"/>
  <c r="BQ307" i="10"/>
  <c r="BQ306" i="10"/>
  <c r="BQ362" i="10"/>
  <c r="BQ305" i="10"/>
  <c r="BQ304" i="10"/>
  <c r="BQ303" i="10"/>
  <c r="BQ302" i="10"/>
  <c r="BQ301" i="10"/>
  <c r="BQ300" i="10"/>
  <c r="BQ299" i="10"/>
  <c r="BQ298" i="10"/>
  <c r="BQ297" i="10"/>
  <c r="BQ296" i="10"/>
  <c r="BQ295" i="10"/>
  <c r="BQ294" i="10"/>
  <c r="BQ293" i="10"/>
  <c r="BQ292" i="10"/>
  <c r="BQ291" i="10"/>
  <c r="BQ290" i="10"/>
  <c r="BQ289" i="10"/>
  <c r="BQ288" i="10"/>
  <c r="BQ287" i="10"/>
  <c r="BQ286" i="10"/>
  <c r="BQ285" i="10"/>
  <c r="BQ284" i="10"/>
  <c r="BQ283" i="10"/>
  <c r="BQ282" i="10"/>
  <c r="BQ281" i="10"/>
  <c r="BQ280" i="10"/>
  <c r="BQ279" i="10"/>
  <c r="BQ278" i="10"/>
  <c r="BQ277" i="10"/>
  <c r="BQ276" i="10"/>
  <c r="BQ275" i="10"/>
  <c r="BQ274" i="10"/>
  <c r="BQ273" i="10"/>
  <c r="BQ272" i="10"/>
  <c r="BQ271" i="10"/>
  <c r="BQ270" i="10"/>
  <c r="BQ269" i="10"/>
  <c r="BQ268" i="10"/>
  <c r="BQ267" i="10"/>
  <c r="BQ266" i="10"/>
  <c r="BQ265" i="10"/>
  <c r="BQ264" i="10"/>
  <c r="BQ263" i="10"/>
  <c r="BQ262" i="10"/>
  <c r="BQ261" i="10"/>
  <c r="BQ260" i="10"/>
  <c r="BQ259" i="10"/>
  <c r="BQ258" i="10"/>
  <c r="BQ257" i="10"/>
  <c r="BQ256" i="10"/>
  <c r="BQ255" i="10"/>
  <c r="BQ254" i="10"/>
  <c r="BQ253" i="10"/>
  <c r="BQ252" i="10"/>
  <c r="BQ251" i="10"/>
  <c r="BQ250" i="10"/>
  <c r="BQ249" i="10"/>
  <c r="BQ248" i="10"/>
  <c r="BQ247" i="10"/>
  <c r="BQ246" i="10"/>
  <c r="BQ245" i="10"/>
  <c r="BQ244" i="10"/>
  <c r="BQ243" i="10"/>
  <c r="BQ242" i="10"/>
  <c r="BQ241" i="10"/>
  <c r="BQ240" i="10"/>
  <c r="BQ239" i="10"/>
  <c r="BQ238" i="10"/>
  <c r="BQ237" i="10"/>
  <c r="BQ236" i="10"/>
  <c r="BQ235" i="10"/>
  <c r="BQ234" i="10"/>
  <c r="BQ233" i="10"/>
  <c r="BQ232" i="10"/>
  <c r="BQ231" i="10"/>
  <c r="BQ230" i="10"/>
  <c r="BQ229" i="10"/>
  <c r="BQ228" i="10"/>
  <c r="BQ227" i="10"/>
  <c r="BQ226" i="10"/>
  <c r="BQ225" i="10"/>
  <c r="BQ224" i="10"/>
  <c r="BQ223" i="10"/>
  <c r="BQ222" i="10"/>
  <c r="BQ221" i="10"/>
  <c r="BQ220" i="10"/>
  <c r="BQ219" i="10"/>
  <c r="BQ218" i="10"/>
  <c r="BQ217" i="10"/>
  <c r="BQ216" i="10"/>
  <c r="BQ215" i="10"/>
  <c r="BQ214" i="10"/>
  <c r="BQ213" i="10"/>
  <c r="BQ212" i="10"/>
  <c r="BQ211" i="10"/>
  <c r="BQ210" i="10"/>
  <c r="BQ209" i="10"/>
  <c r="BQ208" i="10"/>
  <c r="BQ207" i="10"/>
  <c r="BQ206" i="10"/>
  <c r="BQ205" i="10"/>
  <c r="BQ203" i="10"/>
  <c r="BQ202" i="10"/>
  <c r="BQ201" i="10"/>
  <c r="BQ200" i="10"/>
  <c r="BQ199" i="10"/>
  <c r="BQ198" i="10"/>
  <c r="BQ197" i="10"/>
  <c r="BQ196" i="10"/>
  <c r="BQ195" i="10"/>
  <c r="BQ194" i="10"/>
  <c r="BQ193" i="10"/>
  <c r="BQ192" i="10"/>
  <c r="BQ191" i="10"/>
  <c r="BQ190" i="10"/>
  <c r="BQ189" i="10"/>
  <c r="BQ188" i="10"/>
  <c r="BQ187" i="10"/>
  <c r="BQ186" i="10"/>
  <c r="BQ185" i="10"/>
  <c r="BQ184" i="10"/>
  <c r="BQ183" i="10"/>
  <c r="BQ182" i="10"/>
  <c r="BQ181" i="10"/>
  <c r="BQ179" i="10"/>
  <c r="BQ178" i="10"/>
  <c r="BQ177" i="10"/>
  <c r="BQ176" i="10"/>
  <c r="BQ175" i="10"/>
  <c r="BQ174" i="10"/>
  <c r="BQ173" i="10"/>
  <c r="BQ172" i="10"/>
  <c r="BQ171" i="10"/>
  <c r="BQ170" i="10"/>
  <c r="BQ169" i="10"/>
  <c r="BQ168" i="10"/>
  <c r="BQ167" i="10"/>
  <c r="BQ166" i="10"/>
  <c r="BQ165" i="10"/>
  <c r="BQ164" i="10"/>
  <c r="BQ163" i="10"/>
  <c r="BQ162" i="10"/>
  <c r="BQ161" i="10"/>
  <c r="BQ160" i="10"/>
  <c r="BQ159" i="10"/>
  <c r="BQ158" i="10"/>
  <c r="BQ157" i="10"/>
  <c r="BQ156" i="10"/>
  <c r="BQ155" i="10"/>
  <c r="BQ154" i="10"/>
  <c r="BQ153" i="10"/>
  <c r="BQ152" i="10"/>
  <c r="BQ151" i="10"/>
  <c r="BQ150" i="10"/>
  <c r="BQ149" i="10"/>
  <c r="BQ148" i="10"/>
  <c r="BQ147" i="10"/>
  <c r="BQ146" i="10"/>
  <c r="BQ145" i="10"/>
  <c r="BQ144" i="10"/>
  <c r="BQ143" i="10"/>
  <c r="BQ142" i="10"/>
  <c r="BQ141" i="10"/>
  <c r="BQ139" i="10"/>
  <c r="BQ138" i="10"/>
  <c r="BQ137" i="10"/>
  <c r="BQ136" i="10"/>
  <c r="BQ135" i="10"/>
  <c r="BQ134" i="10"/>
  <c r="BQ133" i="10"/>
  <c r="BQ132" i="10"/>
  <c r="BQ131" i="10"/>
  <c r="BQ130" i="10"/>
  <c r="BQ129" i="10"/>
  <c r="BQ128" i="10"/>
  <c r="BQ127" i="10"/>
  <c r="BQ126" i="10"/>
  <c r="BQ125" i="10"/>
  <c r="BQ124" i="10"/>
  <c r="BQ123" i="10"/>
  <c r="BQ122" i="10"/>
  <c r="BQ121" i="10"/>
  <c r="BQ120" i="10"/>
  <c r="BQ119" i="10"/>
  <c r="BQ118" i="10"/>
  <c r="BQ117" i="10"/>
  <c r="BQ116" i="10"/>
  <c r="BQ115" i="10"/>
  <c r="BQ114" i="10"/>
  <c r="BQ113" i="10"/>
  <c r="BQ112" i="10"/>
  <c r="BQ111" i="10"/>
  <c r="BQ110" i="10"/>
  <c r="BQ109" i="10"/>
  <c r="BQ108" i="10"/>
  <c r="BQ107" i="10"/>
  <c r="BQ106" i="10"/>
  <c r="BQ105" i="10"/>
  <c r="BQ104" i="10"/>
  <c r="BQ103" i="10"/>
  <c r="BQ102" i="10"/>
  <c r="BQ101" i="10"/>
  <c r="BQ100" i="10"/>
  <c r="BQ99" i="10"/>
  <c r="BQ98" i="10"/>
  <c r="BQ97" i="10"/>
  <c r="BQ96" i="10"/>
  <c r="BQ95" i="10"/>
  <c r="BQ94" i="10"/>
  <c r="BQ93" i="10"/>
  <c r="BQ92" i="10"/>
  <c r="BQ91" i="10"/>
  <c r="BQ90" i="10"/>
  <c r="BQ89" i="10"/>
  <c r="BQ88" i="10"/>
  <c r="BQ87" i="10"/>
  <c r="BQ86" i="10"/>
  <c r="BQ85" i="10"/>
  <c r="BQ84" i="10"/>
  <c r="BQ83" i="10"/>
  <c r="BQ82" i="10"/>
  <c r="BQ81" i="10"/>
  <c r="BQ80" i="10"/>
  <c r="BQ79" i="10"/>
  <c r="BQ78" i="10"/>
  <c r="BQ77" i="10"/>
  <c r="BQ76" i="10"/>
  <c r="BQ75" i="10"/>
  <c r="BQ74" i="10"/>
  <c r="BQ73" i="10"/>
  <c r="BQ72" i="10"/>
  <c r="BQ71" i="10"/>
  <c r="BQ70" i="10"/>
  <c r="BQ69" i="10"/>
  <c r="BQ68" i="10"/>
  <c r="BQ67" i="10"/>
  <c r="BQ66" i="10"/>
  <c r="BQ65" i="10"/>
  <c r="BQ64" i="10"/>
  <c r="BQ63" i="10"/>
  <c r="BQ62" i="10"/>
  <c r="BQ61" i="10"/>
  <c r="BQ60" i="10"/>
  <c r="BQ59" i="10"/>
  <c r="BQ58" i="10"/>
  <c r="BQ57" i="10"/>
  <c r="BQ56" i="10"/>
  <c r="BQ55" i="10"/>
  <c r="BQ54" i="10"/>
  <c r="BQ53" i="10"/>
  <c r="BQ52" i="10"/>
  <c r="BQ51" i="10"/>
  <c r="BQ50" i="10"/>
  <c r="BQ49" i="10"/>
  <c r="BQ48" i="10"/>
  <c r="BQ47" i="10"/>
  <c r="BQ46" i="10"/>
  <c r="BQ45" i="10"/>
  <c r="BQ44" i="10"/>
  <c r="BQ43" i="10"/>
  <c r="BQ42" i="10"/>
  <c r="BQ41" i="10"/>
  <c r="BQ40" i="10"/>
  <c r="BQ39" i="10"/>
  <c r="BQ38" i="10"/>
  <c r="BQ37" i="10"/>
  <c r="BQ36" i="10"/>
  <c r="BQ35" i="10"/>
  <c r="BQ34" i="10"/>
  <c r="BQ33" i="10"/>
  <c r="BQ31" i="10"/>
  <c r="BQ30" i="10"/>
  <c r="BQ29" i="10"/>
  <c r="BQ28" i="10"/>
  <c r="BQ27" i="10"/>
  <c r="BQ26" i="10"/>
  <c r="BQ25" i="10"/>
  <c r="BQ24" i="10"/>
  <c r="BQ23" i="10"/>
  <c r="BQ22" i="10"/>
  <c r="BQ21" i="10"/>
  <c r="BQ20" i="10"/>
  <c r="BQ19" i="10"/>
  <c r="BQ18" i="10"/>
  <c r="BQ17" i="10"/>
  <c r="BQ16" i="10"/>
  <c r="BQ15" i="10"/>
  <c r="BQ14" i="10"/>
  <c r="BQ13" i="10"/>
  <c r="BQ12" i="10"/>
  <c r="BQ11" i="10"/>
  <c r="BQ10" i="10"/>
  <c r="BQ9" i="10"/>
  <c r="BQ8" i="10"/>
  <c r="BQ7" i="10"/>
  <c r="BQ6" i="10"/>
  <c r="BQ5" i="10"/>
  <c r="BQ4" i="10"/>
  <c r="BQ3" i="10"/>
  <c r="BQ2" i="10"/>
  <c r="BN497" i="10"/>
  <c r="BM497" i="10"/>
  <c r="BN367" i="10"/>
  <c r="BM367" i="10"/>
  <c r="BN365" i="10"/>
  <c r="BM365" i="10"/>
  <c r="BN364" i="10"/>
  <c r="BM364" i="10"/>
  <c r="BN363" i="10"/>
  <c r="BM363" i="10"/>
  <c r="BN360" i="10"/>
  <c r="BM360" i="10"/>
  <c r="BN359" i="10"/>
  <c r="BM359" i="10"/>
  <c r="BN358" i="10"/>
  <c r="BM358" i="10"/>
  <c r="BN357" i="10"/>
  <c r="BM357" i="10"/>
  <c r="BN356" i="10"/>
  <c r="BM356" i="10"/>
  <c r="BN355" i="10"/>
  <c r="BM355" i="10"/>
  <c r="BN354" i="10"/>
  <c r="BM354" i="10"/>
  <c r="BN353" i="10"/>
  <c r="BM353" i="10"/>
  <c r="BN352" i="10"/>
  <c r="BM352" i="10"/>
  <c r="BN351" i="10"/>
  <c r="BM351" i="10"/>
  <c r="BN350" i="10"/>
  <c r="BM350" i="10"/>
  <c r="BN349" i="10"/>
  <c r="BM349" i="10"/>
  <c r="BN348" i="10"/>
  <c r="BM348" i="10"/>
  <c r="BN347" i="10"/>
  <c r="BM347" i="10"/>
  <c r="BN346" i="10"/>
  <c r="BM346" i="10"/>
  <c r="BN345" i="10"/>
  <c r="BM345" i="10"/>
  <c r="BN344" i="10"/>
  <c r="BM344" i="10"/>
  <c r="BN343" i="10"/>
  <c r="BM343" i="10"/>
  <c r="BN342" i="10"/>
  <c r="BM342" i="10"/>
  <c r="BN341" i="10"/>
  <c r="BM341" i="10"/>
  <c r="BN340" i="10"/>
  <c r="BM340" i="10"/>
  <c r="BN339" i="10"/>
  <c r="BM339" i="10"/>
  <c r="BN338" i="10"/>
  <c r="BM338" i="10"/>
  <c r="BN361" i="10"/>
  <c r="BM361" i="10"/>
  <c r="BN337" i="10"/>
  <c r="BM337" i="10"/>
  <c r="BN336" i="10"/>
  <c r="BM336" i="10"/>
  <c r="BN335" i="10"/>
  <c r="BM335" i="10"/>
  <c r="BN334" i="10"/>
  <c r="BM334" i="10"/>
  <c r="BN333" i="10"/>
  <c r="BM333" i="10"/>
  <c r="BN332" i="10"/>
  <c r="BM332" i="10"/>
  <c r="BN331" i="10"/>
  <c r="BM331" i="10"/>
  <c r="BN330" i="10"/>
  <c r="BM330" i="10"/>
  <c r="BN329" i="10"/>
  <c r="BM329" i="10"/>
  <c r="BN328" i="10"/>
  <c r="BM328" i="10"/>
  <c r="BN327" i="10"/>
  <c r="BM327" i="10"/>
  <c r="BN326" i="10"/>
  <c r="BM326" i="10"/>
  <c r="BN325" i="10"/>
  <c r="BM325" i="10"/>
  <c r="BN324" i="10"/>
  <c r="BM324" i="10"/>
  <c r="BN323" i="10"/>
  <c r="BM323" i="10"/>
  <c r="BN322" i="10"/>
  <c r="BM322" i="10"/>
  <c r="BN321" i="10"/>
  <c r="BM321" i="10"/>
  <c r="BN320" i="10"/>
  <c r="BM320" i="10"/>
  <c r="BN319" i="10"/>
  <c r="BM319" i="10"/>
  <c r="BN318" i="10"/>
  <c r="BM318" i="10"/>
  <c r="BN317" i="10"/>
  <c r="BM317" i="10"/>
  <c r="BN316" i="10"/>
  <c r="BM316" i="10"/>
  <c r="BN315" i="10"/>
  <c r="BM315" i="10"/>
  <c r="BN314" i="10"/>
  <c r="BM314" i="10"/>
  <c r="BN313" i="10"/>
  <c r="BM313" i="10"/>
  <c r="BN312" i="10"/>
  <c r="BM312" i="10"/>
  <c r="BN311" i="10"/>
  <c r="BM311" i="10"/>
  <c r="BN310" i="10"/>
  <c r="BM310" i="10"/>
  <c r="BN309" i="10"/>
  <c r="BM309" i="10"/>
  <c r="BN308" i="10"/>
  <c r="BM308" i="10"/>
  <c r="BN307" i="10"/>
  <c r="BM307" i="10"/>
  <c r="BN306" i="10"/>
  <c r="BM306" i="10"/>
  <c r="BN362" i="10"/>
  <c r="BM362" i="10"/>
  <c r="BN305" i="10"/>
  <c r="BM305" i="10"/>
  <c r="BN304" i="10"/>
  <c r="BM304" i="10"/>
  <c r="BN303" i="10"/>
  <c r="BM303" i="10"/>
  <c r="BN302" i="10"/>
  <c r="BM302" i="10"/>
  <c r="BN301" i="10"/>
  <c r="BM301" i="10"/>
  <c r="BN300" i="10"/>
  <c r="BM300" i="10"/>
  <c r="BN299" i="10"/>
  <c r="BM299" i="10"/>
  <c r="BN298" i="10"/>
  <c r="BM298" i="10"/>
  <c r="BN297" i="10"/>
  <c r="BM297" i="10"/>
  <c r="BN296" i="10"/>
  <c r="BM296" i="10"/>
  <c r="BN295" i="10"/>
  <c r="BM295" i="10"/>
  <c r="BN294" i="10"/>
  <c r="BM294" i="10"/>
  <c r="BN293" i="10"/>
  <c r="BM293" i="10"/>
  <c r="BN292" i="10"/>
  <c r="BM292" i="10"/>
  <c r="BN291" i="10"/>
  <c r="BM291" i="10"/>
  <c r="BN290" i="10"/>
  <c r="BM290" i="10"/>
  <c r="BN289" i="10"/>
  <c r="BM289" i="10"/>
  <c r="BN288" i="10"/>
  <c r="BM288" i="10"/>
  <c r="BN287" i="10"/>
  <c r="BM287" i="10"/>
  <c r="BN286" i="10"/>
  <c r="BM286" i="10"/>
  <c r="BN285" i="10"/>
  <c r="BM285" i="10"/>
  <c r="BN284" i="10"/>
  <c r="BM284" i="10"/>
  <c r="BN283" i="10"/>
  <c r="BM283" i="10"/>
  <c r="BN282" i="10"/>
  <c r="BM282" i="10"/>
  <c r="BN281" i="10"/>
  <c r="BM281" i="10"/>
  <c r="BN280" i="10"/>
  <c r="BM280" i="10"/>
  <c r="BN279" i="10"/>
  <c r="BM279" i="10"/>
  <c r="BN278" i="10"/>
  <c r="BM278" i="10"/>
  <c r="BN277" i="10"/>
  <c r="BM277" i="10"/>
  <c r="BN276" i="10"/>
  <c r="BM276" i="10"/>
  <c r="BN275" i="10"/>
  <c r="BM275" i="10"/>
  <c r="BN274" i="10"/>
  <c r="BM274" i="10"/>
  <c r="BN273" i="10"/>
  <c r="BM273" i="10"/>
  <c r="BN272" i="10"/>
  <c r="BM272" i="10"/>
  <c r="BN271" i="10"/>
  <c r="BM271" i="10"/>
  <c r="BN270" i="10"/>
  <c r="BM270" i="10"/>
  <c r="BN269" i="10"/>
  <c r="BM269" i="10"/>
  <c r="BN268" i="10"/>
  <c r="BM268" i="10"/>
  <c r="BN267" i="10"/>
  <c r="BM267" i="10"/>
  <c r="BN266" i="10"/>
  <c r="BM266" i="10"/>
  <c r="BN265" i="10"/>
  <c r="BM265" i="10"/>
  <c r="BN264" i="10"/>
  <c r="BM264" i="10"/>
  <c r="BN263" i="10"/>
  <c r="BM263" i="10"/>
  <c r="BN262" i="10"/>
  <c r="BM262" i="10"/>
  <c r="BN261" i="10"/>
  <c r="BM261" i="10"/>
  <c r="BN260" i="10"/>
  <c r="BM260" i="10"/>
  <c r="BN259" i="10"/>
  <c r="BM259" i="10"/>
  <c r="BN258" i="10"/>
  <c r="BM258" i="10"/>
  <c r="BN257" i="10"/>
  <c r="BM257" i="10"/>
  <c r="BN256" i="10"/>
  <c r="BM256" i="10"/>
  <c r="BN255" i="10"/>
  <c r="BM255" i="10"/>
  <c r="BN254" i="10"/>
  <c r="BM254" i="10"/>
  <c r="BN253" i="10"/>
  <c r="BM253" i="10"/>
  <c r="BN252" i="10"/>
  <c r="BM252" i="10"/>
  <c r="BN251" i="10"/>
  <c r="BM251" i="10"/>
  <c r="BN250" i="10"/>
  <c r="BM250" i="10"/>
  <c r="BN249" i="10"/>
  <c r="BM249" i="10"/>
  <c r="BN248" i="10"/>
  <c r="BM248" i="10"/>
  <c r="BN247" i="10"/>
  <c r="BM247" i="10"/>
  <c r="BN246" i="10"/>
  <c r="BM246" i="10"/>
  <c r="BN245" i="10"/>
  <c r="BM245" i="10"/>
  <c r="BN244" i="10"/>
  <c r="BM244" i="10"/>
  <c r="BN243" i="10"/>
  <c r="BM243" i="10"/>
  <c r="BN242" i="10"/>
  <c r="BM242" i="10"/>
  <c r="BN241" i="10"/>
  <c r="BM241" i="10"/>
  <c r="BN240" i="10"/>
  <c r="BM240" i="10"/>
  <c r="BN239" i="10"/>
  <c r="BM239" i="10"/>
  <c r="BN238" i="10"/>
  <c r="BM238" i="10"/>
  <c r="BN237" i="10"/>
  <c r="BM237" i="10"/>
  <c r="BN236" i="10"/>
  <c r="BM236" i="10"/>
  <c r="BN235" i="10"/>
  <c r="BM235" i="10"/>
  <c r="BN234" i="10"/>
  <c r="BM234" i="10"/>
  <c r="BN233" i="10"/>
  <c r="BM233" i="10"/>
  <c r="BN232" i="10"/>
  <c r="BM232" i="10"/>
  <c r="BN231" i="10"/>
  <c r="BM231" i="10"/>
  <c r="BN230" i="10"/>
  <c r="BM230" i="10"/>
  <c r="BN229" i="10"/>
  <c r="BM229" i="10"/>
  <c r="BN228" i="10"/>
  <c r="BM228" i="10"/>
  <c r="BN227" i="10"/>
  <c r="BM227" i="10"/>
  <c r="BN226" i="10"/>
  <c r="BM226" i="10"/>
  <c r="BN225" i="10"/>
  <c r="BM225" i="10"/>
  <c r="BN224" i="10"/>
  <c r="BM224" i="10"/>
  <c r="BN223" i="10"/>
  <c r="BM223" i="10"/>
  <c r="BN222" i="10"/>
  <c r="BM222" i="10"/>
  <c r="BN221" i="10"/>
  <c r="BM221" i="10"/>
  <c r="BN220" i="10"/>
  <c r="BM220" i="10"/>
  <c r="BN219" i="10"/>
  <c r="BM219" i="10"/>
  <c r="BN218" i="10"/>
  <c r="BM218" i="10"/>
  <c r="BN217" i="10"/>
  <c r="BM217" i="10"/>
  <c r="BN216" i="10"/>
  <c r="BM216" i="10"/>
  <c r="BN215" i="10"/>
  <c r="BM215" i="10"/>
  <c r="BN214" i="10"/>
  <c r="BM214" i="10"/>
  <c r="BN213" i="10"/>
  <c r="BM213" i="10"/>
  <c r="BN212" i="10"/>
  <c r="BM212" i="10"/>
  <c r="BN211" i="10"/>
  <c r="BM211" i="10"/>
  <c r="BN210" i="10"/>
  <c r="BM210" i="10"/>
  <c r="BN209" i="10"/>
  <c r="BM209" i="10"/>
  <c r="BN208" i="10"/>
  <c r="BM208" i="10"/>
  <c r="BN207" i="10"/>
  <c r="BM207" i="10"/>
  <c r="BN206" i="10"/>
  <c r="BM206" i="10"/>
  <c r="BN205" i="10"/>
  <c r="BM205" i="10"/>
  <c r="BM204" i="10"/>
  <c r="BN203" i="10"/>
  <c r="BM203" i="10"/>
  <c r="BN202" i="10"/>
  <c r="BM202" i="10"/>
  <c r="BN201" i="10"/>
  <c r="BM201" i="10"/>
  <c r="BN200" i="10"/>
  <c r="BM200" i="10"/>
  <c r="BN199" i="10"/>
  <c r="BM199" i="10"/>
  <c r="BN198" i="10"/>
  <c r="BM198" i="10"/>
  <c r="BN197" i="10"/>
  <c r="BM197" i="10"/>
  <c r="BN196" i="10"/>
  <c r="BM196" i="10"/>
  <c r="BN195" i="10"/>
  <c r="BM195" i="10"/>
  <c r="BN194" i="10"/>
  <c r="BM194" i="10"/>
  <c r="BN193" i="10"/>
  <c r="BM193" i="10"/>
  <c r="BN192" i="10"/>
  <c r="BM192" i="10"/>
  <c r="BN191" i="10"/>
  <c r="BM191" i="10"/>
  <c r="BN190" i="10"/>
  <c r="BM190" i="10"/>
  <c r="BN189" i="10"/>
  <c r="BM189" i="10"/>
  <c r="BN188" i="10"/>
  <c r="BM188" i="10"/>
  <c r="BN187" i="10"/>
  <c r="BM187" i="10"/>
  <c r="BN186" i="10"/>
  <c r="BM186" i="10"/>
  <c r="BN185" i="10"/>
  <c r="BM185" i="10"/>
  <c r="BN184" i="10"/>
  <c r="BM184" i="10"/>
  <c r="BN183" i="10"/>
  <c r="BM183" i="10"/>
  <c r="BN182" i="10"/>
  <c r="BM182" i="10"/>
  <c r="BN181" i="10"/>
  <c r="BM181" i="10"/>
  <c r="BN180" i="10"/>
  <c r="BM180" i="10"/>
  <c r="BN179" i="10"/>
  <c r="BM179" i="10"/>
  <c r="BN178" i="10"/>
  <c r="BM178" i="10"/>
  <c r="BN177" i="10"/>
  <c r="BM177" i="10"/>
  <c r="BN176" i="10"/>
  <c r="BM176" i="10"/>
  <c r="BN175" i="10"/>
  <c r="BM175" i="10"/>
  <c r="BN174" i="10"/>
  <c r="BM174" i="10"/>
  <c r="BN173" i="10"/>
  <c r="BM173" i="10"/>
  <c r="BN172" i="10"/>
  <c r="BM172" i="10"/>
  <c r="BN171" i="10"/>
  <c r="BM171" i="10"/>
  <c r="BN170" i="10"/>
  <c r="BM170" i="10"/>
  <c r="BN169" i="10"/>
  <c r="BM169" i="10"/>
  <c r="BN168" i="10"/>
  <c r="BM168" i="10"/>
  <c r="BN167" i="10"/>
  <c r="BM167" i="10"/>
  <c r="BN166" i="10"/>
  <c r="BM166" i="10"/>
  <c r="BN165" i="10"/>
  <c r="BM165" i="10"/>
  <c r="BN164" i="10"/>
  <c r="BM164" i="10"/>
  <c r="BN163" i="10"/>
  <c r="BM163" i="10"/>
  <c r="BN162" i="10"/>
  <c r="BM162" i="10"/>
  <c r="BN161" i="10"/>
  <c r="BM161" i="10"/>
  <c r="BN160" i="10"/>
  <c r="BM160" i="10"/>
  <c r="BN159" i="10"/>
  <c r="BM159" i="10"/>
  <c r="BN158" i="10"/>
  <c r="BM158" i="10"/>
  <c r="BN157" i="10"/>
  <c r="BM157" i="10"/>
  <c r="BN156" i="10"/>
  <c r="BM156" i="10"/>
  <c r="BN155" i="10"/>
  <c r="BM155" i="10"/>
  <c r="BN154" i="10"/>
  <c r="BM154" i="10"/>
  <c r="BN153" i="10"/>
  <c r="BM153" i="10"/>
  <c r="BN152" i="10"/>
  <c r="BM152" i="10"/>
  <c r="BN151" i="10"/>
  <c r="BM151" i="10"/>
  <c r="BN150" i="10"/>
  <c r="BM150" i="10"/>
  <c r="BN149" i="10"/>
  <c r="BM149" i="10"/>
  <c r="BN148" i="10"/>
  <c r="BM148" i="10"/>
  <c r="BN147" i="10"/>
  <c r="BM147" i="10"/>
  <c r="BN146" i="10"/>
  <c r="BM146" i="10"/>
  <c r="BN145" i="10"/>
  <c r="BM145" i="10"/>
  <c r="BN144" i="10"/>
  <c r="BM144" i="10"/>
  <c r="BN143" i="10"/>
  <c r="BM143" i="10"/>
  <c r="BN142" i="10"/>
  <c r="BM142" i="10"/>
  <c r="BN141" i="10"/>
  <c r="BM141" i="10"/>
  <c r="BM140" i="10"/>
  <c r="BN139" i="10"/>
  <c r="BM139" i="10"/>
  <c r="BN138" i="10"/>
  <c r="BM138" i="10"/>
  <c r="BN137" i="10"/>
  <c r="BM137" i="10"/>
  <c r="BN136" i="10"/>
  <c r="BM136" i="10"/>
  <c r="BN135" i="10"/>
  <c r="BM135" i="10"/>
  <c r="BN134" i="10"/>
  <c r="BM134" i="10"/>
  <c r="BN133" i="10"/>
  <c r="BM133" i="10"/>
  <c r="BN132" i="10"/>
  <c r="BM132" i="10"/>
  <c r="BN131" i="10"/>
  <c r="BM131" i="10"/>
  <c r="BN130" i="10"/>
  <c r="BM130" i="10"/>
  <c r="BN129" i="10"/>
  <c r="BM129" i="10"/>
  <c r="BN128" i="10"/>
  <c r="BM128" i="10"/>
  <c r="BN127" i="10"/>
  <c r="BM127" i="10"/>
  <c r="BN126" i="10"/>
  <c r="BM126" i="10"/>
  <c r="BN125" i="10"/>
  <c r="BM125" i="10"/>
  <c r="BN124" i="10"/>
  <c r="BM124" i="10"/>
  <c r="BN123" i="10"/>
  <c r="BM123" i="10"/>
  <c r="BN122" i="10"/>
  <c r="BM122" i="10"/>
  <c r="BN121" i="10"/>
  <c r="BM121" i="10"/>
  <c r="BN120" i="10"/>
  <c r="BM120" i="10"/>
  <c r="BN119" i="10"/>
  <c r="BM119" i="10"/>
  <c r="BN118" i="10"/>
  <c r="BM118" i="10"/>
  <c r="BN117" i="10"/>
  <c r="BM117" i="10"/>
  <c r="BN116" i="10"/>
  <c r="BM116" i="10"/>
  <c r="BN115" i="10"/>
  <c r="BM115" i="10"/>
  <c r="BN114" i="10"/>
  <c r="BM114" i="10"/>
  <c r="BN113" i="10"/>
  <c r="BM113" i="10"/>
  <c r="BN112" i="10"/>
  <c r="BM112" i="10"/>
  <c r="BN111" i="10"/>
  <c r="BM111" i="10"/>
  <c r="BN110" i="10"/>
  <c r="BM110" i="10"/>
  <c r="BN109" i="10"/>
  <c r="BM109" i="10"/>
  <c r="BN108" i="10"/>
  <c r="BM108" i="10"/>
  <c r="BN107" i="10"/>
  <c r="BM107" i="10"/>
  <c r="BN106" i="10"/>
  <c r="BM106" i="10"/>
  <c r="BN105" i="10"/>
  <c r="BM105" i="10"/>
  <c r="BN104" i="10"/>
  <c r="BM104" i="10"/>
  <c r="BN103" i="10"/>
  <c r="BM103" i="10"/>
  <c r="BN102" i="10"/>
  <c r="BM102" i="10"/>
  <c r="BN101" i="10"/>
  <c r="BM101" i="10"/>
  <c r="BN100" i="10"/>
  <c r="BM100" i="10"/>
  <c r="BN99" i="10"/>
  <c r="BM99" i="10"/>
  <c r="BN98" i="10"/>
  <c r="BM98" i="10"/>
  <c r="BN97" i="10"/>
  <c r="BM97" i="10"/>
  <c r="BN96" i="10"/>
  <c r="BM96" i="10"/>
  <c r="BN95" i="10"/>
  <c r="BM95" i="10"/>
  <c r="BN94" i="10"/>
  <c r="BM94" i="10"/>
  <c r="BN93" i="10"/>
  <c r="BM93" i="10"/>
  <c r="BN92" i="10"/>
  <c r="BM92" i="10"/>
  <c r="BN91" i="10"/>
  <c r="BM91" i="10"/>
  <c r="BN90" i="10"/>
  <c r="BM90" i="10"/>
  <c r="BN89" i="10"/>
  <c r="BM89" i="10"/>
  <c r="BN88" i="10"/>
  <c r="BM88" i="10"/>
  <c r="BN87" i="10"/>
  <c r="BM87" i="10"/>
  <c r="BN86" i="10"/>
  <c r="BM86" i="10"/>
  <c r="BN85" i="10"/>
  <c r="BM85" i="10"/>
  <c r="BN84" i="10"/>
  <c r="BM84" i="10"/>
  <c r="BN83" i="10"/>
  <c r="BM83" i="10"/>
  <c r="BN82" i="10"/>
  <c r="BM82" i="10"/>
  <c r="BN81" i="10"/>
  <c r="BM81" i="10"/>
  <c r="BN80" i="10"/>
  <c r="BM80" i="10"/>
  <c r="BN79" i="10"/>
  <c r="BM79" i="10"/>
  <c r="BN78" i="10"/>
  <c r="BM78" i="10"/>
  <c r="BN77" i="10"/>
  <c r="BM77" i="10"/>
  <c r="BN76" i="10"/>
  <c r="BM76" i="10"/>
  <c r="BN75" i="10"/>
  <c r="BM75" i="10"/>
  <c r="BN74" i="10"/>
  <c r="BM74" i="10"/>
  <c r="BN73" i="10"/>
  <c r="BM73" i="10"/>
  <c r="BN72" i="10"/>
  <c r="BM72" i="10"/>
  <c r="BN71" i="10"/>
  <c r="BM71" i="10"/>
  <c r="BN70" i="10"/>
  <c r="BM70" i="10"/>
  <c r="BN69" i="10"/>
  <c r="BM69" i="10"/>
  <c r="BN68" i="10"/>
  <c r="BM68" i="10"/>
  <c r="BN67" i="10"/>
  <c r="BM67" i="10"/>
  <c r="BN66" i="10"/>
  <c r="BM66" i="10"/>
  <c r="BN65" i="10"/>
  <c r="BM65" i="10"/>
  <c r="BN64" i="10"/>
  <c r="BM64" i="10"/>
  <c r="BN63" i="10"/>
  <c r="BN62" i="10"/>
  <c r="BM62" i="10"/>
  <c r="BN61" i="10"/>
  <c r="BM61" i="10"/>
  <c r="BN60" i="10"/>
  <c r="BM60" i="10"/>
  <c r="BN59" i="10"/>
  <c r="BM59" i="10"/>
  <c r="BN58" i="10"/>
  <c r="BM58" i="10"/>
  <c r="BN57" i="10"/>
  <c r="BM57" i="10"/>
  <c r="BN56" i="10"/>
  <c r="BM56" i="10"/>
  <c r="BN55" i="10"/>
  <c r="BM55" i="10"/>
  <c r="BN54" i="10"/>
  <c r="BM54" i="10"/>
  <c r="BN53" i="10"/>
  <c r="BM53" i="10"/>
  <c r="BN52" i="10"/>
  <c r="BM52" i="10"/>
  <c r="BN51" i="10"/>
  <c r="BM51" i="10"/>
  <c r="BN50" i="10"/>
  <c r="BM50" i="10"/>
  <c r="BN49" i="10"/>
  <c r="BM49" i="10"/>
  <c r="BN48" i="10"/>
  <c r="BM48" i="10"/>
  <c r="BN47" i="10"/>
  <c r="BM47" i="10"/>
  <c r="BN46" i="10"/>
  <c r="BM46" i="10"/>
  <c r="BN45" i="10"/>
  <c r="BM45" i="10"/>
  <c r="BN44" i="10"/>
  <c r="BM44" i="10"/>
  <c r="BN43" i="10"/>
  <c r="BM43" i="10"/>
  <c r="BN42" i="10"/>
  <c r="BM42" i="10"/>
  <c r="BN41" i="10"/>
  <c r="BM41" i="10"/>
  <c r="BN40" i="10"/>
  <c r="BM40" i="10"/>
  <c r="BN39" i="10"/>
  <c r="BM39" i="10"/>
  <c r="BN38" i="10"/>
  <c r="BM38" i="10"/>
  <c r="BN37" i="10"/>
  <c r="BM37" i="10"/>
  <c r="BN36" i="10"/>
  <c r="BM36" i="10"/>
  <c r="BN35" i="10"/>
  <c r="BM35" i="10"/>
  <c r="BN34" i="10"/>
  <c r="BM34" i="10"/>
  <c r="BN33" i="10"/>
  <c r="BM33" i="10"/>
  <c r="BN32" i="10"/>
  <c r="BM32" i="10"/>
  <c r="BN31" i="10"/>
  <c r="BM31" i="10"/>
  <c r="BN30" i="10"/>
  <c r="BM30" i="10"/>
  <c r="BN29" i="10"/>
  <c r="BM29" i="10"/>
  <c r="BN28" i="10"/>
  <c r="BM28" i="10"/>
  <c r="BN27" i="10"/>
  <c r="BM27" i="10"/>
  <c r="BN26" i="10"/>
  <c r="BM26" i="10"/>
  <c r="BN25" i="10"/>
  <c r="BM25" i="10"/>
  <c r="BN24" i="10"/>
  <c r="BM24" i="10"/>
  <c r="BN23" i="10"/>
  <c r="BM23" i="10"/>
  <c r="BN22" i="10"/>
  <c r="BM22" i="10"/>
  <c r="BN21" i="10"/>
  <c r="BM21" i="10"/>
  <c r="BM20" i="10"/>
  <c r="BN19" i="10"/>
  <c r="BM19" i="10"/>
  <c r="BN18" i="10"/>
  <c r="BM18" i="10"/>
  <c r="BN17" i="10"/>
  <c r="BM17" i="10"/>
  <c r="BN16" i="10"/>
  <c r="BM16" i="10"/>
  <c r="BN15" i="10"/>
  <c r="BM15" i="10"/>
  <c r="BN14" i="10"/>
  <c r="BM14" i="10"/>
  <c r="BN13" i="10"/>
  <c r="BM13" i="10"/>
  <c r="BN12" i="10"/>
  <c r="BM12" i="10"/>
  <c r="BN11" i="10"/>
  <c r="BM11" i="10"/>
  <c r="BN10" i="10"/>
  <c r="BM10" i="10"/>
  <c r="BN9" i="10"/>
  <c r="BM9" i="10"/>
  <c r="BN8" i="10"/>
  <c r="BM8" i="10"/>
  <c r="BN7" i="10"/>
  <c r="BM7" i="10"/>
  <c r="BN6" i="10"/>
  <c r="BM6" i="10"/>
  <c r="BN5" i="10"/>
  <c r="BM5" i="10"/>
  <c r="BN4" i="10"/>
  <c r="BM4" i="10"/>
  <c r="BN3" i="10"/>
  <c r="BM3" i="10"/>
  <c r="BN2" i="10"/>
  <c r="BM2" i="10"/>
  <c r="C348" i="10"/>
  <c r="AI348" i="10"/>
  <c r="C349" i="10"/>
  <c r="AI349" i="10"/>
  <c r="C350" i="10"/>
  <c r="AI350" i="10"/>
  <c r="C351" i="10"/>
  <c r="AI351" i="10"/>
  <c r="C352" i="10"/>
  <c r="AI352" i="10"/>
  <c r="C353" i="10"/>
  <c r="AI353" i="10"/>
  <c r="C354" i="10"/>
  <c r="AI354" i="10"/>
  <c r="C355" i="10"/>
  <c r="AI355" i="10"/>
  <c r="C356" i="10"/>
  <c r="AI356" i="10"/>
  <c r="C357" i="10"/>
  <c r="AI357" i="10"/>
  <c r="C358" i="10"/>
  <c r="AI358" i="10"/>
  <c r="C359" i="10"/>
  <c r="AI359" i="10"/>
  <c r="C360" i="10"/>
  <c r="AI360" i="10"/>
  <c r="C363" i="10"/>
  <c r="AI363" i="10"/>
  <c r="C364" i="10"/>
  <c r="AI364" i="10"/>
  <c r="C365" i="10"/>
  <c r="AI365" i="10"/>
  <c r="C367" i="10"/>
  <c r="AI367" i="10"/>
  <c r="C497" i="10"/>
  <c r="AI497" i="10"/>
  <c r="C2" i="10"/>
  <c r="AI347" i="10"/>
  <c r="C347" i="10"/>
  <c r="AI346" i="10"/>
  <c r="C346" i="10"/>
  <c r="AI345" i="10"/>
  <c r="C345" i="10"/>
  <c r="AI344" i="10"/>
  <c r="C344" i="10"/>
  <c r="AI343" i="10"/>
  <c r="C343" i="10"/>
  <c r="AI342" i="10"/>
  <c r="C342" i="10"/>
  <c r="AI341" i="10"/>
  <c r="C341" i="10"/>
  <c r="AI340" i="10"/>
  <c r="C340" i="10"/>
  <c r="AI339" i="10"/>
  <c r="C339" i="10"/>
  <c r="AI338" i="10"/>
  <c r="C338" i="10"/>
  <c r="AI361" i="10"/>
  <c r="C361" i="10"/>
  <c r="AI337" i="10"/>
  <c r="C337" i="10"/>
  <c r="AI336" i="10"/>
  <c r="C336" i="10"/>
  <c r="AI335" i="10"/>
  <c r="C335" i="10"/>
  <c r="AI334" i="10"/>
  <c r="C334" i="10"/>
  <c r="AI333" i="10"/>
  <c r="C333" i="10"/>
  <c r="AI332" i="10"/>
  <c r="C332" i="10"/>
  <c r="AI330" i="10"/>
  <c r="C330" i="10"/>
  <c r="C329" i="10"/>
  <c r="AI329" i="10"/>
  <c r="AI328" i="10"/>
  <c r="C328" i="10"/>
  <c r="AI327" i="10"/>
  <c r="C327" i="10"/>
  <c r="AI325" i="10"/>
  <c r="C325" i="10"/>
  <c r="AI324" i="10"/>
  <c r="C324" i="10"/>
  <c r="AI323" i="10"/>
  <c r="C323" i="10"/>
  <c r="AI322" i="10"/>
  <c r="C322" i="10"/>
  <c r="AI321" i="10"/>
  <c r="C321" i="10"/>
  <c r="AI320" i="10"/>
  <c r="C320" i="10"/>
  <c r="AI319" i="10"/>
  <c r="C319" i="10"/>
  <c r="AI318" i="10"/>
  <c r="C318" i="10"/>
  <c r="AI317" i="10"/>
  <c r="C317" i="10"/>
  <c r="AI316" i="10"/>
  <c r="C316" i="10"/>
  <c r="AI315" i="10"/>
  <c r="C315" i="10"/>
  <c r="AI314" i="10"/>
  <c r="C314" i="10"/>
  <c r="AI313" i="10"/>
  <c r="C313" i="10"/>
  <c r="AI312" i="10"/>
  <c r="C312" i="10"/>
  <c r="AI311" i="10"/>
  <c r="C311" i="10"/>
  <c r="AI310" i="10"/>
  <c r="C310" i="10"/>
  <c r="AI309" i="10"/>
  <c r="C309" i="10"/>
  <c r="AI308" i="10"/>
  <c r="C308" i="10"/>
  <c r="AI326" i="10"/>
  <c r="C326" i="10"/>
  <c r="AI307" i="10"/>
  <c r="C307" i="10"/>
  <c r="AI306" i="10"/>
  <c r="C306" i="10"/>
  <c r="AI362" i="10"/>
  <c r="C362" i="10"/>
  <c r="AI331" i="10"/>
  <c r="C331" i="10"/>
  <c r="AI305" i="10"/>
  <c r="C305" i="10"/>
  <c r="AI304" i="10"/>
  <c r="C304" i="10"/>
  <c r="AI303" i="10"/>
  <c r="C303" i="10"/>
  <c r="AI302" i="10"/>
  <c r="C302" i="10"/>
  <c r="AI301" i="10"/>
  <c r="C301" i="10"/>
  <c r="AI300" i="10"/>
  <c r="C300" i="10"/>
  <c r="AI236" i="10"/>
  <c r="AI299" i="10"/>
  <c r="C299" i="10"/>
  <c r="AI298" i="10"/>
  <c r="C298" i="10"/>
  <c r="AI297" i="10"/>
  <c r="C297" i="10"/>
  <c r="AI296" i="10"/>
  <c r="C296" i="10"/>
  <c r="AI295" i="10"/>
  <c r="C295" i="10"/>
  <c r="AI294" i="10"/>
  <c r="C294" i="10"/>
  <c r="AI293" i="10"/>
  <c r="C293" i="10"/>
  <c r="AI292" i="10"/>
  <c r="C292" i="10"/>
  <c r="AI291" i="10"/>
  <c r="C291" i="10"/>
  <c r="AI290" i="10"/>
  <c r="C290" i="10"/>
  <c r="AI289" i="10"/>
  <c r="C289" i="10"/>
  <c r="AI288" i="10"/>
  <c r="C288" i="10"/>
  <c r="AI287" i="10"/>
  <c r="C287" i="10"/>
  <c r="AI286" i="10"/>
  <c r="C286" i="10"/>
  <c r="AI285" i="10"/>
  <c r="C285" i="10"/>
  <c r="AI284" i="10"/>
  <c r="C284" i="10"/>
  <c r="AI283" i="10"/>
  <c r="C283" i="10"/>
  <c r="AI282" i="10"/>
  <c r="C282" i="10"/>
  <c r="AI281" i="10"/>
  <c r="C281" i="10"/>
  <c r="AI280" i="10"/>
  <c r="C280" i="10"/>
  <c r="AI279" i="10"/>
  <c r="C279" i="10"/>
  <c r="AI278" i="10"/>
  <c r="C278" i="10"/>
  <c r="AI277" i="10"/>
  <c r="C277" i="10"/>
  <c r="AI276" i="10"/>
  <c r="C276" i="10"/>
  <c r="AI275" i="10"/>
  <c r="C275" i="10"/>
  <c r="AI274" i="10"/>
  <c r="C274" i="10"/>
  <c r="AI273" i="10"/>
  <c r="C273" i="10"/>
  <c r="AI272" i="10"/>
  <c r="C272" i="10"/>
  <c r="AI271" i="10"/>
  <c r="C271" i="10"/>
  <c r="AI270" i="10"/>
  <c r="C270" i="10"/>
  <c r="AI269" i="10"/>
  <c r="C269" i="10"/>
  <c r="AI268" i="10"/>
  <c r="C268" i="10"/>
  <c r="AI267" i="10"/>
  <c r="C267" i="10"/>
  <c r="AI266" i="10"/>
  <c r="C266" i="10"/>
  <c r="AI265" i="10"/>
  <c r="C265" i="10"/>
  <c r="AI264" i="10"/>
  <c r="C264" i="10"/>
  <c r="AI263" i="10"/>
  <c r="C263" i="10"/>
  <c r="AI262" i="10"/>
  <c r="C262" i="10"/>
  <c r="AI261" i="10"/>
  <c r="C261" i="10"/>
  <c r="AI260" i="10"/>
  <c r="C260" i="10"/>
  <c r="AI259" i="10"/>
  <c r="C259" i="10"/>
  <c r="AI258" i="10"/>
  <c r="C258" i="10"/>
  <c r="AI257" i="10"/>
  <c r="C257" i="10"/>
  <c r="AI256" i="10"/>
  <c r="C256" i="10"/>
  <c r="AI255" i="10"/>
  <c r="C255" i="10"/>
  <c r="AI254" i="10"/>
  <c r="C254" i="10"/>
  <c r="AI253" i="10"/>
  <c r="C253" i="10"/>
  <c r="AI252" i="10"/>
  <c r="C252" i="10"/>
  <c r="AI251" i="10"/>
  <c r="C251" i="10"/>
  <c r="AI250" i="10"/>
  <c r="C250" i="10"/>
  <c r="AI249" i="10"/>
  <c r="C249" i="10"/>
  <c r="AI248" i="10"/>
  <c r="C248" i="10"/>
  <c r="AI247" i="10"/>
  <c r="C247" i="10"/>
  <c r="AI246" i="10"/>
  <c r="C246" i="10"/>
  <c r="AI245" i="10"/>
  <c r="C245" i="10"/>
  <c r="AI244" i="10"/>
  <c r="C244" i="10"/>
  <c r="AI243" i="10"/>
  <c r="C243" i="10"/>
  <c r="AI242" i="10"/>
  <c r="C242" i="10"/>
  <c r="AI241" i="10"/>
  <c r="C241" i="10"/>
  <c r="AI240" i="10"/>
  <c r="C240" i="10"/>
  <c r="AI239" i="10"/>
  <c r="C239" i="10"/>
  <c r="AI238" i="10"/>
  <c r="C238" i="10"/>
  <c r="AI237" i="10"/>
  <c r="C237" i="10"/>
  <c r="C236" i="10"/>
  <c r="AI235" i="10"/>
  <c r="C235" i="10"/>
  <c r="AI234" i="10"/>
  <c r="C234" i="10"/>
  <c r="AI233" i="10"/>
  <c r="C233" i="10"/>
  <c r="AI232" i="10"/>
  <c r="C232" i="10"/>
  <c r="AI231" i="10"/>
  <c r="C231" i="10"/>
  <c r="AI230" i="10"/>
  <c r="C230" i="10"/>
  <c r="AI229" i="10"/>
  <c r="C229" i="10"/>
  <c r="AI228" i="10"/>
  <c r="C228" i="10"/>
  <c r="AI227" i="10"/>
  <c r="C227" i="10"/>
  <c r="AI226" i="10"/>
  <c r="C226" i="10"/>
  <c r="C161" i="10"/>
  <c r="AI161" i="10"/>
  <c r="C162" i="10"/>
  <c r="AI162" i="10"/>
  <c r="C163" i="10"/>
  <c r="AI163" i="10"/>
  <c r="C164" i="10"/>
  <c r="AI164" i="10"/>
  <c r="C165" i="10"/>
  <c r="AI165" i="10"/>
  <c r="C166" i="10"/>
  <c r="AI166" i="10"/>
  <c r="C167" i="10"/>
  <c r="AI167" i="10"/>
  <c r="C168" i="10"/>
  <c r="AI168" i="10"/>
  <c r="C169" i="10"/>
  <c r="AI169" i="10"/>
  <c r="C170" i="10"/>
  <c r="AI170" i="10"/>
  <c r="C171" i="10"/>
  <c r="AI171" i="10"/>
  <c r="C172" i="10"/>
  <c r="AI172" i="10"/>
  <c r="C173" i="10"/>
  <c r="AI173" i="10"/>
  <c r="C174" i="10"/>
  <c r="AI174" i="10"/>
  <c r="C175" i="10"/>
  <c r="AI175" i="10"/>
  <c r="C176" i="10"/>
  <c r="AI176" i="10"/>
  <c r="C177" i="10"/>
  <c r="AI177" i="10"/>
  <c r="C178" i="10"/>
  <c r="AI178" i="10"/>
  <c r="C179" i="10"/>
  <c r="AI179" i="10"/>
  <c r="C180" i="10"/>
  <c r="AI180" i="10"/>
  <c r="C181" i="10"/>
  <c r="AI181" i="10"/>
  <c r="C182" i="10"/>
  <c r="AI182" i="10"/>
  <c r="C183" i="10"/>
  <c r="AI183" i="10"/>
  <c r="C184" i="10"/>
  <c r="AI184" i="10"/>
  <c r="C185" i="10"/>
  <c r="AI185" i="10"/>
  <c r="C186" i="10"/>
  <c r="AI186" i="10"/>
  <c r="C187" i="10"/>
  <c r="AI187" i="10"/>
  <c r="C188" i="10"/>
  <c r="AI188" i="10"/>
  <c r="C189" i="10"/>
  <c r="AI189" i="10"/>
  <c r="C190" i="10"/>
  <c r="AI190" i="10"/>
  <c r="C191" i="10"/>
  <c r="AI191" i="10"/>
  <c r="C192" i="10"/>
  <c r="AI192" i="10"/>
  <c r="C193" i="10"/>
  <c r="AI193" i="10"/>
  <c r="C194" i="10"/>
  <c r="AI194" i="10"/>
  <c r="C195" i="10"/>
  <c r="AI195" i="10"/>
  <c r="C196" i="10"/>
  <c r="AI196" i="10"/>
  <c r="C197" i="10"/>
  <c r="AI197" i="10"/>
  <c r="C198" i="10"/>
  <c r="AI198" i="10"/>
  <c r="C199" i="10"/>
  <c r="AI199" i="10"/>
  <c r="C200" i="10"/>
  <c r="AI200" i="10"/>
  <c r="C201" i="10"/>
  <c r="AI201" i="10"/>
  <c r="C202" i="10"/>
  <c r="AI202" i="10"/>
  <c r="C203" i="10"/>
  <c r="AI203" i="10"/>
  <c r="C204" i="10"/>
  <c r="AI204" i="10"/>
  <c r="C205" i="10"/>
  <c r="AI205" i="10"/>
  <c r="C206" i="10"/>
  <c r="AI206" i="10"/>
  <c r="C207" i="10"/>
  <c r="AI207" i="10"/>
  <c r="C208" i="10"/>
  <c r="AI208" i="10"/>
  <c r="C209" i="10"/>
  <c r="AI209" i="10"/>
  <c r="C210" i="10"/>
  <c r="AI210" i="10"/>
  <c r="C211" i="10"/>
  <c r="AI211" i="10"/>
  <c r="C212" i="10"/>
  <c r="AI212" i="10"/>
  <c r="C213" i="10"/>
  <c r="AI213" i="10"/>
  <c r="C214" i="10"/>
  <c r="AI214" i="10"/>
  <c r="C215" i="10"/>
  <c r="AI215" i="10"/>
  <c r="C216" i="10"/>
  <c r="AI216" i="10"/>
  <c r="C217" i="10"/>
  <c r="AI217" i="10"/>
  <c r="C218" i="10"/>
  <c r="AI218" i="10"/>
  <c r="C219" i="10"/>
  <c r="AI219" i="10"/>
  <c r="C220" i="10"/>
  <c r="AI220" i="10"/>
  <c r="C221" i="10"/>
  <c r="AI221" i="10"/>
  <c r="C222" i="10"/>
  <c r="AI222" i="10"/>
  <c r="C223" i="10"/>
  <c r="AI223" i="10"/>
  <c r="C224" i="10"/>
  <c r="AI224" i="10"/>
  <c r="C225" i="10"/>
  <c r="AI225" i="10"/>
  <c r="AI160" i="10"/>
  <c r="C160" i="10"/>
  <c r="AI159" i="10"/>
  <c r="C159" i="10"/>
  <c r="AI158" i="10"/>
  <c r="C158" i="10"/>
  <c r="AI157" i="10"/>
  <c r="C157" i="10"/>
  <c r="AI156" i="10"/>
  <c r="C156" i="10"/>
  <c r="AI155" i="10"/>
  <c r="C155" i="10"/>
  <c r="AI154" i="10"/>
  <c r="C154" i="10"/>
  <c r="AI153" i="10"/>
  <c r="C153" i="10"/>
  <c r="AI152" i="10"/>
  <c r="C152" i="10"/>
  <c r="AI151" i="10"/>
  <c r="C151" i="10"/>
  <c r="AI150" i="10"/>
  <c r="C150" i="10"/>
  <c r="AI149" i="10"/>
  <c r="C149" i="10"/>
  <c r="AI148" i="10"/>
  <c r="C148" i="10"/>
  <c r="AI147" i="10"/>
  <c r="C147" i="10"/>
  <c r="AI146" i="10"/>
  <c r="C146" i="10"/>
  <c r="AI145" i="10"/>
  <c r="C145" i="10"/>
  <c r="AI144" i="10"/>
  <c r="C144" i="10"/>
  <c r="AI143" i="10"/>
  <c r="C143" i="10"/>
  <c r="AI142" i="10"/>
  <c r="C142" i="10"/>
  <c r="AI141" i="10"/>
  <c r="C141" i="10"/>
  <c r="AI140" i="10"/>
  <c r="C140" i="10"/>
  <c r="AI139" i="10"/>
  <c r="C139" i="10"/>
  <c r="AI138" i="10"/>
  <c r="C138" i="10"/>
  <c r="AI137" i="10"/>
  <c r="C137" i="10"/>
  <c r="AI136" i="10"/>
  <c r="C136" i="10"/>
  <c r="AI135" i="10"/>
  <c r="C135" i="10"/>
  <c r="AI134" i="10"/>
  <c r="C134" i="10"/>
  <c r="AI133" i="10"/>
  <c r="C133" i="10"/>
  <c r="AI132" i="10"/>
  <c r="C132" i="10"/>
  <c r="AI131" i="10"/>
  <c r="C131" i="10"/>
  <c r="AI130" i="10"/>
  <c r="C130" i="10"/>
  <c r="AI129" i="10"/>
  <c r="C129" i="10"/>
  <c r="AI128" i="10"/>
  <c r="C128" i="10"/>
  <c r="AI127" i="10"/>
  <c r="C127" i="10"/>
  <c r="AI126" i="10"/>
  <c r="C126" i="10"/>
  <c r="AI125" i="10"/>
  <c r="C125" i="10"/>
  <c r="AI124" i="10"/>
  <c r="C124" i="10"/>
  <c r="AI123" i="10"/>
  <c r="C123" i="10"/>
  <c r="AI122" i="10"/>
  <c r="C122" i="10"/>
  <c r="AI121" i="10"/>
  <c r="C121" i="10"/>
  <c r="AI120" i="10"/>
  <c r="C120" i="10"/>
  <c r="AI119" i="10"/>
  <c r="C119" i="10"/>
  <c r="AI118" i="10"/>
  <c r="C118" i="10"/>
  <c r="AI117" i="10"/>
  <c r="C117" i="10"/>
  <c r="AI116" i="10"/>
  <c r="C116" i="10"/>
  <c r="AI115" i="10"/>
  <c r="C115" i="10"/>
  <c r="AI114" i="10"/>
  <c r="C114" i="10"/>
  <c r="AI113" i="10"/>
  <c r="C113" i="10"/>
  <c r="AI112" i="10"/>
  <c r="C112" i="10"/>
  <c r="AI111" i="10"/>
  <c r="C111" i="10"/>
  <c r="AI110" i="10"/>
  <c r="C110" i="10"/>
  <c r="AI109" i="10"/>
  <c r="C109" i="10"/>
  <c r="AI108" i="10"/>
  <c r="C108" i="10"/>
  <c r="AI107" i="10"/>
  <c r="C107" i="10"/>
  <c r="AI106" i="10"/>
  <c r="C106" i="10"/>
  <c r="AI105" i="10"/>
  <c r="C105" i="10"/>
  <c r="AI104" i="10"/>
  <c r="C104" i="10"/>
  <c r="AI103" i="10"/>
  <c r="C103" i="10"/>
  <c r="AI102" i="10"/>
  <c r="C102" i="10"/>
  <c r="C55" i="10"/>
  <c r="AI101" i="10"/>
  <c r="C101" i="10"/>
  <c r="AI100" i="10"/>
  <c r="C100" i="10"/>
  <c r="AI99" i="10"/>
  <c r="C99" i="10"/>
  <c r="AI98" i="10"/>
  <c r="C98" i="10"/>
  <c r="AI97" i="10"/>
  <c r="C97" i="10"/>
  <c r="AI96" i="10"/>
  <c r="C96" i="10"/>
  <c r="AI95" i="10"/>
  <c r="C95" i="10"/>
  <c r="AI94" i="10"/>
  <c r="C94" i="10"/>
  <c r="AI93" i="10"/>
  <c r="C93" i="10"/>
  <c r="AI92" i="10"/>
  <c r="C92" i="10"/>
  <c r="AI91" i="10"/>
  <c r="C91" i="10"/>
  <c r="AI90" i="10"/>
  <c r="C90" i="10"/>
  <c r="AI89" i="10"/>
  <c r="C89" i="10"/>
  <c r="AI88" i="10"/>
  <c r="C88" i="10"/>
  <c r="AI87" i="10"/>
  <c r="C87" i="10"/>
  <c r="AI86" i="10"/>
  <c r="C86" i="10"/>
  <c r="AI85" i="10"/>
  <c r="C85" i="10"/>
  <c r="AI84" i="10"/>
  <c r="C84" i="10"/>
  <c r="AI83" i="10"/>
  <c r="C83" i="10"/>
  <c r="AI82" i="10"/>
  <c r="C82" i="10"/>
  <c r="AI81" i="10"/>
  <c r="C81" i="10"/>
  <c r="AI80" i="10"/>
  <c r="C80" i="10"/>
  <c r="AI79" i="10"/>
  <c r="C79" i="10"/>
  <c r="AI78" i="10"/>
  <c r="C78" i="10"/>
  <c r="AI77" i="10"/>
  <c r="C77" i="10"/>
  <c r="AI76" i="10"/>
  <c r="C76" i="10"/>
  <c r="AI75" i="10"/>
  <c r="C75" i="10"/>
  <c r="AI74" i="10"/>
  <c r="C74" i="10"/>
  <c r="AI73" i="10"/>
  <c r="C73" i="10"/>
  <c r="AI72" i="10"/>
  <c r="C72" i="10"/>
  <c r="C4" i="10"/>
  <c r="C3" i="10"/>
  <c r="AI71" i="10"/>
  <c r="C71" i="10"/>
  <c r="AI70" i="10"/>
  <c r="C70" i="10"/>
  <c r="AI69" i="10"/>
  <c r="C69" i="10"/>
  <c r="AI68" i="10"/>
  <c r="C68" i="10"/>
  <c r="AI67" i="10"/>
  <c r="C67" i="10"/>
  <c r="AI66" i="10"/>
  <c r="C66" i="10"/>
  <c r="AI65" i="10"/>
  <c r="C65" i="10"/>
  <c r="AI64" i="10"/>
  <c r="C64" i="10"/>
  <c r="AI63" i="10"/>
  <c r="C63" i="10"/>
  <c r="AI62" i="10"/>
  <c r="C62" i="10"/>
  <c r="AI61" i="10"/>
  <c r="C61" i="10"/>
  <c r="AI60" i="10"/>
  <c r="C60" i="10"/>
  <c r="AI59" i="10"/>
  <c r="C59" i="10"/>
  <c r="AI58" i="10"/>
  <c r="C58" i="10"/>
  <c r="AI57" i="10"/>
  <c r="C57" i="10"/>
  <c r="AI56" i="10"/>
  <c r="C56" i="10"/>
  <c r="AI55" i="10"/>
  <c r="AI54" i="10"/>
  <c r="C54" i="10"/>
  <c r="AI53" i="10"/>
  <c r="C53" i="10"/>
  <c r="AI52" i="10"/>
  <c r="C52" i="10"/>
  <c r="AI51" i="10"/>
  <c r="C51" i="10"/>
  <c r="AI50" i="10"/>
  <c r="C50" i="10"/>
  <c r="AI49" i="10"/>
  <c r="C49" i="10"/>
  <c r="AI48" i="10"/>
  <c r="C48" i="10"/>
  <c r="AI47" i="10"/>
  <c r="C47" i="10"/>
  <c r="AI46" i="10"/>
  <c r="C46" i="10"/>
  <c r="AI45" i="10"/>
  <c r="C45" i="10"/>
  <c r="AI44" i="10"/>
  <c r="C44" i="10"/>
  <c r="AI43" i="10"/>
  <c r="C43" i="10"/>
  <c r="AI42" i="10"/>
  <c r="C42" i="10"/>
  <c r="AI41" i="10"/>
  <c r="C41" i="10"/>
  <c r="AI40" i="10"/>
  <c r="C40" i="10"/>
  <c r="AI39" i="10"/>
  <c r="C39" i="10"/>
  <c r="AI38" i="10"/>
  <c r="C38" i="10"/>
  <c r="AI37" i="10"/>
  <c r="C37" i="10"/>
  <c r="AI36" i="10"/>
  <c r="C36" i="10"/>
  <c r="AI35" i="10"/>
  <c r="C35" i="10"/>
  <c r="AI34" i="10"/>
  <c r="C34" i="10"/>
  <c r="AI33" i="10"/>
  <c r="C33" i="10"/>
  <c r="AI32" i="10"/>
  <c r="C32" i="10"/>
  <c r="AI31" i="10"/>
  <c r="C31" i="10"/>
  <c r="AI30" i="10"/>
  <c r="C30" i="10"/>
  <c r="AI29" i="10"/>
  <c r="C29" i="10"/>
  <c r="AI28" i="10"/>
  <c r="C28" i="10"/>
  <c r="AI27" i="10"/>
  <c r="C27" i="10"/>
  <c r="AI26" i="10"/>
  <c r="C26" i="10"/>
  <c r="AI25" i="10"/>
  <c r="C25" i="10"/>
  <c r="AI24" i="10"/>
  <c r="C24" i="10"/>
  <c r="AI23" i="10"/>
  <c r="C23" i="10"/>
  <c r="C18" i="10"/>
  <c r="AI3" i="10"/>
  <c r="AI22" i="10"/>
  <c r="C22" i="10"/>
  <c r="AI21" i="10"/>
  <c r="C21" i="10"/>
  <c r="AI20" i="10"/>
  <c r="C20" i="10"/>
  <c r="AI19" i="10"/>
  <c r="C19" i="10"/>
  <c r="AI18" i="10"/>
  <c r="AI17" i="10"/>
  <c r="C17" i="10"/>
  <c r="AI16" i="10"/>
  <c r="C16" i="10"/>
  <c r="AI15" i="10"/>
  <c r="C15" i="10"/>
  <c r="AI14" i="10"/>
  <c r="C14" i="10"/>
  <c r="AI13" i="10"/>
  <c r="C13" i="10"/>
  <c r="AI12" i="10"/>
  <c r="C12" i="10"/>
  <c r="AI11" i="10"/>
  <c r="C11" i="10"/>
  <c r="AI10" i="10"/>
  <c r="C10" i="10"/>
  <c r="AI9" i="10"/>
  <c r="C9" i="10"/>
  <c r="AI8" i="10"/>
  <c r="C8" i="10"/>
  <c r="AI7" i="10"/>
  <c r="C7" i="10"/>
  <c r="AI6" i="10"/>
  <c r="C6" i="10"/>
  <c r="AI5" i="10"/>
  <c r="C5" i="10"/>
  <c r="AI4" i="10"/>
  <c r="AI2" i="10"/>
  <c r="BR360" i="10"/>
  <c r="BR341" i="10"/>
  <c r="BR357" i="10"/>
  <c r="BR353" i="10"/>
  <c r="BR352" i="10"/>
  <c r="BR333" i="10"/>
  <c r="BR334" i="10"/>
  <c r="BR346" i="10"/>
  <c r="BR332" i="10"/>
  <c r="BR336" i="10"/>
  <c r="BR340" i="10"/>
  <c r="BR342" i="10"/>
  <c r="BR348" i="10"/>
  <c r="BR343" i="10"/>
  <c r="BR358" i="10"/>
  <c r="BR359" i="10"/>
  <c r="BR349" i="10"/>
  <c r="BR354" i="10"/>
  <c r="BR356" i="10"/>
  <c r="BR335" i="10"/>
  <c r="BR355" i="10"/>
  <c r="BR337" i="10"/>
  <c r="BR344" i="10"/>
  <c r="BR345" i="10"/>
  <c r="BR347" i="10"/>
  <c r="BR338" i="10"/>
  <c r="BR339" i="10"/>
  <c r="BR192" i="10"/>
  <c r="BQ140" i="10"/>
  <c r="BN140" i="10"/>
  <c r="BM63" i="10"/>
  <c r="BQ204" i="10"/>
  <c r="BN204" i="10"/>
  <c r="BR154" i="10"/>
  <c r="BR35" i="10"/>
  <c r="BR98" i="10"/>
  <c r="BR85" i="10"/>
  <c r="BR251" i="10"/>
  <c r="BR200" i="10"/>
  <c r="BR77" i="10"/>
  <c r="BR269" i="10"/>
  <c r="BR215" i="10"/>
  <c r="BR278" i="10"/>
  <c r="BR55" i="10"/>
  <c r="BR248" i="10"/>
  <c r="BR149" i="10"/>
  <c r="BR143" i="10"/>
  <c r="BR179" i="10"/>
  <c r="BR273" i="10"/>
  <c r="BR96" i="10"/>
  <c r="BR301" i="10"/>
  <c r="BR174" i="10"/>
  <c r="BR14" i="10"/>
  <c r="BR238" i="10"/>
  <c r="BR282" i="10"/>
  <c r="BR51" i="10"/>
  <c r="BR52" i="10"/>
  <c r="BR226" i="10"/>
  <c r="BR121" i="10"/>
  <c r="BR129" i="10"/>
  <c r="BR241" i="10"/>
  <c r="BR58" i="10"/>
  <c r="BR142" i="10"/>
  <c r="BR268" i="10"/>
  <c r="BR118" i="10"/>
  <c r="BR175" i="10"/>
  <c r="BR155" i="10"/>
  <c r="BR62" i="10"/>
  <c r="BR144" i="10"/>
  <c r="BR60" i="10"/>
  <c r="BR292" i="10"/>
  <c r="BR232" i="10"/>
  <c r="BR227" i="10"/>
  <c r="BR148" i="10"/>
  <c r="BR34" i="10"/>
  <c r="BR19" i="10"/>
  <c r="BR171" i="10"/>
  <c r="BR307" i="10"/>
  <c r="BR229" i="10"/>
  <c r="BR120" i="10"/>
  <c r="BR242" i="10"/>
  <c r="BR38" i="10"/>
  <c r="BR24" i="10"/>
  <c r="BR263" i="10"/>
  <c r="BR42" i="10"/>
  <c r="BR22" i="10"/>
  <c r="BR147" i="10"/>
  <c r="BR293" i="10"/>
  <c r="BR275" i="10"/>
  <c r="BR102" i="10"/>
  <c r="BR141" i="10"/>
  <c r="BR240" i="10"/>
  <c r="BR115" i="10"/>
  <c r="BR97" i="10"/>
  <c r="BR284" i="10"/>
  <c r="BR158" i="10"/>
  <c r="BR86" i="10"/>
  <c r="BR212" i="10"/>
  <c r="BR233" i="10"/>
  <c r="BR88" i="10"/>
  <c r="BR74" i="10"/>
  <c r="BR106" i="10"/>
  <c r="BR266" i="10"/>
  <c r="BR133" i="10"/>
  <c r="BR160" i="10"/>
  <c r="AV4" i="11"/>
  <c r="BR320" i="10"/>
  <c r="BR94" i="10"/>
  <c r="BR368" i="10"/>
  <c r="BR37" i="10"/>
  <c r="BR54" i="10"/>
  <c r="BR72" i="10"/>
  <c r="BR82" i="10"/>
  <c r="BR41" i="10"/>
  <c r="BR5" i="10"/>
  <c r="BR49" i="10"/>
  <c r="BR29" i="10"/>
  <c r="BR236" i="10"/>
  <c r="BR16" i="10"/>
  <c r="BR33" i="10"/>
  <c r="BR3" i="10"/>
  <c r="BR45" i="10"/>
  <c r="BR27" i="10"/>
  <c r="BR2" i="10"/>
  <c r="BR17" i="10"/>
  <c r="BR64" i="10"/>
  <c r="BR9" i="10"/>
  <c r="BR15" i="10"/>
  <c r="BR40" i="10"/>
  <c r="BR12" i="10"/>
  <c r="BR8" i="10"/>
  <c r="BR4" i="10"/>
  <c r="BR36" i="10"/>
  <c r="BR13" i="10"/>
  <c r="BR67" i="10"/>
  <c r="BR6" i="10"/>
  <c r="BR30" i="10"/>
  <c r="BR167" i="10"/>
  <c r="BR7" i="10"/>
  <c r="BR21" i="10"/>
  <c r="BR73" i="10"/>
  <c r="BR23" i="10"/>
  <c r="BR10" i="10"/>
  <c r="BR25" i="10"/>
  <c r="BR65" i="10"/>
  <c r="BR56" i="10"/>
  <c r="BR18" i="10"/>
  <c r="BR46" i="10"/>
  <c r="BR47" i="10"/>
  <c r="BR43" i="10"/>
  <c r="BR63" i="10"/>
  <c r="BR78" i="10"/>
  <c r="BR279" i="10"/>
  <c r="BR264" i="10"/>
  <c r="BR87" i="10"/>
  <c r="BR117" i="10"/>
  <c r="BR124" i="10"/>
  <c r="BR105" i="10"/>
  <c r="BR95" i="10"/>
  <c r="BR69" i="10"/>
  <c r="BR71" i="10"/>
  <c r="BR116" i="10"/>
  <c r="BR68" i="10"/>
  <c r="BR44" i="10"/>
  <c r="BR83" i="10"/>
  <c r="BR59" i="10"/>
  <c r="BR89" i="10"/>
  <c r="BR103" i="10"/>
  <c r="BR107" i="10"/>
  <c r="BR93" i="10"/>
  <c r="BR53" i="10"/>
  <c r="BR112" i="10"/>
  <c r="BR125" i="10"/>
  <c r="BR79" i="10"/>
  <c r="BR92" i="10"/>
  <c r="BR32" i="10"/>
  <c r="BR31" i="10"/>
  <c r="BR109" i="10"/>
  <c r="BR90" i="10"/>
  <c r="BR100" i="10"/>
  <c r="BR114" i="10"/>
  <c r="BR81" i="10"/>
  <c r="BR20" i="10"/>
  <c r="BR66" i="10"/>
  <c r="BR128" i="10"/>
  <c r="BR119" i="10"/>
  <c r="BR122" i="10"/>
  <c r="BR80" i="10"/>
  <c r="BR70" i="10"/>
  <c r="BR110" i="10"/>
  <c r="BR84" i="10"/>
  <c r="BR138" i="10"/>
  <c r="BR111" i="10"/>
  <c r="BR131" i="10"/>
  <c r="BR127" i="10"/>
  <c r="BR104" i="10"/>
  <c r="BR126" i="10"/>
  <c r="BR91" i="10"/>
  <c r="BR75" i="10"/>
  <c r="BR57" i="10"/>
  <c r="BR136" i="10"/>
  <c r="BR152" i="10"/>
  <c r="BR139" i="10"/>
  <c r="BR151" i="10"/>
  <c r="BR180" i="10"/>
  <c r="BR216" i="10"/>
  <c r="BR196" i="10"/>
  <c r="BR187" i="10"/>
  <c r="BR130" i="10"/>
  <c r="BR173" i="10"/>
  <c r="BR162" i="10"/>
  <c r="BR99" i="10"/>
  <c r="BR204" i="10"/>
  <c r="BR157" i="10"/>
  <c r="BR170" i="10"/>
  <c r="BR169" i="10"/>
  <c r="BR165" i="10"/>
  <c r="BR182" i="10"/>
  <c r="BR244" i="10"/>
  <c r="BR123" i="10"/>
  <c r="BR228" i="10"/>
  <c r="BR172" i="10"/>
  <c r="BR146" i="10"/>
  <c r="BR178" i="10"/>
  <c r="BR230" i="10"/>
  <c r="BR193" i="10"/>
  <c r="BR202" i="10"/>
  <c r="BR222" i="10"/>
  <c r="BR214" i="10"/>
  <c r="BR181" i="10"/>
  <c r="BR159" i="10"/>
  <c r="BR205" i="10"/>
  <c r="BR243" i="10"/>
  <c r="BR186" i="10"/>
  <c r="BR183" i="10"/>
  <c r="BR189" i="10"/>
  <c r="BR145" i="10"/>
  <c r="BR513" i="10"/>
  <c r="BR197" i="10"/>
  <c r="BR190" i="10"/>
  <c r="BR132" i="10"/>
  <c r="BR76" i="10"/>
  <c r="BR188" i="10"/>
  <c r="BR156" i="10"/>
  <c r="BR253" i="10"/>
  <c r="BR246" i="10"/>
  <c r="BR203" i="10"/>
  <c r="BR201" i="10"/>
  <c r="BR150" i="10"/>
  <c r="BR176" i="10"/>
  <c r="BR195" i="10"/>
  <c r="BR199" i="10"/>
  <c r="BR161" i="10"/>
  <c r="BR261" i="10"/>
  <c r="BR185" i="10"/>
  <c r="BR209" i="10"/>
  <c r="BR164" i="10"/>
  <c r="BR168" i="10"/>
  <c r="BR166" i="10"/>
  <c r="BR231" i="10"/>
  <c r="BR153" i="10"/>
  <c r="BR177" i="10"/>
  <c r="BR211" i="10"/>
  <c r="BR250" i="10"/>
  <c r="BR206" i="10"/>
  <c r="BR207" i="10"/>
  <c r="BR237" i="10"/>
  <c r="BR218" i="10"/>
  <c r="BR220" i="10"/>
  <c r="BR258" i="10"/>
  <c r="BR259" i="10"/>
  <c r="BR245" i="10"/>
  <c r="BR221" i="10"/>
  <c r="BR224" i="10"/>
  <c r="BR225" i="10"/>
  <c r="BR217" i="10"/>
  <c r="BR239" i="10"/>
  <c r="BR257" i="10"/>
  <c r="BR213" i="10"/>
  <c r="BR304" i="10"/>
  <c r="BR247" i="10"/>
  <c r="BR303" i="10"/>
  <c r="BR391" i="10"/>
  <c r="BR113" i="10"/>
  <c r="BR375" i="10"/>
  <c r="BR48" i="10"/>
  <c r="BR291" i="10"/>
  <c r="BR295" i="10"/>
  <c r="BR194" i="10"/>
  <c r="BR302" i="10"/>
  <c r="BR382" i="10"/>
  <c r="BR447" i="10"/>
  <c r="BR234" i="10"/>
  <c r="BR287" i="10"/>
  <c r="BR306" i="10"/>
  <c r="BR288" i="10"/>
  <c r="BR219" i="10"/>
  <c r="BR373" i="10"/>
  <c r="BR280" i="10"/>
  <c r="BR296" i="10"/>
  <c r="BR276" i="10"/>
  <c r="BR252" i="10"/>
  <c r="BR26" i="10"/>
  <c r="BR210" i="10"/>
  <c r="BR255" i="10"/>
  <c r="BR285" i="10"/>
  <c r="BR270" i="10"/>
  <c r="BR388" i="10"/>
  <c r="BR254" i="10"/>
  <c r="BR274" i="10"/>
  <c r="BR235" i="10"/>
  <c r="BR289" i="10"/>
  <c r="BR305" i="10"/>
  <c r="BR299" i="10"/>
  <c r="BR249" i="10"/>
  <c r="BR260" i="10"/>
  <c r="BR184" i="10"/>
  <c r="BR265" i="10"/>
  <c r="BR271" i="10"/>
  <c r="BR300" i="10"/>
  <c r="BR298" i="10"/>
  <c r="BR281" i="10"/>
  <c r="BR290" i="10"/>
  <c r="BR256" i="10"/>
  <c r="BR28" i="10"/>
  <c r="BR297" i="10"/>
  <c r="BR61" i="10"/>
  <c r="BR277" i="10"/>
  <c r="BR406" i="10"/>
  <c r="BR393" i="10"/>
  <c r="BR262" i="10"/>
  <c r="BR371" i="10"/>
  <c r="BR534" i="10"/>
  <c r="BR283" i="10"/>
  <c r="BR294" i="10"/>
  <c r="BR101" i="10"/>
  <c r="BR272" i="10"/>
  <c r="BR409" i="10"/>
  <c r="BR313" i="10"/>
  <c r="BR319" i="10"/>
  <c r="BR314" i="10"/>
  <c r="BR286" i="10"/>
  <c r="BR317" i="10"/>
  <c r="BR321" i="10"/>
  <c r="BR398" i="10"/>
  <c r="BR223" i="10"/>
  <c r="BR411" i="10"/>
  <c r="BR140" i="10"/>
  <c r="BR198" i="10"/>
  <c r="BR646" i="10" l="1"/>
  <c r="BR641" i="10"/>
  <c r="BR636" i="10"/>
  <c r="BR535" i="10"/>
  <c r="BR629" i="10"/>
  <c r="BR630" i="10"/>
  <c r="AV9" i="11"/>
  <c r="BR544" i="10"/>
  <c r="BR633" i="10"/>
  <c r="BR634" i="10"/>
  <c r="BR613" i="10"/>
  <c r="BR644" i="10"/>
  <c r="BR620" i="10"/>
  <c r="BR640" i="10"/>
  <c r="BR643" i="10"/>
  <c r="BR624" i="10"/>
  <c r="BR638" i="10"/>
  <c r="BR647" i="10"/>
  <c r="BR627" i="10"/>
  <c r="AV11" i="11"/>
  <c r="AV12" i="11"/>
  <c r="AV10" i="11"/>
  <c r="AV8" i="11"/>
  <c r="BR639" i="10"/>
  <c r="BR628" i="10"/>
  <c r="BR631" i="10"/>
  <c r="BR642" i="10"/>
  <c r="BR622" i="10"/>
  <c r="BR625" i="10"/>
  <c r="BR623" i="10"/>
  <c r="BR626" i="10"/>
  <c r="BR591" i="10"/>
  <c r="BR637" i="10"/>
  <c r="BR617" i="10"/>
  <c r="BR619" i="10"/>
  <c r="AV7" i="11"/>
  <c r="BR621" i="10"/>
  <c r="BR603" i="10"/>
  <c r="BR615" i="10"/>
  <c r="BR430" i="10"/>
  <c r="BR525" i="10"/>
  <c r="BR552" i="10"/>
  <c r="BR486" i="10"/>
  <c r="BR503" i="10"/>
  <c r="BR496" i="10"/>
  <c r="BR385" i="10"/>
  <c r="BR312" i="10"/>
  <c r="BR474" i="10"/>
  <c r="BR557" i="10"/>
  <c r="BR489" i="10"/>
  <c r="BR596" i="10"/>
  <c r="BR511" i="10"/>
  <c r="BR609" i="10"/>
  <c r="BR408" i="10"/>
  <c r="BR509" i="10"/>
  <c r="BR532" i="10"/>
  <c r="BR581" i="10"/>
  <c r="BR379" i="10"/>
  <c r="BR472" i="10"/>
  <c r="BR600" i="10"/>
  <c r="BR435" i="10"/>
  <c r="BR387" i="10"/>
  <c r="BR568" i="10"/>
  <c r="BR464" i="10"/>
  <c r="BR553" i="10"/>
  <c r="BR469" i="10"/>
  <c r="BR414" i="10"/>
  <c r="BR526" i="10"/>
  <c r="BR401" i="10"/>
  <c r="BR424" i="10"/>
  <c r="BR537" i="10"/>
  <c r="BR374" i="10"/>
  <c r="BR533" i="10"/>
  <c r="BR364" i="10"/>
  <c r="BR498" i="10"/>
  <c r="BR480" i="10"/>
  <c r="BR586" i="10"/>
  <c r="BR527" i="10"/>
  <c r="BR578" i="10"/>
  <c r="BR547" i="10"/>
  <c r="BR328" i="10"/>
  <c r="BR536" i="10"/>
  <c r="BR378" i="10"/>
  <c r="BR570" i="10"/>
  <c r="BR479" i="10"/>
  <c r="BR452" i="10"/>
  <c r="BR502" i="10"/>
  <c r="BR365" i="10"/>
  <c r="BR462" i="10"/>
  <c r="BR504" i="10"/>
  <c r="BR485" i="10"/>
  <c r="BR530" i="10"/>
  <c r="BR453" i="10"/>
  <c r="BR438" i="10"/>
  <c r="BR417" i="10"/>
  <c r="BR545" i="10"/>
  <c r="BR366" i="10"/>
  <c r="BR458" i="10"/>
  <c r="BR580" i="10"/>
  <c r="BR554" i="10"/>
  <c r="BR163" i="10"/>
  <c r="BR579" i="10"/>
  <c r="BR400" i="10"/>
  <c r="BR384" i="10"/>
  <c r="BR475" i="10"/>
  <c r="BR614" i="10"/>
  <c r="BR491" i="10"/>
  <c r="BR559" i="10"/>
  <c r="BR477" i="10"/>
  <c r="BR137" i="10"/>
  <c r="BR134" i="10"/>
  <c r="BR329" i="10"/>
  <c r="BR510" i="10"/>
  <c r="BR499" i="10"/>
  <c r="BR455" i="10"/>
  <c r="BR515" i="10"/>
  <c r="BR315" i="10"/>
  <c r="BR397" i="10"/>
  <c r="BR548" i="10"/>
  <c r="BR440" i="10"/>
  <c r="BR512" i="10"/>
  <c r="BR608" i="10"/>
  <c r="BR421" i="10"/>
  <c r="BR437" i="10"/>
  <c r="BR595" i="10"/>
  <c r="BR521" i="10"/>
  <c r="BR543" i="10"/>
  <c r="BR413" i="10"/>
  <c r="BR369" i="10"/>
  <c r="BR396" i="10"/>
  <c r="BR50" i="10"/>
  <c r="BR463" i="10"/>
  <c r="BR597" i="10"/>
  <c r="BR592" i="10"/>
  <c r="BR487" i="10"/>
  <c r="BR267" i="10"/>
  <c r="BR528" i="10"/>
  <c r="BR563" i="10"/>
  <c r="BR441" i="10"/>
  <c r="BR423" i="10"/>
  <c r="BR572" i="10"/>
  <c r="BR450" i="10"/>
  <c r="BR560" i="10"/>
  <c r="BR325" i="10"/>
  <c r="BR444" i="10"/>
  <c r="BR602" i="10"/>
  <c r="BR407" i="10"/>
  <c r="BR518" i="10"/>
  <c r="BR395" i="10"/>
  <c r="BR471" i="10"/>
  <c r="BR330" i="10"/>
  <c r="BR372" i="10"/>
  <c r="BR500" i="10"/>
  <c r="BR605" i="10"/>
  <c r="BR331" i="10"/>
  <c r="BR454" i="10"/>
  <c r="BR459" i="10"/>
  <c r="BR108" i="10"/>
  <c r="BR517" i="10"/>
  <c r="BR465" i="10"/>
  <c r="BR482" i="10"/>
  <c r="BR495" i="10"/>
  <c r="BR351" i="10"/>
  <c r="BR542" i="10"/>
  <c r="BR599" i="10"/>
  <c r="BR604" i="10"/>
  <c r="BR39" i="10"/>
  <c r="BR565" i="10"/>
  <c r="BR576" i="10"/>
  <c r="BR523" i="10"/>
  <c r="BR492" i="10"/>
  <c r="BR418" i="10"/>
  <c r="BR493" i="10"/>
  <c r="BR308" i="10"/>
  <c r="BR427" i="10"/>
  <c r="BR11" i="10"/>
  <c r="BR585" i="10"/>
  <c r="BR611" i="10"/>
  <c r="BR376" i="10"/>
  <c r="BR439" i="10"/>
  <c r="BR389" i="10"/>
  <c r="BR573" i="10"/>
  <c r="BR522" i="10"/>
  <c r="BR539" i="10"/>
  <c r="BR461" i="10"/>
  <c r="BR556" i="10"/>
  <c r="BR569" i="10"/>
  <c r="BR481" i="10"/>
  <c r="BR448" i="10"/>
  <c r="BR607" i="10"/>
  <c r="BR467" i="10"/>
  <c r="BR429" i="10"/>
  <c r="BR404" i="10"/>
  <c r="BR457" i="10"/>
  <c r="BR381" i="10"/>
  <c r="BR399" i="10"/>
  <c r="BR416" i="10"/>
  <c r="BR519" i="10"/>
  <c r="BR564" i="10"/>
  <c r="BR550" i="10"/>
  <c r="BR488" i="10"/>
  <c r="BR484" i="10"/>
  <c r="BR476" i="10"/>
  <c r="BR350" i="10"/>
  <c r="BR494" i="10"/>
  <c r="BR324" i="10"/>
  <c r="BR422" i="10"/>
  <c r="AV6" i="11"/>
  <c r="AV5" i="11"/>
  <c r="AV2" i="11"/>
  <c r="AV3" i="11"/>
  <c r="BR442" i="10"/>
  <c r="BR584" i="10"/>
  <c r="BR425" i="10"/>
  <c r="BR562" i="10"/>
  <c r="BR558" i="10"/>
  <c r="BR428" i="10"/>
  <c r="BR323" i="10"/>
  <c r="BR403" i="10"/>
  <c r="BR520" i="10"/>
  <c r="BR426" i="10"/>
  <c r="BR377" i="10"/>
  <c r="BR386" i="10"/>
  <c r="BR497" i="10"/>
  <c r="BR506" i="10"/>
  <c r="BR208" i="10"/>
  <c r="BR135" i="10"/>
  <c r="BR436" i="10"/>
  <c r="BR402" i="10"/>
  <c r="BR507" i="10"/>
  <c r="BR577" i="10"/>
  <c r="BR593" i="10"/>
  <c r="BR601" i="10"/>
  <c r="BR483" i="10"/>
  <c r="BR460" i="10"/>
  <c r="BR587" i="10"/>
  <c r="BR590" i="10"/>
  <c r="BR380" i="10"/>
  <c r="BR412" i="10"/>
  <c r="BR540" i="10"/>
  <c r="BR445" i="10"/>
  <c r="BR419" i="10"/>
  <c r="BR309" i="10"/>
  <c r="BR612" i="10"/>
  <c r="BR567" i="10"/>
  <c r="BR505" i="10"/>
  <c r="BR574" i="10"/>
  <c r="BR473" i="10"/>
  <c r="BR451" i="10"/>
  <c r="BR468" i="10"/>
  <c r="BR433" i="10"/>
  <c r="BR405" i="10"/>
  <c r="BR583" i="10"/>
  <c r="BR367" i="10"/>
  <c r="BR501" i="10"/>
  <c r="BR456" i="10"/>
  <c r="BR363" i="10"/>
  <c r="BR571" i="10"/>
  <c r="BR311" i="10"/>
  <c r="BR588" i="10"/>
  <c r="BR531" i="10"/>
  <c r="BR582" i="10"/>
  <c r="BR446" i="10"/>
  <c r="BR449" i="10"/>
  <c r="BR551" i="10"/>
  <c r="BR546" i="10"/>
  <c r="BR431" i="10"/>
  <c r="BR383" i="10"/>
  <c r="BR561" i="10"/>
  <c r="BR524" i="10"/>
  <c r="BR361" i="10"/>
  <c r="BR549" i="10"/>
  <c r="BR310" i="10"/>
  <c r="BR466" i="10"/>
  <c r="BR362" i="10"/>
  <c r="BR432" i="10"/>
  <c r="BR594" i="10"/>
  <c r="BR538" i="10"/>
  <c r="BR616" i="10"/>
  <c r="BR589" i="10"/>
  <c r="BR410" i="10"/>
  <c r="BR327" i="10"/>
  <c r="BR516" i="10"/>
  <c r="BR470" i="10"/>
  <c r="BR610" i="10"/>
  <c r="BR316" i="10"/>
  <c r="BR434" i="10"/>
  <c r="BR443" i="10"/>
  <c r="BR566" i="10"/>
  <c r="BR390" i="10"/>
  <c r="BR420" i="10"/>
  <c r="BR598" i="10"/>
  <c r="BR326" i="10"/>
  <c r="BR394" i="10"/>
  <c r="BR606" i="10"/>
  <c r="BR415" i="10"/>
  <c r="BR478" i="10"/>
  <c r="BR318" i="10"/>
  <c r="BR575" i="10"/>
  <c r="BR490" i="10"/>
  <c r="BR508" i="10"/>
  <c r="BR191" i="10"/>
  <c r="BR541" i="10"/>
  <c r="BR529" i="10"/>
  <c r="BR322" i="10"/>
  <c r="BR514" i="10"/>
  <c r="BR555" i="10"/>
  <c r="BR392" i="10"/>
  <c r="BR370" i="10"/>
</calcChain>
</file>

<file path=xl/sharedStrings.xml><?xml version="1.0" encoding="utf-8"?>
<sst xmlns="http://schemas.openxmlformats.org/spreadsheetml/2006/main" count="12962" uniqueCount="5618">
  <si>
    <t>QQ</t>
  </si>
  <si>
    <t>No. Compromiso</t>
  </si>
  <si>
    <t>ESTADO DEL CONTRATO</t>
  </si>
  <si>
    <t>ALERTA</t>
  </si>
  <si>
    <t>No. SIPSE</t>
  </si>
  <si>
    <t>FECHA DE CARGUE SIPSE</t>
  </si>
  <si>
    <t xml:space="preserve">No. PUBLICACIÓN SECOP </t>
  </si>
  <si>
    <t>NÚMERO DE CONTRATO</t>
  </si>
  <si>
    <t xml:space="preserve">CONTRATISTA </t>
  </si>
  <si>
    <t>LINK DEL PROCESO</t>
  </si>
  <si>
    <t>CÓDIGO PRINCIPAL UNSPSC</t>
  </si>
  <si>
    <t>ID DEL PROCESO PLATAFORMA</t>
  </si>
  <si>
    <t>ID DEL CONTRATO PLATAFORMA</t>
  </si>
  <si>
    <t>CDP</t>
  </si>
  <si>
    <t>FECHA CDP</t>
  </si>
  <si>
    <t>RP</t>
  </si>
  <si>
    <t>FECHA RP</t>
  </si>
  <si>
    <t>RUBRO</t>
  </si>
  <si>
    <t xml:space="preserve">MODALIDAD DE SELECCIÓN </t>
  </si>
  <si>
    <t>TIPO DE CONTRATO</t>
  </si>
  <si>
    <t>No. DE OFERENTES DEL PROCESO</t>
  </si>
  <si>
    <t>OBJETO</t>
  </si>
  <si>
    <t>REPRESENTANTE LEGAL</t>
  </si>
  <si>
    <t>INTEGRANTES 
CONSORCIO /UT</t>
  </si>
  <si>
    <t>DEPENDENCIA</t>
  </si>
  <si>
    <t>NIT / CÉDULA</t>
  </si>
  <si>
    <t>DESIGNACIÓN SUPERVISIÓN</t>
  </si>
  <si>
    <t>NIT / CÉDULA2</t>
  </si>
  <si>
    <t>NÚMERO MEMORANDO DESIGNACIÓN APOYO A LA SUPERVISIÓN</t>
  </si>
  <si>
    <t xml:space="preserve">TIPO DE GASTO </t>
  </si>
  <si>
    <t>FECHA SUSCRIPCIÓN CONTRATO</t>
  </si>
  <si>
    <t>VALOR INICIAL DEL CONTRATO</t>
  </si>
  <si>
    <t>FECHA ACTA DE INICIO</t>
  </si>
  <si>
    <t>FECHA DE TERMINACIÓN INICIAL</t>
  </si>
  <si>
    <t>PLAZO DE EJECUCIÓN DÍAS</t>
  </si>
  <si>
    <t xml:space="preserve">PLAZO DE EJECUCIÓN MESES </t>
  </si>
  <si>
    <t xml:space="preserve">VALOR MENSUAL </t>
  </si>
  <si>
    <t>ANTICIPOS</t>
  </si>
  <si>
    <t>VALOR ANTICIPOS</t>
  </si>
  <si>
    <t>NUMERO TOTAL DE ADICIONES</t>
  </si>
  <si>
    <t>PRORROGAS</t>
  </si>
  <si>
    <t xml:space="preserve">VALOR ADICIONES </t>
  </si>
  <si>
    <t>VALOR ADICIÓN 1</t>
  </si>
  <si>
    <t>DÍAS PRORROGA 1</t>
  </si>
  <si>
    <t>CDP ADICIÓN 1</t>
  </si>
  <si>
    <t>FECHA CDP ADICIÓN 1</t>
  </si>
  <si>
    <t>RP ADICIÓN 1</t>
  </si>
  <si>
    <t>FECHA RP ADICIÓN 1</t>
  </si>
  <si>
    <t>VALOR ADICIÓN 2</t>
  </si>
  <si>
    <t>DÍAS PRORROGA  2</t>
  </si>
  <si>
    <t>CDP ADICIÓN 2</t>
  </si>
  <si>
    <t>FECHA CDP ADICIÓN 2</t>
  </si>
  <si>
    <t>RP ADICIÓN 2</t>
  </si>
  <si>
    <t>FECHA RP ADICIÓN 2</t>
  </si>
  <si>
    <t>VALOR ADICIÓN 3</t>
  </si>
  <si>
    <t>DÍAS PRORROGA 3</t>
  </si>
  <si>
    <t>CDP ADICIÓN 3</t>
  </si>
  <si>
    <t>FECHA CDP ADICIÓN 3</t>
  </si>
  <si>
    <t>RP ADICIÓN 3</t>
  </si>
  <si>
    <t>FECHA RP ADICIÓN 3</t>
  </si>
  <si>
    <t>VALOR ADICIÓN 4</t>
  </si>
  <si>
    <t>DÍAS PRORROGA 4</t>
  </si>
  <si>
    <t>CDP ADICIÓN 4</t>
  </si>
  <si>
    <t>FECHA CDP ADICIÓN 4</t>
  </si>
  <si>
    <t>RP ADICIÓN 4</t>
  </si>
  <si>
    <t>FECHA RP ADICIÓN 4</t>
  </si>
  <si>
    <t>TOTAL PRORROGAS</t>
  </si>
  <si>
    <t>VALOR ADICIONES TOTAL</t>
  </si>
  <si>
    <t>TOTAL DÍAS SUSPENDIDOS</t>
  </si>
  <si>
    <t>FECHA DE TERMINACIÓN FINAL</t>
  </si>
  <si>
    <t>VALOR FINAL CONTRATO</t>
  </si>
  <si>
    <t>% DE EJECUCIÓN EN TIEMPO</t>
  </si>
  <si>
    <t xml:space="preserve">FECHA ACTA DE LIQUIDACIÓN </t>
  </si>
  <si>
    <t>OBSERVACIÓN</t>
  </si>
  <si>
    <t>OBLIGACIONES ESPECIFICAS</t>
  </si>
  <si>
    <t>PERFIL</t>
  </si>
  <si>
    <t>EXPERIENCIA</t>
  </si>
  <si>
    <t>EN EJECUCIÓN</t>
  </si>
  <si>
    <t>YULY TATIANA SILVA ESPINEL</t>
  </si>
  <si>
    <t>MONICA YAQUELINE GONZALEZ CASTAÑEDA</t>
  </si>
  <si>
    <t>O230117459920242327</t>
  </si>
  <si>
    <t>CONTRATACIÓN DIRECTA</t>
  </si>
  <si>
    <t>PRESTACIÓN DE SERVICIOS PROFESIONALES</t>
  </si>
  <si>
    <t>-</t>
  </si>
  <si>
    <t>BOGOTANEIDAD</t>
  </si>
  <si>
    <t>JENNY ALEJANDRA RODRIGUEZ BERMÚDEZ</t>
  </si>
  <si>
    <t xml:space="preserve">ANGIE CAROLINA PRIETO ALVARADO </t>
  </si>
  <si>
    <t>INVERSIÓN</t>
  </si>
  <si>
    <t>Dos años de experiencia profesional</t>
  </si>
  <si>
    <t xml:space="preserve">OSCAR ANDRES CONTECHA PANIAGUA </t>
  </si>
  <si>
    <t>CONTRATACIÓN</t>
  </si>
  <si>
    <t>JENY MARCELA REINA WILCHES</t>
  </si>
  <si>
    <t>JUAN DAVID GONZALEZ PIRAZAN</t>
  </si>
  <si>
    <t>ROBIDSON GERARDO NIÑO RUIZ</t>
  </si>
  <si>
    <t>JOSE ALFREDO PIRAQUIVE RODRIGUEZ</t>
  </si>
  <si>
    <t>ARACELYS ELISA RIVERA VIZCANO</t>
  </si>
  <si>
    <t>CLAUDIA VICTORIA PAEZ CALDERÓN</t>
  </si>
  <si>
    <t>LINA MARIA RODRIGUEZ BERMUDEZ</t>
  </si>
  <si>
    <t>PRESTACIÓN DE SERVICIOS DE APOYO A LA GESTIÓN</t>
  </si>
  <si>
    <t>Dos años de experiencia laboral</t>
  </si>
  <si>
    <t>GISSELLA PAOLA SALAZAR RAMOS</t>
  </si>
  <si>
    <t>LUZ HELENA PINZÓN CACERES</t>
  </si>
  <si>
    <t>JESSICA JULIETH CARDONA JARAMILLO</t>
  </si>
  <si>
    <t>LEONARDO MARTINEZ VARELA</t>
  </si>
  <si>
    <t>O230117459920242388</t>
  </si>
  <si>
    <t>PRESTAR LOS SERVICIOS PROFESIONALES PARA APOYAR LA EJECUCIÓN Y SEGUIMIENTO DEL PROYECTO RECREACIÓN Y DEPORTE DEL FONDO DE DESARROLLO RURAL DE SUMAPAZ. 2388</t>
  </si>
  <si>
    <t>DEPORTE Y RECREACIÓN</t>
  </si>
  <si>
    <t>FABIO RICARDO DIAZ BELTRAN</t>
  </si>
  <si>
    <t>CAROLINA MORRIS PRIETO</t>
  </si>
  <si>
    <t>Dos años un mes de experiencia profesional</t>
  </si>
  <si>
    <t>RAUL AUGUSTO BECERRA NOVOA</t>
  </si>
  <si>
    <t>TRANSFORMACIÓN Y PRESUPUESTOS PARTICIPATIVOS</t>
  </si>
  <si>
    <t>ANGIE CAROLINA PRIETO ALVARADO</t>
  </si>
  <si>
    <t>WILLIAM PALACIOS PALACIOS</t>
  </si>
  <si>
    <t>ALEJANDRA LIZETH VARGAS MONTEALEGRE</t>
  </si>
  <si>
    <t>O230117459920242315</t>
  </si>
  <si>
    <t>EMPRENDIMIENTO</t>
  </si>
  <si>
    <t>GABRIEL FERNANDO NIÑO APONTE</t>
  </si>
  <si>
    <t>MAURICIO TORRES DIAZ</t>
  </si>
  <si>
    <t>O230117459920242486</t>
  </si>
  <si>
    <t>CULTURA</t>
  </si>
  <si>
    <t>ALEXANDRA CATALINA AMADOR TORRES</t>
  </si>
  <si>
    <t>No requiere experiencia</t>
  </si>
  <si>
    <t>HECTOR ALEXANDER GOMEZ MORENO</t>
  </si>
  <si>
    <t>O230117459920242703</t>
  </si>
  <si>
    <t>EDUCACIÓN</t>
  </si>
  <si>
    <t>JHON MAURICIO LINARES BASTO</t>
  </si>
  <si>
    <t>ALVARO IGNACIO BENAVIDES VELASQUEZ</t>
  </si>
  <si>
    <t>PRESTAR SERVICIOS DE APOYO ADMINISTRATIVO PARA EL FORTALECIMIENTO Y DESARROLLO DE LAS ACTIVIDADES DE GESTIÓN CULTURAL EN LA LOCALIDAD DE SUMAPAZ. 2486</t>
  </si>
  <si>
    <t>EDNA PATRICIA RANGEL BARRAGÁN</t>
  </si>
  <si>
    <t>Seis años un mes de experiencia profesional</t>
  </si>
  <si>
    <t>CARLOS EDUARDO RODRIGUEZ CHAPARRO</t>
  </si>
  <si>
    <t xml:space="preserve">ESMERALDA GONZÁLEZ LONDOÑO </t>
  </si>
  <si>
    <t>CLAUDIA GARCIA ECHEVERRI</t>
  </si>
  <si>
    <t>EFRAIN MOLANO VARGAS</t>
  </si>
  <si>
    <t>ADRIANA PAOLA AGUILERA PEÑA</t>
  </si>
  <si>
    <t>NIDIA LUCERO CAICEDO BARRETO</t>
  </si>
  <si>
    <t>JOSETH ALFREDO LOAIZA DE LA HOZ</t>
  </si>
  <si>
    <t>YEFFERSON ANDRES SOTO COLLAZOS</t>
  </si>
  <si>
    <t>YINETH MARITZA CRUZ BELTRAN</t>
  </si>
  <si>
    <t>PRESTAR SERVICIOS PROFESIONALES DE APOYO A LA GESTIÓN PARA LA GESTIÓN PRESUPUESTAL Y DE TESORERÍA DEL ÁREA DE GESTIÓN DE DESARROLLO LOCAL DE LA ALCALDÍA LOCAL DE SUMAPAZ. 2327</t>
  </si>
  <si>
    <t>PRESUPUESTO</t>
  </si>
  <si>
    <t>CLAUDIA PATRICIA FORERO GAMBOA</t>
  </si>
  <si>
    <t>HELBER AURELIO SILVA LEGUIZAMON</t>
  </si>
  <si>
    <t>PRESTAR LOS SERVICIOS PROFESIONALES PARA APOYAR LOS PROCESOS ADMINISTRATIVOS Y FINANCIEROS DEL ÁREA DE GESTIÓN DE DESARROLLO LOCAL, DE LA ALCALDÍA LOCAL DE SUMAPAZ. 2327</t>
  </si>
  <si>
    <t>BERNARDO ESCOBAR RIVERA</t>
  </si>
  <si>
    <t>JANETH PATRICIA MOLINA</t>
  </si>
  <si>
    <t>ISIS KATHERINE ESPITIA TORRES</t>
  </si>
  <si>
    <t>Tres años de experiencia laboral</t>
  </si>
  <si>
    <t>DIEGO FERNANDO BERNAL LOPEZ</t>
  </si>
  <si>
    <t>MARÍA CAMILA MARTINEZ TORRES</t>
  </si>
  <si>
    <t>HERNAN STIBEN PAIPILLA PATIÑO</t>
  </si>
  <si>
    <t>DAYMER RIOS CIFUENTES</t>
  </si>
  <si>
    <t>O230117459920242386</t>
  </si>
  <si>
    <t>MIGUEL ALFONSO VALBUENA SUAREZ</t>
  </si>
  <si>
    <t>MARIA CAMILA NIEVES PARRA</t>
  </si>
  <si>
    <t>80111600 </t>
  </si>
  <si>
    <t>O230117459920242324</t>
  </si>
  <si>
    <t>MILENY HILARION RIOS</t>
  </si>
  <si>
    <t>AYDA DENISSE PEDRAZA HERNANDEZ</t>
  </si>
  <si>
    <t>ALMACÉN</t>
  </si>
  <si>
    <t>EDILSON VARGAS MORENO</t>
  </si>
  <si>
    <t>ADRIANA JINETH CARRILLO RODRIGUEZ</t>
  </si>
  <si>
    <t>CONTABILIDAD</t>
  </si>
  <si>
    <t xml:space="preserve">HECTOR ALEXANDER GOMEZ MORENO </t>
  </si>
  <si>
    <t>JENNI LILIANA PALACIOS MORALES</t>
  </si>
  <si>
    <t>O230117459920242682</t>
  </si>
  <si>
    <t xml:space="preserve">AGROAMBIENTAL </t>
  </si>
  <si>
    <t>JULIE PAULIN CARO FORERO</t>
  </si>
  <si>
    <t>CARLOS ALBERTO HERNANDEZ CASTRILLO</t>
  </si>
  <si>
    <t>JUAN FELIPE FLOREZ GALEANO</t>
  </si>
  <si>
    <t>PRESTAR LOS SERVICIOS PROFESIONALES PARA APOYAR LOS PROCESOS DE PLANEACIÓN, ADMINISTRATIVOS, FINANCIEROS Y PRESUPUESTALES DEL FONDO DE DESARROLLO RURAL DE SUMAPAZ. 2327</t>
  </si>
  <si>
    <t>OBLIGACIONES POR PAGAR</t>
  </si>
  <si>
    <t>NAYIB SELENIA CALIFA GARZÓN</t>
  </si>
  <si>
    <t>OSCAR JAVIER BARAJAS ALVARADO</t>
  </si>
  <si>
    <t>O230117459920242666</t>
  </si>
  <si>
    <t>PRESTAR LOS SERVICIOS PROFESIONALES PARA APOYAR EL FORTALECIMIENTO DEL SERVICIO DE ASISTENCIA TÉCNICA AGROPECUARIA DE LA LOCALIDAD DE SUMAPAZ. 2666</t>
  </si>
  <si>
    <t>JULIETH ALEJANDRA MUÑOZ ROMERO</t>
  </si>
  <si>
    <t>O230117459920242398</t>
  </si>
  <si>
    <t>YEIMY JOHANA GUTIERREZ CASTRO</t>
  </si>
  <si>
    <t>CRISTIAN ANDRES VASQUEZ CHINGATE</t>
  </si>
  <si>
    <t>Seis años de experiencia laboral</t>
  </si>
  <si>
    <t>OMAR ARTURO CALDERON ZAQUE</t>
  </si>
  <si>
    <t>PRESTAR SUS SERVICIOS PROFESIONALES PARA APOYAR EL CUBRIMIENTO DE LAS ACTIVIDADES, CRONOGRAMAS Y AGENDA DE LA ALCALDÍA LOCAL A NIVEL INTERNO Y EXTERNO, ASÍ COMO LA GENERACIÓN DE CONTENIDOS PERIODÍSTICOS. 2327</t>
  </si>
  <si>
    <t>PRENSA</t>
  </si>
  <si>
    <t>CAMILA ALEJANDRA JIMENEZ DURÁN</t>
  </si>
  <si>
    <t>ROBERTO SEBASTIAN BARRERA CASTIBLANCO</t>
  </si>
  <si>
    <t>NAYIBE VALENTINA SUAREZ GUARNIZO</t>
  </si>
  <si>
    <t>DESPACHO</t>
  </si>
  <si>
    <t>GISELLE MARINA NIETO PIANDOY</t>
  </si>
  <si>
    <t>ANA MARIA CAMPOS FLOREZ</t>
  </si>
  <si>
    <t>LIDIA JINNETH RIOS TUNAROSA</t>
  </si>
  <si>
    <t>JUBA NIRSA POVEDA VARGAS</t>
  </si>
  <si>
    <t>CAMILO HERNANDEZ ORTEGA</t>
  </si>
  <si>
    <t>LEIDY CAROLINA MONTES MORALES</t>
  </si>
  <si>
    <t>PRESTAR LOS SERVICIOS PROFESIONALES AL ÁREA DE GESTIÓN DE DESARROLLO LOCAL, PARA APOYAR LA GESTIÓN DE LAS OBLIGACIONES POR PAGAR Y PRESUPUESTAL DE LA ALCALDÍA LOCAL DE SUMAPAZ. 2327</t>
  </si>
  <si>
    <t>DANIELA ALEJANDRA RUBIANO VIDAL</t>
  </si>
  <si>
    <t>MARCELA TORRES RAMIREZ</t>
  </si>
  <si>
    <t>POLICIVO</t>
  </si>
  <si>
    <t>SANDRA PATRICIA PAEZ ACEVEDO</t>
  </si>
  <si>
    <t>MICHAEL STEVEN RENGIFO MAHECHA</t>
  </si>
  <si>
    <t>O230117459920242289</t>
  </si>
  <si>
    <t>DIANA LORENA HILARION PLAZAS</t>
  </si>
  <si>
    <t>JEYNER EUDALDO QUINTERO ROPERO</t>
  </si>
  <si>
    <t>PARQUE AUTOMOTOR</t>
  </si>
  <si>
    <t>LUZ ALEJANDRA BETANCUR</t>
  </si>
  <si>
    <t>O230117459920242265</t>
  </si>
  <si>
    <t xml:space="preserve">CONECTIVIDAD </t>
  </si>
  <si>
    <t>MONICA MARIA HERRERA RAMIREZ</t>
  </si>
  <si>
    <t>ABRAHAM EDUARDO ACOSTA DIAZ</t>
  </si>
  <si>
    <t>CORREGIDURÍAS</t>
  </si>
  <si>
    <t>YEISON FERNANDO PAEZ MENDOZA</t>
  </si>
  <si>
    <t>O230117459920242671</t>
  </si>
  <si>
    <t>ESTEBAN LOPEZ TELLEZ</t>
  </si>
  <si>
    <t>EDGAR BRAYAN SMITH VILLALOBOS VASQUEZ</t>
  </si>
  <si>
    <t>PRESTAR LOS SERVICIOS PROFESIONALES PARA APOYAR LA PLANEACIÓN, SEGUIMIENTO, EJECUCIÓN Y CONTROL DE LOS PROYECTOS AMBIENTALES Y DE DESARROLLO RURAL SOSTENIBLE, DEL FONDO DE DESARROLLO RURAL DE SUMAPAZ. 2671</t>
  </si>
  <si>
    <t>DUVAN HERNAN HERNANDEZ TORRES</t>
  </si>
  <si>
    <t>O230117459920242290</t>
  </si>
  <si>
    <t>ADOLFO ALFREDO ABALLAY ORTEGÓN</t>
  </si>
  <si>
    <t>ALFONSO HERNANDEZ MARTINEZ</t>
  </si>
  <si>
    <t>PRESTAR SUS SERVICIOS COMO AUXILIAR PARA APOYAR EL DESARROLLO DE LAS ACTIVIDADES DE CAMPO REQUERIDAS EN LOS PROYECTOS DE RESTAURACIÓN ECOLÓGICA DE LOCALIDAD DE SUMAPAZ. 2682</t>
  </si>
  <si>
    <t>ERING DANIELA GRANADA SERRATO</t>
  </si>
  <si>
    <t>BLANCA LIBIA PORRAS LOPEZ</t>
  </si>
  <si>
    <t>FABIOLA TORRES DIMATE</t>
  </si>
  <si>
    <t>JOSE MANUEL MUÑOZ BAQUERO</t>
  </si>
  <si>
    <t>LOGÍSTICA</t>
  </si>
  <si>
    <t>LEONELA BLANCO CHAVEZ</t>
  </si>
  <si>
    <t>O230117459920242541</t>
  </si>
  <si>
    <t>PRESTAR LOS SERVICIOS PROFESIONALES PARA APOYAR LA EJECUCIÓN DEL PROYECTO RELACIONADO CON MUJER Y EQUIDAD DE GÉNERO, Y DEMÁS PROCESOS ASOCIADOS A SU TRANSVERSALIZACIÓN A NIVEL LOCAL. 2541</t>
  </si>
  <si>
    <t>OSCAR FABIAN APOLINAR BOCANEGRA</t>
  </si>
  <si>
    <t>GERARDO VILLALBA BAQUERO</t>
  </si>
  <si>
    <t>O230117459920242230</t>
  </si>
  <si>
    <t>DIALOGO SOCIAL Y DERECHOS HUMANOS</t>
  </si>
  <si>
    <t xml:space="preserve"> JULIAN DAVID BECERRA MARTINEZ</t>
  </si>
  <si>
    <t>JORGE MAURICIO CARDENAS ROBAYO</t>
  </si>
  <si>
    <t>DANIEL ESTEBAN MILLAN LOZANO</t>
  </si>
  <si>
    <t>PRESTAR LOS SERVICIOS PROFESIONALES VETERINARIOS PARA EL FORTALECIMIENTO DEL SERVICIO DE ASISTENCIA TÉCNICA PECUARIA Y EL BIENESTAR Y PROTECCIÓN ANIMAL TERRITORIAL EN LA LOCALIDAD DE SUMAPAZ. 2666</t>
  </si>
  <si>
    <t>LEOPOLDO ROMERO HERRERA</t>
  </si>
  <si>
    <t>LUIS ALFREDO MORALES TORRES</t>
  </si>
  <si>
    <t>YENNY PATRICIA CRUZ ALVAREZ</t>
  </si>
  <si>
    <t>PRESTAR LOS SERVICIOS COMO GESTOR COMUNITARIO PARA LA IMPLEMENTACIÓN Y SEGUIMIENTO DE PROGRAMAS DE PROMOCIÓN DE LA SALUD PARA GARANTIZAR DESARROLLO E IMPLEMENTACIÓN DE ESTRATEGIAS QUE FACILITEN ACTIVIDADES COMUNITARIAS, EN GARANTÍA DEL ACCESO Y LA ATENCIÓN INTEGRAL EN SALUD EN LA LOCALIDAD DE SUMAPAZ. 2324</t>
  </si>
  <si>
    <t>Nivel academico: bachiller; observacion(es): título de bachiller en cualquier modalidad. con 24 meses de experiencia laboral debidamente certificada</t>
  </si>
  <si>
    <t>LIZETH DAYAN SUAREZ LOPEZ</t>
  </si>
  <si>
    <t>LIBARDO DIAZ DIAZ</t>
  </si>
  <si>
    <t>EDISON FERNEY MARTINEZ MOLINA</t>
  </si>
  <si>
    <t>JUAN FERNANDO PIÑEROS BAEZ</t>
  </si>
  <si>
    <t>CUENTAS</t>
  </si>
  <si>
    <t>MARISELA GIL RAMIREZ</t>
  </si>
  <si>
    <t>MARTA LUCIA VILLALBA BAQUERO</t>
  </si>
  <si>
    <t>JANEIRY ROMERO HERNANDEZ</t>
  </si>
  <si>
    <t>LAURA VALENTINA HOLGUÍN MEDINA</t>
  </si>
  <si>
    <t>VIVIANA MARCELA SUSA RUNZA</t>
  </si>
  <si>
    <t>SINDY CARINA CHIPATECUA MORENO</t>
  </si>
  <si>
    <t>JENNY CAROLINA GIRON CUERVO</t>
  </si>
  <si>
    <t>DIANA CAROLINA CORTES</t>
  </si>
  <si>
    <t>VERONICA LUCIA CASTRO CHIGUAZUQUE</t>
  </si>
  <si>
    <t>INFRAESTRUCTURA</t>
  </si>
  <si>
    <t>BENJAMIN MALDONADO TORO</t>
  </si>
  <si>
    <t>LUIS ARMANDO MORA GARZÓN</t>
  </si>
  <si>
    <t>KAREN VIVIANA GONZALEZ ARIZA</t>
  </si>
  <si>
    <t>EMERSON JAIR ALONSO ALARCÓN</t>
  </si>
  <si>
    <t>WILSON REY MORENO</t>
  </si>
  <si>
    <t>O230117459920242696</t>
  </si>
  <si>
    <t>SANTIAGO ANDRES SIERRA TAPIA</t>
  </si>
  <si>
    <t>LEIDY MILENA MONTAÑA GUTIERREZ</t>
  </si>
  <si>
    <t>TERMINACIÓN ANTICIPADA</t>
  </si>
  <si>
    <t>JOSE JEFERSON VIUCHE VIUCHE</t>
  </si>
  <si>
    <t>MARIA ANGELICA SUAREZ CHINGATE</t>
  </si>
  <si>
    <t>ANGELICA MICAN BAQUERO</t>
  </si>
  <si>
    <t>CINDY HORLEYE GAVIRIA TARAZONA</t>
  </si>
  <si>
    <t>PRESTAR LOS SERVICIOS DE APOYO ADMINISTRATIVO PARA LA GESTIÓN AGROAMBIENTAL DEL ÁREA DE GESTIÓN DE DESARROLLO LOCAL DE LA ALCALDÍA LOCAL DE SUMAPAZ. 2671</t>
  </si>
  <si>
    <t>MIRYAN CRISTINA PARRA DUQUE</t>
  </si>
  <si>
    <t>SINDY LORENA CHINGATE CHINGATE</t>
  </si>
  <si>
    <t>LAURA JIMENA GONZALEZ CRUZ</t>
  </si>
  <si>
    <t>O230117459920242613</t>
  </si>
  <si>
    <t>PRESTAR LOS SERVICIOS DE APOYO ADMINISTRATIVO A LA GESTIÓN AMBIENTAL INTERNA Y EXTERNA DE LA ALCALDÍA LOCAL DE SUMAPAZ. 2613</t>
  </si>
  <si>
    <t>JHOAN SEBASTIAN MOLINA ORDOÑEZ</t>
  </si>
  <si>
    <t>O230117459920242358</t>
  </si>
  <si>
    <t xml:space="preserve">JESIKA INDYRA VEGA WILCHES </t>
  </si>
  <si>
    <t>KATHERINE ROSARIO SUAREZ FRANCO</t>
  </si>
  <si>
    <t>CARLA NIAMED LOZANO TAUTIVA</t>
  </si>
  <si>
    <t>JAL</t>
  </si>
  <si>
    <t>WILLIAM DAVID OSPINO NIETO</t>
  </si>
  <si>
    <t>CAMILO ANDRES SARMIENTO CASTILLO</t>
  </si>
  <si>
    <t>PEDRO FERNANDO BONILLA PEREZ</t>
  </si>
  <si>
    <t>OMAR HERNAN HILARION RIOS</t>
  </si>
  <si>
    <t>MARÍA ALEJANDRA GOMEZ OSPINA</t>
  </si>
  <si>
    <t>MARIA DAYANY MELO AREVALO</t>
  </si>
  <si>
    <t>PRESTAR SERVICIOS DE APOYO TÉCNICO PARA LA IMPLEMENTACIÓN Y SEGUIMIENTO DE PROGRAMAS DE PROMOCIÓN DE LA SALUD, ASEGURANDO EL DESARROLLO DE ESTRATEGIAS COMUNITARIAS, CON ESPECIAL ÉNFASIS EN EL CIRCUITO DEL CUIDADO Y LA PROMOCIÓN DE LA SALUD SEXUAL Y REPRODUCTIVA. 2324</t>
  </si>
  <si>
    <t>ADELMO MONTAÑEZ CARDENAS</t>
  </si>
  <si>
    <t>CLARIBEL MARTÍNEZ HILARÍON</t>
  </si>
  <si>
    <t>IVAN DARIO CHINGATE MICAN</t>
  </si>
  <si>
    <t>EDGAR ANTONIO REINOSO QUITIAN</t>
  </si>
  <si>
    <t>DIANA CAROLINA ARISTIZABAL TEJEIRO</t>
  </si>
  <si>
    <t>YURY DANIELA PEREZ PAEZ</t>
  </si>
  <si>
    <t>PRESTAR LOS SERVICIOS DE APOYO ADMINISTRATIVO Y LOGÍSTICO EN LA EJECUCIÓN DE LOS PROYECTOS DE INVERSIÓN RELACIONADOS CON EL ACCESO A LA JUSTICIA INTEGRAL DE LA ALCALDÍA LOCAL DE SUMAPAZ. 2290</t>
  </si>
  <si>
    <t>REYNALDO RUBIO GALVIS</t>
  </si>
  <si>
    <t>SISTEMAS</t>
  </si>
  <si>
    <t>LEANDRO ADRIANO CASAS TORRES</t>
  </si>
  <si>
    <t>LUIS ALFONSO SALAZAR BARBOSA</t>
  </si>
  <si>
    <t>ANDRES FELIPE ARIAS ROJAS</t>
  </si>
  <si>
    <t>JUAN ESTEBAN MONTENEGRO BETANCOURT</t>
  </si>
  <si>
    <t>LEYDI VALERIA BOTELLO ORTEGA</t>
  </si>
  <si>
    <t>SEBASTIAN SOLANO ROJAS</t>
  </si>
  <si>
    <t>O230117459920242319</t>
  </si>
  <si>
    <t>PAZ Y RECONCILIACIÓN</t>
  </si>
  <si>
    <t>ELZON FERNEY DELGADO MORALES</t>
  </si>
  <si>
    <t>KARLA ANDREA PAZ DIAZ</t>
  </si>
  <si>
    <t>PRESTAR LOS SERVICIOS PROFESIONALES PARA LA PLANEACIÓN, PROGRAMACIÓN Y SEGUIMIENTO DE LOS PROCESOS ADMINISTRATIVOS DEL PARQUE AUTOMOTOR DE LA ALCALDÍA LOCAL DE SUMAPAZ. 2289</t>
  </si>
  <si>
    <t>WALTER DONADO SANTAMARÍA</t>
  </si>
  <si>
    <t>PRESTAR LOS SERVICIOS PROFESIONALES PARA REALIZAR EL SEGUIMIENTO OPERATIVO, ADMINISTRATIVO, TÉCNICO Y FINANCIERO DE LAS ACTIVIDADES CONCERNIENTES A LOS PROCESOS DE LOGÍSTICA DESARROLLADAS POR EL FONDO DE DESARROLLO LOCAL DE SUMAPAZ. 2327</t>
  </si>
  <si>
    <t>JUAN SEBASTIAN JARAMILLO GAITAN</t>
  </si>
  <si>
    <t>O230117459920242278</t>
  </si>
  <si>
    <t>JENIFFER PAOLA MARTINEZ FLOREZ</t>
  </si>
  <si>
    <t>YUDI YINETH REY RIOS</t>
  </si>
  <si>
    <t>JEFERSON ESPITIA CHAVES</t>
  </si>
  <si>
    <t>ELMAN CIFUENTES CASTAÑEDA</t>
  </si>
  <si>
    <t>PRESTAR SUS SERVICIOS PROFESIONALES COMO APOYO AL ÁREA DE GESTIÓN DEL DESARROLLO LOCAL DE LA ALCALDÍA LOCAL DE SUMAPAZ EN TEMAS DE CONTABILIDAD, ASÍ COMO, EN LOS TRÁMITES, PROCEDIMIENTOS Y APLICATIVOS DESIGNADOS. 2327</t>
  </si>
  <si>
    <t>LAURA VALENTINA CARDENAS REYES</t>
  </si>
  <si>
    <t>YOHANNA CLAVIJO</t>
  </si>
  <si>
    <t>ANGELICA LIZETH MORA PRIMERO</t>
  </si>
  <si>
    <t>VERONICA INES NIEBLES VARGAS</t>
  </si>
  <si>
    <t>MARY LUZ PARRA AVILA</t>
  </si>
  <si>
    <t>RAFAEL RICARDO PAEZ MENDOZA</t>
  </si>
  <si>
    <t>ESMERALDA GONZÁLEZ LONDOÑO</t>
  </si>
  <si>
    <t>JEISSON LEONARDO MONTOYA BRIÑEZ</t>
  </si>
  <si>
    <t>JAIRO ADRIANO ARTEGA VELASQUEZ</t>
  </si>
  <si>
    <t>IVAN ANDRES PEÑALOZA VALBUENA</t>
  </si>
  <si>
    <t>AGROAMBIENTAL</t>
  </si>
  <si>
    <t>FREDY HUMBERTO PEÑA FORERO</t>
  </si>
  <si>
    <t>OMAR ISRAEL CASTELLANOS MORALES</t>
  </si>
  <si>
    <t xml:space="preserve"> 1022997317 </t>
  </si>
  <si>
    <t>FRANCISCO JAVIER POSSO GALLEGO</t>
  </si>
  <si>
    <t>MEYER ERNESTO SILVA NAVARRETE</t>
  </si>
  <si>
    <t>EDWIN FERNNEY PENAGOS SOACHA</t>
  </si>
  <si>
    <t>ALEJANDRO BAUTISTA ROJAS</t>
  </si>
  <si>
    <t>AYLYN DANIELA MONROY SANTOS</t>
  </si>
  <si>
    <t>O230117459920242362</t>
  </si>
  <si>
    <t>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CATASTRAL. 2362</t>
  </si>
  <si>
    <t>GESTIÓN PREDIAL</t>
  </si>
  <si>
    <t>CARMENZA DIAZ ROSAS</t>
  </si>
  <si>
    <t>RAFAEL REINALDO ROMERO ROMERO</t>
  </si>
  <si>
    <t>ZAHIRA ALEJANDRA LOZANO PEÑA</t>
  </si>
  <si>
    <t>JAVIER ALEXANDER RAMIREZ</t>
  </si>
  <si>
    <t>BLANCA AURORA BAQUERO RINCÓN</t>
  </si>
  <si>
    <t>ANIBAL MORALES VEGA</t>
  </si>
  <si>
    <t>FREDY SILVA VARGAS</t>
  </si>
  <si>
    <t>PRESTAR LOS SERVICIOS PROFESIONALES ESPECIALIZADOS PARA GESTIONAR LOS PROYECTOS DE INVERSIÓN DE INFRAESTRUCTURA VIAL, QUE SE EJECUTAN CON LOS RECURSOS DEL FONDO DE DESARROLLO RURAL DE SUMAPAZ. 2289</t>
  </si>
  <si>
    <t>PRESTAR LOS SERVICIOS PROFESIONALES AL ÁREA DE GESTIÓN DE DESARROLLO LOCAL, PARA APOYAR LA PLANEACIÓN, EJECUCIÓN Y SEGUIMIENTO DEL PROYECTO DE INVERSIÓN ACCIONES PARA EL CUIDADO DE LA SALUD Y EL BIENESTAR DE LAS Y LOS SUMAPACEÑOS. 2324</t>
  </si>
  <si>
    <t>ANA MAURICIA MORENO URRUTIA</t>
  </si>
  <si>
    <t>ANDERSON CAMILO LAGOS VALDERRAMA</t>
  </si>
  <si>
    <t>CARLOS ALBERTO DELGADO CUERVO</t>
  </si>
  <si>
    <t>DIANA MARCELA PARDO ROMERO</t>
  </si>
  <si>
    <t>O230117459920242526</t>
  </si>
  <si>
    <t>KEILY MILENA GONZALEZ SUSA</t>
  </si>
  <si>
    <t>PRESTAR LOS SERVICIOS PROFESIONALES EN PRODUCCIÓN AGROPECUARIA PARA EL FORTALECIMIENTO DEL SERVICIO DE ASISTENCIA TÉCNICA AGROPECUARIA DE LA LOCALIDAD DE SUMAPAZ. 2671</t>
  </si>
  <si>
    <t>ANA ROSA BAUTISTA RINCÓN</t>
  </si>
  <si>
    <t>JESSIKA INDYRA VEGA WILCHES</t>
  </si>
  <si>
    <t>KAREN NATALIA NEIRA BAUTISTA</t>
  </si>
  <si>
    <t>JINA PAOLA CRUZ RODRÍGUEZ</t>
  </si>
  <si>
    <t>ANTONIO GOMEZ MORENO</t>
  </si>
  <si>
    <t>HECTOR LAVERDE MAHECHA</t>
  </si>
  <si>
    <t>NICOLAS DAVID NIÑO RUIZ</t>
  </si>
  <si>
    <t>PRESTAR LOS SERVICIOS DE APOYO ADMINISTRATIVO PARA APOYAR EL DESARROLLO DE LAS ACTIVIDADES DEL PROYECTO DE BIENESTAR ANIMAL DEL FONDO DE DESARROLLO RURAL DE SUMAPAZ. 2666</t>
  </si>
  <si>
    <t>LEIDY CATERINE CRUZ NEUQUE</t>
  </si>
  <si>
    <t>O230117459920242689</t>
  </si>
  <si>
    <t>LUISA FERNANDA LOZANO GRACIA</t>
  </si>
  <si>
    <t xml:space="preserve">INFRAESTRUCTURA </t>
  </si>
  <si>
    <t>PRESTAR LOS SERVICIOS TÉCNICOS DE APOYO JURÍDICO PARA LOS PROCESOS DE ATENCIÓN DE VÍCTIMAS, REPARACIÓN INTEGRAL Y JUSTICIA RESTAURATIVA DE LA ALCALDÍA LOCAL DE SUMAPAZ. 2319</t>
  </si>
  <si>
    <t>JEINSTH ANDREA TAUTIVA PINZÓN</t>
  </si>
  <si>
    <t>CLAUDIA PATRICIA GAMBA CASTRO</t>
  </si>
  <si>
    <t>ANGELIS POVEDA LOPEZ</t>
  </si>
  <si>
    <t>LUZ YADIRA CANTOR CASTILLO</t>
  </si>
  <si>
    <t>YOHANNA TELLEZ PEREZ</t>
  </si>
  <si>
    <t>MAYERLY ROMERO HILARIÓN</t>
  </si>
  <si>
    <t>JOHANA NATALY CASTAÑEDA ROMERO</t>
  </si>
  <si>
    <t>ELIZABETH ROMERO ROJAS</t>
  </si>
  <si>
    <t>MARIO ANTONIO JIMENEZ PORRAS</t>
  </si>
  <si>
    <t>YESMIT YISELA CAMPOS MORALES</t>
  </si>
  <si>
    <t>KAREN NAYIBE MARTINEZ MOLINA</t>
  </si>
  <si>
    <t>JOSE LAZARO SANTANA FIERRO</t>
  </si>
  <si>
    <t>JUAN SEBASTIAN SAAVEDRA RIAÑO</t>
  </si>
  <si>
    <t>ADRIANA LUCIA MORENO VARGAS</t>
  </si>
  <si>
    <t>EDUIN EDUARDO PARADA MACANA</t>
  </si>
  <si>
    <t>EDISON JAVIER VELASQUEZ RODRIGUEZ</t>
  </si>
  <si>
    <t>ANDRES FELIPE VEGA PIANDOY</t>
  </si>
  <si>
    <t>ERIKA MARCELA ROMERO PEREZ</t>
  </si>
  <si>
    <t>ELISA MARIA URIBE VELEZ</t>
  </si>
  <si>
    <t>NORBEY DANILO MARTINEZ MORALES</t>
  </si>
  <si>
    <t>ZAHIRA RESTOM VIERA</t>
  </si>
  <si>
    <t>PRESTAR SERVICIOS DE APOYO A LA GESTIÓN PARA LA ALCALDÍA LOCAL DE SUMAPAZ EN PRO DE FOMENTAR LOS PROCESOS DE DDHH, SEGURIDAD, CONVIVENCIA Y DIÁLOGO SOCIAL, EN LA IMPLEMENTACIÓN DE LOS PROGRAMAS DE LA ALCALDÍA GENERADO UN ACOMPAÑAMIENTO Y SOPORTE TANTO A LOS EVENTOS GENERALES COMO A LOS FENÓMENOS DE CONFLICTIVIDADES SOCIALES, EJERCICIOS DE MOVILIZACIÓN CIUDADANA, AGLOMERACIONES DE PÚBLICO Y ACOMPAÑAMIENTOS INTERINSTITUCIONALES. 2230</t>
  </si>
  <si>
    <t>LUDY ZENAIDA CASTIBLANCO PARRA</t>
  </si>
  <si>
    <t>PRESTAR LOS SERVICIOS PROFESIONALES AL ÁREA DE GESTIÓN DE DESARROLLO LOCAL PARA APOYAR LA PLANEACIÓN, EJECUCIÓN Y SEGUIMIENTO A LOS PROYECTOS DE INVERSIÓN DE INFRAESTRUCTURA DE LA ALCALDÍA LOCAL DE SUMAPAZ. 2289</t>
  </si>
  <si>
    <t>PRESTAR SUS SERVICIOS PROFESIONALES COMO ADMINISTRADOR DE LA RED DE LA ALCALDÍA LOCAL DE SUMAPAZ Y REALIZAR LA ACTUALIZACIÓN DE LOS DATOS EN LOS DIFERENTES SISTEMAS DE INFORMACIÓN. 2327</t>
  </si>
  <si>
    <t>WENDY TATIANA GOMEZ ROMERO</t>
  </si>
  <si>
    <t>SANDRA MILENA TEJADA MADRIGAL</t>
  </si>
  <si>
    <t>DIEGO RAMIRO GARCIA BEJARANO</t>
  </si>
  <si>
    <t>NA</t>
  </si>
  <si>
    <t>ASBLEIDY MICAN</t>
  </si>
  <si>
    <t>PRESTAR LOS SERVICIOS PROFESIONALES PARA APOYAR LOS PROCESOS DEL PARQUE AUTOMOTOR PESADO Y DE MAQUINARIA AMARILLA DE PROPIEDAD Y/O TENENCIA DEL FONDO DE DESARROLLO RURAL DE SUMAPAZ. 2289</t>
  </si>
  <si>
    <t>NAYIBE ALEJANDRA ROMERO REY</t>
  </si>
  <si>
    <t>JHOJAN ANDRES CASTAÑEDA SANCHEZ</t>
  </si>
  <si>
    <t>PRESTAR LOS SERVICIOS PROFESIONALES EN EL MANEJO, VALIDACIÓN Y ACTUALIZACIÓN DE LA INFORMACIÓN DE LOS APLICATIVOS INSTITUCIONALES DE SEGUIMIENTO DE LOS PROYECTOS DE INVERSIÓN DEL FONDO DE DESARROLLO RURAL DE SUMAPAZ. 2327</t>
  </si>
  <si>
    <t>PLANEACIÓN</t>
  </si>
  <si>
    <t>DIYER GERARDO PRIETO HURTADO</t>
  </si>
  <si>
    <t>ERIKA JULIETH RAMIREZ BERNAL</t>
  </si>
  <si>
    <t>PRESTAR SERVICIOS PROFESIONALES EN FISIOTERAPIA PARA LA ATENCIÓN INTEGRAL DE MUJERES CAMPESINAS DE LA LOCALIDAD DE SUMAPAZ, MEDIANTE ACCIONES DE PREVENCIÓN Y DE ATENCIÓN INDIVIDUAL Y COLECTIVA. 2541</t>
  </si>
  <si>
    <t>Nivel academico: bachiller; observacion(es): título de bachiller en cualquier modalidad con 36 meses de experiencia laboral debidamente certificada</t>
  </si>
  <si>
    <t>PRESTAR LOS SERVICIOS PROFESIONALES PARA BRINDAR APOYO PSICOSOCIAL Y EMOCIONAL A LAS VÍCTIMAS DEL CONFLICTO ARMADO DE LA LOCALIDAD DE SUMAPAZ EN EL MARCO DEL SIVJRNR. 2319</t>
  </si>
  <si>
    <t>LUIS ALEJANDRO MALDONADO RAMIREZ</t>
  </si>
  <si>
    <t>ANDREA CAROLINA PABÓN PABÓN</t>
  </si>
  <si>
    <t>SERGIO DANIEL MORA MACANA</t>
  </si>
  <si>
    <t>PRESTAR LOS SERVICIOS PROFESIONALES PARA FORTALECER EL SERVICIO DE ASISTENCIA TÉCNICA AGROPECUARIA EN LA LOCALIDAD DE SUMAPAZ, CON ENFOQUE EN LA IMPLEMENTACIÓN DE BUENAS PRÁCTICAS AGRÍCOLAS QUE PROMUEVAN LA PROTECCIÓN DE COBERTURAS VEGETALES, EL USO EFICIENTE DEL RECURSO HÍDRICO Y EL DESARROLLO DE SISTEMAS PRODUCTIVOS SOSTENIBLES. 2671</t>
  </si>
  <si>
    <t>WILSON NICOLAS LEE CUEVAS</t>
  </si>
  <si>
    <t>PRESTAR LOS SERVICIOS PROFESIONALES ESPECIALIZADOS PARA APOYAR LA PLANEACIÓN, SEGUIMIENTO, EJECUCIÓN Y CONTROL DE LOS PROYECTOS AMBIENTALES Y DE DESARROLLO RURAL SOSTENIBLE, DEL FONDO DE DESARROLLO RURAL DE SUMAPAZ. 2671</t>
  </si>
  <si>
    <t>DIEGO ALEJANDRO MILLAN MONTAÑEZ</t>
  </si>
  <si>
    <t>PRESTAR LOS SERVICIOS PROFESIONALES AL ÁREA DE GESTIÓN DE DESARROLLO LOCAL PARA APOYAR LA PLANEACIÓN, EJECUCIÓN Y SEGUIMIENTO A LOS PROYECTOS DE INVERSIÓN DE INFRAESTRUCTURA VIAL Y ACTIVIDADES DESIGNADAS POR EL DESPACHO DE LA ALCALDÍA LOCAL DE SUMAPAZ. 2289</t>
  </si>
  <si>
    <t>CESAR ORLANDO REY MEDINA</t>
  </si>
  <si>
    <t>MARCO ANTONIO CARDOZO BARRERA</t>
  </si>
  <si>
    <t>MAXIMILIANO LOPEZ SUAREZ</t>
  </si>
  <si>
    <t>JESUS ARVEY HENAO POLO</t>
  </si>
  <si>
    <t>SANTIAGO FELIPE PACHECO PAJARO</t>
  </si>
  <si>
    <t>DANIELA ROJAS SUAREZ</t>
  </si>
  <si>
    <t>CLARA BERSALID GONZALEZ CARO</t>
  </si>
  <si>
    <t>BRAYAN LEANDRO TORRES CLAVIJO</t>
  </si>
  <si>
    <t>FIRMADO</t>
  </si>
  <si>
    <t>EGNA MARÍA CORREA DIAZ</t>
  </si>
  <si>
    <t>ANA MILENA ROMERO ROMERO</t>
  </si>
  <si>
    <t>OMAR JAVIER GONZALEZ PENAGOS</t>
  </si>
  <si>
    <t>DEICY AMPARO MORALES TORRES</t>
  </si>
  <si>
    <t>DIANA ALEJANDRA VARGAS MARTINEZ</t>
  </si>
  <si>
    <t>SULMA NATALIA LOPEZ ROJAS</t>
  </si>
  <si>
    <t>CINDY GERALDINE GARCIA MORENO</t>
  </si>
  <si>
    <t>ANDRES ALBERTO LIEVANO RESTREPO</t>
  </si>
  <si>
    <t>CAMILO ESTEBAN LAGOS SABOGAL</t>
  </si>
  <si>
    <t>JENIFFER PAOLA MARTÍNEZ FLOREZ</t>
  </si>
  <si>
    <t>BRAYAN EDUARDO TORRES RAMIREZ</t>
  </si>
  <si>
    <t>CDI</t>
  </si>
  <si>
    <t>ZULMA YINEY ESCAMILLA TRIANA</t>
  </si>
  <si>
    <t>ADMINISTRATIVA</t>
  </si>
  <si>
    <t>PRESTAR LOS SERVICIOS PROFESIONALES PARA REALIZAR UN PROCESO DE INVESTIGACIÓN PARTICIPATIVA PARA LA GENERACIÓN DE MEMORIA HISTÓRICA SOBRE LAS VICTIMAS DE LA LOCALIDAD DE SUMAPAZ. 2319</t>
  </si>
  <si>
    <t>YAQUELIN REY MORENO</t>
  </si>
  <si>
    <t>OTTO HERNAN BETANCOURT MARTINEZ</t>
  </si>
  <si>
    <t>IVONNE ASTRID BAUTISTA BAUTISTA</t>
  </si>
  <si>
    <t>PRESTAR LOS SERVICIOS PROFESIONALES CON PLENA AUTONOMÍA TÉCNICA Y ADMINISTRATIVA, BRINDANDO ACOMPAÑAMIENTO JURÍDICO EN LA FORMULACIÓN DE LOS PROCESOS DE CONTRATACIÓN, ASÍ COMO EN EL DESARROLLO DE LAS ACTIVIDADES CONTRACTUALES Y POSTCONTRACTUALES REQUERIDAS POR EL ÁREA DE GESTIÓN DE DESARROLLO LOCAL DE LA ALCALDÍA LOCAL DE SUMAPAZ. 2327</t>
  </si>
  <si>
    <t>EDILSON HERNANDO MELO AREVALO</t>
  </si>
  <si>
    <t>INGRID JOHANNA ARDILA CARDENAS</t>
  </si>
  <si>
    <t>MARTHA PATRICIA MATEUS GONZALEZ</t>
  </si>
  <si>
    <t>ROSA UMAIRA CASTRO MORALES</t>
  </si>
  <si>
    <t>DAYANA ALEJANDRA MEJIA TORRES</t>
  </si>
  <si>
    <t>YAMILE ROMAN MUÑOZ</t>
  </si>
  <si>
    <t>Nivel academico:bachiller; observacion(es): título de bachiller en cualquier modalidad. con 24 meses de experiencia laboral debidamente certificada</t>
  </si>
  <si>
    <t>OSCAR CASTIBLANCO PATIÑO</t>
  </si>
  <si>
    <t>PRESTAR SUS SERVICIOS PROFESIONALES PARA APOYAR EL DESARROLLO DE ACTIVIDADES DE EMPRENDIMIENTOS SOSTENIBLES Y FORMACIÓN DE CAPACIDADES, EN LA LOCALIDAD DE SUMAPAZ A TRAVÉS DEL PROYECTO 2315</t>
  </si>
  <si>
    <t>ELDER ALFONSO SUAREZ MORA</t>
  </si>
  <si>
    <t>DINA ESPERANZA BLANCO ROJAS</t>
  </si>
  <si>
    <t>FINALIZADO</t>
  </si>
  <si>
    <t>FDRSCD-001-2025 (124906)</t>
  </si>
  <si>
    <t>001-2025-CPS-P (124906)</t>
  </si>
  <si>
    <t>RENNE ROMERO HERNANDEZ</t>
  </si>
  <si>
    <t>https://community.secop.gov.co/Public/Tendering/OpportunityDetail/Index?noticeUID=CO1.NTC.7481083&amp;isFromPublicArea=True&amp;isModal=False</t>
  </si>
  <si>
    <t>CO1.BDOS.7465395</t>
  </si>
  <si>
    <t>CO1.PCCNTR.7358446</t>
  </si>
  <si>
    <t>PRESTAR SUS SERVICIOS PROFESIONALES EN EL DESARROLLO Y GESTIÓN DE LOS PROCESOS CONTRACTUALES EN CADA UNA DE SUS ETAPAS DEL FONDO DE DESARROLLO RURAL DE SUMAPAZ. 2327</t>
  </si>
  <si>
    <t xml:space="preserve">NO APLICA </t>
  </si>
  <si>
    <t xml:space="preserve">ADICIÓN Y PRORROGA NÚMERO 1° AL CONTRATO DE PRESTACIÓN DE SERVICIOS NO. 001-2025-CPS-P (124906), CELEBRADO ENTRE EL FONDO DE DESARROLLO RURAL DE SUMAPAZ Y RENNE ROMERO HERNANDEZ.CLÁUSULA PRIMERA. – ADICIONAR el Contrato De Prestación De Servicios No. 001-2025-CPS-P (124906),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0012025-CPS-P (124906), por el término de TRES (03) MESES calendario a partir del TRES (03) de AGOSTO de 2025 y hasta el DOS (02) de NOVIEMBRE de 2025.  </t>
  </si>
  <si>
    <t>•	Realizar la revisión exhaustiva de los estudios previos, DTS, ficha EBI y NO Hay de los procesos contractuales asignados, con el fin de garantizar su calidad y precisión.
•	Realizar la solicitud de documentos de los contratos asignados en cumplimiento de las listas de
•	Chequeo que se encuentra en Matiz y verificar que cumplan con los requisitos legales para tramitar los procesos de contratación asignados
•	Realizar la publicación de los procesos contractuales en sus diferentes etapas de manera correcta y oportuna en Secop II y SIPSE, asegurando la transparencia y accesibilidad de la información de acuerdo a la numeración de la lista de chequeo vigente.
•	Realizar las modificaciones, liquidaciones o cierres contractuales asignadas en cumplimiento del objeto contractual, garantizando que se ajusten a las necesidades y requerimientos del contrato.
•	Actualizar periódicamente la información en las matrices de contratación para garantizar su relevancia y precisión en SIVICOF.
•	Asistir a las reuniones, comités de contratación, capacitaciones, comités de seguimiento a la ejecución contractual y otros eventos relacionados, con el fin de garantizar la coordinación y el cumplimiento del objeto contractual.
•	Responder y absolver consultas, solicitudes de información, citaciones, derechos de petición y requerimientos que sobre los temas, materia del contrato, que pueda llegar a formular cualquier autoridad o particular, dentro de los términos establecidos por la ley.
•	Las demás que sean inherentes al cumplimiento del objeto contractual y/o que le sean asignadas por el Alcalde Local.</t>
  </si>
  <si>
    <t>Profesional; profesión(es): Derecho, profesional en ciencias económicas ,profesional en ciencias administrativas</t>
  </si>
  <si>
    <t>Dos años de experiencia</t>
  </si>
  <si>
    <t>002-2025-CPS-P (124906)</t>
  </si>
  <si>
    <t>CO1.PCCNTR.7358677</t>
  </si>
  <si>
    <t> </t>
  </si>
  <si>
    <t>ADICIÓN Y PRORROGA NÚMERO 1° AL CONTRATO DE PRESTACIÓN DE SERVICIOS NO. 002-2025-CPS-P (124906), CELEBRADO ENTRE EL FONDO DE DESARROLLO RURAL DE SUMAPAZ Y ROBIDSSON GERARDO NIÑO RUIZ.CLÁUSULA PRIMERA. – ADICIONAR el Contrato De Prestación De Servicios No. 002-2025-CPS-P (124906),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002-2025-CPS-P (124906), por el término de TRES (03) MESES calendario a partir del TRES (03) de AGOSTO de 2025 y hasta el DOS (02) de NOVIEMBRE de 2025.</t>
  </si>
  <si>
    <t>003-2025-CPS-P (124906)</t>
  </si>
  <si>
    <t>CO1.PCCNTR.7375293</t>
  </si>
  <si>
    <t>ADICIÓN Y PRORROGA NÚMERO 1° AL CONTRATO DE PRESTACIÓN DE SERVICIOS NO. 003-2025-CPS-P (124906), CELEBRADO ENTRE EL FONDO DE DESARROLLO RURAL DE SUMAPAZ Y JUAN DAVID GONZÁLEZ PIRAZAN.CLÁUSULA PRIMERA. – ADICIONAR el Contrato De Prestación De Servicios No. 003-2025-CPS-P (124906), en 
la suma de DOCE MILLONES SEISCIENTOS MIL PESOS M/CTE ($12.600.000) del rubro O230117459920242327 “Fortalecimiento Institucional y sedes administrativas”, de conformidad con las consideraciones aquí señaladas, para un total del contrato de CINCUENTA MILLONES CUATROCIENTOS MIL PESOS M/CTE ($ 50.400.000).  CLÁUSULA SEGUNDA. - PRORROGAR el plazo de ejecución del Contrato De Prestación De Servicios No. 0032025-CPS-P (124906), por el término de DOS (02) MESES calendario a partir del TRES (03) de AGOSTO de 2025 y 
hasta el DOS (02) de OCTUBRE de 2025.                                                                                                                                                                                                                                                                                                ADICIÓN Y PRORROGA NÚMERO 1° AL CONTRATO DE PRESTACIÓN DE SERVICIOS NO. 003-2025-CPS-P (124906), CELEBRADO ENTRE EL FONDO DE DESARROLLO RURAL DE
SUMAPAZ Y JUAN DAVID GONZALEZ PIRAZAN.CLÁUSULA PRIMERA. – ADICIONAR el Contrato De Prestación De Servicios No. 003-2025-CPS-P (124906), en la suma de SEIS MILLONES TRESCIENTOS MIL PESOS M/CTE ($ 6.300.000) del rubroO230117459920242327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003-2025-CPS-P (124906), por el término de UN (01) MES calendario a partir del TRES (03) de OCTUBRE de 2025 y hasta el DOS (02) de NOVIEMBRE de 2025.</t>
  </si>
  <si>
    <t>004-2025-CPS-P (124906)</t>
  </si>
  <si>
    <t>BRENDA LIZETH CASTILLO GIL CEDIDO A HEINER IVAN CASTELLANOS MORATO</t>
  </si>
  <si>
    <t>CO1.PCCNTR.7358799</t>
  </si>
  <si>
    <t>BRENDA: 1051185401/ HEINER  1051185697</t>
  </si>
  <si>
    <t>CESIÓN Y CLAUSULADO DEL CONTRATO DE PRESTACIÓN DE SERVICIOS NÚMERO 004-2025-CPS-P (124906) CELEBRADO ENTRE EL FONDO DE DESARROLLO RURAL DE SUMAPAZ, BRENDA LIZETH CASTILLO GIL Y HEINER  IVAN CASTELLANOS MORATOEL CESIONARIO acepta todas las obligaciones transferidas por EL CEDENTE y acepta todas las cláusulas estipuladas en el CONTRATO DE PRESTACIÓN DE 004-2025-CPS-P (124906) y en su clausulado, las cuales declara conocer y acepta en su integridad. TERCERA: EL CESIONARIO iniciará la ejecución del CONTRATO DE PRESTACIÓN DE SERVICIOS No 004-2025-CPS-P (124906) a partir del cinco (5) de enero de 2025 hasta el veintinueve(29) de julio de 2025.                                              ADICIÓN Y PRORROGA NÚMERO 1° AL CONTRATO DE PRESTACIÓN DE SERVICIOS NO. 004-2025-CPS-P (124906), CELEBRADO ENTRE EL FONDO DE DESARROLLO RURAL DESUMAPAZ Y HEINER IVAN CASTELLANOS MORATO.CLÁUSULA PRIMERA. – ADICIONAR el Contrato De Prestación De Servicios No. 004-2025-CPS-P (124906), en 
la suma de DOCE MILLONES SEISCIENTOS MIL PESOS M/CTE ($12.600.000) del rubro O230117459920242327 “Fortalecimiento Institucional y sedes administrativas”, de conformidad con las consideraciones aquí señaladas, para un total del contrato de CINCUENTA MILLONES CUATROCIENTOS MIL PESOS M/CTE ($50.400.000).  CLÁUSULA SEGUNDA. - PRORROGAR el plazo de ejecución del Contrato De Prestación De Servicios No. 0042025-CPS-P (124906), por el término de DOS (02) MESES calendario a partir del TREINTA (30) de JULIO de 2025 
y hasta el VEINTINUEVE (29) de SEPTIEMBRE de 2025                                                                                                                                                                                                                                                                          ADICIÓN Y PRORROGA NÚMERO 02 AL CONTRATO DE PRESTACIÓN DE SERVICIOS NO. 004-2025-CPS-P (124906), CELEBRADO ENTRE EL FONDO DE DESARROLLO RURAL DE
 SUMAPAZ Y HEINER IVAN CASTELLANOS MORATO.CLÁUSULA PRIMERA. – ADICIONAR el Contrato De Prestación De Servicios No. 004-2025-CPS-P (124906), en 
la suma de SEIS MILLONES TRESCIENTOS MIL PESOS M/CTE ($6.300.000) del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004-2025-CPS-P (124906), por el término de UN (01) MES calendario a partir del TREINTA (30) de SEPTIEMBRE de 
2025 y hasta el VEINTINUEVE (29) de OCTUBRE de 2025.</t>
  </si>
  <si>
    <t>125222 en sipse quedo resgistrado el contrato como 055</t>
  </si>
  <si>
    <t>FDRSCD-002-2025 (125222)</t>
  </si>
  <si>
    <t>005-2025-CPS-P (125222)</t>
  </si>
  <si>
    <t>https://community.secop.gov.co/Public/Tendering/OpportunityDetail/Index?noticeUID=CO1.NTC.7489303&amp;isFromPublicArea=True&amp;isModal=False</t>
  </si>
  <si>
    <t>JUAN DIEGO PARDO TRUJILLO</t>
  </si>
  <si>
    <t>CO1.BDOS.7473641</t>
  </si>
  <si>
    <t>CO1.PCCNTR.7367329</t>
  </si>
  <si>
    <t>PRESTAR LOS SERVICIOS PROFESIONALES ESPECIALIZADOS EN EL SEGUIMIENTO Y COORDINACIÓN DEL PARQUE AUTOMOTOR, PESADO Y MAQUINARIA AMARILLA, DE PROPIEDAD Y/O TENENCIA DEL FONDO DE DESARROLLO RURAL DE SUMAPAZ</t>
  </si>
  <si>
    <t xml:space="preserve">ADICIÓN Y PRORROGA NÚMERO 1° AL CONTRATO DE PRESTACIÓN DE SERVICIOS NO. 005-2025-CPS-P (125222), CELEBRADO ENTRE EL FONDO DE DESARROLLO RURAL DE SUMAPAZ Y WALTER DONADO SANTAMARIACLÁUSULA PRIMERA. – ADICIONAR el Contrato De Prestación De Servicios No. 042-2025-CPS-P (124885), en la suma de VEINTICINCO MILLONES DOSCIENTOS MIL PESOS M/TCE ($25.200.000) del rubro O230117459920242289 “Movilidad para Sumapaz”, de conformidad con las consideraciones aquí señaladas, para un total del contrato de SETENTA Y CINCO MILLONES SEISCIENTOS MIL PESOS M/TCE ($ 75.600.000). 
CLÁUSULA SEGUNDA. - PRORROGAR el plazo de ejecución del Contrato De Prestación De Servicios No. 005-2025-CPS-P (125222), por el término de TRES (03) MESES calendario a partir del CUATRO (04) DE AGOSTO DE 2025 y hasta el TRES (03) DE NOVIEMBRE DE 2025. </t>
  </si>
  <si>
    <t>•	Realizar las tareas de formulación, revisión técnica y desarrollo de los proyectos, obras y actividades de logística, coordinación y uso del parque automotor pesado y maquinaria amarilla propiedad del Fondo, así como en la ejecución y priorización de las acciones de movilidad o mantenimiento vial ejecutadas en la localidad.
•	Realizar el apoyo a la supervisión de los contratos derivados del uso de los vehículos pesados y maquinaria amarilla, tales como el suministro de combustible, labores de mantenimiento de vehículos pesados y maquinaria amarilla y los demás relacionados con la ejecución de las obras realizadas con dichos equipos. 
•	Realizar el control del uso, mantenimiento y los insumos requeridos en los vehículos pesados y maquinaria amarilla. 
•	Orientar técnicamente en las actividades de manejo y control de los equipos y maquinaria de propiedad y tenencia del FDRS, así como en la elaboración y revisión de documentos, informes y demás acciones requeridas para la adecuada gestión y conservación del mismo.
•	Asistir y representar a la administración local en las reuniones, comités y capacitaciones, entre otros y, hacer parte de los comités que le sean designados.
•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	Las demás que demande la administración local que corresponda a la naturaleza del contrato y que sean necesarias para la consecución del fin del objeto contractual.</t>
  </si>
  <si>
    <t>Especializado; profesión(es): ingeniería electromecánica, ingeniería civil, Ingeniería mecánica; especialización(es): automatización de procesos industriales, especialización en gestión de proyectos de ingeniería.</t>
  </si>
  <si>
    <t>Tres años de experiencia profesional</t>
  </si>
  <si>
    <t>FDRSCD-003-2025 (124819)</t>
  </si>
  <si>
    <t>006-2025-CPS-P (124819)</t>
  </si>
  <si>
    <t>https://community.secop.gov.co/Public/Tendering/OpportunityDetail/Index?noticeUID=CO1.NTC.7488898&amp;isFromPublicArea=True&amp;isModal=False</t>
  </si>
  <si>
    <t>CO1.BDOS.7473932</t>
  </si>
  <si>
    <t>CO1.PCCNTR.7366642</t>
  </si>
  <si>
    <t>PRESTAR LOS SERVICIOS PROFESIONALES JURÍDICOS PARA APOYAR LOS ASUNTOS PRECONTRACTUALES, CONTRACTUALES Y POST-CONTRACTUALES DEL ÁREA DE GESTIÓN DE DESARROLLO LOCAL DE LA ALCALDÍA LOCAL DE SUMAPAZ. 2327</t>
  </si>
  <si>
    <t>ADICIÓN Y PRORROGA NÚMERO 1° AL CONTRATO DE PRESTACIÓN DE SERVICIOS  NO.  006-2025-CPS-P (124819), CELEBRADO ENTRE EL FONDO DE DESARROLLO RURAL DE 
SUMAPAZ Y MIRYAN CRISTINA PARRA DUQUE. ADICIONAR el Contrato De Prestación De Servicios No. 271-2025-CPS-P (131459), en la suma de TRECE MILLONES SEISCIENTOS CINCUENTA MIL PESOS M/CTE ($ 13.650.000) del rubro O230117459920242289 “Movilidad para Sumapaz”, de conformidad con las consideraciones aquí señaladas, para un total 
del contrato de SESENTA Y OCHO MILLONES DOSCIENTOS CINCUENTA MIL PESOS M/CTE ($ 68.250.000),  
CLÁUSULA SEGUNDA. - PRORROGAR el plazo de ejecución del Contrato De Prestación De Servicios No. 0252025-CPS-P (126411), por el término de DOS (02) MESES calendario a partir del SEIS (06) de OCTUBRE de 2025 y hasta el CINCO (05) de DICIEMBRE de 2025. CLAÚSULA TERCERA. Las demás cláusulas del CONTRATO DE PRESTACIÓN DE SERVICIOS No. 025-2025-CPS-P (126411), que no hayan sido modificadas por el presente documento permanecerán tal y como fueron estipuladas</t>
  </si>
  <si>
    <t xml:space="preserve">•	Brindar apoyo jurídico a la Alcaldía local en temas de planeación, coordinación, ejecución, evaluación y control sobre los procesos de contratación que se adelantan por la entidad de los proyectos de inversión y/o gastos de funcionamiento que le sean asignados. 
•	Apoyar a las diferentes áreas de la Administración local en la elaboración de estudios previos y demás documentos precontractuales, así como atender las solicitudes de modificación contractual y demás requerimientos que se le asigne, entregando al apoyo a la supervisión y al promotor de calidad, el cuadro de reporte mensual (según modelo). 
•	Verificar que los documentos que se tramitan dentro de los procesos de contratación que le sean asignados, queden publicados de manera correcta y oportuna, efectuando el correspondiente seguimiento en la plataforma que se ha implementado para tal fin (Secop 2), evidenciando así mismo, el cumplimiento de la norma en lo referente a los términos de publicidad.
•	Entregar de manera oportuna, completa y conforme a los procedimientos de gestión del patrimonio documental, los expedientes contractuales (virtual y/o físico) al archivo del FDRS local, de la etapa precontractual y perfeccionado el respectivo contrato a gestión documental. 
•	Elaborar los proyectos de actos administrativos que se le asignen y/o conceptuar sobre la juridicidad de los que le sean designados.
•	Apoyar a la Alcaldía Local en la definición del monto y cubrimiento de riesgos de la póliza única de cumplimiento exigida en la Ley, para garantizar la ejecución de los contratos.
•	Asistir a las reuniones, comités de contratación, capacitaciones, comités de seguimiento a la ejecución contractual entre otros y hacer partes de los comités que delegue el alcalde. 
•	Las demás que sean inherentes al cumplimiento del objeto contractual y/o que le sean asignadas por el Alcalde Local.
</t>
  </si>
  <si>
    <t>Título profesional en Derecho, con tarjeta profesional vigente</t>
  </si>
  <si>
    <t>007-2025-CPS-P (124819)</t>
  </si>
  <si>
    <t>CO1.PCCNTR.7412360</t>
  </si>
  <si>
    <t xml:space="preserve">ADICIÓN Y PRORROGA NÚMERO 1° AL CONTRATO DE PRESTACIÓN DE SERVICIOS NO. 007-2025-CPS-P (124819), CELEBRADO ENTRE EL FONDO DE DESARROLLO RURAL DE SUMAPAZ Y MÓNICA YAQUELINE GONZÁLEZ CASTAÑEDA.CLÁUSULA PRIMERA. – ADICIONAR el Contrato De Prestación De Servicios No. 007-2025-CPS-P (124819), en 
la suma de CATORCE MILLONES CUARENTA MIL PESOS ($14.040.000) del rubro O230117459920242327 “Fortalecimiento Institucional y sedes administrativas”, de conformidad con las consideraciones aquí señaladas, para un total del contrato de CINCUENTA Y SEIS MILLONES CIENTO SESENTA MIL PESOS M/CTE ($56.160.000).  
CLÁUSULA SEGUNDA. - PRORROGAR el plazo de ejecución del Contrato De Prestación De Servicios No. 007-2025-CPS-P (124819), por el término de DOS (02) MESES calendario a partir del CUATRO (04) de AGOSTO de 2025 y hasta el TRES (03) de OCTUBRE de 2025.                                                                                                                                                                                                                            ADICIÓN Y PRORROGA NÚMERO 2° AL CONTRATO DE PRESTACIÓN DE SERVICIOS No.  007-2025-CPS-P (124819), CELEBRADO ENTRE EL FONDO DE DESARROLLO RURAL DE  SUMAPAZ Y MONICA YAQUELINE GONZALEZ CASTAÑEDA CLÁUSULA PRIMERA. – ADICIONAR el Contrato De Prestación De Servicios No. 007-2025-CPS-P (124819), en 
la suma de SIETE MILLONES VEINTE MIL PESOS M/CTE ($7.020.000), del rubro O230117459920242327 “Fortalecimiento Institucional y sedes administrativas”, de conformidad con las consideraciones aquí señaladas, para un total del contrato de SESENTA Y TRES MILLONES CIENTO COCHENTA MIL PESOS M/CTE ($ 63.180.000). CLÁUSULA SEGUNDA. - PRORROGAR el plazo de ejecución del Contrato De Prestación De Servicios No. 007-2025-CPS-P (124819),  por el término de UN (01) MES calendario a partir del CUATRO (04) de OCTUBRE de 2025 
y hasta el TRES (03) de NOVIEMBRE de 2025. </t>
  </si>
  <si>
    <t>008-2025-CPS-P (124819)</t>
  </si>
  <si>
    <t>CO1.PCCNTR.7366662</t>
  </si>
  <si>
    <t xml:space="preserve">ADICIÓN Y PRORROGA NÚMERO 1° AL CONTRATO DE PRESTACIÓN DE SERVICIOS NO. 008-2025-CPS-P (124819) CELEBRADO ENTRE EL FONDO DE DESARROLLO RURAL DE SUMAPAZ Y LEIDY MILENA MONTAÑA GUTIERREZCLÁUSULA PRIMERA. – ADICIONAR el Contrato De Prestación De Servicios No. 008-2025-CPS-P (124819), en la suma de suma de VEINTIUN MILLONES SESENTA MIL PESOS  M/CTE ($21.060.000), del rubro O230117459920242327 “Fortalecimiento Institucional y sedes administrativas”, de conformidad con las consideraciones aquí señaladas, para un total del contrato de SESENTA YTRES MILLONES CIENTO OCHENTA MIL PESOS M/CTE ($ 63.180.000).              
CLÁUSULA SEGUNDA. - PRORROGAR el plazo de ejecución del Contrato De Prestación De Servicios 008-2025CPS-P (124819), por el término de TRES (03) MESES calendario a partir del TRES DE (03) DE SEPTIEMBRE DE 2025 y hasta el Dos (02) de Noviembre de 2025.  </t>
  </si>
  <si>
    <t>FDRSCD-004-2025 (127974)</t>
  </si>
  <si>
    <t>009-2025-CPS-P (127974)</t>
  </si>
  <si>
    <t>https://community.secop.gov.co/Public/Tendering/OpportunityDetail/Index?noticeUID=CO1.NTC.7501733&amp;isFromPublicArea=True&amp;isModal=False</t>
  </si>
  <si>
    <t>CO1.BDOS.7487250</t>
  </si>
  <si>
    <t>CO1.PCCNTR.7377434</t>
  </si>
  <si>
    <t>PRESTAR LOS SERVICIOS PROFESIONALES PARA REALIZAR LA PLANEACIÓN, SEGUIMIENTO Y EJECUCIÓN DEL PROCESO DE SERVICIO DE TRANSPORTE DE PASAJEROS, DESTINADO PARA ATENDER LAS ACTIVIDADES Y EVENTOS PROGRAMADOS POR LA ALCALDÍA LOCAL DE SUMAPAZ</t>
  </si>
  <si>
    <t>NO APLICA</t>
  </si>
  <si>
    <t>LAURA LORENA MAGIN DÍAZ</t>
  </si>
  <si>
    <t>HUGO EDUARDO RIOS</t>
  </si>
  <si>
    <t xml:space="preserve">ADICIÓN Y PRORROGA NÚMERO 1° AL CONTRATO DE PRESTACIÓN DE SERVICIOS NO. 009-2025-CPS-P (127974), CELEBRADO ENTRE EL FONDO DE DESARROLLO RURAL DE SUMAPAZ Y JEYNER EUDALDO QUINTERO ROPERO.CLÁUSULA PRIMERA. – ADICIONAR el Contrato De Prestación De Servicios No. 042-2025-CPS-P (124885), en la suma de DIECIOCHO MILLONES DE PESOS ($18.000.000) del rubro O230117459920242327 “Fortalecimiento Institucional y sedes administrativas”, de conformidad con las consideraciones aquí señaladas, para un total del contrato de cincuenta y cuatro millones de pesos M/TCE (54.000.000). CLÁUSULA SEGUNDA. - PRORROGAR el plazo de ejecución del Contrato De Prestación De Servicios No. 009
2025-CPS-P (127974) , por el término de TRES (03) MESES calendario a partir del CUATRO (04) de AGOSTO de 2025 y hasta el TRES (03) de NOVIEMBRE de 2025.  </t>
  </si>
  <si>
    <t>1. Coordinar los procesos administrativos, operativos y logísticos necesarios para el correcto desarrollo del servicio de transporte de pasajeros programados por la Alcaldía Local de Sumapaz.
2. Realizar el seguimiento a la ejecución técnica, administrativa, financiera y contable de los contratos asignados; acorde con el Manual de Supervisión de Contratos y la normatividad vigente.
3. Realizar la programación, el control y seguimiento del uso diario de los vehículos designados para que presten el servicio de transporte de pasajeros contratado por la Alcaldía Local.
4. Articular y gestionar con los profesionales encargados de los diferentes proyectos de inversión, las necesidades de transporte que soliciten para desarrollar las actividades correspondientes a cada proyecto.
5. Asistir a reuniones de seguimiento de ejecución de contratos, encuentros ciudadanos, y las demás quese requiera participación.
6. Llevar registros de los archivos y controles que se requieran para brindar información oportuna y confiable respecto a los temas a cargo, de los cuales se suministraran reportes consolidados a losdiferentes entes de control que lo soliciten.
7. Las demás que le sean asignadas por el supervisor del contrato y que surjan de la naturaleza del mismo</t>
  </si>
  <si>
    <t>Administración pública o Contaduría pública o Ingeniería industrial o Administración de empresas</t>
  </si>
  <si>
    <t>FDRSCD-005-2025 (126244)</t>
  </si>
  <si>
    <t>010-2025-CPS-P (126244)</t>
  </si>
  <si>
    <t>LEIDY MILENA BAREÑO CASAS CEDIDO A ADRIANA PAOLA AGUILERA PEÑA</t>
  </si>
  <si>
    <t>https://community.secop.gov.co/Public/Tendering/OpportunityDetail/Index?noticeUID=CO1.NTC.7500089&amp;isFromPublicArea=True&amp;isModal=False</t>
  </si>
  <si>
    <t>CO1.BDOS.7485250</t>
  </si>
  <si>
    <t>CO1.PCCNTR.7375770</t>
  </si>
  <si>
    <t>PRESTAR LOS SERVICIOS PROFESIONALES ESPECIALIZADOS, AL DESPACHO Y AL ÁREA DE GESTIÓN DE DESARROLLO LOCAL, PARA APOYAR LOS PROCESOS JURÍDICOS, ADMINISTRATIVOS Y DE CONTRATACIÓN PÚBLICA EN LA ALCALDÍA LOCAL DE SUMAPAZ</t>
  </si>
  <si>
    <t>LEIDY:1053344917//ADRIANA:1013636939</t>
  </si>
  <si>
    <t xml:space="preserve">CESIÓN Y CLAUSULADO DEL CONTRATO DE PRESTACIÓN DE SERVICIOS NÚMERO 010 2025-CPS-P (126244), CELEBRADO ENTRE EL FONDO DE DESARROLLO RURAL DE SUMAPAZ, LEIDY MILENA BAREÑO CASAS Y ADRIANA PAOLA AGUILERA PEÑA.LA CESIONARIA iniciará la ejecución del CONTRATO DE PRESTACIÓN DE SERVICIOS No 010-2025-CPS-P (126244) a partir del diecinueve (19) de agosto de 2025 hasta el cuatro (04) de enero de 2026.                                                                                                                                                                                                                              ADICIÓN Y PRORROGA NÚMERO 1° AL CONTRATO DE PRESTACIÓN DE SERVICIOS NO. 010-2025-CPS-P (126244), CELEBRADO ENTRE EL FONDO DE DESARROLLO RURAL DE SUMAPAZ Y ADRIANA PAOLA AGUILERA PEÑA.CLÁUSULA PRIMERA. – ADICIONAR el Contrato De Prestación De Servicios No. 010-2025-CPS-P (126244), en la suma de VEINTISEIS MILLONES NOVECIENTOS DIEZ MIL PESOS M/CTE ($26.910.000) del rubro O230117459920242327 “Fortalecimiento Institucional y sedes administrativas”, de conformidad con las consideraciones 
aquí señaladas, para un total del contrato de NOVENTA Y OCHO MILLONES SEISCIENTOS SETENTA MIL PESOS M/CTE ($98.670.000).  
CLÁUSULA SEGUNDA. - PRORROGAR el plazo de ejecución del Contrato De Prestación De Servicios No. 0102025-CPS-P (126244), por el término de TRES (3) MESES calendario a partir del CINCO (05) de OCTUBRE de 2025 y hasta el CUATRO (04) de ENERO de 2026.  </t>
  </si>
  <si>
    <t>1. Apoyar al despacho del Alcalde(sa) Local en la atención y ejecución de los procesos legales, jurídicos yadministrativos y en la planeación y ejecución de los procesos precontractuales, contractuales y post  contractuales que le sean asignados con conocimiento y aplicación de los principios que regulan la contratación estatal y la función administrativa contemplados en la Constitución Política y en la Ley.
2. Brindar apoyo al Despacho del Alcalde(sa) en el análisis, revisión, elaboración, presentación, respuestaso documentación y seguimiento de la información, solicitada por los entes de control, entidades públicas y/o privadas y comunidad en general, de conformidad con la normatividad existente para la materia y dentro de los plazos y términos establecidos por la misma.
3. Apoyar al despacho del alcalde en la verificación de los actos administrativos de trámite o de fondo, que requieran la firma del Alcalde Local.
4. Apoyar el análisis y revisión de los Estudios Previos y liquidaciones, que por competencia el  ordenadordel gasto le asigne, garantizando la correcta aplicación de normas y procedimientostécnicos, administrativos y legales vigentes.
5. Asistir a las reuniones de comités de contratación, comités de seguimiento a la ejecución contractual,capacitaciones entre otros que le designe el despacho del Alcalde(sa) Local.
6. Las demás que demande la administración local que corresponda a la naturaleza del contrato y que seannecesarias para la consecución del fin del objeto contractual.</t>
  </si>
  <si>
    <t>Nivel académico: especializado; profesión(es): derecho; especialización(es): contratación estatal, derecho constitucional,Derecho administrativo; observación(es): 'título profesional en derecho, con tarjeta profesional vigente. con posgrado en derecho NBC con 73 meses o más de experiencia profesional.</t>
  </si>
  <si>
    <t>Seis años,un mes  de experiencia profesional</t>
  </si>
  <si>
    <t>011-2025-CPS-P (124906)</t>
  </si>
  <si>
    <t xml:space="preserve">ADICIÓN Y PRORROGA NÚMERO 1° AL CONTRATO DE PRESTACIÓN DE SERVICIOS NO. 011-2025-CPS-P (124906), CELEBRADO ENTRE EL FONDO DE DESARROLLO RURAL DE SUMAPAZ Y JUAN DIEGO PARDO TRUJILLO.CLÁUSULA PRIMERA. – ADICIONAR el Contrato De Prestación De Servicios No. 011-2025-CPS-P (124906), en  la suma de DOCE MILLONES SEISCIENTOS MIL PESOS M/CTE ($12.600.000) del rubro O230117459920242327 “Fortalecimiento Institucional y sedes administrativas”, de conformidad con las consideraciones 
aquí señaladas, para un total del contrato de CINCUENTA MILLONES CUATROCIENTOS MIL PESOS M/TCE ($50.400.000). CLÁUSULA SEGUNDA. - PRORROGAR el plazo de ejecución del Contrato De Prestación De Servicios No. 0112025-CPS-P (124906), por el término de DOS (02) MESES calendario a partir del SEIS (06) DE AGOSTO DE 2025 y hasta el CINCO (05) DE OCTUBRE DE 2025.                                                                                                                                                                                                                                                                                                                                          ADICIÓN Y PRORROGA NÚMERO 2° AL CONTRATO DE PRESTACIÓN DE SERVICIOS NO. 011-2025-CPS-P (124906), CELEBRADO ENTRE EL FONDO DE DESARROLLO RURAL DE 
SUMAPAZ Y JUAN DIEGO PARDO TRUJILLO.CLÁUSULA PRIMERA. – ADICIONAR el Contrato De Prestación De Servicios No. 011-2025-CPS-P (124906), en 
la suma de SEIS MILLONES TRECIENTOS MIL PESOS COP ($6.300.000) del rubro O230117459920242327 “Fortalecimiento Institucional y sedes administrativas”, de conformidad con las consideraciones aquí señaladas, para un total del contrato de CINCUENTA Y SEIS MILLONES SETECIENTOS MIL PESOS M/TCE ($56.700.000). CLÁUSULA SEGUNDA. - PRORROGAR el plazo de ejecución del Contrato De Prestación De Servicios No. 011-2025-CPS-P (124906) , por el término de UN (01) MES calendario a partir del SEIS (06) DE OCTUBRE DE 2025 y 
hasta el CINCO (05) DE NOVIEMBRE DE 2025.  </t>
  </si>
  <si>
    <t>FDRSCD-006-2025 (124937)</t>
  </si>
  <si>
    <t>012-2025-CPS-P (124937)</t>
  </si>
  <si>
    <t xml:space="preserve">NELSON FERNEY ESTRADA GONZALEZ CEDIDO A FREDY SILVA VARGAS. </t>
  </si>
  <si>
    <t>https://community.secop.gov.co/Public/Tendering/OpportunityDetail/Index?noticeUID=CO1.NTC.7516258&amp;isFromPublicArea=True&amp;isModal=False</t>
  </si>
  <si>
    <t>CO1.BDOS.7501342</t>
  </si>
  <si>
    <t>CO1.PCCNTR.7391594</t>
  </si>
  <si>
    <t>.</t>
  </si>
  <si>
    <t>NELSON:1024474457//FREDDY:12194109</t>
  </si>
  <si>
    <t xml:space="preserve">CESIÓN Y CLAUSULADO DEL CONTRATO DE PRESTACIÓN DE SERVICIOS NÚMERO 012-2025-CPS-P (124937) CELEBRADO ENTRE EL FONDO DE DESARROLLO RURAL DE SUMAPAZ, NELSON FERNEY ESTRADA GÓNZALEZ A FREDY SILVA VARGAS. EL CESIONARIO iniciará la ejecución del CONTRATO DE PRESTACIÓN DE SERVICIOS No 012-2025 CPS-P (124937) a partir del CATORCE (16) de JULIO de 2025 hasta el CINCO (05) de AGOSTO de 2025.                                                                                                                                                                                                                                       ADICIÓN Y PRORROGA NÚMERO 1° AL CONTRATO DE PRESTACIÓN DE SERVICIOS  NO. 012-2025-CPS-P (124937), CELEBRADO ENTRE EL FONDO DE DESARROLLO RURAL DE 
SUMAPAZ Y FREDY SILVA VARGAS.CLÁUSULA PRIMERA. – ADICIONAR el Contrato De Prestación De Servicios No. 012-2025-CPS-P (124937), en 
la suma de TREINTA MILLONES DE PESOS/CTE ($30.000.000) del rubro O2-30-11-7459920242289 “Movilidad para Sumapaz”, de conformidad con las consideraciones aquí señaladas, para un total del contrato NOVENTA MILLONES DE PESOS M/CTE ($90.000.000) CLÁUSULA SEGUNDA. - PRORROGAR el plazo de ejecución del Contrato De Prestación De Servicios No. 012-2025-CPS-P (124937) por el término de TRES (03) MESES calendario a partir del SEIS (06) de AGOSTO de 2025 y hasta el CINCO (05) de NOVIEMBRE de 2025.  </t>
  </si>
  <si>
    <t>1. Realizar las etapas de formulación y elaboración estudios previos de los proyectos de inversión a ejecutar en el tema de Infraestructura y Malla Vial, apoyando los procesos contractuales que se ejecuten con base en ellos (Responder las observaciones en cada etapa, proyectar adendas, verificar y calificar propuestas,  entre otros).
2. Realizar el seguimiento a la ejecución de los contratos (Apoyo a la supervisión, análisis de informes, modificaciones contractuales, programación de PAC), que le sean designados del Sector de Infraestructuray Malla Vial.
3. Apoyar y orientar las gestiones de los profesionales que manejan el tema de Infraestructura y Malla Vial a ejecutar, en la elaboración y estudio de documentos, informes y demás acciones requeridas para la adecuada gestión de infraestructura local.
4. Brindar apoyo en la elaboración de informes, respuestas a derechos de petición y demás requerimientos, solicitados por los órganos de control, entidades y comunidad en general, de conformidad con la normatividad vigente y dentro de los plazos y términos
5. Realizar el seguimiento a la estabilidad de las obras contratadas y/o recibidas por el FDL Sumapaz cuyas pólizas estén vigentes, en cumplimiento a la ley 80 de 1993, que trata de los Derechos y Deberes de las Entidades Estatales.
6. Asistir a los espacios de participación del sector que le sean designados, a las reuniones, comités de contratación, capacitaciones, comités de seguimiento entre otros y hacer parte de los comités que le delegue el Alcalde Local o quien haga sus veces.
7. Realizar la verificación técnica, administrativa y financiera de contratos de vigencias anteriores que se le asignen y que se encuentren en proceso de terminación para su respectiva liquidación.
8. Las demás que demande la administración local que corresponda a la naturaleza del contrato y que sean necesarias para la consecución del fin del objeto contractual</t>
  </si>
  <si>
    <t>Nivel académico: especializado; profesión(es): arquitectura, ingeniería civil; especialización(es): infraestructura vial y de transporte, especialista en gerencia de proyectos, especialización en diseño y construcción de vías y aeropistas observación(es): profesional NBC ingeniería civil y afines. título de postgrado afín con el objeto contractual. con tarjeta profesional vigente. con 73 meses o más de experiencia profesional</t>
  </si>
  <si>
    <t>Seis años de experiencia profesional</t>
  </si>
  <si>
    <t>FDRSCD-007-2025 (125223)</t>
  </si>
  <si>
    <t>013-2025-CPS-P (125223)</t>
  </si>
  <si>
    <t>MAYIBI PINILA QUINEME CEDIDO A NAYIB SELENIA CALIFA GARZON</t>
  </si>
  <si>
    <t>https://community.secop.gov.co/Public/Tendering/OpportunityDetail/Index?noticeUID=CO1.NTC.7509943&amp;isFromPublicArea=True&amp;isModal=False</t>
  </si>
  <si>
    <t>CO1.BDOS.7488410</t>
  </si>
  <si>
    <t>CO1.PCCNTR.7385380</t>
  </si>
  <si>
    <t>PRESTAR LOS SERVICIOS PROFESIONALES ESPECIALIZADOS AL ÁREA DE GESTIÓN DEL DESARROLLO LOCAL, EN LA GESTIÓN Y EJECUCIÓN DE LAS ACTIVIDADES ADMINISTRATIVAS QUE SE ADELANTAN EN EL DESPACHO DE LA ALCALDÍA LOCAL DE SUMAPAZ</t>
  </si>
  <si>
    <t>MAYIBI:52787056//NAYIB:1024563513</t>
  </si>
  <si>
    <t xml:space="preserve">CESIÓN Y CLAUSULADO DEL CONTRATO DE PRESTACIÓN DE SERVICIOS NÚMERO 013-2025-CPS-P (125223) CELEBRADO ENTRE EL FONDO DE DESARROLLO RURAL DE SUMAPAZ, MAYIBI PINILLA QUINEME Y NAYIB SELENIA CALIFA GARZON.EL CESIONARIO iniciará la ejecución del CONTRATO DE PRESTACIÓN DE SERVICIOS No 013-2025-CPS-P (125223) a partir del cuatro (04) de julio de 2025 hasta el CINCO (05) de agosto de 2025. </t>
  </si>
  <si>
    <t>1. Llevar la agenda de las reuniones que deba adelantar el Alcalde Local con la comunidad o en las que sea convocado o invitado por las diferentes entidades distritales.
2. Gestionar la información recibida en el correo institucional y en el aplicativo ORFEO para la asignación de respuesta.
3. Fortalecer al despacho del FDRS en la articulación de los diferentes equipos para la planeación y ejecución de actividades del área de gestión de desarrollo local.
4. Coordinar desde el despacho del FDRS la programación de actividades mensuales enfocadas alcumplimiento de las metas de los proyectos de inversión
5. Realizar el seguimiento a la planeación, programación y ejecución de las actividades mensuales definidas para el cumplimiento de las metas.
6. Brindar apoyo al despacho del FDRS en el seguimiento durante la fase de formulación de los proyectos de inversión.
7. Las demás que sean inherentes al cumplimiento del objeto contractual y/o que le sean asignadas por el Alcalde Local.</t>
  </si>
  <si>
    <t>Especializado; profesión(es): administración ambiental, administración pública, Administración de empresas, profesional en ciencias económicas ,profesional en ciencias administrativas ; especialización(es): administración pública, gestión ambiental, Especialista en gerencia deproyectos, especialista en alta gerencia.</t>
  </si>
  <si>
    <t>FDRSCD-008-2025 (125639)</t>
  </si>
  <si>
    <t>014-2025-CPS-P (125639)</t>
  </si>
  <si>
    <t>https://community.secop.gov.co/Public/Tendering/OpportunityDetail/Index?noticeUID=CO1.NTC.7501450&amp;isFromPublicArea=True&amp;isModal=False</t>
  </si>
  <si>
    <t>CO1.BDOS.7487112</t>
  </si>
  <si>
    <t>CO1.PCCNTR.7377165</t>
  </si>
  <si>
    <t>PRESTAR LOS SERVICIOS PROFESIONALES AL ÁREA DE GESTIÓN DE DESARROLLO LOCAL PARA APOYAR LA PLANEACIÓN, EJECUCIÓN Y SEGUIMIENTO A LOS PROYECTOS DE INVERSIÓN DE INFRAESTRUCTURA DE LA ALCALDÍA LOCAL DE SUMAPAZ</t>
  </si>
  <si>
    <t xml:space="preserve">LOGISTICA INTEGRAL </t>
  </si>
  <si>
    <t>ADICIÓN Y PRORROGA NÚMERO 1° AL CONTRATO DE PRESTACIÓN DE SERVICIOS NO. 014-2025-CPS-P (125639), CELEBRADO ENTRE EL FONDO DE DESARROLLO RURAL DE SUMAPAZ Y JUAN SEBASTIÁN JARAMILLO GAITÁN.CLÁUSULA PRIMERA. – ADICIONAR el Contrato De Prestación De Servicios No. 014-2025-CPS-P (125639), en 
la suma de VEINTIUN MILLONES DE PESOS M/CTE ($21.000.000) del rubro O230117459920242289 “Movilidad para Sumapaz”, de conformidad con las consideraciones aquí señaladas, para un total del contrato de SESENTA Y TRES MILLONES DE PESOS M/CTE ($63.000.000).  CLÁUSULA SEGUNDA. - PRORROGAR el plazo de ejecución del Contrato De Prestación De Servicios No. 014-2025-CPS-P (125639), por el término de TRES (03) MESES calendario a partir del CUATRO (04) de AGOSTO de 2025 y hasta el TRES (03) de NOVIEMBRE de 2025.</t>
  </si>
  <si>
    <t xml:space="preserve">"1. Realizar las etapas de formulación y elaboración de estudios previos de los proyectos de inversión que le sean
designados.
2. Brindar apoyo a los requerimientos realizados por el nivel central, con el fin de verificar el seguimiento de los
proyectos de Infraestructura.
3. Brindar apoyo en la contestación de las observaciones, elaboración de adendas y verificar las ofertas presentadas
para los proyectos de Infraestructura.
4. Realizar el seguimiento a la ejecución de los contratos (Apoyo a la supervisión, análisis de informes,
modificaciones contractuales, programación de PAC), que le sean designados del Sector de Infraestructura y Malla
Vial.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liquidación.7. Las demás que demande la administración local que corr"
</t>
  </si>
  <si>
    <t xml:space="preserve">
Ingeniería catastral y geodesta o arquitectura o ingeniería civil o ingeniería civil y Construcciones</t>
  </si>
  <si>
    <t>FDRSCD-009-2025 (125035)</t>
  </si>
  <si>
    <t>015-2025-CPS-P (125035)</t>
  </si>
  <si>
    <t>DAVID ANDRES ANGEL ESCOBAR CEDIDO A  JULIETH ALEJANDRA MUÑOZ ROMERO</t>
  </si>
  <si>
    <t>https://community.secop.gov.co/Public/Tendering/OpportunityDetail/Index?noticeUID=CO1.NTC.7501469&amp;isFromPublicArea=True&amp;isModal=False</t>
  </si>
  <si>
    <t>CO1.BDOS.7487481</t>
  </si>
  <si>
    <t>CO1.PCCNTR.7377191</t>
  </si>
  <si>
    <t>PRESTAR LOS SERVICIOS PROFESIONALES ESPECIALIZADOS PARA APOYAR LA PLANEACIÓN, SEGUIMIENTO, EJECUCIÓN Y CONTROL DE LOS PROYECTOS AMBIENTALES Y DE DESARROLLO RURAL SOSTENIBLE, DEL FONDO DE DESARROLLO RURAL DE SUMAPAZ</t>
  </si>
  <si>
    <t>DAVID:1030568733//JULIETH:1024564835</t>
  </si>
  <si>
    <t>GISSELLE MARINA NIETO PIANDOY</t>
  </si>
  <si>
    <t xml:space="preserve">CESIÓN Y CLAUSULADO DEL CONTRATO DE PRESTACIÓN DE SERVICIOS NÚMERO 015 2025-CPS-P (125035), CELEBRADO ENTRE EL FONDO DE DESARROLLO RURAL DE SUMAPAZ, DAVID ANDRES ANGEL ESCOBAR Y JULIETH ALEJANDRA MUÑOZ ROMERO,LA CESIONARIA iniciará la ejecución del CONTRATO  DE PRESTACIÓN DE SERVICIOS No 015-2025-CPS-P (125035) a partir del dieciséis (16) de julio de 2025 hasta el tres (03) de agosto de 2025.                                                                                                                                                                                                                ADICIÓN Y PRORROGA NÚMERO 1° AL CONTRATO DE PRESTACIÓN DE SERVICIOS NO. 015-2025-CPS-P (125035), CELEBRADO ENTRE EL FONDO DE DESARROLLO RURAL DE
 SUMAPAZ Y JULIETH ALEJANDRA MUÑOZ ROMERO.CLÁUSULA PRIMERA. – ADICIONAR el Contrato De Prestación De Servicios No. 015-2025-CPS-P (125035), en 
la suma de VEINTICINCO MILLONES QUINIENTOS MIL PESOS M/CTE ($25.500.000) del rubro O230117459920242671 “Asistencia técnica agropecuaria y educación ambiental en la localidad de Sumapaz”, de conformidad con las consideraciones aquí señaladas, para un total del contrato de SETENTA Y SEIS MILLONES 
QUINIENTOS MIL PESOS M/CTE ($76.500.000).  CLÁUSULA SEGUNDA. - PRORROGAR el plazo de ejecución del Contrato De Prestación De Servicios No. 0152025-CPS-P (125035), por el término de TRES (03) MESES calendario a partir del CUATRO (04) de AGOSTO de 2025 y hasta el TRES (03) de NOVIEMBRE de 2025.  </t>
  </si>
  <si>
    <t>1,Actualizar los Documentos Técnicos de Soporte y las Fichas EBI, definir Especificaciones  técnicas,realizar estudios de mercado, elaborar análisis del sector, definir criterios de verificación y calificación y condiciones del contrato, entre otros.
2. Apoyar técnicamente la elaboración de los estudios previos relacionados con temas de GestiónAmbiental y Desarrollo rural Sostenible, asignados y responder las observaciones en cada etapa del proceso contractual, proyectar adendas, verificar y calificar propuestas a fin de apoyar el proceso contractual y Entregar de manera mensual la información documental (Estudios previos, anexo técnico, estudios de mercado y demás que correspondan) de los procesos o proyectos asignados.
3. Apoyar e instruir técnicamente sobre las gestiones que los profesionales deben realizar ante las entidades ambientales distritales, regionales y nacionales, así como en la elaboración y estudio de documentos, informes y demás acciones requeridas para la adecuada gestión ambiental local.
4. Asistir a los espacios de participación del sector que le sean designados, a las reuniones, comités  de contratación, capacitaciones, comités de seguimiento entre otros y hacer parte de los comités que le delegue el Alcalde Local o quien haga sus veces.
5. Realizar el seguimiento a la ejecución de los contratos (Apoyo a la supervisión, análisis de informes,modificaciones contractuales, programación de PAC), que le sean designados del Sector Ambiental y la verificación técnica, administrativa y financiera de contratos de vigencias anteriores que se le asignen y que se encuentren en proceso de terminación para su respectiva liquidación.
6. Brindar apoyo en la elaboración de informes y dar respuesta de forma y de fondo cuando se requiera alas diferentes solicitudes, derechos de petición y demás requerimientos, realizados por los diferentes  órganos de control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</si>
  <si>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Ingeniería ambiental o ingeniería forestal o Ingeniería ambiental y sanitaria o Ingeniería agroforestal o Ingeniería del desarrollo ambiental. con especialización ingeniería ambiental o gestión ambiental o gestión pública o Especialización en gestión de proyectos de ingeniería o Especialización en gerencia en salud ocupacional o Especialización en educación y gestión ambiental</t>
  </si>
  <si>
    <t>2 año(s), 1 mes(es) de experiencia profesional</t>
  </si>
  <si>
    <t>FDRSCD-010-2025 (124919)</t>
  </si>
  <si>
    <t>016-2025-CPS-P (124919)</t>
  </si>
  <si>
    <t xml:space="preserve">NASLY XIMENA LOZANO GONZALEZ CEDIDO A JULIO CESAR ROJAS CHACÓN. </t>
  </si>
  <si>
    <t>https://community.secop.gov.co/Public/Tendering/OpportunityDetail/Index?noticeUID=CO1.NTC.7516708&amp;isFromPublicArea=True&amp;isModal=False</t>
  </si>
  <si>
    <t>CO1.BDOS.7501367</t>
  </si>
  <si>
    <t>CO1.PCCNTR.7391627</t>
  </si>
  <si>
    <t>NASLY:1010222109//JULIO:79358292</t>
  </si>
  <si>
    <t>CESIÓN Y CLAUSULADO DEL CONTRATO DE PRESTACIÓN DE SERVICIOS NÚMERO 016 2025-CPS-P (124919) CELEBRADO ENTRE EL FONDO DE DESARROLLO RURAL DE SUMAPAZ, NASLY XIMENA LOZANO GONZALEZ Y JULIO CESAR ROJAS CHACÓN.EL CESIONARIO iniciará la ejecución del CONTRATO DE  PRESTACIÓN DE SERVICIOS No 016-2025-CPS-P (124919) a partir del CATORCE (14) de JULIO de 2025 hasta el CINCO (05) de AGOSTO de 2025.                                                                                                                                                                                                                         ADICIÓN Y PRORROGA NÚMERO 1° AL CONTRATO DE PRESTACIÓN DE SERVICIOS  NO. 016-2025-CPS-P (124919), CELEBRADO ENTRE EL FONDO DE DESARROLLO RURAL DE SUMAPAZ Y JULIO CESAR ROJAS CHACÓN.CLÁUSULA PRIMERA. – ADICIONAR el Contrato De Prestación De Servicios No. 016-2025-CPS-P (124919), en la suma de VEINTIÚN MILLONES DE PESOS M/CTE ($21.000.000) del rubro O2-30-11-7459920242289 “Movilidad para Sumapaz”, de conformidad con las consideraciones aquí señaladas, para un total del contrato de 
SESENTA Y TRES MILLONES DE PESOS M/CTE ($63.000.000) CLÁUSULA SEGUNDA. - PRORROGAR el plazo de ejecución del Contrato De Prestación De Servicios No. 0162025-CPS-P (124919) por el término de TRES (03) MESES calendario a partir del SEIS (06) de AGOSTO de 2025 y hasta el CINCO (05) de NOVIEMBRE de 2025.</t>
  </si>
  <si>
    <t>1. Realizar las etapas de formulación y elaboración de estudios previos de los proyectos de inversión que le sean designados.                                                                                                                                                                                                                                                                                                                                                                                         2. Brindar apoyo a los requerimientos realizados por el nivel central, con el fin de verificar el seguimiento de los proyectos de Infraestructura.
3. Apoyar en la contestación de las observaciones, elaboración de adendas y verificar las ofertas presentadas para los proyectos de Infraestructura.
4. Realizar el seguimiento a la ejecución de los contratos (Apoyo a la supervisión, análisis de informes, modificaciones contractuales, programación de PAC), que le sean designados del Sector de Infraestructura y Malla Vial.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
7. Las demás que demande la administración local que corresponda a la naturaleza del contrato y que sean necesarias para la consecución del fin del objeto contractual.</t>
  </si>
  <si>
    <t>Arquitectura o ingeniería civil o profesional en Gestión y desarrollo urbanos</t>
  </si>
  <si>
    <t>FDRSCD-011-2025 (128670)</t>
  </si>
  <si>
    <t>017-2025-CPS-P (128670)</t>
  </si>
  <si>
    <t>https://community.secop.gov.co/Public/Tendering/OpportunityDetail/Index?noticeUID=CO1.NTC.7505985&amp;isFromPublicArea=True&amp;isModal=False</t>
  </si>
  <si>
    <t>CO1.BDOS.7488253</t>
  </si>
  <si>
    <t>CO1.PCCNTR.7382023</t>
  </si>
  <si>
    <t>PRESTAR LOS SERVICIOS PROFESIONALES PARA APOYAR ADMINISTRATIVAMENTE LA GESTIÓN CONTRACTUAL Y AL DESPACHO DE LA ALCALDÍA LOCAL DE SUMAPAZ, EN EL SEGUIMIENTO Y EJECUCIÓN DEL PLAN DE GESTIÓN</t>
  </si>
  <si>
    <t>ADICIÓN Y PRORROGA NÚMERO 1° AL CONTRATO DE PRESTACIÓN DE SERVICIOS NO. 017-2025-CPS-P (128670), CELEBRADO ENTRE EL FONDO DE DESARROLLO RURAL DE SUMAPAZ Y GISSELLA PAOLA SALAZAR RAMOS.CLÁUSULA PRIMERA. – ADICIONAR el Contrato De Prestación De Servicios No. 017-2025-CPS-P (128670),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($56.700.000).  
CLÁUSULA SEGUNDA. - PRORROGAR el plazo de ejecución del Contrato De Prestación De Servicios No. 017-2025-CPS-P (128670), por el término de TRES (03) MESES calendario a partir del CINCO (05) de AGOSTO de 2025 y hasta el CUATRO (04) de NOVIEMBRE de 2025.</t>
  </si>
  <si>
    <t xml:space="preserve">1. Orientar al despacho del FDRS en la articulación de las actividades de planeación y ejecución relacionados con los sistemas de información y bases de datos establecidas. 
2. Participar en la revisión de cuentas de cobro y, el seguimiento al proceso de pagos, de acuerdo con los lineamientos e instructivos establecidos por la SDG para dicho proceso. 
3. Registrar la información contractual en la Plataforma Sivicof, verificando que los documentos que se tramitan en los procesos de contratación del Fondo de Desarrollo Rural de Sumapaz queden registrados oportunamente. 
4. Brindar apoyo y acompañamiento continuo al Área de Gestión de Desarrollo Local de Sumapaz, en la compilación de la información pertinente para la ejecución de los Planes de Gestión. 
5. Asistir a las reuniones concertadas, citadas y/o designadas para la atención de temas relacionados con la gestión local, distritales, nacionales, así como a las capacitaciones que designe el alcalde local. 
6. Las demás que demande la Administración Local que correspondan a la naturaleza del contrato y que sean necesarias para la consecución del objeto contractual. </t>
  </si>
  <si>
    <t>Profesional; profesion(es): ingeniería industrial, Administración de empresas, Derecho; OBSERVACION(ES): Título Profesional En Ingeniería Industrial O Administración De Empresas O Derecho. Con Tarjeta Profesional Vigente</t>
  </si>
  <si>
    <t>FDRSCD-012-2025 (128528)</t>
  </si>
  <si>
    <t>018-2025-CPS-P (128528)</t>
  </si>
  <si>
    <t>LINA ROCIO RUBIO RODRIGUEZ</t>
  </si>
  <si>
    <t>https://community.secop.gov.co/Public/Tendering/OpportunityDetail/Index?noticeUID=CO1.NTC.7506502&amp;isFromPublicArea=True&amp;isModal=False</t>
  </si>
  <si>
    <t>CO1.BDOS.7488619</t>
  </si>
  <si>
    <t>CO1.PCCNTR.7382044</t>
  </si>
  <si>
    <t>PRESTAR LOS SERVICIOS PROFESIONALES VETERINARIOS PARA EL FORTALECIMIENTO DEL SERVICIO DE ASISTENCIA TÉCNICA AGROPECUARIA EN LA LOCALIDAD DE SUMAPAZ</t>
  </si>
  <si>
    <t>1. Brindar la prestación del servicio de asistencia técnica a pequeños y medianos productores locales para el mejoramiento de la producción, la transformación y la comercialización, realizando las actividades médico_x0002_veterinarias que se requieran. 
2. Atender, hacer seguimiento y reporte de las urgencias médico-veterinarias que se requieran por parte del FDRS y/o la comunidad; tratando a los animales lesionados o enfermos, prescribiendo y administrando medicación, curando heridas, y/o realizando operaciones quirúrgicas de baja complejidad. Posteriormente, se deben realizar los respectivos reportes de atención y seguimiento realizados. 
3. Realizar atención de urgencias médicos veterinarias que se requiera, jornadas de educación y sensibilización sobre la protección y el bienestar animal y jornadas de esterilización que se realice, jornadas de brigadas medico veterinaria, presentándose soportes y evidencia del servicio. 
4.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5. Consolidar la información de los animales atendidos estableciendo la naturaleza de las enfermedades, los desórdenes o las lesiones. Realizar la exploración clínica de los animales y elaborar su historial clínico. 
6. Asistir a los espacios de participación, reuniones, comités de contratación, capacitaciones, comités de seguimiento que sea convocado, designados, y/o delegado. 
7. Realizar inseminación artificial en caso tal que no se encuentre el técnico para no perder la oportunidad de los celos presentados de manera natural y/o implementar sincronización de celos en las hembras bovinas que requieran el tratamiento. 
8. Prestar apoyo profesional para desarrollar el componente pecuario en la línea de ordenamiento de finca y realizar jornadas de capacitación médico veterinarias a los productores rurales. 
9. Entregar los registros, actas, bases de datos, entre otra documentación de cada una de los predios intervenidos. 
10. Las demás actividades que demande la administración local que corresponda a la naturaleza del contrato y que sean necesarias para la consecución del fin del objeto contractual.</t>
  </si>
  <si>
    <t>Agronomía o medicina veterinaria o Medicina veterinaria y Zootecnia</t>
  </si>
  <si>
    <t>FDRSCD-013-2025 (124881)</t>
  </si>
  <si>
    <t>019-2025-CPS-P (124881)</t>
  </si>
  <si>
    <t>https://community.secop.gov.co/Public/Tendering/OpportunityDetail/Index?noticeUID=CO1.NTC.7506631&amp;isFromPublicArea=True&amp;isModal=False</t>
  </si>
  <si>
    <t>CO1.BDOS.7487633</t>
  </si>
  <si>
    <t>CO1.PCCNTR.7382260</t>
  </si>
  <si>
    <t>PRESTAR LOS SERVICIOS PROFESIONALES PARA APOYAR LOS PROCESOS DE PLANEACIÓN, ADMINISTRATIVOS, FINANCIEROS Y PRESUPUESTALES DEL FONDO DE DESARROLLO RURAL DE SUMAPAZ</t>
  </si>
  <si>
    <t>GEMA ORTEGA TRUJILLO</t>
  </si>
  <si>
    <t>ACTA DE SUSPENSIÓN I  CONTRATO DE PRESTACIÓN DE SERVICIOS 019-2025-CPS-P (124881) ,El día 25 de marzo de 2025, el Contratista JUAN FELIPE FLÓREZ GALEANO  y el Alcalde Local de Sumapaz, DIEGO RAMIRO GARCÍA BEJARANO, de acuerdo con la solicitud enviada por el contratista No. 2025-701-000640, mediante la cual solicitó la suspensión del contrato por el término de trece (13) días calendario, por motivos de índole personal; se realiza SUSPENSIÓN I del CONTRATO DE PRESTACIÓN DE SERVICIOS No. 019-2025-CPS-P (124881), celebrado entre las partes, a partir de la veinticinco (25) de marzo de 2025 con reinicio el día veinte (07) de abril de 2024.                                                                                                                                                                        ACTA DE REINICIO I  CONTRATO DE PRESTACIÓN DE SERVICIOS 019-2025-CPS-P (124881) Siendo el día siete (07) de abril 2025, el Contratista JUAN FELIPE FLÓREZ GALEANO  y el Alcalde Local de Sumapaz, DIEGO RAMIRO GARCÍA BEJARANO, dan  REINICIO del CONTRATO DE PRESTACIÓN DE SERVICIOS No. 019-2025-CPS-P (124881), celebrado entre las partes, a partir de la presente y fecha con terminación el día dieciséis 16 de agosto 2025.                                                                                                                                                                                                                                                    ADICIÓN Y PRORROGA NÚMERO 1° AL CONTRATO DE PRESTACIÓN DE SERVICIOS NO. 019-2025-CPS-P (124881), CELEBRADO ENTRE EL FONDO DE DESARROLLO RURAL DE SUMAPAZ Y JUAN FELIPE FLÓREZ GALEANO .CLÁUSULA PRIMERA. – ADICIONAR el Contrato De Prestación De Servicios No. 019-2025-CPS-P (124881), en la suma de DIECIOCHO MILLONES DE PESOS M/CTE ($18.000.000) del rubro O230117459920242327 “Fortalecimiento Institucional y sedes administrativas”, de conformidad con las consideraciones aquí señaladas, para un 
total del contrato de CINCUENTA Y CUATRO MILLONES DE PESOS M/TCE ($54.000.000). CLÁUSULA SEGUNDA. - PRORROGAR el plazo de ejecución del Contrato De Prestación De Servicios No. 019-2025-CPS-P (124881), por el término de TRES (03) MESES calendario a partir del DIECISIETE (17) DE AGOSTO DE 2025 Y HASTA EL DIECISÉIS (16) DE NOVIEMBRE 2025. CLAÚSULA TERCERA. Las demás cláusulas del CONTRATO DE PRESTACIÓN DE SERVICIOS No. 019-2025-CPS-P (124881), que no hayan sido modificadas por 
el presente documento permanecerán tal y como fueron estipuladas.</t>
  </si>
  <si>
    <t>1. Acompañar las gestiones de los profesionales que realizan la formulación y seguimiento de planes, programas y proyectos que componen el Plan de Desarrollo Local, así como en la elaboración y revisión de documentos, informes y demás acciones requeridas para la adecuada gestión.
2. Apoyar en el seguimiento y control de la ejecución presupuestal asignada para la vigencia, verificando los avances en la ejecución de los gastos de Inversión y Funcionamiento del Fondo de Desarrollo Rural de Sumapaz
3. Realizar el seguimiento a los procesos de terminación y liquidación de los diferentes compromisos de Obligaciones por Pagar de los proyectos de inversión y funcionamiento del Fondo de Desarrollo Rural de Sumapaz.
4. Asistir a las reuniones y/o capacitaciones que sea convocado, así como en representación del Fondo de Desarrollo Rural a las reuniones, encuentros, capacitaciones, comités y demás a los cuales sea designadoo invitado.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 a la naturaleza del contrato y que sean necesarias para la consecución del fin del objeto contractual</t>
  </si>
  <si>
    <t>Profesional en ciencias económicas o Profesional en ciencias administrativas</t>
  </si>
  <si>
    <t>FDRSCD-014-2025 (125683)</t>
  </si>
  <si>
    <t>020-2025-CPS-P (125683)</t>
  </si>
  <si>
    <t>https://community.secop.gov.co/Public/Tendering/OpportunityDetail/Index?noticeUID=CO1.NTC.7515790&amp;isFromPublicArea=True&amp;isModal=False</t>
  </si>
  <si>
    <t>CO1.BDOS.7496172</t>
  </si>
  <si>
    <t>CO1.PCCNTR.7391158</t>
  </si>
  <si>
    <t>PRESTAR SUS SERVICIOS PROFESIONALES PARA DAR RESPUESTA A DERECHOS DE PETICIÓN Y DEMÁS REQUERIMIENTOS RELACIONADOS CON LOS PROCESOS CONTRACTUALES DEL FONDO DE DESARROLLO RURAL DE SUMAPAZ.</t>
  </si>
  <si>
    <t>ADICIÓN Y PRORROGA NÚMERO 1° AL CONTRATO DE PRESTACIÓN DE SERVICIOS NO. 020-2025-CPS-P (125683) CELEBRADO ENTRE EL FONDO DE DESARROLLO RURAL DE SUMAPAZ Y JESSICA JULIETH CARDONA JARAMILLO.CLÁUSULA PRIMERA. – ADICIONAR el Contrato De Prestación De Servicios No. 020-2025-CPS-P (125683), en 
la suma de DIECISIETE MILLONES DOSCIENTOS OCHENTA MIL PESOS M/TCE ($17.280.000) del rubro O230117459920242327 “Fortalecimiento Institucional y sedes administrativas”, de conformidad con las consideraciones aquí señaladas, para un total del contrato de CINCUENTA Y UN MILLONES OCHOCIENTOS CUARENTA MIL PESOS M/TCE ($ 51.840.000). CLÁUSULA SEGUNDA. - PRORROGAR el plazo de ejecución del Contrato De Prestación De Servicios No. 020-2025-CPS-P (125683) , por el término de TRES (03) MESES calendario a partir del SEIS (06) DE AGOSTO DE 2025 y hasta el SEIS (06) DE NOVIEMBRE DE 2025.</t>
  </si>
  <si>
    <t>1. Brindar apoyo en la gestión contractual del FDRS, en la elaboración y proyección de documentos y respuestas tales como, memorandos, oficios, derechos de petición, proposiciones, entre otros que le sean  designados, así como en la atención y suministro de información a la comunidad, entidades estatales y dependencias de la administración local
2. Llevar un archivo en donde se compile la información soporte con la que se da respuesta a los Derechos de Petición y mantener actualizada la base de datos de los tramitados.
3. Efectuar el seguimiento y ejecutar los planes de mejoramiento derivados de auditorías internas y externas, hallazgos administrativos y/o fiscales, con sus respectivos reportes, así como adelantar oportunamente las actuaciones administrativas que correspondan.
4. Brindar información actualizada a los profesionales que lo requieran del Área de Gestión del Desarrollo Local, del aplicativo de SIPSE.
5. Asistir a las reuniones de comités de contratación, comités de seguimiento a la ejecución contractual, capacitaciones entre otros que le designe el despacho del Alcalde(sa) Local.
6. Las demás que demande la administración local que corresponda a la naturaleza del Contrato y que sean necesarias para la consecución del fin del objeto contractual._x000D_</t>
  </si>
  <si>
    <t>Administración Pública o Derecho o estudios políticos y resolución de conflictos o administración de empresas o negocios y relaciones internacionales</t>
  </si>
  <si>
    <t>FDRSCD-015-2025 (125008)</t>
  </si>
  <si>
    <t>021-2025-CPS-AG (125008)</t>
  </si>
  <si>
    <t>GINA PAOLA PINILLA MONTIEL</t>
  </si>
  <si>
    <t>https://community.secop.gov.co/Public/Tendering/OpportunityDetail/Index?noticeUID=CO1.NTC.7507107&amp;isFromPublicArea=True&amp;isModal=False</t>
  </si>
  <si>
    <t>CO1.BDOS.7486450</t>
  </si>
  <si>
    <t>CO1.PCCNTR.7382624</t>
  </si>
  <si>
    <t>PRESTAR SERVICIOS TÉCNICOS DE APOYO ADMINISTRATIVO AL ÁREA DE GESTIÓN DE DESARROLLO LOCAL EN LOS PROCESOS CONTRACTUALES, DE LA ALCALDÍA LOCAL DE SUMAPAZ.</t>
  </si>
  <si>
    <t>1. Brindar su apoyo administrativo en la asistencia a comités, mesas de trabajo y reuniones que sean convocados.
2. Apoyar en la elaboración, proyección y revisión de documentos y respuestas tales memorandos, oficios, proposiciones y derechos de petición.
3. Brindar su apoyo administrativo en los procesos de planeación, coordinación, ejecución, evaluación y control sobre los procesos de contratación que se adelantan con recursos de Fondo de Desarrollo Rural de Sumapaz.
4. Apoyar la actualización de la información de los procesos contractuales, llevando el control sobre el estado de estos.
5. Apoyar en el seguimiento de las formulaciones de los proyectos de inversiones designados por el responsable de contratación.
6. Apoyar a los profesionales en la revisión técnica de los estudios previos tanto de gastos de funcionamiento como de los proyectos de inversión.
7. Las demás que demande la administración local que corresponda a la naturaleza del contrato y que sean necesarias para la consecución del fin del objeto contractual.</t>
  </si>
  <si>
    <t>Técnico en asistencia administrativa o Técnico laboral por competencias en auxiliar administrativo. Técnico en procesos administrativos o acreditar haber aprobado 50% en la carrera de derecho o su equivalencia en experiencia laboral</t>
  </si>
  <si>
    <t>3 Año(s), 1 Mes(es) de experiencia Laboral</t>
  </si>
  <si>
    <t>022-2025-CPS-P (124906)</t>
  </si>
  <si>
    <t>DIANA MARCELA TORRENTE QUINTERO</t>
  </si>
  <si>
    <t>CO1.PCCNTR.7378106</t>
  </si>
  <si>
    <t xml:space="preserve">ADICIÓN Y PRORROGA NÚMERO 1° AL CONTRATO DE PRESTACIÓN DE SERVICIOS NO. 022-2025-CPS-P (124906), CELEBRADO ENTRE EL FONDO DE DESARROLLO RURAL DE SUMAPAZ Y DIANA MARCELA TORRENTE QUINTEROCLÁUSULA PRIMERA. – ADICIONAR el Contrato De Prestación De Servicios No. 022-2025-CPS-P (124906),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0222025-CPS-P (124906), por el término de TRES (03) MESES calendario a partir del CINCO (05) de AGOSTO de 2025 y hasta el CUATRO (04) de NOVIEMBRE de 2025.  </t>
  </si>
  <si>
    <t>FDRSCD-016-2025 (125219)</t>
  </si>
  <si>
    <t>023-2025-CPS-AG (125219)</t>
  </si>
  <si>
    <t>OMAR OCTAVIO CASTAÑO PAEZ</t>
  </si>
  <si>
    <t>https://community.secop.gov.co/Public/Tendering/OpportunityDetail/Index?noticeUID=CO1.NTC.7506519&amp;isFromPublicArea=True&amp;isModal=False</t>
  </si>
  <si>
    <t>CO1.BDOS.7489650</t>
  </si>
  <si>
    <t>CO1.PCCNTR.7382063</t>
  </si>
  <si>
    <t>PRESTAR LOS SERVICIOS DE APOYO TÉCNICO PARA LA EJECUCIÓN DE LOS PROCESOS LOGÍSTICOS, OPERATIVOS Y/O ADMINISTRATIVOS DE LA ALCALDÍA LOCAL DE SUMAPAZ</t>
  </si>
  <si>
    <t>1. Apoyar técnicamente con el personal operativo la logística necesaria para la ejecución de las actividades y eventos
que se programen por la alcaldía local y que se ejecuten en desarrollo de los proyectos de inversión.
2. Apoyar en la gestión de las acciones necesarias que garanticen el óptimo estado físico de las sedes de la de la
alcaldía en el territorio, y su correcto funcionamiento.
3. Apoyar en la programación de reuniones, consejos, y comités adelantados en el territorio, incluyendo asistencia
a sedes, garantizando el adecuado desplazamiento hacia y desde el territorio tanto de funcionarios como de
contratistas de la alcaldía local.
4. Apoyar en el seguimiento de la adecuada prestación de los servicios públicos y en el control de consumo y pago
de los mismos.
5. Participar en las reuniones y/o capacitaciones que se programen para el desarrollo de los procesos
administrativos, asistir a las que sea convocado y hacer parte de los comités que le sean designados.
6. Las demás que demande la administración local que corresponda a la naturaleza del contrato y que sean
necesarias para la consecución del fin del objeto contractual</t>
  </si>
  <si>
    <t xml:space="preserve">
Tecnólogo en gestión administrativa o tecnología en gestión ambiental y servicios públicos o Técnico o Tecnólogo en sistemas de informacion o Técnico en seguridad industrial
</t>
  </si>
  <si>
    <t xml:space="preserve">
6 año(s), 1 mes(es) de experiencia laboral</t>
  </si>
  <si>
    <t>FDRSCD-017-2025 (125681)</t>
  </si>
  <si>
    <t>024-2025-CPS-P (125681)</t>
  </si>
  <si>
    <t>NUBIA ALIETH HERNANDEZ REYES CEDIDO A JENY MARCELA REINA WILCHES</t>
  </si>
  <si>
    <t>https://community.secop.gov.co/Public/Tendering/OpportunityDetail/Index?noticeUID=CO1.NTC.7507141&amp;isFromPublicArea=True&amp;isModal=False</t>
  </si>
  <si>
    <t>CO1.BDOS.7493129</t>
  </si>
  <si>
    <t>CO1.PCCNTR.7382666</t>
  </si>
  <si>
    <t>PRESTAR LOS SERVICIOS PROFESIONALES ESPECIALIZADOS PARA LA ESTRUCTURACIÓN Y GESTIÓN DE LOS PROCESOS Y PROCEDIMIENTOS CONTRACTUALES JURÍDICOS; ASÍ COMO, LOS TRÁMITES Y ACTUACIONES ADMINISTRATIVAS QUE SEAN ASIGNADA</t>
  </si>
  <si>
    <t>NUBIA:1022324164//JENY:1022992140</t>
  </si>
  <si>
    <t xml:space="preserve">ADICIÓN Y PRORROGA NÚMERO 1° AL CONTRATO DE PRESTACIÓN DE SERVICIOS NO. 024-2025-CPS-P (125681), CELEBRADO ENTRE EL FONDO DE DESARROLLO RURAL DE SUMAPAZ Y NUBIA ALIETH HERNANDEZ REYES.CLÁUSULA PRIMERA. – ADICIONAR el Contrato De Prestación De Servicios No. 024-2025-CPS-P (125681), en la suma de VEINTISÉIS MILLONES CUATROCIENTOS QUINCE MIL PESOS M/CTE ($26.415.000) del del rubro O230117459920242327 “Fortalecimiento Institucional y sedes administrativa” de conformidad con las 
consideraciones aquí señaladas, para un total del contrato de SETENTA Y NUEVE MILLONES DOSCIENTOS CUARENTA Y CINCO MIL PESOS M/CTE ($ 79.245.000). CLÁUSULA SEGUNDA. - PRORROGAR el plazo de ejecución del Contrato De Prestación De Servicios No 0242025-CPS-P (125681) por el término de TRES (03) MESES calendario a partir del CINCO (05) de AGOSTO de 2025 y hasta el CUATRO (04) de NOVIEMBRE de 2025.                                                                                                                                                                                                                                                                                          CESIÓN Y CLAUSULADO DEL CONTRATO DE PRESTACIÓN DE SERVICIOS NÚMERO 024-2025- CPS-P (125681), CELEBRADO ENTRE EL FONDO DE DESARROLLO RURAL DE  SUMAPAZ, NUBIA ALIETH HERNANDEZ REYES Y JENY MARCELA REINA WILCHES .LA CESIONARIA iniciará la ejecución del CONTRATO DE PRESTACIÓN DE SERVICIOS No 024-2025-CPS-P (125681) a partir del diecinueve (19) de agosto de 2025 hasta el cuatro (04) de noviembre de 2025. </t>
  </si>
  <si>
    <t xml:space="preserve">1.	Fortalecer los procesos de planeación y ejecución de los procesos precontractuales, contractuales y postcontractuales que le sean asignados con conocimiento y aplicación de los principios que regulan la contratación estatal y la función administrativa contemplados e n la Constitución Política, en la Ley y manual de contratación. 
2.	Realizar la revisión de contratación que le sea asignada en cumplimiento del objeto contractual. 
3.	Realizar la proyección y/o revisión de las diferentes modificaciones contractuales y cualquier otra solicitud que sea designada y requerida por los diferentes profesionales del fondo de desarrollo rural de Sumapaz. 
4.	 Actualizar periódicamente la información en las matrices de contratación para garantizar su relevancia y precisión en SIVICOF. 
5.	Realizar el apoyo a la supervisión de contratos que sean designados por el supervisor y/o alcalde local.
6.	Asistir a las reuniones de comités de contratación, comités de seguimiento a la ejecución contractual, capacitaciones entre otros que le designe el despacho del Alcalde Local.
7.	Responder y absolver consultas, solicitudes de información, citaciones, derechos de petición y requerimientos que sobre los temas, materia del contrato, que pueda llegar a formular cualquier autoridad o particular, dentro de los términos establecidos por la ley. 
8.	Las demás que sean inherentes al cumplimiento del objeto contractual y/o que le sean asignadas por el Alcalde Local.
</t>
  </si>
  <si>
    <t>Nivel académico: Especializado; profesión(es): derecho; especialización(es): cualquier rama del derecho, contratación estatal, derecho público, derecho administrativo.</t>
  </si>
  <si>
    <t>FDRSCD-018-2025 (126411)</t>
  </si>
  <si>
    <t>025-2025-CPS-P (126411)</t>
  </si>
  <si>
    <t>CAMILA FERNANDA SAAVEDRA SALINAS</t>
  </si>
  <si>
    <t>https://community.secop.gov.co/Public/Tendering/OpportunityDetail/Index?noticeUID=CO1.NTC.7519146&amp;isFromPublicArea=True&amp;isModal=False</t>
  </si>
  <si>
    <t>CO1.BDOS.7502898</t>
  </si>
  <si>
    <t>CO1.PCCNTR.7394108</t>
  </si>
  <si>
    <t>PRESTAR LOS SERVICIOS PROFESIONALES JURÍDICOS PARA APOYAR LOS ASUNTOS LEGALES DE LOS PROCESOS DEL SISTEMA VIAL DE LA ALCALDÍA LOCAL DE SUMAPAZ.</t>
  </si>
  <si>
    <t>ADICIÓN Y PRORROGA NÚMERO 1° AL CONTRATO DE PRESTACIÓN DE SERVICIOS  NO. 025-2025-CPS-P (126411), CELEBRADO ENTRE EL FONDO DE DESARROLLO RURAL DE SUMAPAZ Y CAMILA FERNANDA SAAVEDRA SALINAS CLÁUSULA PRIMERA. – ADICIONAR el Contrato De Prestación De Servicios No. 271-2025-CPS-P (131459), en 
la suma de TRECE MILLONES SEISCIENTOS CINCUENTA MIL PESOS M/CTE ($ 13.650.000) del rubro O230117459920242289 “Movilidad para Sumapaz”, de conformidad con las consideraciones aquí señaladas, para un total del contrato de SESENTA Y OCHO MILLONES DOSCIENTOS CINCUENTA MIL PESOS M/CTE ($ 68.250.000),  
CLÁUSULA SEGUNDA. - PRORROGAR el plazo de ejecución del Contrato De Prestación De Servicios No. 025-2025-CPS-P (126411), por el término de DOS (02) MESES calendario a partir del SEIS (06) de OCTUBRE de 2025 y hasta el CINCO (05) de DICIEMBRE de 2025. CLAÚSULA TERCERA. Las demás cláusulas del CONTRATO DE PRESTACIÓN DE SERVICIOS No. 025-2025-CPS-P (126411), que no hayan sido modificadas por el presente documento permanecerán tal y como fueron estipuladas</t>
  </si>
  <si>
    <t>1. Apoyar las etapas de formulación y elaboración de estudios previos de los proyectos de inversión de Infraestructura Vial, en los aspectos jurídicos y en el Comité de Contratación, para dar respuesta a las observaciones, recomendaciones y sugerencias.
2. Brindar acompañamiento de los procesos contractuales de los estudios previos elaborados de los proyectos de Infraestructura y Malla Vial, (Responder las observaciones en cada etapa, proyectar adendas, verificar y calificar propuestas).
3. Realizar el seguimiento a la ejecución de los contratos de los procesos de infraestructura vial, en los temas jurídicos pertinentes.
4. Orientar jurídicamente los procesos que se adelanten para el cumplimiento de las obligaciones de los contratos relacionados con infraestructura vial de conformidad con la ley 80 de 1993.
5. Acompañar y apoyar al Alcalde Local en las diferentes reuniones que se programen en el territorio, en la  JAL, en la Bogotá Urbana y, asistir a las capacitaciones, comités de seguimiento que se le designe.
6. Apoyar la verificación jurídica de contratos de vigencias anteriores que se le asignen y que se encuentren  en proceso de terminación para su respectiva liquidación.
7.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8. Las demás que demande la administración local que corresponda a la naturaleza del contrato y que sean  necesarias para la consecución del fin del objeto contractual</t>
  </si>
  <si>
    <t>Nivel académico: profesional; profesión(es): derecho; observación(es): profesional NBC derecho</t>
  </si>
  <si>
    <t>FDRSCD-019-2025 (124913)</t>
  </si>
  <si>
    <t>026-2025-CPS-P (124913)</t>
  </si>
  <si>
    <t>ALONSO RAFAEL OCAMPO ARRIETA CEDIDO A LEANDRO ADRIANO CASAS TORRES</t>
  </si>
  <si>
    <t>https://community.secop.gov.co/Public/Tendering/OpportunityDetail/Index?noticeUID=CO1.NTC.7519028&amp;isFromPublicArea=True&amp;isModal=False</t>
  </si>
  <si>
    <t>CO1.BDOS.7504338</t>
  </si>
  <si>
    <t>CO1.PCCNTR.7393831</t>
  </si>
  <si>
    <t>PRESTAR SUS SERVICIOS PROFESIONALES COMO ADMINISTRADOR DE LA RED DE LA ALCALDÍA LOCAL DE SUMAPAZ Y REALIZAR LA ACTUALIZACIÓN DE LOS DATOS EN LOS DIFERENTES SISTEMAS DE INFORMACIÓN. 2327.</t>
  </si>
  <si>
    <t>ALONSO:72311499//LEANDRO:79854802</t>
  </si>
  <si>
    <t xml:space="preserve">CESIÓN Y CLAUSULADO DEL CONTRATO DE PRESTACIÓN DE SERVICIOS NÚMERO  026-2025-CPS-P (124913) CELEBRADO ENTRE EL FONDO DE DESARROLLO RURAL DE SUMAPAZ, ALONSO RAFAEL OCAMPO ARRIETA Y LEANDRO ADRIANO CASAS TORRES.EL CESIONARIO acepta todas las obligaciones transferidas por LA CEDENTE y acepta todas las cláusulas estipuladas en el CONTRATO DE PRESTACIÓN DE SERVICIOS No. 026-2025-CPS-P (124913) y en su clausulado, las cuales declara conocer y acepta en su integridad. 
TERCERA: EL CESIONARIO iniciará la ejecución del CONTRATO DE PRESTACIÓN DE SERVICIOS No 026-2025-CPS-P (124913) a partir del QUINCE (15) de JULIO de 2025 hasta el CINCO (05) de AGOSTO de 2025.                                                                                                                                                                                                                                                                                                                                                  ADICIÓN Y PRORROGA NÚMERO 1° AL CONTRATO DE PRESTACIÓN DE SERVICIOS  NO. 026-2025-CPS-P (124913), CELEBRADO ENTRE EL FONDO DE DESARROLLO RURAL DE SUMAPAZ Y LEANDRO ADRIANO CASAS TORRES .CLÁUSULA PRIMERA. – ADICIONAR el Contrato De Prestación De Servicios No. 026-2025-CPS-P (124913), en 
la suma de VEINTIDÓS MILLONES CINCUENTA MIL PESOS /CTE ($22.050.000) del rubro O2-30-117459920242327 “Realizar 4 estrategias de fortalecimiento institucional”, de conformidad con las consideraciones aquí señaladas, para un total del contrato de SESENTA Y SEIS MILLONES CIENTO CINCUENTA MIL PESOS M/CTE ($66.150.000) CLÁUSULA SEGUNDA. -PRORROGAR el plazo de ejecución del Contrato De Prestación De Servicios No. 026-2025-CPS-P (124913) por el término de TRES (03) MESES calendario a partir del SEIS (06) de AGOSTO de 2025 y hasta el CINCO (05) de NOVIEMBRE de 2025. </t>
  </si>
  <si>
    <t>1. Velar por el adecuado funcionamiento de la red local, conexión a la WAN de la Alcaldía y el recurso tecnológico de todas las dependencias de la Alcaldía (Despacho, Área de Gestión de Desarrollo Local,Junta Administradora Local, Corregidurías, Área de Gestión Policiva Jurídica Sumapaz) tanto en términos de Hardware y Software como de su administración y mantenimiento.
2. Realizar el seguimiento y control necesario para lograr la disponibilidad del servicio y la continuidad delos contratos de mantenimiento preventivo y correctivo y garantías correspondientes a los equipos de cómputo, impresoras, UPS y equipos activos de la localidad, de acuerdo con lo estipulado en cada contrato, según corresponda.
3. Verificar permanentemente la conectividad de la red LAN y WAN desde la Alcaldía al Nivel Central, para  garantizar la prestación del servicio de red y de los aplicativos.
4. Realizar el apoyo a la supervisión de los contratos que se le asignen, dando cumplimiento a la Ley 1474 de 2011 y demás normatividad existente vigente aplicable.
5. Realizar las actividades de apoyo técnico en la elaboración de estudios previos y de mercado, que le sean designados.
6. Administrar los servicios disponibles en el servidor local y usuarios del directorio activo de tal forma que se mantengan únicamente los usuarios activos de la Alcaldía, informando oportunamente a la Dirección de Tecnologías e Información los cambios de personal (ingresos, retiros o traslados) tanto para usuario en red como para correo electrónico.
7. Realizar la atención personalizada de las solicitudes de apoyo técnico a los diferentes usuarios de la Alcaldía Local, dentro del tiempo estipulado con la eficiencia y eficacia requeridas.
8. Dar conceptos técnicos sobre el estado de los equipos y los aplicativos, según las solicitudes que le sean  asignadas.
9. Participar en las reuniones y comités en los cuales sea designado por el Alcalde Local de Sumapaz, de conformidad con el objeto de su contrato.
10. Las demás que le sean asignadas o delegadas y que correspondan a la naturaleza del objeto</t>
  </si>
  <si>
    <t>Nivel académico: profesional; profesión(es): ingeniería de sistemas y telemática ,administración de sistemas, ingeniería de sistemas, ingeniería electrónica, ingeniería en telemática; observación(es): mínimo (2) años en soporte técnico a usuario final en hardware y software (configuración, diagnóstico y correctivos en hardware, equipos de impresión y demás dispositivos periféricos</t>
  </si>
  <si>
    <t>Dos años de experiencia relacionada</t>
  </si>
  <si>
    <t>FDRSCD-020-2025 (127839)</t>
  </si>
  <si>
    <t>027-2025-CPS-AG (127839)</t>
  </si>
  <si>
    <t>https://community.secop.gov.co/Public/Tendering/OpportunityDetail/Index?noticeUID=CO1.NTC.7529572&amp;isFromPublicArea=True&amp;isModal=False</t>
  </si>
  <si>
    <t>CO1.BDOS.7513160</t>
  </si>
  <si>
    <t>CO1.PCCNTR.7403619</t>
  </si>
  <si>
    <t xml:space="preserve">ACTA DE SUSPENSIÓN I  El día 07 de abril de 2025, la Contratista YURY DANIELA PEREZ PAEZ y el Alcalde Local de Sumapaz, DIEGO RAMIRO GARCÍA BEJARANO, de acuerdo con la solicitud enviada por el contratista No. 2025-703-0000-193 y alcance 20257010007982, mediante la cual solicitó la suspensión del contrato por el término de dos (2) meses calendario, por motivos de índole personal; se realiza SUSPENSIÓN I del CONTRATO DE PRESTACIÓN DE SERVICIOS No. 027-2025-CPS-AG (127839), celebrado entre las partes, a partir del siete (07) de abril de 2025 con reinicio el día trece (07) de junio de 2025; para lo cual se deberá suscribir acta de reinicio.                                                                                                                                                                                ACTA DE REINICIO I CONTRATO DE PRESTACIÓN DE SERVICIOS 027-2025-CPS-AG (127839).FECHA SUSPENSIÓN 07 de abril de NUEVA FECHA DE TERMINACIÓN: 06 DE OCTUBRE 2025.Siendo el día seis (06) de junio 2025, la Contratista YURY DANIELA PEREZ PAEZ y el Alcalde Local de Sumapaz, DIEGO RAMIRO GARCÍA BEJARANO, dan REINICIO del CONTRATO DE PRESTACIÓN DE SERVICIOS No. 027-2025-CPS-AG (127839), celebrado entre las partes, a partir de la presente y fecha con terminación el día seis 06 de octubre 2025.                                         ADICIÓN Y PRORROGA NÚMERO 1° AL CONTRATO DE PRESTACIÓN DE SERVICIOS  NO. 027-2025-AG (127839),CELEBRADO ENTRE EL FONDO DE DESARROLLO RURAL DE SUMAPAZ Y YURY DANIELA PEREZ PAEZ.ADICIONAR el Contrato De Prestación De Servicios No. SEIS MILLONES CINCUENTA MIL ($6.050.000), en la suma de DIECIOCHO MILLONES CIENTO CINCUENTAMIL PESOS M/CTE ($18.150.000) del rubro O2-30-11-7459920242290 “Fortaleciendo la justicia en Sumapaz”, de conformidad con las consideraciones aquí señaladas, para un total del contrato de VEINTICUATRO MILLONES DOSCIENTOS MIL PESOS M/CTE ($ 24.200.000),  CLÁUSULA SEGUNDA. - PRORROGAR el plazo de ejecución del Contrato De Prestación De Servicios No. 0272025-AG (127839), por el término de DOS (02) MESES calendario a partir del SIETE (07) de OCTUBRE de 2025 y hasta el SEIS (06) de DICIEMBRE de 2025. </t>
  </si>
  <si>
    <t>1. Brindar apoyo en la elaboración y proyección de documentos tales como informes, actas de reunión,  memorandos, oficios, derechos de petición, proposiciones, entre otros que le sean designados y que se generen en el desarrollo de la ejecución de los proyectos de inversión relacionados con el Acceso a la Justicia de la Alcaldía local de Sumapaz.
2. Apoyar la organización logística de las actividades que se realicen durante la ejecución de los proyectos de inversión de acceso a la justicia integral de la Alcaldía Local de Sumapaz.
3. Manejar el sistema de correspondencia institucional (ORFEO), así como el correo electrónico y demás aplicativos institucionales.
4. Apoyar al Área, en la atención y suministro de información a la comunidad, entidades estatales y dependencias de la administración local, en los temas relacionados con la ejecución de los proyectos de inversión de acceso a la justicia integral de la Alcaldía local de Sumapaz.
5. Actualizar y mantener al día las bases de datos y el drive con la información relacionada con la ejecución de los proyectos de inversión de acceso a la justicia integral de la Alcaldía local de Sumapaz.
6. Las demás que le sean asignadas por la supervisión y que estén relacionadas con el objeto del presente contrato.</t>
  </si>
  <si>
    <t>Título de Bachiller en cualquier modalidad.</t>
  </si>
  <si>
    <t>028-2025-CPS-P (124906)</t>
  </si>
  <si>
    <t>CO1.PCCNTR.7393677</t>
  </si>
  <si>
    <t>ADICIÓN Y PRORROGA NÚMERO 1° AL CONTRATO DE PRESTACIÓN DE SERVICIOS NO. 028-2025-CPS-P (124906), CELEBRADO ENTRE EL FONDO DE DESARROLLO RURAL DE SUMAPAZ Y OSCAR ANDRES CONTECHA PANIAGUA.CLÁUSULA PRIMERA. – ADICIONAR el Contrato De Prestación De Servicios No. 028-2025-CPS-P (124906),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028-2025-CPS-P (124906), por el término de TRES (03) MESES calendario a partir del CINCO (05) de AGOSTO de 2025 y hasta el CUATRO (04) de NOVIEMBRE de 2025.</t>
  </si>
  <si>
    <t>FDRSCD-021-2025 (124957)</t>
  </si>
  <si>
    <t>029-2025-CPS-P (124957)</t>
  </si>
  <si>
    <t>https://community.secop.gov.co/Public/Tendering/OpportunityDetail/Index?noticeUID=CO1.NTC.7523219&amp;isFromPublicArea=True&amp;isModal=False</t>
  </si>
  <si>
    <t>CO1.BDOS.7504088</t>
  </si>
  <si>
    <t>CO1.PCCNTR.7397809</t>
  </si>
  <si>
    <t>ADICIÓN Y PRORROGA NÚMERO 1° AL CONTRATO DE PRESTACIÓN DE SERVICIOS NO. 029-2025-CPS-P (124957), CELEBRADO ENTRE EL FONDO DE DESARROLLO RURAL DE SUMAPAZ Y JHOJAN ANDRES CASTAÑEDA SANCHEZCLÁUSULA PRIMERA. – ADICIONAR el Contrato De Prestación De Servicios No. 029-2025-CPS-P (124957), en 
la suma de VEINTIÚN MILLONES DE PESOS M/CTE ($21.000.000) del rubro O230117459920242327 “Fortalecimiento Institucional y sedes administrativas”, de conformidad con las consideraciones aquí señaladas, para un total del contrato de SESENTA Y TRES MILLONES DE PESOS M/CTE ($ 63.000.000). CLÁUSULA SEGUNDA. - PRORROGAR el plazo de ejecución del Contrato De Prestación De Servicios No. 029-2025-CPS-P (124957), por el término de TRES (03) MESES calendario a partir del CINCO (05) de AGOSTO de 2025 y hasta el CUATRO (04) de NOVIEMBRE de 2025.</t>
  </si>
  <si>
    <t>1. Servir de enlace entre la Secretaría de Planeación Distrital y la Alcaldía Local de Sumapaz para la implementación y cargue de Información del aplicativo que funciona como herramienta para el manejo del Banco de Programas y Proyectos Locales (Aplicativo SEGPLAN) o el que defina Planeación Distrital.
2. Servir de enlace entre el Nivel Central y la Alcaldía Local de Sumapaz en la recopilación, consolidación y entrega mensual de la matriz; Tablero de Control, del Informe de Presupuesto Orientado a Resultados - POR y el Presupuestos, Metas y Resultados ¿ PMR.
3. Llevar a cabo las actividades relacionadas con la implementación y cargue del software SIPSE, incluido el análisis de los informes sobre la inscripción, formulación, viabilidad, registre ejecución, seguimiento y control de proyectos de dicho aplicativo.
4. Asistir, a las reuniones, comités y capacitaciones, entre otros, representar a la Administración en los espacios del sector y hacer parte de los comités que le sean designado.
5. Brindar apoyo en la elaboración de informes y responder de forma y de fondo cuando se requiera a las solicitudes, derechos de petición y demás requerimientos realizados por los órganos de control y comunidad, de conformidad con la normatividad vigente y en los plazos y términos establecidos por la ley.
6. Las demás que demande la administración local que corresponda a la naturaleza del contrato y que sean necesarias para la consecución del fin del objeto contractual.</t>
  </si>
  <si>
    <t>Nivel academico: profesional; profesion(es): administración pública,ingeniería industrial,administración de empresas; observacion(es): Título profesional en: ingeniería industrial, administración pública o Administración de empresas. con tarjeta profesional vigente.</t>
  </si>
  <si>
    <t>FDRSCD-022-2025 (127933)</t>
  </si>
  <si>
    <t>030-2025-CPS-AG (127933)</t>
  </si>
  <si>
    <t>NICOLAS DAVID GOMEZ MOJICA CEDIDO A LINA MARIA RODRIGUEZ BERMUDEZ</t>
  </si>
  <si>
    <t>https://community.secop.gov.co/Public/Tendering/OpportunityDetail/Index?noticeUID=CO1.NTC.7521563&amp;isFromPublicArea=True&amp;isModal=False</t>
  </si>
  <si>
    <t>CO1.BDOS.7503974</t>
  </si>
  <si>
    <t>CO1.PCCNTR.7396228</t>
  </si>
  <si>
    <t>PRESTAR LOS SERVICIOS COMO AUXILIAR DE APOYO ADMINISTRATIVO AL ÁREA DE GESTIÓN DE DESARROLLO LOCAL, DE LA ALCALDÍA LOCAL DE SUMAPAZ</t>
  </si>
  <si>
    <t>NICOLAS: 1014231457// LINA : 1032506354</t>
  </si>
  <si>
    <t>CESIÓN Y CLAUSULADO DEL CONTRATO DE PRESTACIÓN DE SERVICIOS NÚMERO 030-2025-CPS-AG (127933) CELEBRADO ENTRE EL FONDO DE DESARROLLO RURAL DE  SUMAPAZ, NICOLAS DAVID GOMEZ MOJICA Y LINA MARIA RODRIGUEZ BERMUDEZLA CEDENTE transfiere a EL CESIONARIO los derechos y las obligaciones por el contraídas en el CONTRATO DE PRESTACIÓN DE SERVICIOS No. 030-2025-CPS-AG (127933) celebrado con EL FONDO. SEGUNDA: EL CESIONARIO acepta todas las obligaciones transferidas por LA CEDENTE y acepta todas las cláusulas estipuladas en el CONTRATO DE PRESTACIÓN DE SERVICIOS No. 030-2025-CPS-AG (127933) y en su clausulado, las cuales declara conocer y acepta en su integridad. TERCERA: EL CESIONARIO iniciará la ejecución del CONTRATO DE PRESTACIÓN DE SERVICIOS No 030-2025-CPSAG (127933), a partir del VEINTISEIS (26) de MARZO de 2025 hasta el DOCE (12) de AGOSTO de 2025.                                                                                                                                                                                                                                                                                                                     ADICIÓN Y PRORROGANÚMERO1°ALCONTRATODEPRESTACIÓNDESERVICIOSNO. 030-2025-CPS-AG (127933) CELEBRADO ENTRE EL FONDO DEDESARROLLORURALDE SUMAPAZY LINAMARIARODRIGUEZBERMUDEZ CLÁUSULA PRIMERA.– ADICIONAR el Contrato De Prestación De Servicios No. 030-2025-CPS-AG (127933)
 en la suma de suma de NUEVE MILLONES SETENTA Y CINCO MIL PESOS M/CTE ($9.075.000),del rubro O230117459920242327 “Fortalecimiento Institucional y sedes administrativas”, de conformidad con lasconsideraciones aquí señaladas, para un total del contrato de VEINTI SIETE MILLONES DOS CIENTOSVEINTICINCOMILPESOSM/CTE($27.225.000). CLÁUSULASEGUNDA.-PRORROGARel plazo de ejecución del Contrato De Prestación De Servicios 030-2025-CPS-AG (127933), por el término de TRES (03) MESES calendario a partir del Trece (13) de agosto de 2025 y hasta el
 Doce (12) de Noviembre de 2025.</t>
  </si>
  <si>
    <t xml:space="preserve">1. Brindar su apoyo administrativo en las actividades que se desarrollan en la gestión del Despacho - Área  de Gestión de Desarrollo Local.
2. Apoyar a los profesionales del área, en la asistencia a comités, mesas de trabajo, consejos y reuniones que sean convocados y en la elaboración y proyección de documentos tales como actas de reunión, memorandos, oficios, derechos de petición, proposiciones, entre otros que le sean designados.
3. Apoyar en la gestión documental, manteniendo actualizado el aplicativo de correspondencia Orfeo y en la organización de los documentos que se generen y/o lleguen, foliarlos, escanearlos y archivarlos en el respectivo expediente contractual o carpeta de gestión correspondiente.
4. Apoyar la revisión técnica, administrativa y documental de los informes producto de los contratos suscritos entre el FDRS y particulares, así como su seguimiento y programación pagos.
5. Elaborar y alimentar de manera periódica una matriz que contenga la información actualizada de los contratos de los proyectos que se manejan en el área, tales como modificaciones, pagos, informes, estado actual, entre otros.
6. Las demás que demande la administración local que corresponda a la naturaleza del contrato y que sean necesarias para la consecución del fin del objeto contractual </t>
  </si>
  <si>
    <t>Título de Bachiller en cualquier modalidad</t>
  </si>
  <si>
    <t>FDRSCD-023-2025 (126417)</t>
  </si>
  <si>
    <t>031-2025-CPS-P (126417)</t>
  </si>
  <si>
    <t>ANGELA MARIA PINZON SANTOS CEDIDO A  JUDY PAOLA DEVIA DIAZ CEDIDO A  DIANA CAROLINA ARISTIZABAL TEJEIRO</t>
  </si>
  <si>
    <t>https://community.secop.gov.co/Public/Tendering/OpportunityDetail/Index?noticeUID=CO1.NTC.7527397&amp;isFromPublicArea=True&amp;isModal=False</t>
  </si>
  <si>
    <t>CO1.BDOS.7507087</t>
  </si>
  <si>
    <t>CO1.PCCNTR.7401777</t>
  </si>
  <si>
    <t>PRESTAR LOS SERVICIOS PROFESIONALES PARA BRINDAR APOYO EN EL SEGUIMIENTO DE LOS RECURSOS INVERTIDOS POR EL SISTEMA GENERAL DE REGALÍAS EN EL TERRITORIO DE SUMAPAZ</t>
  </si>
  <si>
    <t>ANGELA 36307760 / JUDY: 26421659// DIANA: 1026273681</t>
  </si>
  <si>
    <t>JOSÉ MIGUEL RUIZ RAMOS.</t>
  </si>
  <si>
    <t xml:space="preserve">CESIÓN Y CLAUSULADO DEL CONTRATO DE PRESTACIÓN DE SERVICIOS NÚMERO 031-2025-CPS-P (126417) CELEBRADO ENTRE EL FONDO DE DESARROLLO RURAL DE SUMAPAZ, ANGELA MARIA PINZON SANTOS Y JUDY PAOLA DEVIA DIAZ.EL CESIONARIO iniciará la ejecución del CONTRATO DE PRESTACIÓN DE SERVICIOS No 0312025-CPS-P (126417), a partir del CATORCE (14) de MARZO de 2025 hasta el DIECISIETE (17) de  OCTUBRE de 2025.                                                                                                                                                                                                                            CESIÓN Y CLAUSULADO DEL CONTRATO DE PRESTACIÓN DE SERVICIOS NÚMERO 031-2025-CPS-P (126417) CELEBRADO ENTRE EL FONDO DE DESARROLLO RURAL DE 
LA CEDENTE y acepta todas las cláusulas estipuladas en el CONTRATO DE PRESTACIÓN DE SERVICIOS No. 031-2025-CPS-P (126417) y en su clausulado, las cuales declara conocer 
y acepta en su integridad. TERCERA: LA CESIONARIA iniciará la ejecución del CONTRATO DE PRESTACIÓN DE SERVICIOS No 031-2025-CPS-P (126417), a partir del ONCE (11) de ABRIL de 2025 hasta el DIECISIETE (17) de OCTUBRE de 2025.SUMAPAZ, JUDY PAOLA DEVIA DIAZ Y DIANA CAROLINA ARISTIZABAL TEJEIRO.                                                                                                                     ADICIÓN Y PRORROGA NÚMERO 1° AL CONTRATO DE PRESTACIÓN DE SERVICIOS  NO. 031-2025-CPS-P (126417), CELEBRADO ENTRE EL FONDO DE DESARROLLO RURAL DE SUMAPAZ Y DIANA CAROLINA ARISTIZABAL TEJEIRO .CLÁUSULA PRIMERA. – ADICIONAR el Contrato De Prestación De Servicios No. 031-2025-CPS-P (126417), en la suma de SEIS MILLONES OCHOCIENTOS VEINTICINCO MIL PESOS M/CTE ($6.825.000) del rubro O230117459920242289 “Movilidad para Sumapaz”, de conformidad con las consideraciones aquí señaladas, para un total del contrato de SESENTA Y DOS MILLONES CUATROCIENTOS VEINTICINCO MIL PESOS M/CTE ($ 62.425.000),  
CLÁUSULA SEGUNDA. - PRORROGAR el plazo de ejecución del Contrato De Prestación De Servicios No. 031-2025-CPS-P (126417), por el término de UN (01) MES calendario a partir del DIECIOCHO (18) de OCTUBRE de 2025 y hasta el DIECISIETE (17) de NOVIEMBRE de 2025. </t>
  </si>
  <si>
    <t>1. Realizar el seguimiento desde el aspecto jurídico a la gestión de los proyectos y contratos que se  encuentran en ejecución y que son financiados por el Sistema General de Regalías.
2. Realizar el análisis y apoyar la revisión jurídica de informes, de recursos de reposición, trámites y procedimientos, conceptos, oficios, actos administrativos y respuestas a solicitudes relacionadas con el objeto del contrato.
3. Apoyar desde el aspecto jurídico y proponer los ajustes necesarios en la gestión contractual que se requiera o adelante para el cumplimiento de las obligaciones de los contratos relacionados con  infraestructura vial financiados con recursos de regalías.
4. Acompañar y apoyar al Alcalde Local en las diferentes reuniones que se programen en el territorio, en la JAL, en la Bogotá Urbana, así como asistir a las reuniones, comités de contratación, capacitaciones, y  demás espacios de participación del sector que le sean designados.
5. Acompañar la verificación técnica, administrativa y financiera de los contratos que se encuentren en proceso de terminación para su respectiva liquidación.
6. Las demás que demande la administración local que corresponda a la naturaleza del contrato y que sean  necesarias para la consecución del fin del objeto contractual.</t>
  </si>
  <si>
    <t>Nivel academico: profesional; profesion(es): derecho; observacion(es):profesional nbc derecho</t>
  </si>
  <si>
    <t>FDRSCD-024-2025 (124871)</t>
  </si>
  <si>
    <t>032-2025-CPS-P (124871)</t>
  </si>
  <si>
    <t>DIEGO ALONSO BACCA GARCIA</t>
  </si>
  <si>
    <t>https://community.secop.gov.co/Public/Tendering/OpportunityDetail/Index?noticeUID=CO1.NTC.7545427&amp;isFromPublicArea=True&amp;isModal=False</t>
  </si>
  <si>
    <t>CO1.BDOS.7508817</t>
  </si>
  <si>
    <t>CO1.PCCNTR.7416707</t>
  </si>
  <si>
    <t>PRESTAR SUS SERVICIOS PROFESIONALES DE APOYO ADMINISTRATIVO AL ÁREA DE GESTIÓN DEL DESARROLLO LOCAL, EN LA GESTIÓN CONTRACTUAL DEL FONDO DE DESARROLLO RURAL DE SUMAPAZ</t>
  </si>
  <si>
    <t xml:space="preserve">ADICIÓN Y PRORROGA NÚMERO 1° AL CONTRATO DE PRESTACIÓN DE SERVICIOS NO. 032-2025-CPS-P (124871), CELEBRADO ENTRE EL FONDO DE DESARROLLO RURAL DE SUMAPAZ Y DIEGO ALONSO BACCA GARCÍA.CLÁUSULA PRIMERA. – ADICIONAR el Contrato De Prestación De Servicios No. 032-2024-CPS-P (104159), en la suma de VEINTIUN MILLONES DE PESOS M/CTE ($21.000.000) del rubro O230117459920242327 “Fortalecimiento Institucional y sedes administrativas”, de conformidad con las consideraciones aquí señaladas, para un 
total del contrato de SESENTA Y TRES MILLONES DE PESOS M/CTE ($ 63.000.000).  CLÁUSULA SEGUNDA. - PRORROGAR el plazo de ejecución del Contrato De Prestación De Servicios No. 032-2024-CPS-P (104159), por el término de TRES (03) MESES calendario a partir del SEIS (06) de AGOSTO de 2025 y  hasta el CINCO (05) de NOVIEMBRE de 2025. </t>
  </si>
  <si>
    <t>1. Administrar la cuenta, dar accesos, asignar los roles, crear equipos, grupos y flujos de aprobación, en los perfiles comprador y proveedor dentro de las plataformas correspondientes del Sistema Electrónico de Contratación Pública -SECOP- cuando la entidad haga uso de estos mecanismos y cuando el curso del proceso de contratación así lo requiera. 
2. Apoyar en la administración, gestión, control, publicación y ejecución en las plataformas del Sistema Electrónico de Contratación Pública - SECOP- en las etapas precontractual, contractual o post contractual. 
3. Efectuar las gestiones ante la mesa de ayuda de Colombia Compra Eficiente para el soporte que se requiera en aspectos que se presenten con las plataformas del Sistema Electrónico de Contratación Pública -SECOP-. 
4. Apoyar la actualización al Plan Anual de Adquisiciones de la entidad y sus actividades asociadas. 
5. Apoyar la gestión contractual del Fondo de Desarrollo Local en la elaboración y proyección de documentos tales como actas de reunión, memorandos, oficios, minutas, derechos de petición, proposiciones, entre otros que le sean designados. 
6. Efectuar la publicación y/o seguimiento de las publicaciones de los documentos que se requieren dentro de los procesos de contratación. 
7. Apoyar en el manejo y operación de los aplicativos institucionales diseñados para el registro y control de los procesos de contratación (Secop 1, Secop 2, Sivicof, entre otros). 
8. Las demás que demande la administración local que corresponda a la naturaleza del Contrato y que sean necesarias para la consecución del fin del objeto contractua</t>
  </si>
  <si>
    <t>Título Profesional en Ingeniería Industrial, administrador público o de empresas o de empresas comerciales, con Tarjeta Profesional vigente.</t>
  </si>
  <si>
    <t>FDRSCD-025-2025 (128672)</t>
  </si>
  <si>
    <t>033-2025-CPS-P (128672)</t>
  </si>
  <si>
    <t>FERNANDO ROJAS LOZANO CEDIDO A EFRAIN MOLANO VARGAS</t>
  </si>
  <si>
    <t>https://community.secop.gov.co/Public/Tendering/OpportunityDetail/Index?noticeUID=CO1.NTC.7539501&amp;isFromPublicArea=True&amp;isModal=False</t>
  </si>
  <si>
    <t>CO1.BDOS.7522635</t>
  </si>
  <si>
    <t>CO1.PCCNTR.7411918</t>
  </si>
  <si>
    <t>PRESTAR LOS SERVICIOS PROFESIONALES JURÍDICOS PARA APOYAR LOS ASUNTOS LEGALES DE LOS PROCESOS DEL SISTEMA VIAL DE LA ALCALDÍA LOCAL DE SUMAPAZ</t>
  </si>
  <si>
    <t>FERNANDO:1083875350//EFRAIN:1010171738</t>
  </si>
  <si>
    <t>CESIÓN Y CLAUSULADO DEL CONTRATO DE PRESTACIÓN DE SERVICIOS NÚMERO 033-2025-CPS-P (128672) CELEBRADO ENTRE EL FONDO DE DESARROLLO RURAL DE SUMAPAZ, FERNANDO ROJAS LOZANO Y EFRAIN MOLANO VARGAS.EL CESIONARIO iniciará la ejecución del CONTRATO DE PRESTACIÓN DE SERVICIOS No 033-2025-CPS-P (128672) a partir del veintiocho (28) de mayo de 2025 hasta el CINCO (05) de agosto de 2025</t>
  </si>
  <si>
    <t>1. Brindar acompañamiento desde el componente jurídico de las etapas de formulación y elaboración de estudios previos de los proyectos de inversión de Infraestructura Vial, en los aspectos jurídicos y en el Comité de Contratación, para dar respuesta a las observaciones, recomendaciones y sugerencias.
2. Apoyar los procesos contractuales de los estudios previos elaborados de los proyectos de Infraestructura y Malla Vial, (Responder las observaciones en cada etapa, proyectar adendas, verificar y calificar  propuestas).
3. Realizar el seguimiento a la ejecución de los contratos de los procesos de infraestructura vial, en los  temas jurídicos pertinentes.
4. Orientar jurídicamente los procesos que se adelanten para el cumplimiento de las obligaciones de los  contratos relacionados con infraestructura vial de conformidad con la ey 80 de 1993.
5. Acompañar y apoyar al Alcalde Local en las diferentes reuniones que se programen en el territorio, en la  JAL, en la Bogotá Urbana y, asistir a las capacitaciones, comités de seguimiento que se le designe.
6. Adelantar la verificación jurídica de contratos de vigencias anteriores que se le asignen y que se encuentren en proceso de terminación para su respectiva liquidación.
7.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8. Las demás que demande la administración local que corresponda a la naturaleza del contrato y que sean necesarias para la consecución del fin del objeto contractual.</t>
  </si>
  <si>
    <t>Título profesional en Derecho.
Con tarjeta profesional vigente.</t>
  </si>
  <si>
    <t>FDRSCD-026-2025 (127928)</t>
  </si>
  <si>
    <t>034-2025-CPS-AG (127928)</t>
  </si>
  <si>
    <t>MARY VIVIANA RUIZ REINA</t>
  </si>
  <si>
    <t>https://community.secop.gov.co/Public/Tendering/OpportunityDetail/Index?noticeUID=CO1.NTC.7533918&amp;isFromPublicArea=True&amp;isModal=False</t>
  </si>
  <si>
    <t>CO1.BDOS.7515030</t>
  </si>
  <si>
    <t>CO1.PCCNTR.7407114</t>
  </si>
  <si>
    <t>PRESTAR SUS SERVICIOS TÉCNICOS AL ÁREA DE GESTIÓN DEL DESARROLLO LOCAL, EN LA GESTIÓN CONTRACTUAL DEL FONDO DE DESARROLLO RURAL DE SUMAPAZ. 2327</t>
  </si>
  <si>
    <t>JOSUÉ FERNANDO CLAVIJO MOLINA</t>
  </si>
  <si>
    <t>1. Apoyar técnicamente en el análisis de los Estudios Previos que se proyecten por los profesionales, en la elaboración del análisis del sector y estudios de mercado, para el proceso de la adquisición y administración de Bienes y Servicios locales, a fin de dar cumplimiento a las normas y procedimientos técnicos, administrativos y legales vigentes.                                                                          2. Acompañar a los profesionales en el seguimiento de la información y documentación que se genere en el desarrollo de los procesos contractuales se publique tanto en los aplicativos correspondientes como en los expedientes contractuales que se tienen para tal fin.                                                                                                                                                                                                                                              3. Apoyar en el manejo y operación de los aplicativos institucionales diseñados para el registro y control de los procesos de contratación, verificando que la información que se registra sea correcta.                                                                                                                                                                                                                                                                                                                                                                                                         4. Asistir a las reuniones, comités de contratación, comités de seguimiento a la ejecución contractual, capacitaciones entre otros que le designe el despacho del Alcalde Local.                                      5. Las demás que sean inherentes al cumplimiento del objeto contractual y/o que le sean asignadas por el Alcalde Local.</t>
  </si>
  <si>
    <t>Título Técnico o Tecnologo en Ciencias Adminsitrativas, economicas, sociales y /o
humanas o acreditar la aprobación de más del 50% de un plan de estudios de una carrera
profesional.</t>
  </si>
  <si>
    <t>Sin experiencia laboral</t>
  </si>
  <si>
    <t>FDRSCD-027-2025 (127923)</t>
  </si>
  <si>
    <t>035-2025-CPS-P (127923)</t>
  </si>
  <si>
    <t>https://community.secop.gov.co/Public/Tendering/OpportunityDetail/Index?noticeUID=CO1.NTC.7541663&amp;isFromPublicArea=True&amp;isModal=False</t>
  </si>
  <si>
    <t>CO1.BDOS.7515216</t>
  </si>
  <si>
    <t>CO1.PCCNTR.7413495</t>
  </si>
  <si>
    <t>PRESTAR LOS SERVICIOS PROFESIONALES PARA APOYAR JURÍDICAMENTE LAS AUDITORIAS GENERADAS POR LOS ENTES DE CONTROL Y TEMAS RELACIONADOS CON PLANES DE MEJORAMIENTO DE LA ALCALDÍA LOCAL DE SUMAPAZ. 2327</t>
  </si>
  <si>
    <t>CALIDAD</t>
  </si>
  <si>
    <t>GLORIA ESPERANZA PIRAJÓN TEJEDOR</t>
  </si>
  <si>
    <t>ADICIÓN Y PRORROGANÚMERO1°ALCONTRATODEPRESTACIÓNDESERVICIOSNO. 035-2025-CPS-P (127923), CELEBRADO ENTRE EL FONDODE DESARROLLO RURALDE SUMAPAZYOMARARTUROCALDERONZAQUE. CLÁUSULA PRIMERA.– ADICIONAR el Contrato De Prestación De Servicios No. 035-2025-CPS-P (127923),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MILPESOSM/CTE($56.700.000),
 CLÁUSULA SEGUNDA.- PRORROGAR el plazo de ejecución del Contrato De Prestación De Servicios No 035-2025-CPS-P (127923), por el término de TRES (03) MESES calendario a partir del SIETE (07) de AGOSTO de 2025 y hasta el SEIS (06) de NOVIEMBRE de 2025</t>
  </si>
  <si>
    <t>1. Realizar la proyección y elaboración de documentos e informes solicitados por los entes de control, entidades públicas y/o privadas, de conformidad con la normatividad existente para la materia y dentro delos plazos y términos establecidos por la misma. 
2. Adelantar el seguimiento y control de los requerimientos realizados por los entes control verificando quese cumplan los tramites, en los tiempos establecido por ley.
3. Realizar seguimiento y control mensual a actividades designadas para el proceso de calidadestableciendo informes sobre los resultados obtenidos, así como al cumplimiento de los Planes de Gestión.
4. Brindar asesoría a las auditorias y visitas administrativas de los Entes de Control, realizando las coordinaciones que sean necesarias para suministras las respuestas en el marco del objeto para las cuales fueron convocadas.
5. Emitir los conceptos y respuestas sobre las solicitudes y peticiones que le sean asignados y/o requeridos.
6. Las demás que demande la administración local que corresponda a la naturaleza del contrato y que sean
necesarias para la consecución del fin del objeto contractual</t>
  </si>
  <si>
    <t>Título profesional en Derecho, con tarjeta profesional vigente.</t>
  </si>
  <si>
    <t>126424 en sipse quedo resgistrado el contrato como 28</t>
  </si>
  <si>
    <t>FDRSCD-028-2025 (126424)</t>
  </si>
  <si>
    <t>036-2025-CPS-P (126424)</t>
  </si>
  <si>
    <t>ANDRES FELIPE GUECHA QUINTERO</t>
  </si>
  <si>
    <t>https://community.secop.gov.co/Public/Tendering/OpportunityDetail/Index?noticeUID=CO1.NTC.7548818&amp;isFromPublicArea=True&amp;isModal=False</t>
  </si>
  <si>
    <t>CO1.BDOS.7521004</t>
  </si>
  <si>
    <t>CO1.PCCNTR.7419321</t>
  </si>
  <si>
    <t>PRESTAR LOS SERVICIOS PROFESIONALES PARA ATENDER Y BRINDAR RESPUESTAS A LAS SOLICITUDES, REQUERIMIENTOS, DERECHOS DE PETICIÓN Y TUTELAS RADICADAS EN LA ALCALDÍA LOCAL DE SUMAPAZ. 2327</t>
  </si>
  <si>
    <t>1.Recopilar la información como documentos e informes para dar respuesta a las solicitudes de la comunidad, los entes de control, entidades públicas y/o privadas
2.Elaborar las respuestas asignadas por solicitudes de los entes de control, validando la información, anexos y fuentes de información.
3.Realizar el seguimiento y control a las tutelas que se reciban en el Fondo de Desarrollo Local, brindando las respuestas pertinentes en coordinación con el Área Jurídica-Policiva de la Alcaldía Local verificando que se cumplan los tramites, en los tiempos establecido por ley.
4.Brindar acompañamiento a las visitas administrativas de los Entes de Control, realizando las coordinaciones que sean necesarias para suministras las respuestas en el marco del objeto para las cuales fueron convocadas.
5.Emitir los conceptos jurídicos sobre las solicitudes y peticiones que le sean asignados y/o requeridos.
6.Las demás que demande la administración local que correspondan a la naturaleza del contrato y que sean necesarias para la consecución del fin del objeto contractual.</t>
  </si>
  <si>
    <t>Título profesional en Derecho, Ciencias Administrativas, Ciencias Económicas, Ciencias Sociales. Con 24 meses de experiencia profesional</t>
  </si>
  <si>
    <t>FDRSCD-029-2025 (125214)</t>
  </si>
  <si>
    <t>037-2025-CPS-P (125214)</t>
  </si>
  <si>
    <t>NANCY PAOLA BOLIVAR CUCHIA</t>
  </si>
  <si>
    <t>https://community.secop.gov.co/Public/Tendering/OpportunityDetail/Index?noticeUID=CO1.NTC.7533378&amp;isFromPublicArea=True&amp;isModal=False</t>
  </si>
  <si>
    <t>CO1.BDOS.7518616</t>
  </si>
  <si>
    <t>CO1.PCCNTR.7406581</t>
  </si>
  <si>
    <t>PRESTAR SUS SERVICIOS PROFESIONALES DE APOYO AL ÁREA DE GESTIÓN DEL DESARROLLO LOCAL EN LA GESTIÓN DE LAS LIQUIDACIONES Y CIERRES DE LOS PROCESOS CONTRACTUALES DEL FONDO DE DESARROLLO LOCAL DE SUMAPAZ. 2327</t>
  </si>
  <si>
    <t>1. Realizar la verificación técnica y financiera de los procesos administrativos y contractuales suscritos por el Fondo.
2. Brindar apoyo en el proceso de las liquidaciones contractuales, que por competencia el ordenador del gasto le asigne, garantizando la correcta aplicación de normas y procedimientos técnicos, administrativos y legales vigentes.
3. Realizar la elaboración y proyección de los documentos de liquidación y depuración de saldos de las  diferentes obligaciones y contratos suscritos por el Fondo.
4. Asistir y representar a la Administración Local en los espacios de participación del Sector, en las reuniones, comités y capacitaciones, entre otros y, hacer parte de los comités que le sean designados.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correspondan a la naturaleza del contrato y quesean  necesarias para la consecución del fin del objeto contractual</t>
  </si>
  <si>
    <t>Profesional; Profesion(es): Contaduria Pública,Profesional e Ciencias economicas</t>
  </si>
  <si>
    <t>FDRSCD-030-2025 (126298)</t>
  </si>
  <si>
    <t>038-2025-CPS-AG (126298)</t>
  </si>
  <si>
    <t>ALEXANDRA DAVILA AVENDAÑO</t>
  </si>
  <si>
    <t>https://community.secop.gov.co/Public/Tendering/OpportunityDetail/Index?noticeUID=CO1.NTC.7541659&amp;isFromPublicArea=True&amp;isModal=False</t>
  </si>
  <si>
    <t>CO1.BDOS.7527445</t>
  </si>
  <si>
    <t>CO1.PCCNTR.7413490</t>
  </si>
  <si>
    <t>PRESTAR SUS SERVICIOS COMO AUXILIAR EN EL APOYO A LAS ACTIVIDADES DE HUERTA, PROPAGACIÓN, PRODUCCIÓN Y MANTENIMIENTO DE MATERIAL VEGETAL, EN LAS SEDES DE LA ALCALDÍA LOCAL DE SUMAPAZ</t>
  </si>
  <si>
    <t>RESILIENCIA AL CAMBIO CLIMÁTICO</t>
  </si>
  <si>
    <t>ADICIÓN Y PRORROGA NÚMERO 1° AL CONTRATO DE PRESTACIÓN DE SERVICIOS NO. 038-2025-CPS-AG (126298), CELEBRADO ENTRE EL FONDO DE DESARROLLO RURAL DE SUMAPAZ Y ALEXANDRA DÁVILA AVENDAÑO.CLÁUSULA PRIMERA. – ADICIONAR el Contrato De Prestación De Servicios No. 038-2025-CPS-AG (126298), en la suma de suma de CINCO MILLONES CUATROCIENTOS SESENTA MIL PESOS M/CTE ($5.460.000) del rubro O230117459920242671 “Asistencia técnica agropecuaria y educación ambiental en la localidad de Sumapaz”, de conformidad con las consideraciones aquí señaladas, para un total del contrato de VEINTI SIETE MILLONES TRECIENTOS MIL PESOS M/CTE ($27.300.000).  CLÁUSULA SEGUNDA. PRORROGAR el plazo de ejecución del Contrato De Prestación De Servicios No. 038-2025-CPS-AG (126298), por el término de DOS (02) MESES calendario a partir del DIEZ (10) DE OCTUBRE DE 2025 Y HASTA EL NUEVE (09) DE DICIEMBRE DEL AÑO 2025.                                                                                                                                                                                                                                               ACTA DE SUSPENSIÓN I  CONTRATO DE PRESTACIÓN DE SERVICIOS 038-2025-CPS-AG (126298) FECHA SUSPENSIÓN  07 de octubre de 2025. PLAZO DE SUSPENSIÓN I   Siete (07) días 
FECHA DE REINICIACIÓN I   14 de octubre 2025 . NUEVA FECHA DE TERMINACIÓN  16 de diciembre 2025 .El día 07 de octubre de 2025, la CONTRATISTA ALEXANDRA DÁVILA AVENDAÑO y el ALCALDE LOCAL DE SUMAPAZ, DIEGO RAMIRO GARCÍA BEJARANO, de acuerdo con la solicitud enviada mediante el radicado No. 20257020026543, por medio de la cual la contratista solicitó la suspensión del contrato por el término de ocho (8) días calendario, debido a incapacidad médica; sin embargo, por motivos administrativos y contractuales, se acuerda realizar la SUSPENSIÓN I del CONTRATO DE PRESTACIÓN DE SERVICIOS No. 038-2025-CPS-AG (126298), a partir del siete (07) de octubre de 2025, con reintegro el catorce (14) de octubre de 2025, para un total de siete (7) días de suspensión.                                                                                                                                                                                                                                                                   ACTA DE SUSPENSIÓN II  CONTRATO DE PRESTACIÓN DE SERVICIOS  038-2025-CPS-AG (126298) FECHA SUSPENSIÓN 2 :15 de octubre 2025.PLAZO DE SUSPENSIÓN 2:Doce (12) días . FECHA DE REINICIACIÓN 2: 27 de octubre 2025 .El día 15 de octubre de 2025, la CONTRATISTA ALEXANDRA DÁVILA AVENDAÑO y el ALCALDE LOCAL DE SUMAPAZ, DIEGO RAMIRO GARCÍA BEJARANO, de acuerdo con la solicitud enviada mediante el radicado No. 20257020027473, por medio de la cual la contratista solicitó la suspensión No. 2 del contrato por el término de trece (13) días calendario, debido a incapacidad médica; sin embargo, por motivos administrativos y contractuales, se acuerda realizar la SUSPENSIÓN II del CONTRATO DE PRESTACIÓN DE SERVICIOS No. 038-2025-CPS-AG (126298), a partir del quince (15) de octubre de 2025, con reinicio de sus actividades contractuales el día veintisiete (27) de octubre de 2025, para un total de doce (12) días de suspensión.                                                                                                                                                                                                                                                                                           ACTA DE SUSPENSIÓN 3    038-2025-CPS-AG (126298):FECHA DE SUSPENSIÓN 3 :27 de octubre de 2025 . PLAZO DE SUSPENSIÓN  Ocho (08) días .FECHA DE REINICIACIÓN 3                   
04 de noviembre de 2025 .El día 27 de octubre de 2025, la CONTRATISTA ALEXANDRA DÁVILA AVENDAÑO y el ALCALDE 
LOCAL DE SUMAPAZ, DIEGO RAMIRO GARCÍA BEJARANO, de acuerdo con la solicitud enviada mediante el radicado No. 20257020028333, por medio de la cual la contratista solicitó la suspensión No. 3 del contrato por el término de cinco (05) días calendario, debido a incapacidad médica, sin embargo, dado que la contratista solicita la suspensión por un término de cinco días, el reinicio se tendría que realizar un día no hábil, razón por la que se autoriza por 8 días, de esta manera el reinicio se dará el 04 de noviembre de 2025.se acuerda 
realizar la SUSPENSIÓN III del CONTRATO DE PRESTACIÓN DE SERVICIOS No. 038-2025-CPS-AG (126298), a partir del VEINTISIETE (27) de octubre de 2025, con reintegro el cuatro (04) de noviembre de 2025, para un total de ocho (08) días de suspensión.                                                                                                                                                                                                                                                      ACTA DE REINICIO III  CONTRATO DE PRESTACIÓN DE SERVICIOS 038-2025-CPS-AG (126298)NO. II FECHA DE SUSPENSIÓN NO. III 27 de octubre de 2025.FECHA DE REINICIACIÓN NO. III :04 DE NOVIEMBRE 2025.el día 04 de noviembre del 2025, se reunieron la Contratista ALEXANDRA DÁVILA AVENDAÑO y el Alcalde Local de Sumapaz, DIEGO RAMIRO GARCÍA BEJARANO, con el fin de suscribir el ACTA DE REINICIO del CONTRATO DE PRESTACIÓN DE SERVICIOS No. 038-2025-CPS-AG (126298), celebrado entre las partes, a partir de la presente fecha con terminación el día cinco (05) de enero 2026.</t>
  </si>
  <si>
    <t xml:space="preserve">1. Atender y fortalecer el semillero y la huerta agroecológica ubicada en el predio de Betania y/o San Juan sedes de la Alcaldía Local de Sumapaz (según se asigne), realizando actividades de propagación, producción y mantenimiento necesario a las diferentes especies vegetales definidas, asegurando su adecuado desarrollo y crecimiento. 
2. Implementar las técnicas de mejoramiento en los procesos de germinación, propagación y rescate de semillas que permitan el desarrollo vegetal y optimización de los tiempos de producción. 
3. Asegurar una producción constante de plántulas, para el fortalecimiento de las actividades agrícolas y forestales requeridas por los profesionales en el marco de la asistencia técnica agropecuaria y ambiental, y atender y fortalecer los otros semilleros que se instauren en la localidad según demanda. 
4. Llevar registro de propagación y entrega de material vegetal a los usuarios y/o profesionales y ser responsable del cuidado, de la estructura, herramientas, y materiales entregados para el adecuado manejo de la huerta. 
5. Apoyar logísticamente las capacitaciones, eventos y reuniones realizadas por el equipo profesional para la prestación de la asistencia técnica agropecuaria. 
6. Apoyar la identificación y selección de los usuarios que requieran del servicio de asistencia técnica e informar al equipo profesional de la ULATA, para así lograr la mayor cobertura en servicios de asistencia que beneficie a los habitantes de la localidad. 
7. Apoyar las actividades de mantenimiento de la huerta, los animales y las unidades productivas pecuarias establecidas en la parcela. 
8. Las demás que demande la administración local que corresponda a la naturaleza del contrato y que sean necesarias para la consecución del fin del objeto contractual. </t>
  </si>
  <si>
    <t>FDRSCD-031-2025 (125129)</t>
  </si>
  <si>
    <t>039-2025-CPS-AG (125129)</t>
  </si>
  <si>
    <t>LEOPOLDO MARTINEZ MARTINEZ</t>
  </si>
  <si>
    <t>https://community.secop.gov.co/Public/Tendering/OpportunityDetail/Index?noticeUID=CO1.NTC.7532981&amp;isFromPublicArea=True&amp;isModal=False</t>
  </si>
  <si>
    <t>CO1.BDOS.7518625</t>
  </si>
  <si>
    <t>CO1.PCCNTR.7406309</t>
  </si>
  <si>
    <t>PRESTAR SUS SERVICIOS DE APOYO PARA DESARROLLAR ACTIVIDADES LOGÍSTICAS Y OPERATIVAS, EN LOS BIENES Y/O PREDIOS A CARGO DEL FONDO DE DESARROLLO RURAL DE SUMAPAZ</t>
  </si>
  <si>
    <t>LUZ ANGELA HERNANDEZ TARAPUES</t>
  </si>
  <si>
    <t xml:space="preserve">ADICIÓN Y PRÓRROGA NÚMERO 1° AL CONTRATO DE PRESTACIÓN DE SERVICIOS NO. 039-2025-CPS-AG (125129) CELEBRADO ENTRE EL FONDO DE DESARROLLO RURAL DE SUMAPAZ Y LEOPOLDO MARTINEZ MARTINEZ.CLÁUSULA PRIMERA. – ADICIONAR el Contrato De Prestación De Servicios No. 039-2025-CPS-AG (125129), en la suma de NUEVE MILLONES SETENTA Y CINCO MIL PESOS M/CTE ($9.075.000) del rubro O230117459920242327 “Fortalecimiento Institucional y sedes administrativas”, de conformidad con las consideraciones 
aquí señaladas, para un total del contrato de VEINTISIETE MILLONES DOSCIENTOS VEINTICINCO MIL PESOS M/CTE ($27.225.000). 
CLÁUSULA SEGUNDA. - PRORROGAR el plazo de ejecución del Contrato De Prestación De Servicios No. 039-2025-CPS-AG (125129), por el término de TRES (03) MESES calendario a partir del 06 de agosto de 2025 y hasta el 05 de noviembre de 2025.  </t>
  </si>
  <si>
    <t>1. Programar actividades y realizar mantenimiento periódico de carácter preventivo de las Instalaciones  hidráulicas, eléctricas y de gas, en las sedes o inmuebles de propiedad del FDRS encaminadas aprevenir  daños o averías.
2. Realizar seguimiento y control de los medidores de consumo de servicios públicos de las instalaciones de las sedes o inmuebles de propiedad del FDRS, presentando los informes respectivos.
3. Realizar las reparaciones de acuerdo con los daños o averías que se presenten en las instalaciones  hidráulicas, eléctricas y de gas, en las sedes o inmuebles de propiedad del FLDS.
4. Realizar las pruebas y revisiones antes y después de realizar los trabajos y responder por la buena  ejecución de las mismas.
5. Apoyar al profesional ambiental de la alcaldía local, con el cumplimiento de los planes ambientales  realizando labores de divulgación de campañas, control de reciclaje inventarios de material limpieza de  focos entre otros presentando los soportes y formatos establecidos internamente por la entidad.
6. Apoyar las labores de organización y distribución de espacios en las sedes de la Alcaldía y de los  inmuebles de propiedad del Fondo Desarrollo Local de Sumapaz.
7. Apoyar las labores de registro, organización, radicación y entrega de correspondencia cuando sea  requerido.
8. Las demás que demande la administración local que corresponda a la naturaleza del contrato y que sean  necesarias para la consecución del fin del objeto contractual.</t>
  </si>
  <si>
    <t>Bachiller</t>
  </si>
  <si>
    <t>040-2025-CPS-P (124819)</t>
  </si>
  <si>
    <t>IVAN DARIO PACHÓN BARRETO CEDIDO A  CAROLINA MORRIS PRIETO</t>
  </si>
  <si>
    <t>CO1.PCCNTR.7412358</t>
  </si>
  <si>
    <t>PRESTAR LOS SERVICIOS PROFESIONALES JURÍDICOS PARA APOYAR LOS ASUNTOS PRECONTRACTUALES, CONTRACTUALES Y POST-CONTRACTUALES DEL ÁREA DE GESTIÓN DE DESARROLLO LOCAL DE LA ALCALDÍA LOCAL DE SUMAPAZ</t>
  </si>
  <si>
    <t>IVAN :1033734844//CAROLINA: 1032441853</t>
  </si>
  <si>
    <t>CESIÓN Y CLAUSULADO DEL CONTRATO DE PRESTACIÓN DE SERVICIOS NÚMERO 040-2025-CPS-P (124819) CELEBRADO ENTRE EL FONDO DE DESARROLLO RURAL DE SUMAPAZ, IVÁN DARÍO PACHÓN BARRETO Y CAROLINA MORRIS PRIETO.LA CESIONARIA iniciará la ejecución del CONTRATO DE PRESTACIÓN DE SERVICIOS No 040-2025-CPS-P (124819), a partir del TREINTA (30) de MAYO de 2025 hasta el SEIS (06) de AGOSTO de 2025.                                                                                                                                                                                                                                                   ADICIÓN Y PRORROGA NÚMERO 1° AL CONTRATO DE PRESTACIÓN DE SERVICIOS  NO. 040-2025-CPS-P (124819), CELEBRADO ENTRE EL FONDO DE DESARROLLO RURAL DE 
SUMAPAZ Y CAROLINA MORRIS PRIETO, CLÁUSULA PRIMERA. – ADICIONAR el Contrato De Prestación De Servicios No. 040-2025-CPS-P (124819), en 
la suma de VEINTIÚN MILLONES SESENTA MIL PESOS/CTE ($21.060.000) del rubro O2-30-11
7459920242327 “Realizar 4 estrategias de fortalecimiento institucional”, de conformidad con las consideraciones aquí señaladas, para un total del contrato de SESENTA Y TRES MILLONES CIENTO OCHENTA MIL PESOS M/CTE ($63.180.000) CLÁUSULA SEGUNDA. - PRORROGAR el plazo de ejecución del Contrato De Prestación De Servicios No. 040-2025-CPS-P (124819) por el término de TRES (03) MESES calendario a partir del SIETE (07) de AGOSTO de 2025 y hasta el SEIS (06) de NOVIEMBRE de 2025.                                                                                                                                       ACTA DE TERMINACIÓN BILATERAL DEL CONTRATO DE PRESTACIÓN DE SERVICIOS NÚMERO 040-2025-CPS-P (124819), CELEBRADO ENTRE EL FONDO DE  DESARROLLO RURAL DE SUMAPAZ Y CAROLINA MORRIS PRIETO .Que EL CONTRATISTA, mediante oficio del veinticuatro (24) de octubre del 2025 radicado bajo el No.  20257010025922 solicitó a EL FONDO la terminación anticipada del CONTRATO DE PRESTACIÓN DE SERVICIOS No. 040-2025-CPS-P (124819),                                                                                                                                                                                              ACTA DE TERMINACIÓN BILATERAL DEL CONTRATO DE PRESTACIÓN DE  SERVICIOS NÚMERO 040-2025-CPS-P (124819), CELEBRADO ENTRE EL FONDO DE DESARROLLO RURAL DE SUMAPAZ Y CAROLINA MORRIS PRIETO ,En atención a la solicitud presentada por el contratista CAROLINA MORRIS PRIETO y las razones personales en el expuestas, se autoriza la terminación anticipada por mutuo acuerdo del mencionado contrato. No obstante, por razones administrativas y contractuales, y con el fin de garantizar el adecuado cierre de las obligaciones contractuales, se ha fijado como fecha de finalización el día en veintisiete (27) de octubre de 2025. Hasta dicha fecha, el contratista deberá cumplir con las obligaciones derivadas del objeto contractual,Que por lo anterior las partes de común acuerdo, deciden dar por terminada la ejecución del CONTRATO DE PRESTACIÓN DE SERVICIOS No. 040-2025-CPS-P (124819), dejando como fecha de terminación el día VEINTISIETE (27) DE OCTUBRE DEL 2025</t>
  </si>
  <si>
    <t>1. Brindar apoyo juridico a la Alcaldía local en temas de planeación, coordinación, ejecución, evaluación y control sobre los procesos de contratación que se adelantan por la entidad de los proyectos de inversión y/o gastos de funcionamiento que le sean asignados. 2. Apoyar a las diferentes áreas de la Administración local en la elaboración de estudios previos y demás documentos precontractuales, así como atender las solicitudes de modificación contractual y demás requerimientos que se le asigne, entregando al apoyo a la supervisión y al promotor de calidad, el cuadro de reporte mensual (según modelo). 3. Verificar que los documentos que se tramitan dentro de los procesos de contratación que le sean asignados, queden publicados de manera correcta y oportuna, efectuando el correspondiente seguimiento en la plataforma que se ha implementado para tal fin (Secop 2), evidenciando así mismo, el cumplimiento de la norma en lo referente a los términos de publicidad. 4. Entregar de manera oportuna, completa y conforme a los procedimientos de gestión del patrimonio documental, los expedientes contractuales (virtual y/o físico) al archivo del FDRS local, de la etapa precontractual y perfeccionado el respectivo contrato a gestión documental. 5. Elaborar los proyectos de actos administrativos que se le asignen y/o conceptuar sobre la juridicidad de los que le sean designados 6. Apoyar a la Alcaldía Local en la definición del monto y cubrimiento de riesgos de la póliza única de cumplimiento exigida en la Ley, para garantizar la ejecución de los contratos. 7. Asistir a las reuniones, comités de contratación, capacitaciones, comités de seguimiento a la ejecución contractual entre otros y hacer partes de los comités que delegue el alcalde. 8. Las demás que sean inherentes al cumplimiento del objeto contractual y/o que le sean asignadas por el Alcalde Local</t>
  </si>
  <si>
    <t>FDRSCD-032-2025 (126249)</t>
  </si>
  <si>
    <t>041-2025-CPS-P (126249)</t>
  </si>
  <si>
    <t>YANETH VIVANA DUEÑAS MARTIN</t>
  </si>
  <si>
    <t>https://community.secop.gov.co/Public/Tendering/OpportunityDetail/Index?noticeUID=CO1.NTC.7544667&amp;isFromPublicArea=True&amp;isModal=False</t>
  </si>
  <si>
    <t>CO1.BDOS.7530048</t>
  </si>
  <si>
    <t>CO1.PCCNTR.7415817</t>
  </si>
  <si>
    <t>PRESTAR LOS SERVICIOS PROFESIONALES PARA APOYAR EL DESARROLLO DE LOS PROYECTOS DE MITIGACIÓN Y GESTIÓN DEL RIESGO Y ADAPTACIÓN AL CAMBIO CLIMÁTICO PARA LA CONSERVACIÓN DEL MEDIO AMBIENTE Y LOS RECURSOS NATURALES RENOVABLES EXISTENTES EN LA LOCALIDAD DE SUMAPAZ</t>
  </si>
  <si>
    <t>JEISON ARTURO MENDOZA PERDOMO</t>
  </si>
  <si>
    <t>1. Apoyar las etapas de formulación y elaboración de estudios previos de los proyectos de inversión  enfocados a la mitigación y gestión del riesgo y la gestión Ambiental local, que le sean designados. Así como actualizar los Documentos Técnicos de Soporte, y las Fichas EBI, elaborar las especificaciones técnicas, los estudios de mercado, el análisis del sector, definir criterios de verificación y calificación y condiciones del contrato, entre otros aspectos. 
2. Apoyar las acciones y estrategias de control ambiental para el adecuado funcionamiento y operación de la gestión ambiental y acompañar los operativos requeridos por el Área de Gestión Policiva, en cumplimiento al Código Nacional de Policía y Convivencia. 
3. Realizar el seguimiento a la ejecución de los contratos, que le sean designados, de conformidad con el Manual de Supervisión e Interventoría de la Secretaria Distrital de Gobierno (Apoyo a la supervisión, revisión de informes, modificaciones contractuales, programación de PAC) 
4. Apoyar el proceso de convocatoria de las sesiones de la Consejo Local del Riesgo y Cambio Climático, dinamizar el desarrollo de estas, efectuando el seguimiento y articulación interinstitucional requerida para su fortalecimiento y efectuar el seguimiento, actualización y reportes a los escenarios del riesgo en el marco de la implementación del Plan Local de Gestión de Riesgo y Cambio Climático según componente programático. organizaciones ambientales y/o sociales. 
5. Promover, organizar y atender las visitas técnicas y solicitudes de conceptos al IDIGER para mantener actualizada la matriz de puntos críticos de la localidad de Sumapaz, socializando resultados y necesidades de intervención con las partes interesadas. 
6. Brindar acompañamiento para atender de manera oportuna los requerimientos y reportes de información solicitados por entidades distritales, nacionales, entes de control y comunidad en general que se alleguen por el Aplicativo de Gestión Documental de la entidad, referente a temas de gestión ambiental externa. 
7. Asistir a las reuniones concertadas, citadas y/o designadas para la atención de temas relacionados con la gestión ambiental externa y el desarrollo sostenible con entidades locales, distritales, nacionales, organizaciones ambientales y/o sociales. 
8. Atender las emergencias ambientales locales que se presenten y realizar talleres y capacitaciones a la comunidad local en reconocimiento del riesgo, reducción del riesgo, manejo de emergencias y desastres y mitigación y adaptación al cambio climático de acuerdo con la programación concertadas semestralmente por el área de gestión ambiental local 
9. Las demás que demande la administración local que corresponda a la naturaleza del contrato y que sean necesarias para la consecución del fin del objeto contractual</t>
  </si>
  <si>
    <t>Ingeniería ambiental o ingeniería forestal o Ingenieria ambiental y Sanitaria o Ingenieria agroforestal</t>
  </si>
  <si>
    <t>FDRSCD-033-2025 (124885)</t>
  </si>
  <si>
    <t>042-2025-CPS-P (124885)</t>
  </si>
  <si>
    <t>DEISY MILENA SANTANA PAEZ CEDIDO A  LAURA GINETH VALCARCEL MONTAÑO</t>
  </si>
  <si>
    <t>https://community.secop.gov.co/Public/Tendering/OpportunityDetail/Index?noticeUID=CO1.NTC.7543975&amp;isFromPublicArea=True&amp;isModal=False</t>
  </si>
  <si>
    <t>CO1.BDOS.7529896</t>
  </si>
  <si>
    <t>CO1.PCCNTR.7415931</t>
  </si>
  <si>
    <t>PRESTAR LOS SERVICIOS PROFESIONALES PARA APOYAR LOS ASUNTOS ADMINISTRATIVOS DEL ÁREA DE GESTIÓN DE DESARROLLO LOCAL DE LA ALCALDÍA LOCAL DE SUMAPAZ</t>
  </si>
  <si>
    <t>DEISY: 1051185292/LAURA:1023925333</t>
  </si>
  <si>
    <t xml:space="preserve">CESIÓN Y CLAUSULADO DEL CONTRATO DE PRESTACIÓN DE SERVICIOS NÚMERO  042-2025-CPS-P (124885) CELEBRADO ENTRE EL FONDO DE DESARROLLO RURAL DE  SUMAPAZ, DEISY MILENA SANTANA PAEZ Y LAURA GINETH VALCARCEL MONTAÑOEL CESIONARIO iniciará la  ejecución del CONTRATO DE PRESTACIÓN DE SERVICIOS No. 042-2025-CPS-P (124885) a partir del TRES (03) de ABRIL de 2025 hasta el DOS (02) de OCTUBRE de 2025.                                                                                                                                                                                                                                     ADICIÓN Y PRORROGA NÚMERO 1° AL CONTRATO DE PRESTACIÓN DE SERVICIOS  NO. 042-2025-CPS-P (124885), CELEBRADO ENTRE EL FONDO DE DESARROLLO RURAL DE SUMAPAZ Y LAURA GINETH VALCARCEL MONTAÑO .CLÁUSULA PRIMERA. – ADICIONAR el Contrato De Prestación De Servicios No. 042-2025-CPS-P (124885), en 
la suma de DIECISEIS MILLONES NOVECIENTOS CINCO MIL PESOS M/CTE ($ 16.905.000) del rubro O230117459920242327 “Fortalecimiento Institucional y sedes administrativas”, de conformidad con las consideraciones aquí señaladas, para un total del contrato de CINCUENTA MILLONES SETECIENTOS QUINCE MIL PESOS M/CTE ($ 50.715.000),  CLÁUSULA SEGUNDA. - PRORROGAR el plazo de ejecución del Contrato De Prestación De Servicios No. 0422025-CPS-P (124885), por el término de TRES (03) MESES calendario a partir del DIEZ (10) de AGOSTO de 2025 y hasta el NUEVE (09) de NOVIEMBRE de 2025.  </t>
  </si>
  <si>
    <t>1. Brindar a las diferentes áreas de la Administración local su apoyo en la elaboración de estudios previos y demás documentos precontractuales, así como en las solicitudes de modificación contractual que sea requerida.
2. Brindar su apoyo en la verificación de los documentos que se tramitan dentro de los procesos de contratación, para que queden publicados de manera correcta y oportuna, efectuando el correspondiente seguimiento en la plataforma que se ha implementado para tal fin (Secop 2)..
3. Apoyar en la implementación, desarrollo y seguimiento de los procesos y procedimientos de gestión administrativa y contractual del AGDL, conforme a los lineamientos distritales definidos y el marco de la normatividad vigente.4. Entregar de manera oportuna, completa y conforme a los procedimientos de gestión del patrimonio documental, los expedientes contractuales (virtual y/o físico) al archivo del FDRS local, de la etapa precontractual y perfeccionado el respectivo contrato al área de gestión documental.
5. Asistir a las reuniones, comités de contratación, capacitaciones, comités de seguimiento a la ejecución contractual entre otros y hacer partes de los comités que delegue el alcalde.
6. Las demás que sean inherentes al cumplimiento del objeto contractual y/o que le sean asignadas por el Alcalde Local</t>
  </si>
  <si>
    <t>Administración pública o Administración de Empresas o Profesional en Ciencias Economicas o profesional en ciencias administrativas</t>
  </si>
  <si>
    <t>Sin experiencia o hasta 2 años de experiencia certificada</t>
  </si>
  <si>
    <t>FDRSCD-034-2025 (124889)</t>
  </si>
  <si>
    <t>043-2025-CPS-P (124889)</t>
  </si>
  <si>
    <t>https://community.secop.gov.co/Public/Tendering/OpportunityDetail/Index?noticeUID=CO1.NTC.7545687&amp;isFromPublicArea=True&amp;isModal=False</t>
  </si>
  <si>
    <t>CO1.BDOS.7528842</t>
  </si>
  <si>
    <t>CO1.PCCNTR.7430087</t>
  </si>
  <si>
    <t>PRESTAR SUS SERVICIOS PROFESIONALES PARA APOYAR AL EQUIPO DE PRENSA Y COMUNICACIONES DE LA ALCALDÍA LOCAL DE SUMAPAZ, EN LA REALIZACIÓN Y PUBLICACIÓN DE CONTENIDOS DE REDES SOCIALES Y CANALES DE DIVULGACIÓN DIGITAL (SITIO WEB) DE LA ALCALDÍA LOCAL. 2327</t>
  </si>
  <si>
    <t>DANIELA LOPERA TORRES</t>
  </si>
  <si>
    <t>ADICIÓN Y PRORROGA NÚMERO 1° AL CONTRATO DE PRESTACIÓN DE SERVICIOS NO. 043-2025-CPS-P (124889), CELEBRADO ENTRE EL FONDO DE DESARROLLO RURAL DE SUMAPAZ Y ANDRÉS FELIPE ARIAS ROJAS.CLÁUSULA PRIMERA. – ADICIONAR el Contrato De Prestación De Servicios No. 043-2025-CPS-P (124889), en la suma de DIECINUEVE MILLONES QUINIENTOS MIL PESOS M/CTE ($19.500.000) del rubro O230117459920242327 “Fortalecimiento Institucional y sedes administrativas”, de conformidad con las consideraciones 
aquí señaladas, para un total del contrato de CINCUENTA Y OCHO MILLONES QUINIENTOS MIL PESOS M/CTE ($ 58.500.000). 
CLÁUSULA SEGUNDA. - PRORROGAR el plazo de ejecución del Contrato De Prestación De Servicios No. 043- 2025-CPS-P (124889), por el término de TRES (03) MESES calendario a partir del trece (13) de agosto de 2025 y hasta el doce (12) de noviembre de 2025</t>
  </si>
  <si>
    <t>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gestión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t>
  </si>
  <si>
    <t>Título profesional con núcleo básico conocimiento ¿ NBC en comunicación social, periodismo y afines; Ingeniería de Sistemas, Telemática y afines, establecidas en el Sistema Nacional de Información de la Educación Superior -SNIES y/o con énfasis en periodismo digital y afín.</t>
  </si>
  <si>
    <t>FDRSCD-035-2025 (124890)</t>
  </si>
  <si>
    <t>044-2025-CPS-P (124890)</t>
  </si>
  <si>
    <t>EDWIN RUIZ VASQUEZ</t>
  </si>
  <si>
    <t>https://community.secop.gov.co/Public/Tendering/OpportunityDetail/Index?noticeUID=CO1.NTC.7546814&amp;isFromPublicArea=True&amp;isModal=False</t>
  </si>
  <si>
    <t>CO1.BDOS.7527595</t>
  </si>
  <si>
    <t>CO1.PCCNTR.7417650</t>
  </si>
  <si>
    <t>PRESTAR LOS SERVICIOS PROFESIONALES PARA APOYAR LOS PROCESOS DEL PARQUE AUTOMOTOR PESADO Y DE MAQUINARIA DE PROPIEDAD DEL FONDO DE DESARROLLO RURAL DE SUMAPAZ. 2289.</t>
  </si>
  <si>
    <t xml:space="preserve">ADICIÓN Y PRORROGA NÚMERO 1° AL CONTRATO DE PRESTACIÓN DE SERVICIOS NO. 044-2025-CPS-P (124890), CELEBRADO ENTRE EL FONDO DE DESARROLLO RURAL DE SUMAPAZ Y EDWIN RUIZ VASQUEZ.CLÁUSULA PRIMERA. – ADICIONAR el Contrato De Prestación De Servicios No. 044-2025-CPS-P (124890), por la suma de QUINCE MILLONES SETECIENTOS CINCUENTA MIL PESOS M/CTE ($15.750.000) del rubro O230117459920242289 “Movilidad para Sumapaz”, de conformidad con las consideraciones aquí señaladas, para un total 
del contrato de CUARENTA Y SIETE MILLONES DOSCIENTOS CINCUENTA MIL PESOS M/CTE ($ 47.250.000). 
CLÁUSULA SEGUNDA. - PRORROGAR el plazo de ejecución del Contrato De Prestación De Servicios No. 0442025-CPS-P (124890), por el término de TRES (03) MESES calendario a partir del SIETE (07) de AGOSTO de 2025 y hasta el SEIS (06) de NOVIEMBRE de 2025.  </t>
  </si>
  <si>
    <t>1.
Realizar la actualización de los Documentos Técnicos de Soporte (DTS) y la actualización de las Fichas EBI, así como realizar el apoyo a los profesionales en la elaboración de los estudios previos y apoyar la gestión contractual de los proyectos que le sean designados.
2.
Adelantar los procesos de liquidación y/o terminación de los contratos de tenencia, manejo, mantenimiento y administración del parque automotor suscritos en las vigencias anteriores que le sean designados.
3.
Liderar las gestiones de los profesionales en las actividades de manejo y control del parque automotor, así como en la elaboración y revisión de documentos, informes y demás acciones requeridas para la adecuada gestión y conservación del mismo.
4.
Asistir y representar a la administración local en las reuniones, comités y capacitaciones, entre otros y, hacer parte de los comités que le sean designados.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 a la naturaleza del contrato y que sean necesarias para la consecución del fin del objeto contractual.</t>
  </si>
  <si>
    <t>Ingeniería electromecánica o Ingeniería Mecatrónica o ingeniería mecánica o ingenieria en control y Automatización</t>
  </si>
  <si>
    <t>Sin experiencia</t>
  </si>
  <si>
    <t>FDRSCD-036-2025 (125192)</t>
  </si>
  <si>
    <t>045-2025-CPS-P (125192)</t>
  </si>
  <si>
    <t>https://community.secop.gov.co/Public/Tendering/OpportunityDetail/Index?noticeUID=CO1.NTC.7544759&amp;isFromPublicArea=True&amp;isModal=False</t>
  </si>
  <si>
    <t>CO1.BDOS.7530262</t>
  </si>
  <si>
    <t>CO1.PCCNTR.7415882</t>
  </si>
  <si>
    <t>PRESTAR LOS SERVICIOS PROFESIONALES PARA APOYAR LOS ASUNTOS JURÍDICOS EN LOS PROCESOS CONTRACTUALES Y POST-CONTRACTUALES Y LA GESTIÓN AMBIENTAL INTERNA Y EXTERNA DE LA ALCALDÍA LOCAL DE SUMAPAZ</t>
  </si>
  <si>
    <t xml:space="preserve">ADICIÓN Y PRORROGA NÚMERO 1° AL CONTRATO DE PRESTACIÓN DE SERVICIOS NO. 045-2025-CPS-P (125192), CELEBRADO ENTRE EL FONDO DE DESARROLLO RURAL DE SUMAPAZ Y KAREN VIVIANA GONZÁLEZ ARIZACLÁUSULA PRIMERA. – ADICIONAR el Contrato De Prestación De Servicios No. 045-2025-CPS-P (125192), en la suma de DIECIOHO MILLONES NOVECIENTOS MIL PESOS M/CTE ($18.900.000) del rubro O230117459920242613 “Manejo de emergencias y mitigación del riesgo de desastres”, de conformidad con las consideraciones aquí señaladas, para un total del contrato de CINCUENTA Y SEIS MILLONES SETECIENTOS MIL PESOS M/CTE ($56.700.000).  
CLÁUSULA SEGUNDA. - PRORROGAR el plazo de ejecución del Contrato De Prestación De Servicios No. 045-2025-CPS-P (125192), por el término de TRES (03) MESES calendario a partir del SIETE (07) de AGOSTO de 2025 y hasta el SEIS (06) de NOVIEMBRE de 2025.  </t>
  </si>
  <si>
    <t>1. Brindar acompañamiento en los procesos precontractuales, contractuales y post contractuales que le sean asignados con conocimiento y aplicación de los principios que regulan la contratación estatal y la función administrativa contemplados en la Constitución Política y en la Ley.
2. Apoyar al Área de Gestión de Desarrollo Local, en las diferentes etapas de los procesos administrativos y operativos propios de la ejecución de los procesos adelantados por el área ambiental del Fondo de Desarrollo Rural de Sumapaz, para dar cumplimiento al Plan de Desarrollo Local.
3. Proyectar los actos administrativos de trámite o de fondo, que requiera el área agroambiental de la Alcaldía Local de Sumapaz y/o el Despacho del Alcalde Local
4. Asistir a las reuniones concertadas, citadas y/o designadas para la atención de temas relacionados con la gestión ambiental externa, y la atención integral del riesgo y cambio climático en el marco del desarrollo rural sostenible con entidades locales, distritales, nacionales, organizaciones ambientales y/o sociales.
5. Realizar acompañamiento jurídico oportuno a los requerimientos, solicitudes y, reportes de información de gestión ambiental y desarrollo rural solicitados por entidades distritales, nacionales, entes de control y comunidad en general allegados de manera directa o por el aplicativo de Gestión Documental de la entidad.
6. Realizar el proceso de liquidaciones de los contratos, que por competencia el ordenador del gasto leasigne, garantizando la correcta aplicación de normas y procedimientos técnicos, administrativos y legalesvigentes.
7. Las demás que demande la administración local que corresponda a la naturaleza del contrato y que seannecesarias para la consecución del fin del objeto contractual.</t>
  </si>
  <si>
    <t>Titulo profesional en Derecho.</t>
  </si>
  <si>
    <t>FDRSCD-037-2025 (124914)</t>
  </si>
  <si>
    <t>046-2025-CPS-P (124914)</t>
  </si>
  <si>
    <t>JOSE DAVID DONOSO TOVAR CEDIDO A JOSÉ MIGUEL RUIZ RAMOS.</t>
  </si>
  <si>
    <t>https://community.secop.gov.co/Public/Tendering/OpportunityDetail/Index?noticeUID=CO1.NTC.7551830&amp;isFromPublicArea=True&amp;isModal=False</t>
  </si>
  <si>
    <t>CO1.BDOS.7537846</t>
  </si>
  <si>
    <t>CO1.PCCNTR.7421877</t>
  </si>
  <si>
    <t>JOSE DAVID:1077860558//JOSE MIGUEL:80123763</t>
  </si>
  <si>
    <t>CESIÓN Y CLAUSULADO DEL CONTRATO DE PRESTACIÓN DE SERVICIOS NÚMERO 046 2025-CPS-P (124914) CELEBRADO ENTRE EL FONDO DE DESARROLLO RURAL DE SUMAPAZ, JOSÉ DAVID DONOSO TOVAR Y JOSÉ MIGUEL RUIZ RAMOS.EL CESIONARIO iniciará la ejecución del CONTRATO DE PRESTACIÓN DE SERVICIOS No 046-2025-CPS-P (124914) a partir del NUEVE (09) de JULIO de 2025 hasta el SEIS (06) de AGOSTO de 2025.                                                                                                                                                                                                                                                                            ADICIÓN Y PRORROGA NÚMERO 1° AL CONTRATO DE PRESTACIÓN DE SERVICIOS  NO. 046-2025-CPS-P (124914), CELEBRADO ENTRE EL FONDO DE DESARROLLO RURAL DE 
SUMAPAZ Y JOSÉ MIGUEL RUIZ RAMOS .CLÁUSULA PRIMERA. – ADICIONAR el Contrato De Prestación De Servicios No. 046-2025-CPS-P (124914), en la suma de VEINTIDÓS MILLONES NOVECIENTOS NOVENTA Y CINCO MIL PESOS M/CTE ($22.995.000) del rubro O2-30-11-7459920242289 “Movilidad para Sumapaz”, de conformidad con las consideraciones 
aquí señaladas, para un total del contrato de SESENTA Y OCHO MILLONES NOVECIENTOS OCHENTA Y CINCO MIL PESOS M/CTE ($68.985.000) 
CLÁUSULA SEGUNDA. - PRORROGAR el plazo de ejecución del Contrato De Prestación De Servicios No. 046-2025-CPS-P (124914) por el término de TRES (03) MESES calendario a partir del SIETE (07) de AGOSTO de 2025 y hasta el SEIS (06) de NOVIEMBRE de 2025.</t>
  </si>
  <si>
    <t>1. Apoyar las etapas de formulación y elaboración de estudios previos de los proyectos de inversión que le sean designados en el tema de Infraestructura vial por el despacho de la Alcaldía Local de Sumapaz.
2. Acompañar las actividades que se realicen en el cumplimiento de las obligaciones contractuales técnicas,  administrativas y financieras de los proyectos de inversión que le sean designados en los temas de infraestructura vial y de regalías, a través del apoyo a la supervisión, análisis de informes, visitas a frentes de obra, entre otros.
3. Apoyar al Alcalde Local en las diferentes reuniones que se programen en el territorio, en la JAL, en la  Bogotá Urbana, así como asistir a los espacios de participación del sector movilidad y del Sistema General de Regalías que le sean designados, comités de contratación y de seguimiento y hacer parte de los comités que le delegue el supervisor o apoyo a la supervisión del contrato.
4. Elaborar informes mensuales de apoyo a la supervisión de los contratos que sean asociados a los temas  de infraestructura vial.
5. Brindar apoyo en la elaboración de informes, respuestas a derechos de petición y demás requerimientos,  solicitados por los órganos de control, entidades y comunidad en general, de conformidad con la normatividad, dentro de los plazos y términos establecidos por la ley.
6. Apoyar la elaboración de diagnósticos asociados a la infraestructura vial, a los puntos críticos en taludes, así como caminos veredales.
7. Las demás que demande la administración local que corresponda a la naturaleza del contrato y que sean necesarias para la consecución del fin del objeto contractual.</t>
  </si>
  <si>
    <t>Arquitectura o Ingeniería Civil. Profesional NBC Ingenieria, Arquitectura, Urbanismo y afines.</t>
  </si>
  <si>
    <t>FDRSCD-038-2025 (125751)</t>
  </si>
  <si>
    <t>047-2025-CPS-P (125751)</t>
  </si>
  <si>
    <t>https://community.secop.gov.co/Public/Tendering/OpportunityDetail/Index?noticeUID=CO1.NTC.7546168&amp;isFromPublicArea=True&amp;isModal=False</t>
  </si>
  <si>
    <t>CO1.BDOS.7531840</t>
  </si>
  <si>
    <t>CO1.PCCNTR.7417143</t>
  </si>
  <si>
    <t>SALUD PÚBLICA</t>
  </si>
  <si>
    <t>MADELINE VANESSA BERMUDEZ PULIDO</t>
  </si>
  <si>
    <t xml:space="preserve">ADICIÓN Y PRORROGA NÚMERO 1° AL CONTRATO DE PRESTACIÓN DE SERVICIOS NO. 047-2025-CPS-P (125751), CELEBRADO ENTRE EL FONDO DE DESARROLLO RURAL DE SUMAPAZ Y JORGE MAURICIO CARDENAS ROBAYO.CLÁUSULA PRIMERA. – ADICIONAR el Contrato De Prestación De Servicios No. 047-2025-CPS-P (125751), en 
la suma de CATORCE MILLONES SETECIENTOS MIL PESOS M/CTE ($14.700.000) del rubro O230117459920242324 “Acciones para el cuidado de la salud y el bienestar de las y los Sumapaceños”, de conformidad con las consideraciones aquí señaladas, para un total del contrato de SETENTA Y TRES MILLONES QUINIENTOS MIL PESOS M/CTE ($ 73.500.000). CLÁUSULA SEGUNDA. - PRORROGAR el plazo de ejecución del Contrato De Prestación De Servicios No. 047-2025-CPS-P (125751), por el término de DOS (02) MESES calendario a partir del siete (07) octubre de 2025 y hasta el seis (06) de diciembre de 2025. </t>
  </si>
  <si>
    <t>1. Promover estrategias de salud en articulación con la Secretaria de Salud y la Subred Integrada de Servicios de Salud Sur, en cumplimiento al Plan de Desarrollo Local.
2. Realizar la implementación de programas de cuidado y prácticas de salud que se recomienden por elSector Salud.
3. Apoyar las actividades que se realicen en el marco de los convenios que se suscriban en materia de salud.
4. Realizar la formulación y ejecución de las acciones que se desarrollen en el marco de la implementacion de la estrategia distrital de salud Mas Bienestar.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con relación al sector salud.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contractual._x000D_</t>
  </si>
  <si>
    <t>Administración pública o ingeniería industrial o Administración de Empresas o Ciencias Humanas o ciencias de la salud</t>
  </si>
  <si>
    <t>048-2025-CPS-P (124819)</t>
  </si>
  <si>
    <t>PEDRO AUGUSTO INFANTE CARREÑO</t>
  </si>
  <si>
    <t>CO1.PCCNTR.7412361</t>
  </si>
  <si>
    <t>PRESTAR LOS SERVICIOS PROFESIONALES JURÍDICOS PARA APOYAR LOS ASUNTOS PRECONTRACTUALES, CONTRACTUALES Y POST-CONTRACTUALES DEL ÁREA DE GESTIÓN DE DESARROLLO LOCAL DE LA ALCALDÍA LOCAL DE SUMAPAZ.  2327</t>
  </si>
  <si>
    <t xml:space="preserve">ADICIÓN Y PRORROGA NÚMERO 1° AL CONTRATO DE PRESTACIÓN DE SERVICIOS NO. 048-2025-CPS-P (124819)CELEBRADO ENTRE EL FONDO DE DESARROLLO RURAL DE SUMAPAZ Y PEDRO AUGUSTO INFANTE CARREÑO.CLÁUSULA PRIMERA. – ADICIONAR el Contrato De Prestación De Servicios No. 048-2025-CPS-P (124819), en 
la suma de VEINTIÚN MILLONES SESENTA MIL PESOS M/CTE ($21.060.000) del rubro O230117459920242327 “Fortalecimiento Institucional y sedes administrativas”, de conformidad con las consideraciones aquí señaladas, para un total del contrato de SESENTA Y TRES MILLONES CIENTO OCHENTA Y MIL PESOS M/CTE ($ 63.180.000),  CLÁUSULA SEGUNDA. - PRORROGAR el plazo de ejecución del Contrato De Prestación De Servicios No. 048-2025-CPS-P (124819), por el término de TRES (03) MESES calendario a partir del DIEZ (10) de AGOSTO de 2025 
y hasta el NUEVE (09) de NOVIEMBRE de 2025. </t>
  </si>
  <si>
    <t>• Brindar apoyo jurídico a la Alcaldía local en temas de planeación, coordinación, ejecución, evaluación y control sobre los procesos de contratación que se adelantan por la entidad de los proyectos de inversión y/o gastos de funcionamiento que le sean asignados.
• Apoyar a las diferentes áreas de la Administración local en la elaboración de estudios previos y demás documentos precontractuales, así como atender las solicitudes de modificación contractual y demás requerimientos que se le asigne, entregando al apoyo a la supervisión y al promotor de calidad, el cuadro de reporte mensual (según modelo).
• Verificar que los documentos que se tramitan dentro de los procesos de contratación que le sean asignados, queden publicados de manera correcta y oportuna, efectuando el correspondiente seguimiento en la plataforma que se ha implementado para tal fin (Secop 2), evidenciando así mismo, el cumplimiento de la norma en lo referente a los términos de publicidad.
• Entregar de manera oportuna, completa y conforme a los procedimientos de gestión del patrimonio documental, los expedientes contractuales (virtual y/o físico) al archivo del FDRS local, de la etapa precontractual y perfeccionado el respectivo contrato a gestión documental.
• Elaborar los proyectos de actos administrativos que se le asignen y/o conceptuar sobre la juridicidad de los que le sean designados.
• Apoyar a la Alcaldía Local en la definición del monto y cubrimiento de riesgos de la póliza única de cumplimiento exigida en la Ley, para garantizar la ejecución de los contratos.
• Asistir a las reuniones, comités de contratación, capacitaciones, comités de seguimiento a la ejecución contractual entre otros y hacer partes de los comités que delegue el alcalde.
• Las demás que sean inherentes al cumplimiento del objeto contractual y/o que le sean asignadas por el Alcalde Local.</t>
  </si>
  <si>
    <t>049-2025-CPS-P (125639)</t>
  </si>
  <si>
    <t>LUISA FERNANDA GARZÓN GAITÁN</t>
  </si>
  <si>
    <t>CO1.PCCNTR.7422439</t>
  </si>
  <si>
    <t>PRESTAR LOS SERVICIOS PROFESIONALES AL ÁREA DE GESTIÓN DE DESARROLLO LOCAL PARA APOYAR LA PLANEACIÓN, EJECUCIÓN Y SEGUIMIENTO A LOS PROYECTOS DE INVERSIÓN DE INFRAESTRUCTURA DE LA ALCALDÍA LOCAL DE SUMAPAZ. 2289.</t>
  </si>
  <si>
    <t>EDGAR IVAN SEPULVEDA</t>
  </si>
  <si>
    <t xml:space="preserve">ADICIÓN Y PRORROGA NÚMERO 1° AL CONTRATO DE PRESTACIÓN DE SERVICIOS NO. 049-2025-CPS-P (125639), CELEBRADO ENTRE EL FONDO DE DESARROLLO RURAL DE SUMAPAZ Y LUISA FERNANDA GARZÓN GAITÁN.CLÁUSULA PRIMERA. – ADICIONAR el Contrato De Prestación De Servicios No. 049-2025-CPS-P (125639), en la suma de VEINTIUN MILLONES DE PESOS M/CTE ($ 21.000.000) del rubro O230117459920242289 “Movilidad para Sumapaz”, de conformidad con las consideraciones aquí señaladas, para un total del contrato de 
SESENTA Y TRES MILLONES DE PESOS M/CTE ($ 63.000.000),  CLÁUSULA SEGUNDA. - PRORROGAR el plazo de ejecución del Contrato De Prestación De Servicios No. 049-2025-CPS-P (125639), por el término de TRES (03) MESES calendario a partir del DIEZ (10) de AGOSTO de 2025 y hasta el NUEVE (09) de NOVIEMBRE de 2025. CLAÚSULA TERCERA. Las demás cláusulas del CONTRATO DE PRESTACIÓN DE SERVICIOS No. 049-2025-CPS-P (125639), que no hayan sido modificadas por el presente  documento permanecerán tal y como fueron estipuladas.                                                                                                                                                                                                                                                                                                                                                                          ACTA DE SUSPENSIÓN I  CONTRATO DE PRESTACIÓN DE SERVICIOS 049-2025-CPS-P.PLAZO DE SUSPENSIÓN: 01 MES. FECHA DE REINICIACIÓN :17 de Octubre.El día 17 de septiembre de 2025, la Contratista LUISA FERNANDA GARZÓN GAITÁN y el Alcalde Local  de Sumapaz, DIEGO RAMIRO GARCÍA BEJARANO, de acuerdo con la solicitud de modificación No. 2 con 
memorando No. 20257020023893, mediante la cual solicitó la suspensión del contrato No. 049-2025-CPS-P (125639)  por el término de un (01) mes calendario; “debido al nacimiento de su hijo y finalización del estado gestante”; se realiza SUSPENSIÓN I del CONTRATO DE PRESTACIÓN DE SERVICIOS No. 049-2025-CPS-P (125639), celebrado entre las partes, a partir del diecisiete (17) de septiembre de 2025 con reinicio el día diecisiete (17) de octubre de 2025; para lo cual se deberá suscribir acta de reinicio y publicar en SECOP II.                                          ACTA DE SUSPENSIÓN II  CONTRATO DE PRESTACIÓN DE SERVICIOS  049-2025-CPS-P (125639) .PLAZO DE SUSPENSIÓN 2 :Un (01) mes,El día 17 de octubre de 2025, la contratista LUISA FERNANDA GARZÓN GAITÁN y el ALCALDE LOCAL DE SUMAPAZ, DIEGO RAMIRO GARCÍA BEJARANO, de acuerdo con la solicitud enviada mediante el radicado No. 20257020024762, por medio de la cual la contratista solicitó la suspensión No. 2 del contrato por el término de un (01) mes calendario, temas personales vinculados con temas de salud por posparto; sin embargo, por motivos administrativos y contractuales, se acuerda realizar la SUSPENSIÓN II del CONTRATO DE PRESTACIÓN DE SERVICIOS No. 049-2025-CPS-P (125639), a partir del diecisiete (17) de octubre de 2025, con reintegro el diecisiete (17) de noviembre de 2025, para un total de un (01) mes de suspensión.                                                                                                                   ACTA DE REINICIO II  CONTRATO DE PRESTACIÓN DE SERVICIOS 049-2025-CPS-P (125639).FECHA DE REINICIACIÓN II :18 de noviembre de 2025 toda vez que el día 17 de noviembre es día festivo no laborable ,el día 18 de noviembre 2025, se reunieron la Contratista LUISA FERNANDA GARZÓN GAITÁN y el Alcalde Local de Sumapaz, DIEGO RAMIRO GARCÍA BEJARANO, con el fin de suscribir el ACTA DE REINICIO del CONTRATO DE PRESTACIÓN DE SERVICIOS No. 049-2025-CPS-P (125639), celebrado entre las partes, a partir de la presente fecha con terminación el día nueve (09) de enero de 2025
</t>
  </si>
  <si>
    <t>"1. Realizar las etapas de formulación y elaboración de estudios previos de los proyectos de inversión que le sean
designados.
2. Brindar apoyo a los requerimientos realizados por el nivel central, con el fin de verificar el seguimiento de los
proyectos de Infraestructura.
3. Brindar apoyo en la contestación de las observaciones, elaboración de adendas y verificar las ofertas presentadas
para los proyectos de Infraestructura.
4. Realizar el seguimiento a la ejecución de los contratos (Apoyo a la supervisión, análisis de informes,
modificaciones contractuales, programación de PAC), que le sean designados del Sector de Infraestructura y Malla
Vial.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liquidación.7. Las demás que demande la administración local que corr"</t>
  </si>
  <si>
    <t>Ingeniería catastral y geodesta o arquitectura o ingeniería civil o ingenieria civil y construcciones</t>
  </si>
  <si>
    <t>FDRSCD-039-2025 (127524)</t>
  </si>
  <si>
    <t>050-2025-CPS-P (127524)</t>
  </si>
  <si>
    <t>MIGUEL ALFONSO RODRIGUEZ CASTRO</t>
  </si>
  <si>
    <t>https://community.secop.gov.co/Public/Tendering/OpportunityDetail/Index?noticeUID=CO1.NTC.7559419&amp;isFromPublicArea=True&amp;isModal=False</t>
  </si>
  <si>
    <t>CO1.BDOS.7542091</t>
  </si>
  <si>
    <t>CO1.PCCNTR.7428524</t>
  </si>
  <si>
    <t>PRESTAR SUS SERVICIOS PROFESIONALES ESPECIALIZADOS PARA APOYAR EL DESARROLLO DE ACTIVIDADES DE TRANSFORMACIÓN PRODUCTIVA Y FORMACIÓN DE CAPACIDADES, EN LA LOCALIDAD DE SUMAPAZ. 2315</t>
  </si>
  <si>
    <r>
      <rPr>
        <sz val="10"/>
        <color rgb="FF000000"/>
        <rFont val="Calibri"/>
        <family val="2"/>
        <scheme val="minor"/>
      </rPr>
      <t>PRENSA /</t>
    </r>
    <r>
      <rPr>
        <sz val="10"/>
        <color rgb="FFFF0000"/>
        <rFont val="Calibri"/>
        <family val="2"/>
        <scheme val="minor"/>
      </rPr>
      <t>INICIATIVA PRODUCTIVA</t>
    </r>
  </si>
  <si>
    <t>1. Liderar el desarrollo del componente de construcción de ¿Marca Sumapaz¿ y los elementos de narrativa e imagen como parte de los proyectos de inversión de Transformación Productiva, en pro de garantizar su implementación y ejecución.
2. Desarrollar la estrategia de contenidos de redes sociales de la alcaldía local con los temas asignados, actividades o necesidades de la entidad para el aseguramiento de comunicación de los elementos productivos de la localidad.
3. Hacer seguimiento a las actividades de mercadeo, publicidad, manejo de redes sociales y canales digitales de emprendimientos y asociaciones productivas que hacen parte de los proyectos de inversión.
4. Verificar el diseño y contenido de las publicaciones impresas y/o digitales, para el desarrollo de las actividades que se ejecutan a través de los proyectos de inversión, en especial las relacionadas con la marca SUMAPAZ.
5. Acompañar e instruir a la comunidad sobre la estructuración y puesta en marcha de iniciativas productivas, dirigidas a posicionar en el mercado los productos de la marca propia.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contractualLas demás que demande la administraciónlocal que corresponda a la naturaleza del contrato y que sean necesarias para la consecución del fin del objeto contractual.</t>
  </si>
  <si>
    <t>Ciencias Sociales o Publicidad o Relaciones públicas e institucionales o mercadeo y publicidad o Profesional en Ciencias economicas o profesional en Ciencias Administrativas. con especialización en Proyectos de desarrollo o gerencia pública o especialista en gerencia de proyectos o Especialización en Gerencia de Proyectos de sistemas o especialista en alta gerencia</t>
  </si>
  <si>
    <t xml:space="preserve">2 año(s), 6 mes(es) de Experiencia Profesional </t>
  </si>
  <si>
    <t>FDRSCD-040-2025 (125146)</t>
  </si>
  <si>
    <t>051-2025-CPS-P (125146)</t>
  </si>
  <si>
    <t>https://community.secop.gov.co/Public/Tendering/OpportunityDetail/Index?noticeUID=CO1.NTC.7563254&amp;isFromPublicArea=True&amp;isModal=False</t>
  </si>
  <si>
    <t>CO1.BDOS.7549086</t>
  </si>
  <si>
    <t>CO1.PCCNTR.7432092</t>
  </si>
  <si>
    <t>PRESTAR LOS SERVICIOS PROFESIONALES EN LA PLANEACIÓN, EJECUCIÓN Y SEGUIMIENTO DE LOS PROYECTOS DE INVERSIÓN EN LOS TEMAS DE RECREACIÓN Y DEPORTE QUE EJECUTE EL FONDO DE DESARROLLO RURAL DE SUMAPAZ</t>
  </si>
  <si>
    <t>PLANEACIÓN RECREACIÓN Y DEPORTES</t>
  </si>
  <si>
    <t>ANDRES CAMILO ACOSTA JIMENEZ</t>
  </si>
  <si>
    <t>1. Realizar la actualización de los Documentos Técnicos de Soporte (DTS) y de las Fichas EBI, así como elaborar los estudios previos y apoyar la gestión contractual de los proyectos del Sector de Recreación y deporte que le sean designados, (Especificaciones técnicas, estudios de mercado, análisis del sector, criterios de verificación y calificación, condiciones del contrato, respuestas a observaciones, proyectar adendas, verificar u calificar propuestas técnicas).
2. Realizar el seguimiento a la ejecución de los contratos (Apoyo a la supervisión, revisión de informes, modificaciones contractuales, programación de PAC), que le sean designados del Sector de Recreación y deporte.
3. Asistir, a las reuniones, comités y capacitaciones, entre otros, representar a la administración en los espacios del sector y hacer parte de los comités que le sean designados.
4. Realizar la verificación técnica, administrativa y financiera de contratos de vigencias anteriores que se le asignen y que se encuentren en proceso de terminación para su respectiva liquidación.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Realizar el seguimiento, monitoreo, control y avance de las escuelas de Formación deportiva de la localidad, desarrollando las actividades pertinentes para su correcto funcionamiento.
7. Las demás que demande la administración local que corresponda a la naturaleza del contrato y que sean necesarias para la consecución del fin del objeto contractual._x000D_</t>
  </si>
  <si>
    <t>Administración Deportiva o Ciencias del Deporte o licenciatura en educación básica con énfasis en educación física, recreación y deportes o licenciatura en educación física, recreación y deporte o ciencias de la educación</t>
  </si>
  <si>
    <t>FDRSCD-041-2025 (128679)</t>
  </si>
  <si>
    <t>052-2025-CPS-AG (128679)</t>
  </si>
  <si>
    <t>LUIS ALFREDO VÁSQUEZ MURILLO</t>
  </si>
  <si>
    <t>https://community.secop.gov.co/Public/Tendering/OpportunityDetail/Index?noticeUID=CO1.NTC.7564825&amp;isFromPublicArea=True&amp;isModal=False</t>
  </si>
  <si>
    <t>CO1.BDOS.7550114</t>
  </si>
  <si>
    <t>CO1.PCCNTR.7433746</t>
  </si>
  <si>
    <t>PRESTAR LOS SERVICIOS COMO AUXILIAR ADMINISTRATIVO PARA EL ÁREA DE GESTIÓN DE DESARROLLO LOCAL, EN LOS TEMAS DE INFRAESTRUCTURA, DE LA ALCALDÍA LOCAL DE SUMAPAZ. 2289</t>
  </si>
  <si>
    <t xml:space="preserve">ADICIÓN Y PRORROGA NÚMERO 1° AL CONTRATO DE PRESTACIÓN DE SERVICIOS NO. 052-2025-CPS-AG (128679), CELEBRADO ENTRE EL FONDO DE DESARROLLO RURAL DE SUMAPAZ Y LUIS ALFREDO VÁSQUEZ MURILLOCLÁUSULA PRIMERA. – ADICIONAR el Contrato De Prestación De Servicios No. 042-2025-CPS-P (124885), en la suma de NUEVE MILLONES DE PESOS M/CTE ($9.000.000) del rubro O230117459920242289 “Movilidad para Sumapaz, de conformidad con las consideraciones aquí señaladas, para un total del contrato de VEINTISIETE 
MILLONES DE PESOS M/TCE ($ 27.000.000). CLÁUSULA SEGUNDA. - PRORROGAR el plazo de ejecución del Contrato De Prestación De Servicios No. 052-2025-CPS-AG (128679), por el término de TRES (03) MESES calendario a partir del CATORCE (14) de agosto de 2025 y hasta el TRECE (13) de NOVIEMBRE de 2025. </t>
  </si>
  <si>
    <t>1. Apoyar administrativamente al Área de Gestión de Desarrollo Local para los temas de infraestructura ylos demás que se asignen.
2. Manejar el aplicativo de gestión documental de la entidad (ORFEO), realizando el seguimiento de la correspondencia, manteniéndolo actualizado en forma diaria, así como también revisión de los correos institucionales.
3. Elaborar, alimentar y actualizar de manera periódica una matriz que contenga la información, modificaciones, entre otros, de los contratos que se deriven del área de Gestión de Desarrollo Local paralos temas de infraestructura y los demás que se asignen.
4. Realizar el proceso de gestión documental en la revisión técnica y administrativa de los informes producto de los contratos suscritos entre el FDLS y particulares, el apoyo será en la revisión técnica documental, foliación, programación en el PAC, radicación y seguimiento al mismo.
5. Realizar el acopio de la información requerida para la respuesta a los derechos de petición y demás requerimientos de la comunidad y de las diferentes entidades, así como también apoyar la elaboración de informes que le sean solicitados.
6. Las demás que demande la administración local que corresponda a la naturaleza del contrato y que sean necesarias para la consecución del fin del objeto contractual</t>
  </si>
  <si>
    <t>FDRSCD-042-2025 (126246)</t>
  </si>
  <si>
    <t>053-2025-CPS-P (126246)</t>
  </si>
  <si>
    <t>MICHEL DAVID PINEDA DEOM CEDIDO A FREDY SILVA VARGAS CEDIDO A CARLOS ALBERTO DELGADO CUERVO</t>
  </si>
  <si>
    <t>https://community.secop.gov.co/Public/Tendering/OpportunityDetail/Index?noticeUID=CO1.NTC.7564874&amp;isFromPublicArea=True&amp;isModal=False</t>
  </si>
  <si>
    <t>CO1.BDOS.7550132</t>
  </si>
  <si>
    <t>CO1.PCCNTR.7433775</t>
  </si>
  <si>
    <t>PRESTAR SUS SERVICIOS PROFESIONALES ESPECIALIZADOS PARA APOYAR EL DESARROLLO DE ACTIVIDADES DE TRANSFORMACIÓN PRODUCTIVA Y FORMACIÓN DE CAPACIDADES, EN LA LOCALIDAD DE SUMAPAZ</t>
  </si>
  <si>
    <t>INICIATIVAS PRODUCTIVAS</t>
  </si>
  <si>
    <t>MICHAEL:79866406//FREDDY:12194109//CARLOS:80056238</t>
  </si>
  <si>
    <t>DIANA PATRICIA MENDEZ PLAZAS</t>
  </si>
  <si>
    <t xml:space="preserve">CESIÓN Y CLAUSULADO DEL CONTRATO DE PRESTACIÓN DE SERVICIOS NÚMERO 053-2025-CPS-P (126246) CELEBRADO ENTRE EL FONDO DE DESARROLLO RURAL DE SUMAPAZ, MICHEL DAVID PINEDA DEOM Y FREDY SILVA VARGAS.EL CESIONARIO iniciará la ejecución del CONTRATO DE PRESTACIÓN DE SERVICIOS No 053-2025-CPS-P (126246) a partir del veinte (20) de junio de 2025 hasta el diecisiete (17) de octubre de 2025.                                                                                                                                                                                                                                                                    CESIÓN Y CLAUSULADO DEL CONTRATO DE PRESTACIÓN DE SERVICIOS NÚMERO 053-2025-CPS-P (126246) CELEBRADO ENTRE EL FONDO DE DESARROLLO RURAL DE  SUMAPAZ, FREDY SILVA VARGAS Y CARLOS ALBERTO DELGADO CUERVO.EL CESIONARIO iniciará la ejecución del CONTRATO DE PRESTACIÓN DE SERVICIOS No 053-2025-CPS-P (126246) a partir del quince (15) de julio de 2025 hasta el diecisiete (17) de octubre de 2025. </t>
  </si>
  <si>
    <t>1. Hacer seguimiento las gestiones de los profesionales que realizan la formulación y seguimiento del Proyecto de Inversión 2315, así como en la elaboración y revisión de documentos, informes y demás acciones requeridas para la adecuada gestión.
2. Asistir a los profesionales en los comités, mesas de trabajo, consejos y reuniones que sean convocados del sector para implementacion de las acciones en campo del proyecto 2315
3. Construir, documentar y poner en marcha actividades para hogares y/o unidades productivas a procesos productivos y de comercialización en el sector rural. que permitan elcumplimiento de las metas del proyecto de inversión 2315.
4. Promover actividades que fortalezcan las capacidades de comerciización y puesta en marcha de marca sumapaz.
5. Asistir a las reuniones y/o capacitaciones que sea convocado, así como en representación del Fondo de Desarrollo Rural a las reuniones, encuentros, capacitaciones, comités y demás a los cuales sea designadoo invitado.
6. Las demás que demande la administración local que corresponda a la naturaleza del contrato y que sean necesarias para la consecución del fin del objeto contractual</t>
  </si>
  <si>
    <t>Arquitectura,ingeniería civil; especializacion(es): maestria en arquitectura: crítica y proyecto; observacion(es): profesional nbc ingenierias y afines,economia, administracion, arquitectura. con título de maestría en crítica arquitectonica</t>
  </si>
  <si>
    <t>Dos años, un mes de experiencia laboral</t>
  </si>
  <si>
    <t>FDRSCD-043-2025 (129655)</t>
  </si>
  <si>
    <t>054-2025-CPS-P (129655)</t>
  </si>
  <si>
    <t>INDIRA FARIDE ELJACH BELTRÁN</t>
  </si>
  <si>
    <t>https://community.secop.gov.co/Public/Tendering/OpportunityDetail/Index?noticeUID=CO1.NTC.7560384&amp;isFromPublicArea=True&amp;isModal=False</t>
  </si>
  <si>
    <t>CO1.BDOS.7545418</t>
  </si>
  <si>
    <t>CO1.PCCNTR.7429270</t>
  </si>
  <si>
    <t>PRESTAR LOS SERVICIOS PROFESIONALES AL ÁREA DE GESTIÓN DE DESARROLLO LOCAL, EN TEMAS RELACIONADOS CON ATENCIÓN A LA POBLACIÓN VULNERABLE, DE LA ALCALDÍA LOCAL DE SUMAPAZ</t>
  </si>
  <si>
    <t>1. Apoyar las etapas de formulación y elaboración de estudios previos de los proyectos de inversión en  materia de atención a la población vulnerable: Realización de estudios de mercado, análisis del sector,  criterios de verificación y calificación y condiciones del contrato, entre otros.
2. Brindar apoyo administrativo para la ejecución de las actividades programadas en los contratos que se suscriban, relacionados con la atención a la población vulnerable
3. Realizar seguimiento tanto físico como presupuestal a la ejecución de los contratos que se suscriban para la atención a la población vulnerable, en el territorio.
4. Mantener actualizadas las bases de datos que se generen para la inscripción, selección y/o contratación de la comunidad que participe en programas de atención a la población vulnerable.
5. Generar reportes, informes, comunicaciones y demás, encaminadas a mostrar avances y resultados de programas de atención a la población vulnerable.
6. Brindar apoyo en la respuesta a las diferentes solicitudes, derechos de petición y demás requerimientos realizados por los órganos de control, comunidad en general y a los contratistas vinculados a los programas  de atención a la población vulnerable.
7. Las demás que le sean asignadas o delegadas y que correspondan a la naturaleza del objeto.</t>
  </si>
  <si>
    <t>Profesional en Ciencias sociales,Psicología, trabajo social,Ingeniería industrial,ciencia política, sociología,ciencias humanas,ciencias de la salud ,profesional en ciencias economicas ,profesional en ciencias administrativas .</t>
  </si>
  <si>
    <t>FDRSCD-044-2025 (124922)</t>
  </si>
  <si>
    <t>055-2025-CPS-P (124922)</t>
  </si>
  <si>
    <t>EDGAR IVAN SEPULVEDA  PARRA</t>
  </si>
  <si>
    <t>https://community.secop.gov.co/Public/Tendering/OpportunityDetail/Index?noticeUID=CO1.NTC.7565747&amp;isFromPublicArea=True&amp;isModal=False</t>
  </si>
  <si>
    <t>CO1.BDOS.7550941</t>
  </si>
  <si>
    <t>CO1.PCCNTR.7435613</t>
  </si>
  <si>
    <t>PRESTAR LOS SERVICIOS PROFESIONALES ESPECIALIZADOS PARA APOYAR LA GESTIÓN Y EJECUCIÓN DE LOS PROYECTOS DE INVERSIÓN DE INFRAESTRUCTURA LOCAL. 2289</t>
  </si>
  <si>
    <t xml:space="preserve">ADICIÓN Y PRORROGA NÚMERO 1° AL CONTRATO DE PRESTACIÓN DE SERVICIOS NO. 055-2025-CPS-P (124922) CELEBRADO ENTRE EL FONDO DE DESARROLLO RURAL DE SUMAPAZ Y EDGAR IVÁN SEPULVEDA PARRA.CLÁUSULA PRIMERA. – ADICIONAR el Contrato De Prestación De Servicios No. 055-2025-CPS-P (124922), en 
la suma de VEINTISIETE MILLONES DE PESOS M/CTE ($27.000.000) del rubro O2-30-11-7459920242289 “Movilidad para Sumapaz”, de conformidad con las consideraciones aquí señaladas, para un total del contrato de OCHENTA UN MILLONES DE PESOS M/CTE ($ 81.000.000),  CLÁUSULA SEGUNDA. - PRORROGAR el plazo de ejecución del Contrato De Prestación De Servicios No.055-2025-CPS-P (124922), por el término de TRES (03) MESES calendario a partir del DIEZ (10) de AGOSTO de 2025 y hasta el NUEVE (09) de NOVIEMBRE de 2025.  </t>
  </si>
  <si>
    <t>1. Realizar las etapas de formulación y elaboración de estudios previos de los proyectos de inversión a ejecutar en el tema de Infraestructura y Malla Vial.
2. Apoyar los procesos contractuales de los estudios previos elaborados de los proyectos a ejecutar (Responder las observaciones en cada etapa, proyectar adendas, verificar y calificar propuestas).
3. Realizar el seguimiento a la ejecución de los contratos (Apoyo a la supervisión, análisis de informes, modificaciones contractuales, programación de PAC), que le sean designados del Sector de Infraestructura, Malla Vial y Regalías.
4. Emitir los conceptos técnicos de infraestructura/obras que sean requeridos por la Administración Local, entes de control y comunidad en general en los tiempos establecidos por la Ley.
5.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
7.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8. Las demás que demande la administración local que corresponda a la naturaleza del contrato y que sean necesarias para la consecución del fin del objeto contractual</t>
  </si>
  <si>
    <t>Arquitectura o ingeniería civil. especialista en gerencia de proyectos</t>
  </si>
  <si>
    <t>7 año(s), 1 mes(es) de experiencia profesional</t>
  </si>
  <si>
    <t>FDRSCD-045-2025 (125133)</t>
  </si>
  <si>
    <t>056-2025-CPS-P (125133)</t>
  </si>
  <si>
    <t>https://community.secop.gov.co/Public/Tendering/OpportunityDetail/Index?noticeUID=CO1.NTC.7564876&amp;isFromPublicArea=True&amp;isModal=False</t>
  </si>
  <si>
    <t>CO1.BDOS.7550962</t>
  </si>
  <si>
    <t>CO1.PCCNTR.7433776</t>
  </si>
  <si>
    <t>PRESTAR LOS SERVICIOS PROFESIONALES ESPECIALIZADOS EN LA EJECUCIÓN Y SEGUIMIENTO DE LAS ACTIVIDADES QUE SE EJECUTAN EN EL PROYECTO DE RECREACIÓN Y DEPORTE DEL FONDO DE DESARROLLO RURAL DE SUMAPAZ. 2388</t>
  </si>
  <si>
    <t>ACTA DE SUSPENSIÓN I  CONTRATO DE PRESTACIÓN DE SERVICIOS 056-2025-CPS-PCHA DE SUSPENSIÓN:14 DE JULIO,PLAZO DE SUSPENSIÓN:10 DÍAS,NUEVA FECHA DE                      
20 de agosto 2025 TERMINACIÓN .El día 14 de julio de 2025, la Contratista ANDRES CAMILO ACOSTA JIMENEZ y el Alcalde Local de Sumapaz, DIEGO RAMIRO GARCÍA BEJARANO, de acuerdo con la solicitud enviada por el contratista No. 2025701005012, mediante la cual solicitó la suspensión del contrato por el término de diez (10) días calendario, por motivos de índole personal; se realiza SUSPENSIÓN I del CONTRATO DE PRESTACIÓN DE SERVICIOS No. 056-2025-CPS-P (125133), celebrado entre las partes, a partir del catorce (14) de julio de 2025 con reinicio el día veinticuatro (24) de julio de 2025;                                                                                                                                                                                                                                                                                                           ACTA DE REINICIO I  CONTRATO DE PRESTACIÓN DE SERVICIOS 056-2025-CPS-P (125133) .NUEVA FECHA DE TERMINACIÓN:20 DE AGOSTO 2025.Siendo el día veinticuatro (24) de julio de 2025, se suscribe la presente acta de reinicio del Contrato de Prestación de Servicios No. 056-2025-CPS-P (125133), celebrado entre el señor ANDRÉS CAMILO 
ACOSTA JIMÉNEZ, en calidad de Contratista, y el señor DIEGO RAMIRO GARCÍA BEJARANO, en su condición de Alcalde Local de Sumapaz. Las partes acuerdan que el contrato mencionado se reinicia a partir de la fecha de suscripción de esta acta, esto es, el veinticuatro (24) de julio de 2025, y su ejecución se extenderá hasta el día veinte (20) de agosto de 2025, conforme a los términos y condiciones inicialmente pactados.                                                                                                                                                                         ADICIÓNYPRORROGANÚMERO1°ALCONTRATODEPRESTACIÓNDESERVICIOS NO. 056-2025-CPS-P (125133) CELEBRADO ENTRE EL FONDO DEDESARROLLORURALDE SUMAPAZYANDRESCAMILOACOSTAJIMENEZ. CLÁUSULAPRIMERA.–ADICIONARelContratoDe Prestación De Servicios No. 056-2025-CPS-P (125133), en
 la suma de VEINTISIETE MILLONES DE PESOS M/CTE ($27.000.000) del rubro O2-30-11-7459920242388“Recreación y Deporte para Sumapaz”, de conformidad con las consideraciones aquí señaladas, para un total del contrato de OCHENTA Y UN MILLONES DEPESOSM/CTE($81.000.000),CLÁUSULA SEGUNDA.- PRORROGAR el plazo de ejecución del Contrato De Prestación De Servicios No. 056-2025-CPS-P (125133)por el término de TRES (03) MESES calendario a partir del VEINTIUNO (21) de AGOSTO de 2025 y hasta el VEINTE (20) de NOVIEMBRE de 2025.</t>
  </si>
  <si>
    <t>1. Actualizar los Documentos Técnicos de Soporte (DTS), y elaborar los estudios previos, apoyando la gestión contractual de los proyectos de Recreación y deporte que le sean designados.
2. Realizar el seguimiento a la ejecución de los contratos (Apoyo a la supervisión, revisión de informes, modificaciones contractuales, programación de PAC), que le sean designados del Sector de Recreación y deporte.
3. Realizar la verificación técnica, administrativa y financiera de contratos de vigencias anteriores que se le asignen y que se encuentren en proceso de terminación para su respectiva liquidación.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Asistir, a las reuniones, comités y capacitaciones, entre otros, representar a la Administración en los espacios del sector y hacer parte de los comités que le sean designados.
6. Las demás que demande la administración local que corresponda a la naturaleza del contrato y que sean necesarias para la consecución del fin del objeto contractual.</t>
  </si>
  <si>
    <t>Especializado; Profesion(es): Administración Ambiental, Administración pública,Economía,Ingeniería Industrial, licenciatura en educacion basica primaria,profesional en ciencias economicas ,profesional en ciencias administrativas especializacion(es): gestión pública,especialista en gerencia de proyectos,especializacion en direccion financiera y desarrollo organizacional,especialista en desarrollo y gerencia integral de proyectos</t>
  </si>
  <si>
    <t>FDRSCD-046-2025 (126323)</t>
  </si>
  <si>
    <t>057-2025-CPS-P (126323)</t>
  </si>
  <si>
    <t>LEIDY VIVIANA RUIZ CASTIBLANCO</t>
  </si>
  <si>
    <t>https://community.secop.gov.co/Public/Tendering/OpportunityDetail/Index?noticeUID=CO1.NTC.7561455&amp;isFromPublicArea=True&amp;isModal=False</t>
  </si>
  <si>
    <t>CO1.BDOS.7547659</t>
  </si>
  <si>
    <t>CO1.PCCNTR.7430424</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</si>
  <si>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t>
  </si>
  <si>
    <t>1. Apoyar el seguimiento a la ejecución de los contratos (Apoyo a la supervisión, revisión de informes, 
modificaciones contractuales, programación de PAC), que le sean designados de la dotación pedagógica a 
colegios.
2. Asistir y/o atender a los estudiantes que se vinculan a los programas del convenio suscrito con Atenea, 
cuando presenten situaciones psicosociales a fin de brindarles herramientas que les permita mejorar su 
situación social y se mantengan vinculados en él.
3. Elaborar una base de datos manteniéndola actualizada con la información relevante de las personas 
atendidas que le sirva a la administración para tomar decisiones y hacer entrega de ella al apoyo a la 
supervisión designado al finalizar el plazo del contrato.
4. Brindar apoyo en la elaboración de informes, respuestas a derechos de petición y demás requerimientos, 
solicitados por los órganos de control, entidades y comunidad en general, de conformidad con la 
normatividad vigente y dentro de los plazos y términos.
5. Manejar el o los aplicativos de gestión documental de la entidad y el de seguimiento a las actividades, 
realizando el correspondiente ingreso y seguimiento de correspondencia y actuaciones, de tal forma que se 
garantice.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</si>
  <si>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Profesional NBC Ciencias de la educacion, o ciencias sociales y humanas sin experiencia profesional</t>
  </si>
  <si>
    <t>FDRSCD-047-2025 (124909)</t>
  </si>
  <si>
    <t>058-2025-CPS-P (124909)</t>
  </si>
  <si>
    <t>https://community.secop.gov.co/Public/Tendering/OpportunityDetail/Index?noticeUID=CO1.NTC.7561045&amp;isFromPublicArea=True&amp;isModal=False</t>
  </si>
  <si>
    <t>CO1.BDOS.7546300</t>
  </si>
  <si>
    <t>CO1.PCCNTR.7430012</t>
  </si>
  <si>
    <t>PRESTAR SUS SERVICIOS PROFESIONALES PARA COORDINAR, LIDERAR Y ASESORAR LOS PLANES Y ESTRATEGIAS DE COMUNICACIÓN INTERNA Y EXTERNA PARA LA DIVULGACIÓN DE LOS PROGRAMAS, PROYECTOS Y ACTIVIDADES DE LA ALCALDÍA LOCAL</t>
  </si>
  <si>
    <t xml:space="preserve">ADICIÓN Y PRORROGA NÚMERO 1° AL CONTRATO DE PRESTACIÓN DE SERVICIOS NO. 058-2025-CPS-P (124909), CELEBRADO ENTRE EL FONDO DE DESARROLLO RURAL DE SUMAPAZ Y DANIELA LOPERA TORRESCLÁUSULA PRIMERA. – ADICIONAR el Contrato De Prestación De Servicios No. 058-2025-CPS-P (124909), en 
la suma de VEINTIDÓS MILLONES OCHOCIENTOS MIL PESOS M/CTE ($22.800.000) del rubro O230117459920242327 “Fortalecimiento Institucional y sedes administrativas”, de conformidad con las consideraciones aquí señaladas, para un total del contrato de SESENTA Y OCHO MILLONES CUATROCIENTOS MIL PESOS M/CTE ($ 68.400.000).  
CLÁUSULA SEGUNDA. - PRORROGAR el plazo de ejecución del Contrato De Prestación De Servicios No. 058-2025-CPS-P (124909), por el término de TRES (03) MESES calendario a partir del SIETE (07) de AGOSTO de 2025 y hasta el SEIS (06) de NOVIEMBRE de 2025.                                                                                                                                                                                                                                          ACTA DE SUSPENSIÓN I CONTRATO DE PRESTACIÓN DE SERVICIOS 058-2025-CPS-P (124909)  PLAZO DE SUSPENSIÓN :Seis (06) díasFECHA DE REINICIACIÓN I:08 de septiembre de 2025.El día 02 de septiembre de 2025, la Contratista DANIELA LOPERA TORRES y el Alcalde Local de Sumapaz, DIEGO RAMIRO GARCÍA BEJARANO, de acuerdo con la solicitud de modificación No. 2 con memorando No. 20257020022493, mediante la cual solicitó la suspensión del contrato No. 058-2025-CPS-P (124909)  por el término de Seis (06) días calendario, por motivos de fuerza mayor; se realiza SUSPENSIÓN I del CONTRATO DE PRESTACIÓN DE SERVICIOS No. 058-2025-CPS-P (124909), celebrado entre las partes, a partir del Dos (02) de septiembre de 2025 con reinicio el día Ocho (8) de septiembre de 2025;                                                                                                                                                                                                                                                                                                  ACTA DE REINICIO I  CONTRATO DE PRESTACIÓN DE SERVICIOS 058-2025-CPS-P (124909) FECHA DE REINICIACIÓN :08 de SeptiembreNUEVA FECHA DE  TERMINACIÓN  :12 de Noviembre.el día 08 de septiembre 2025, se reunieron la Contratista DANIELA LOPERA TORRES y el Alcalde Local de Sumapaz, DIEGO RAMIRO GARCÍA BEJARANO, con el fin de 
suscribir el ACTA DE REINICIO del CONTRATO DE PRESTACIÓN DE SERVICIOS No. 058-2025-CPS-P (124909), celebrado entre las partes, a partir de la presente fecha con terminación el día  doce (12) de noviembre 2025, para lo cual, se deberá suscribir acta de reinicio y publicar en SECOP II  y una vez en ejecución el contrato el contratista deberá ampliar las garantías y publicarlas, para su respectiva aprobación. 
</t>
  </si>
  <si>
    <t>1. Asesorar en el diseño de estrategias y campañas de comunicación de la Alcaldía Local en atención al cumplimento de su misionalidad y el desarrollo de los compromisos institucionales definidos en el Plan de Desarrollo Local y el Plan de Gestión Institucional.
2. Orientar y coordinar con el equipo de prensa y comunicaciones de la Alcaldía Local el manejo efectivo de la información destinada a los medios de comunicación y a la opinión pública, y elaborar los textos y demásdocumentos requeridos para este fin, de acuerdo con los lineamientos establecidos por la Oficina Asesora de Comunicaciones de la Secretaría Distrital de Gobierno.
3. Dirigir la implementación de mecanismos que fortalezcan la comunicación interna y externa de la AlcaldíaLocal, ofreciendo los elementos de soporte a nivel visual, gráfico y publicitario.
4. Asesorar a las áreas de la Alcaldía Local en lo relacionado con la ejecución de eventos, coordinación de medios de comunicación, el cubrimiento de actividades programadas.
5. Fortalecer la imagen corporativa de la Alcaldía Local a través del portafolio de servicios en la página web y demás herramientas digitales.
6. Coordinar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t>
  </si>
  <si>
    <t>Profesional con núcleo básico conocimiento ¿ NBC en comunicación social, periodismo, publicidad y afines, establecidas en el Sistema Nacional de Información de la Educación Superior SNIES._x000D_</t>
  </si>
  <si>
    <t>FDRSCD-048-2025 (129057)</t>
  </si>
  <si>
    <t>059-2025-CPS-P (129057)</t>
  </si>
  <si>
    <t xml:space="preserve"> DEYANIRA LORENA INCHIMA CHANTRE</t>
  </si>
  <si>
    <t>https://community.secop.gov.co/Public/Tendering/OpportunityDetail/Index?noticeUID=CO1.NTC.7562851&amp;isFromPublicArea=True&amp;isModal=False</t>
  </si>
  <si>
    <t>CO1.BDOS.7547126</t>
  </si>
  <si>
    <t>CO1.PCCNTR.7431912</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</si>
  <si>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 2327.</t>
  </si>
  <si>
    <t>1. Elaborar estudios previos, diagnósticos, análisis sectoriales, estudios de mercado, documentos técnicos,y demás actividades relacionadas con la formulación seguimiento y cierre de proyectos asignados, incluyendo la actualización de documentos técnicos de soporte (DTS) y fichas estadísticas básicas de inversión (EBI).
2. Realizar el apoyo a la supervisión de los proyectos de inversión del Plan de Desarrollo Local y el POAI 2025 que le sean designados, verificando el cumplimiento técnico, financiero y administrativo, y generando los informes y conceptos técnicos necesarios para pagos.
3. Realizar evaluaciones técnicas y financieras de proponentes y propuestas en el marco de los procesosde selección de contratistas, así como apoyar en la cotización de bienes y serviciosnecesarios para la elaboración de estudios de mercado.
4. Mantener actualizada la información de proyectos y contratos asignados, garantizar el registro en matrices específicas, y suministrar información a aplicativos institucionales como SEGPLAN, SIPSE, SECOP, entre otros.
5. Implementar el presupuesto participativo conforme a la normativa vigente, incluyendo la atención a concertaciones poblacionales y étnicas según lo estipulado en el plan de desarrollo ocal.
6. Participar en comités de contratación, evaluación, seguimiento, obligaciones y demás instancias de coordinación sectorial, institucional o comunitaria relacionadas con los proyectos asignados.
7. Responder a solicitudes ciudadanas, derechos de petición, oficios y demás comunicaciones internas y externas asignadas, garantizando cumplimiento en términos de normatividad vigente y procedimientos documentales.
8. Asistir a reuniones de seguimiento, sesiones de la Junta Administradora Local, capacitaciones, y representar a la Alcaldía en eventos delegados, brindando apoyo técnico, administrativo y financiero según sea necesario.
9. Apoyar las demás actividades que le sean asignadas por el Alcalde Local y/o el apoyo a la supervisióndel contrato y que surjan de la naturaleza del contrato.</t>
  </si>
  <si>
    <t>Profesional; profesion(es): administración pública,finanzas y comercio exterior,finanzas y relaciones internacionales, finanzas, gobierno y relaciones internacionales, administración de empresas,administración y finanzas, finanzas y negocios internacionales,finanzas y comercio internacional,profesional en ciencias economicas , profesional en ciencias administrativas ;Titulo: profesional en finanzas y relaciones, ciencias economicas, ciencias administrativas con tarjeta profesional vigente.</t>
  </si>
  <si>
    <t>FDRSCD-049-2025 (125693)</t>
  </si>
  <si>
    <t>060-2025-CPS-AG (125693)</t>
  </si>
  <si>
    <t>https://community.secop.gov.co/Public/Tendering/OpportunityDetail/Index?noticeUID=CO1.NTC.7561849&amp;isFromPublicArea=True&amp;isModal=False</t>
  </si>
  <si>
    <t>CO1.BDOS.7547194</t>
  </si>
  <si>
    <t>CO1.PCCNTR.7430735</t>
  </si>
  <si>
    <t>PRESTAR LOS SERVICIOS COMO AUXILIAR ADMINISTRATIVO PARA EL CENTRO DE DOCUMENTACIÓN E INFORMACIÓN C.D.I, DE LA ALCALDÍA LOCAL DE SUMAPAZ</t>
  </si>
  <si>
    <t>BRANDON PARRA RICARDO</t>
  </si>
  <si>
    <t xml:space="preserve">ADICIÓN Y PRORROGA NÚMERO 1° AL CONTRATO DE PRESTACIÓN DE SERVICIOS No. 060-2025-CPS-AG (125693), CELEBRADO ENTRE EL FONDO DE DESARROLLO RURAL DE SUMAPAZ Y BRAYAN EDUARDO TORRES RAMIREZCLÁUSULA PRIMERA. – ADICIONAR el Contrato De Prestación De Servicios No. 060-2025-CPS-AG (125693), en la suma de SEIS MILLONES CINCUENTA MIL PESOS M/CTE ($6.050.000), del rubro O230117459920242327 “Fortalecimiento Institucional y sedes administrativas”, de conformidad con las consideraciones aquí señaladas, para un total del contrato de TREINTA MILLONES DOSCIENTOS CINCUENTA MIL PESOS M/CTE ($ 30.250.000) 
CLÁUSULA SEGUNDA. - PRORROGAR el plazo de ejecución del Contrato De Prestación De Servicios No. 060-2025-CPS-AG (125693), por el término de DOS (02) MESES calendario a partir del TRECE (13) de OCTUBRE de 2025 y hasta el DOCE (12) de DICIEMBRE de 2025.  </t>
  </si>
  <si>
    <t>1.Adoptar el marco normativo existente para la materia, en lo relacionado con la administración adecuada de las comunicaciones oficiales, el servicio de consulta y conservación de los documentos, acordes con la misión, visión, funciones y programas de la entidad con sujeción a las pautas y principios establecidos en la Ley, normas internas y pautas fijadas por el Archivo General de la Nación.
2.Recibir, radicar, registrar, conservar, distribuir, relacionar, clasificar y entregar la correspondencia que diariamente entra y sale del centro de correspondencia, para que sea distribuida de conformidad con los términos, plazos y condiciones legales y reglamentarias de cada documento.
3.Apoyar, tramitar y dar solución con tiempos de respuesta óptimos a las solicitudes que realicen las dependencias de la Alcaldía Local de Sumapaz, en lo referente a fotocopiado, scaner y localización de archivos físicos o en magnético que así se requiera.
4.Participar en la elaboración de informes, planillas y/o registros de constancia de entrega y salida de correspondencia, organización y archivo de los mismos, así mismo deberá guardarestricta reserva sobre los documentos a la cual tiene acceso por los asuntos de su competencia.
5.Manejar el aplicativo de gestión documental de la entidad (ORFEO), realizando el seguimiento de la correspondencia, manteniéndolo actualizado en forma diaria, así como también revisión de los correos institucionales.
6.Manejar el correo institucional, que ha sido asignado para el trámite de la correspondencia, manteniéndolo actualizado, durante el tiempo que sea necesario para apoyar el trabajo virtual.
7.Las demás que demande la Administración Local que corresponda a la naturaleza del contrato y que sean necesarias para la consecución del fin del objeto contractual.</t>
  </si>
  <si>
    <t>FDRSCD-050-2025 (125215)</t>
  </si>
  <si>
    <t>061-2025-CPS-P (125215)</t>
  </si>
  <si>
    <t>LEYDI MAYERLY MARTINEZ BAUTISTA</t>
  </si>
  <si>
    <t>https://community.secop.gov.co/Public/Tendering/OpportunityDetail/Index?noticeUID=CO1.NTC.7562884&amp;isFromPublicArea=True&amp;isModal=False</t>
  </si>
  <si>
    <t>CO1.BDOS.7549215</t>
  </si>
  <si>
    <t>CO1.PCCNTR.7431939</t>
  </si>
  <si>
    <t>PRESTAR LOS SERVICIOS PROFESIONALES PARA REALIZAR LA PLANEACIÓN, SEGUIMIENTO Y EJECUCIÓN DEL PROCESO DE SERVICIO DE TRANSPORTE DE PASAJEROS, DESTINADO PARA ATENDER LAS ACTIVIDADES Y EVENTOS PROGRAMADOS POR LA ALCALDÍA LOCAL DE SUMAPAZ. 2327.</t>
  </si>
  <si>
    <t>1. Realizar el apoyo en el seguimiento a la ejecución de los contratos que le sean designados, verificando el cumplimiento de las especificaciones técnicas que fueron incluidas en los mismos. 2. Realizar el apoyo en la programación, el control y seguimiento del uso diario tanto de los vehículos livianos del parque automotor de propiedad y/o tenencias del FDRS, como de los vehículos que prestan el servicio de transporte de pasajeros contratado por el FDRS 3. Efectuar el apoyo en el seguimiento financiero del uso de los recursos empleador par el funcionamiento de los vehiculos livianos pertenecientes al FDRS y los que se causen por la utilizacion de los vehiculos que prestan el servicio de transporte de pasajeros contratados por el FDRS. 4. Realizar el seguimiento a la ejecución técnica, administrativa, financiera y contable de los contratos asignados; acorde con el manual de supervisión de contratos y la normatividad vigente. 5. Articular y gestionar con los profesionales encargados de los diferentes proyectos de inversión, las necesidades de transporte que soliciten para desarrollar las actividades correspondientes a cada proyecto. 6. Asistir a reuniones de seguimiento de ejecución de contratos, encuentros ciudadanos, y las demás que se requiera participación. 7. Las demás que le sean asignadas por el supervisor del contrato y que surjan de la naturaleza del mismo.</t>
  </si>
  <si>
    <t>Título profesional en: Contaduría Pública; Administración de Empresas; Administración Pública o Ingeniería Industrial.</t>
  </si>
  <si>
    <t>FDRSCD-051-2025 (125210)</t>
  </si>
  <si>
    <t>062-2025-CPS-P (125210)</t>
  </si>
  <si>
    <t xml:space="preserve">DORA LILIANA GARZÓN HERRERA CEDIDO A  LUZ ELIANA GUTIERREZ CASTILLO </t>
  </si>
  <si>
    <t>https://community.secop.gov.co/Public/Tendering/OpportunityDetail/Index?noticeUID=CO1.NTC.7567429&amp;isFromPublicArea=True&amp;isModal=False</t>
  </si>
  <si>
    <t>CO1.BDOS.7554333</t>
  </si>
  <si>
    <t>CO1.PCCNTR.7435912</t>
  </si>
  <si>
    <t>PRESTAR LOS SERVICIOS PROFESIONALES ESPECIALIZADOS DE APOYO PSICOSOCIAL AL ÁREA DE GESTIÓN DE DESARROLLO LOCAL PARA GENERAR ACCIONES COMPLEMENTARIAS EN SALUD EN LA LOCALIDAD DE SUMAPAZ. 2324.</t>
  </si>
  <si>
    <t>DORA:1120562910//LUZ ELIANA:33377927</t>
  </si>
  <si>
    <t xml:space="preserve">CESIÓN Y CLAUSULADO DEL CONTRATO DE PRESTACIÓN DE SERVICIOS NÚMERO 062-2025-CPS-P (125210), CELEBRADO ENTRE EL FONDO DE DESARROLLO RURAL DE SUMAPAZ, DORA LILIANA GARZÓN HERRERA Y LUZ ELIANA GUTIERREZ CASTILLO. LA CESIONARIA iniciará la ejecución del CONTRATO DE PRESTACIÓN DE SERVICIOS No 062-2025 CPS-P (125210) a partir del veintiocho (28) de abril de 2025 hasta el NUEVE (09) de agosto de 2025.                                                                                                                                                                                                                                                                           ADICIÓN Y PRORROGA NÚMERO 1° AL CONTRATO DE PRESTACIÓN DE SERVICIOS  NO. 062-2025-CPS-P (125210) CELEBRADO ENTRE EL FONDO DE DESARROLLO RURAL DE  SUMAPAZ Y LUZ ELIANA GUTIERREZ CASTILLO CLÁUSULA PRIMERA. – ADICIONAR el Contrato De Prestación De Servicios No. 062-2025-CPS-P (125210), en 
la suma de VEINTISÉIS MILLONES SETECIENTOS SETENTA Y CINCO MIL PESOS M/CTE ($26.775.000) del rubro O230117459920242324 “Acciones para el cuidado de la salud y el bienestar de las y los Sumapaceños”, de conformidad con las consideraciones aquí señaladas, para un total del contrato de OCHENTA MILLONES TRESCIENTOS VEINTICINCO MIL PESOS M/CTE ($ 80.325.000),  CLÁUSULA SEGUNDA. - PRORROGAR el plazo de ejecución del Contrato De Prestación De Servicios No. 062-2025-CPS-P (125210), por el término de TRES (03) MESES calendario a partir del DIEZ (10) de AGOSTO de 2025 y hasta el NUEVE (09) de NOVIEMBRE de 2025. </t>
  </si>
  <si>
    <t>1. Realizar las etapas de formulación y elaboración de estudios previos de los proyectos de inversión que le sean designados del Sector de Salud: Actualizar los Documentos Técnicos de Soporte y las Fichas EBI, definir Especificaciones técnicas, realizar estudios de mercado, elaborar análisis del sector, definir criterios de verificación y calificación y condiciones del contrato, entre otros.
2. Fomentar y desarrollar jornadas de acompañamiento psicosocial con las personas con discapacidad, cuidadoras y cuidadores participantes de los programas de accionescomplementarias en salud ofertados por la Alcaldía Local.
3. Realizar acciones que promuevan el acceso, participación y vinculación de la comunidad en las actividades alternativas en salud propuestas por la Alcaldía Local.
4. Realizar el seguimiento a la ejecución, liquidación y programación de PAC de los contratos y/o convenios suscritos por el Fondo en los proyectos de salud del Plan de Desarrollo Local.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Asistir y representar a la Administración Local en los espacios de participación del sector, en las reuniones, comités y capacitaciones, entre otros y, hacer parte de los comités que le sean designados.
7. Las demás que demande la administración local que correspondan a la naturaleza del contrato y que sean necesarias para la consecución del fin del objeto contractual.</t>
  </si>
  <si>
    <t>Especializado; profesion(es): ciencias sociales,psicología; especializacion(es): Psicología,Desarrollo social comunitario psicología clínica y/o de familia,gerencia social</t>
  </si>
  <si>
    <t>FDRSCD-052-2025 (127824)</t>
  </si>
  <si>
    <t>063-2025-CPS-P (127824)</t>
  </si>
  <si>
    <t>https://community.secop.gov.co/Public/Tendering/OpportunityDetail/Index?noticeUID=CO1.NTC.7562954&amp;isFromPublicArea=True&amp;isModal=False</t>
  </si>
  <si>
    <t>CO1.BDOS.7548285</t>
  </si>
  <si>
    <t>CO1.PCCNTR.7431593</t>
  </si>
  <si>
    <t>PRESTAR LOS SERVICIOS PROFESIONALES PARA EL FORTALECIMIENTO AMBIENTAL DEL SERVICIO DE ASISTENCIA TÉCNICA AGROPECUARIA DE LA LOCALIDAD DE SUMAPAZ</t>
  </si>
  <si>
    <t xml:space="preserve">ADICIÓN Y PRORROGA NÚMERO 1° AL CONTRATO DE PRESTACIÓN DE SERVICIOS NO. : 063-2025-CPS-P (127824), CELEBRADO ENTRE EL FONDO DE DESARROLLO RURAL DE SUMAPAZ Y JULIE PAULIN CARO FORERO.CLÁUSULA PRIMERA. – ADICIONAR el Contrato De Prestación De Servicios No. 063-2025-CPS-P (127824), en 
la suma de QUINCE MILLONES SETECIENTOS CINCUENTA MIL PESOS M/CTE ($15.750.000) del rubro O230117459920242671 “Asistencia técnica agropecuaria y educación ambiental en la localidad de Sumapaz”, de conformidad con las consideraciones aquí señaladas, para un total del contrato de CUARENTA Y SIETE MILLONES DOSCIENTOS CINCUENTA MIL PESOS M/CTE ($47.250.000).  CLÁUSULA SEGUNDA. - PRORROGAR el plazo de ejecución del Contrato De Prestación De Servicios No. 063-2025-CPS-P (127824), por el término de TRES (03) MESES calendario a partir del SIETE (07) de AGOSTO de 2025 y hasta el SEIS (06) de NOVIEMBRE de 2025. </t>
  </si>
  <si>
    <t>1. Acompañar en la asistencia técnica que se brinda a los productores de la localidad de Sumapaz, encaminada a la implementación de estrategias para la mitigación y control de la contaminación ambiental (agua, suelo y atmósfera).
2. Analizar las situaciones que afectan el medio ambiente para que se propongan estrategias y se implementen planes de manejo para el aprovechamiento, conservación y la protección de los recursos naturales.
3. Apoyar el seguimiento a la ejecución de los contratos (Apoyo a la supervisión, análisis de informes, modificaciones contractuales, programación de PAC), que le sean designados del Sector Ambiental.
4. Asistir a los espacios de participación del sector que le sean designados, a las reuniones, comités de contratación, capacitaciones, comités de seguimiento entre otros y hacer parte de los comités que le delegue el Alcalde Local o quien haga sus veces.
5. Brindar apoyo en la elaboración de informes y respuestas cuando se requiera, a las diferentes solicitudes, derechos de petición y demás requerimientos, realizados por los órganos de control y comunidad en general, de conformidad con la normatividad vigente y dentro de los plazos y términos establecidos por la ley.
6. Las demás que demande la administración local que corresponda a la naturaleza del contrato y que sean necesarias para la consecución del fin del objeto contractual.</t>
  </si>
  <si>
    <t xml:space="preserve">Nivel academico: profesional; profesion(es): ingeniería civil, arquitectura,gestión y desarrollo urbano,profesional en gestion y desarrollo urbanos,agronomía,ingeniería agronómica,agronomía e ingeniería agronómica,medicina veterinaria; observacion(es): título profesional en nbc ingeniería, arquitectura, urbanismo y afines o agronomía, veterinaria y afines. </t>
  </si>
  <si>
    <t>FDRSCD-053-2025 (127853)</t>
  </si>
  <si>
    <t>064-2025-CPS-P (127853)</t>
  </si>
  <si>
    <t>LUIS MARIO  REYES MUNEVAR</t>
  </si>
  <si>
    <t>https://community.secop.gov.co/Public/Tendering/OpportunityDetail/Index?noticeUID=CO1.NTC.7562994&amp;isFromPublicArea=True&amp;isModal=False</t>
  </si>
  <si>
    <t>CO1.BDOS.7548844</t>
  </si>
  <si>
    <t>CO1.PCCNTR.7432131</t>
  </si>
  <si>
    <t>PRESTAR LOS SERVICIOS PROFESIONALES PARA APOYAR LA PLANEACIÓN, SEGUIMIENTO, EJECUCIÓN Y CONTROL DE LOS PROYECTOS AMBIENTALES Y DE DESARROLLO RURAL SOSTENIBLE, DEL FONDO DE DESARROLLO RURAL DE SUMAPAZ</t>
  </si>
  <si>
    <t>ADICIÓN Y PRORROGA NÚMERO 1° AL CONTRATO DE PRESTACIÓN DE SERVICIOS NO. 064-2025-CPS-P (127853), CELEBRADO ENTRE EL FONDO DE DESARROLLO RURAL DE SUMAPAZ Y LUIS MARIO REYES MUNEVAR</t>
  </si>
  <si>
    <t>1. Apoyar las actividades de reconocimiento, identificación, caracterización y diagnóstico de las áreas potenciales de conservación y protección para la Ordenación Ambiental de Fincas, en la localidad de Sumapaz
2. Realizar y entregar los registros, actas, bases de datos, hojas de vida, anexos, entre otros soportes de cada una de las actividades desarrolladas.
3. Apoyar la elaboración e implementación de los esquemas diseños, metodología y acciones de intervención de Ordenamiento Ambiental de Finca enfocados a la Gestión Ambiental, Conservación y Protección de los recursos naturales de la localidad de Sumapaz.
4. Elaborar respuestas a los requerimientos, solicitudes y reportes de información de gestión ambiental externa solicitados por entidades distritales, nacionales, entes de control y comunidad, directamente allegados o por el aplicativo de Gestión Documental de la entidad.
5. Asistir a las reuniones concertadas, citadas y/o designadas para la atención de temas relacionados con la gestión ambiental y el desarrollo sostenible con entidades locales, distritales, nacionales, organizaciones ambientales y/o sociales.
6. Las demás que demande la administración local que corresponda a la naturaleza del contrato y que  sean necesarias para la consecución del fin del objeto contractual.</t>
  </si>
  <si>
    <t>Título profesional en NBC ingenieria y ciencias naturales o biologia, microbiologia y afines.sin experiencia profesional</t>
  </si>
  <si>
    <t>FDRSCD-054-2025 (127859)</t>
  </si>
  <si>
    <t>065-2025-CPS-P (127859)</t>
  </si>
  <si>
    <t>DAVID ANDRES JIMENEZ CEDIDO A JULIAN DAVID BECERRA MARTINEZ</t>
  </si>
  <si>
    <t>https://community.secop.gov.co/Public/Tendering/OpportunityDetail/Index?noticeUID=CO1.NTC.7561776&amp;isFromPublicArea=True&amp;isModal=False</t>
  </si>
  <si>
    <t>CO1.BDOS.7547992</t>
  </si>
  <si>
    <t>CO1.PCCNTR.7431106</t>
  </si>
  <si>
    <t>PRESTAR LOS SERVICIOS PROFESIONALES ESPECIALIZADOS PARA LA ATENCIÓN, ORIENTACIÓN Y FORTALECIMIENTO A LA ESTRATEGIA DE ACCESO A LA JUSTICIA INTEGRAL Y ACTIVIDADES RELACIONADOS CON DERECHOS HUMANOS EN LA LOCALIDAD, EN EL MARCO DEL PLAN DE DESARROLLO 2025-2028</t>
  </si>
  <si>
    <t>DAVID:79882488//JULIAN:1018427956</t>
  </si>
  <si>
    <t xml:space="preserve">ADICIÓN Y PRORROGA NÚMERO 1° AL CONTRATO DE PRESTACIÓN DE SERVICIOS NO. 065-2025-CPS-P (127859), CELEBRADO ENTRE EL FONDO DE DESARROLLO RURAL DE SUMAPAZ Y JULIAN DAVID BECERRA MARTINEZ.CLÁUSULA PRIMERA. – ADICIONAR el Contrato De Prestación De Servicios No. 065-2025-CPS-P (127859), en la suma de VEINTICINCO MILLONES DOSCIENTOS MIL PESOS M/CTE ($ 25.200.000) del rubro O230117459920242230 “Por una mejor convivencia en Sumapaz”, de conformidad con las consideraciones aquí 
señaladas, para un total del contrato de SETENTA Y CINCO MILLONES SEISCIENTOS MIL PESOS M/CTE ($ 75.600.000),  CLÁUSULA SEGUNDA. - PRORROGAR el plazo de ejecución del Contrato De Prestación De Servicios No. 065-2025-CPS-P (127859), por el término de TRES (03) MESES calendario a partir del CATORCE (14) de AGOSTO de 2025 y hasta el TRECE (13) de NOVIEMBRE de 2025.  </t>
  </si>
  <si>
    <t>1. Orientar y apoyar en la coordinación de la planeación y ejecución de las acciones y actividades de la 
Alcaldía Local en materia de promoción local de la participación, el fortalecimiento de la sociedad civil y sus 
organizaciones sociales.
2. Atender las necesidades, particularidades y conflictividades de la población rural, garantizando su acceso a través del establecimiento de oferta presencial, así como virtual a la justicia.
3. Diseñar e implementar un mecanismo de comunicación asertiva que facilite e impulse el diálogo e intercambio de información entre la Alcaldía Local y la población víctima de la localidad (art. 3 Ley 1448/2011), atendiendo las orientaciones de la política pública distrital de asistencia, atención y reparación integral a las víctimas del conflicto armado.
4. Diseñar y articular cronogramas, planes de trabajo e informes mensuales relacionados con la implementación de políticas públicas y estrategias de acceso a la justicia, resolución de conflictos y DDHH dirigidas al territorio de la localidad.
5. Elaborar indicadores de derechos humanos dirigidos a la población víctima de la localidad, suministrando, organizando y clasificando información cualitativa y cuantitativa, respectivamente.
6. Realizar y/o asistir a reuniones de carácter ordinario y/o extraordinario de las instancias de participación y/o de Gobierno de la localidad que le sean designadas por el alcalde Local.
7. Fortalecer al despacho del Alcalde, en la proyección y elaboración de documentos e informes solicitados por los entes de control, entidades públicas y/o privadas, de conformidad con la normatividad existente para la materia y dentro de los plazos y términos establecidos por la misma.
8. Apoyar en la formulación de los proyectos de inversión relacionados con la gestión territorial, la participación ciudadana, acceso a la justicia y los DDHH, que se financien con recursos del Fondo de Desarrollo Local.
9. Las demás que designe el Supervisor o el apoyo a la supervisión de acuerdo con el objeto contractual, a las funciones misionales del Fondo y a las necesidades del servicio.</t>
  </si>
  <si>
    <t>Especializado; Profesion(es): Ciencias Sociales,Derecho, sociología,antropología,ciencias humanas; especializacion (es): derecho público,derechos humanos,resolución de conflictos,especialización en planeación, gestión y control del desarrollo social ,maestria en desarrollo educativo y social; observacion(es): profesional nbc derecho y afines, o antropologia y artes liberales, otros de ciencias sociales yhumanas. título de postgrado afin con el objeto contractual</t>
  </si>
  <si>
    <t>Dos años,un mes de experiencia laboral</t>
  </si>
  <si>
    <t>066-2025-CPS-P (124889)</t>
  </si>
  <si>
    <t>CO1.PCCNTR.7416686</t>
  </si>
  <si>
    <t xml:space="preserve">ADICIÓN Y PRORROGA NÚMERO 1° AL CONTRATO DE PRESTACIÓN DE SERVICIOS NO. 066-2025-CPS-P (124889), CELEBRADO ENTRE EL FONDO DE DESARROLLO RURAL DE SUMAPAZ Y CAMILA ALEJANDRA JIMENEZ DURAN.CLÁUSULA PRIMERA. – ADICIONAR el Contrato De Prestación De Servicios No. 066-2025-CPS-P (124889), en la suma de DIECINUEVE MILLONES QUINIENTOS MIL PESOS M/CTE ($ 19.500.000) del rubro O230117459920242327 “Fortalecimiento Institucional y sedes administrativas”, de conformidad con las consideraciones 
aquí señaladas, para un total del contrato de CINCUENTA Y OCHO MILLONES QUINIENTOS MIL PESOS M/CTE ($ 58.500.000).  
CLÁUSULA SEGUNDA. - PRORROGAR el plazo de ejecución del Contrato De Prestación De Servicios No. 066-2025-CPS-P (124889), por el término de TRES (03) MESES calendario a partir del SIETE (07) de AGOSTO de 2025 y hasta el SEIS (06) de NOVIEMBRE de 2025. </t>
  </si>
  <si>
    <t>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gestión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t>
  </si>
  <si>
    <t>2 Año(s) de experiencia profesional en temas relacionados con el objeto contractual.</t>
  </si>
  <si>
    <t>067-2025-CPS-P (125639)</t>
  </si>
  <si>
    <t>CO1.PCCNTR.7430640</t>
  </si>
  <si>
    <t xml:space="preserve">ADICIÓN Y PRÓRROGA NÚMERO 1° AL CONTRATO DE PRESTACIÓN DE SERVICIOS NO. 067-2025-CPS-P (125639) CELEBRADO ENTRE EL FONDO DE DESARROLLO RURAL DE SUMAPAZ Y SINDY CARINA CHIPATECUA MORENO .CLÁUSULA PRIMERA. – ADICIONAR el Contrato De Prestación De Servicios No. 067-2025-CPS-P (125639), en 
la suma de VEINTIÚN MILLONES DE PESOS M/CTE ($21.000.000) del rubro O230117459920242289 “Movilidad para Sumapaz”, de conformidad con las consideraciones aquí señaladas, para un total del contrato de SESENTA Y TRES MILLONES DE PESOS M/CTE ($63.000.000). CLÁUSULA SEGUNDA. - PRORROGAR el plazo de ejecución del Contrato De Prestación De Servicios No. . 067-2025-CPS-P (125639), por el término de TRES (3) MESES calendario a partir del 12 de agosto de 2025 y hasta el 11 de noviembre de 2025.  </t>
  </si>
  <si>
    <t>FDRSCD-055-2025 (127926)</t>
  </si>
  <si>
    <t>068-2025-CPS-P (127926)</t>
  </si>
  <si>
    <t>BRENDA LIZETH CASTILLO GIL CEDIDO A JENNY ALEJANDRA RODRIGUEZ BERMÚDEZ</t>
  </si>
  <si>
    <t>https://community.secop.gov.co/Public/Tendering/OpportunityDetail/Index?noticeUID=CO1.NTC.7586768&amp;isFromPublicArea=True&amp;isModal=False</t>
  </si>
  <si>
    <t>CO1.BDOS.7571421</t>
  </si>
  <si>
    <t>CO1.PCCNTR.7454626</t>
  </si>
  <si>
    <t>PRESTAR LOS SERVICIOS PROFESIONALES ESPECIALIZADOS, PARA QUE APOYE AL DESPACHO DE LA ALCALDÍA LOCAL DE SUMAPAZ, EN LOS PROCESOS JURÍDICOS, LEGALES Y CONTRACTUALES EN CUMPLIMIENTO AL PLAN DE DESARROLLO LOCAL. 2327</t>
  </si>
  <si>
    <t>BRENDA: 1051185401// JENNY:1033758656</t>
  </si>
  <si>
    <t>1. Adelantar elaboración, verificación y ejecución de los procesos legales, jurídicos, administrativos, precontractuales, contractuales y post contractuales que le sean asignados con conocimiento y aplicación de los principios que regulan la contratación estatal y la función administrativa contemplados en la Constitución Política y en la Ley. 2. Realizar el análisis, revisión, elaboración, presentación, respuestas o documentación y seguimiento de la información, solicitada por los entes de control, entidades públicas y/o privadas y comunidad en general, de conformidad con la normatividad existente para la materia y dentro de los plazos y términos establecidos por la misma. 3. Realizar la verificación de los actos administrativos de trámite o de fondo, que requieran la firma del Alcalde Local. 4. Realizar el análisis y revisión de los Estudios Previos y liquidaciones, que por competencia el ordenador del gasto le asigne, garantizando la correcta aplicación de normas y procedimientos técnicos, administrativos y legales vigentes. 5. Asistir a las reuniones de comités de contratación, comités de seguimiento a la ejecución contractual, capacitaciones entre otros que le designe el despacho del Alcalde(sa) Local. 6. Las demás que sean inherentes al cumplimiento del objeto contractual y/o que le sean asignadas por el Alcalde Local.</t>
  </si>
  <si>
    <t>Nivel Academico: especializado; profesion(es): derecho; especializacion(es): derecho administrativo,gestión pública, máster universitario en derecho internacional; observacion(es): título profesional en derecho con especialización en gestión pública oderecho internacional o administrativo. con tarjeta profesional vigente.con 25 meses y hasta 72 meses de experiencia profesional</t>
  </si>
  <si>
    <t>Dos años, un mes  de experiencia profesional</t>
  </si>
  <si>
    <t>069-2025-CPS-AG (128679)</t>
  </si>
  <si>
    <t>CO1.PCCNTR.7433727</t>
  </si>
  <si>
    <t>PRESTAR LOS SERVICIOS COMO AUXILIAR ADMINISTRATIVO PARA EL ÁREA DE GESTIÓN DE DESARROLLO LOCAL, EN LOS TEMAS DE INFRAESTRUCTURA, DE LA ALCALDÍA LOCAL DE SUMAPAZ</t>
  </si>
  <si>
    <t xml:space="preserve">ADICIÓN Y PRORROGA NÚMERO 1° AL CONTRATO DE PRESTACIÓN DE SERVICIOS NO. 069-2025-CPS-AG (128679), CELEBRADO ENTRE EL FONDO DE DESARROLLO RURAL DE SUMAPAZ Y ANTONIO GÓMEZ MORENOCLÁUSULA PRIMERA. – ADICIONAR el Contrato De Prestación De Servicios No. 042-2025-CPS-P (124885), en 
la suma de NUEVE MILLONES M/CTE ($9.000.000) del rubro O230117459920242289 Movilidad para Sumapaz”, de conformidad con las consideraciones aquí señaladas, para un total del contrato de VEINTISIETE MILLONES DE PESOS ($27.000.000). CLÁUSULA SEGUNDA. - PRORROGAR el plazo de ejecución del Contrato De Prestación De Servicios No. 069
2025-CPS-AG (128679), por el término de TRES (03) MESES calendario a partir del TRECE (13) de AGOSTO de 2025 y hasta el DOCE (12) de NOVIEMBRE de 2025.  </t>
  </si>
  <si>
    <t>1. Apoyar administrativamente al Área de Gestión de Desarrollo Local para los temas de infraestructura y los demás que se asignen.
2. Manejar el aplicativo de gestión documental de la entidad (ORFEO), realizando el seguimiento de la  correspondencia, manteniéndolo actualizado en forma diaria, así como también revisión de los correos  institucionales.
3. Elaborar, alimentar y actualizar de manera periódica una matriz que contenga la información,  modificaciones, entre otros, de los contratos que se deriven del área de Gestión de Desarrollo Local paraos temas de infraestructura y los demás que se asignen.
4. Realizar el proceso de gestión documental en la revisión técnica y administrativa de los informes producto  de los contratos suscritos entre el FDLS y particulares, el apoyo será en la revisión técnica documental, foliación, programación en el PAC, radicación y seguimiento al mismo.
5. Realizar el acopio de la información requerida para la respuesta a los derechos de petición y demás requerimientos de la comunidad y de las diferentes entidades, así como también apoyar la elaboración de informes que le sean solicitados.
6. Las demás que demande la administración local que corresponda a la naturaleza del contrato y que sean necesarias para la consecución del fin del objeto contractual</t>
  </si>
  <si>
    <t>070-2025-CPS-AG (128679)</t>
  </si>
  <si>
    <t>CO1.PCCNTR.7433759</t>
  </si>
  <si>
    <t>ADICIÓN Y PRORROGA NÚMERO 1° AL CONTRATO DE PRESTACIÓN DE SERVICIOS NO. 070-2025-CPS-AG (128679), CELEBRADO ENTRE EL FONDO DE DESARROLLO RURAL DE SUMAPAZ Y LUDY ZENAIDA CASTIBLANCO PARRA.CLÁUSULA PRIMERA. – ADICIONAR el Contrato De Prestación De Servicios No. 042-2025-CPS-P (124885), en 
la suma de NUEVE MILLONES M/CTE ($9.000.000) del rubro O230117459920242327 “O230117459920242289 “Movilidad para Sumapaz””, de conformidad con las consideraciones aquí señaladas, para un total del contrato de veintisiete millones ($ 27.000.000). CLÁUSULA SEGUNDA. - PRORROGAR el plazo de ejecución del Contrato De Prestación De Servicios No. 070
2025-CPS-AG (128679), por el término de TRES (03) MESES calendario a partir del DOCE (12) DE AGOSTO DE 2025 y hasta el ONCE (11) de NOVIEMBRE de 2025</t>
  </si>
  <si>
    <t>FDRSCD-056-2025 (124901)</t>
  </si>
  <si>
    <t>071-2025-CPS-P (124901)</t>
  </si>
  <si>
    <t>ALEJANDRO PERDOMO HERRERA</t>
  </si>
  <si>
    <t>https://community.secop.gov.co/Public/Tendering/OpportunityDetail/Index?noticeUID=CO1.NTC.7562900&amp;isFromPublicArea=True&amp;isModal=False</t>
  </si>
  <si>
    <t>CO1.BDOS.7549264</t>
  </si>
  <si>
    <t>CO1.PCCNTR.7431954</t>
  </si>
  <si>
    <t>PRESTAR LOS SERVICIOS PROFESIONALES EN EL ÁREA DE GESTIÓN DEL DESARROLLO LOCAL DE LA ALCALDÍA LOCAL DE SUMAPAZ, EN EL PROCESO DE EJECUCIÓN Y SEGUIMIENTO PRESUPUESTAL DE LOS PLANES Y PROYECTOS DE INVERSIÓN, ASÍ COMO VALIDAR LA INFORMACIÓN EN EL APLICATIVO SIPSE. 2327</t>
  </si>
  <si>
    <t xml:space="preserve">ADICIÓN Y PRORROGA NÚMERO 1° AL CONTRATO DE PRESTACIÓN DE SERVICIOS NO. 071-2025-CPS-P (124901), CELEBRADO ENTRE EL FONDO DE DESARROLLO RURAL DE SUMAPAZ Y ALEJANDRO PERDOMO HERRERA.CLÁUSULA PRIMERA. – ADICIONAR el Contrato De Prestación De Servicios No. 071-2025-CPS-P (124901), en la suma de de VEINTIUN MILLONES DE PESOS  M/CTE ($21.000.000) del rubro O230117459920242327 “Fortalecimiento Institucional y sedes administrativas”,, de conformidad con las consideraciones aquí señaladas, para un 
total del contrato de SESENTA Y TRES MILLONES DE PESOS M/CTE ($ 63.000.000). 
CLÁUSULA SEGUNDA. - PRORROGAR el plazo de ejecución del Contrato De Prestación De Servicios No. 071-2025-CPS-P (124901), por el término de TRES (03) MESES calendario a partir del DOCE  (12) de AGOSTO de 2025 y hasta el ONCE (11) de NOVIEMBRE de 2025.                                                                                                                                                                                                                  ACTA DE TERMINACIÓN BILATERAL DEL CONTRATO DE PRESTACIÓN DE SERVICIOS NÚMERO 071-2025-CPS-P (124901), CELEBRADO ENTRE EL FONDO DE DESARROLLO RURAL DE SUMAPAZ Y ALEJANDRO PERDOMO HERRERA . Que EL FONDO aceptó la solicitud y procede a realizar la TERMINACIÓN BILATERAL del CONTRATO DE PRESTACIÓN DE SERVICIOS No. 071-2025-CPS-P (124901), con fundamento en la cláusula décima primera literal a del clausulado complementario del contrato de prestación de servicios SECOP II 071-2025-CPS-P (124901). NOVENA: Que por lo anterior las partes de común acuerdo, deciden dar por terminada la ejecución del 
CONTRATO DE PRESTACIÓN DE SERVICIOS No. 071-2025-CPS-P (124901), dejando como fecha de terminación el día QUINCE (15) de OCTUBRE del 2025. </t>
  </si>
  <si>
    <t>Nivel Academico: Profesional; profesion(es): contaduria pública,economía, administración de empresas</t>
  </si>
  <si>
    <t>Contaduria Pública o Economía o Administración de Empresas</t>
  </si>
  <si>
    <t>FDRSCD-057-2025 (126254)</t>
  </si>
  <si>
    <t>072-2025-CPS-AG (126254)</t>
  </si>
  <si>
    <t>https://community.secop.gov.co/Public/Tendering/OpportunityDetail/Index?noticeUID=CO1.NTC.7566342&amp;isFromPublicArea=True&amp;isModal=False</t>
  </si>
  <si>
    <t>CO1.BDOS.7553157</t>
  </si>
  <si>
    <t>CO1.PCCNTR.7434634</t>
  </si>
  <si>
    <t>PRESTAR LOS SERVICIOS DE APOYO ADMINISTRATIVO PARA LA GESTIÓN AGROAMBIENTAL DEL ÁREA DE GESTIÓN DE DESARROLLO LOCAL DE LA ALCALDÍA LOCAL DE SUMAPAZ</t>
  </si>
  <si>
    <t xml:space="preserve">ADICIÓN Y PRORROGA NÚMERO 1° AL CONTRATO DE PRESTACIÓN DE SERVICIOS NO. 072-2025-CPS-AG (126254), CELEBRADO ENTRE EL FONDO DE DESARROLLO RURAL DE SUMAPAZ Y CINDY HORLEYE GAVIRIA TARAZONA.CLÁUSULA PRIMERA. – ADICIONAR el Contrato De Prestación De Servicios No. 072-2025-CPS-AG (126254), 
en la suma de NUEVE MILLONES SETENTA Y CINCO MIL PESOS M /CTE ($ 9.075.000) del rubro O230117459920242671 “Asistencia técnica agropecuaria y educación ambiental en la localidad de Sumapaz”, de conformidad con las consideraciones aquí señaladas, para un total del contrato de VEINTISIETE MILLONES DOSCIENTOS VEINTICINCO MIL PESOS M/CTE ($27.225.000).  CLÁUSULA SEGUNDA. - PRORROGAR el plazo de ejecución del Contrato De Prestación De Servicios No. 072-2025-CPS-AG (126254), por el término de TRES (03) MESES calendario a partir del SIETE (07) de AGOSTO de 2025 y hasta el SEIS (06) de NOVIEMBRE de 2025. </t>
  </si>
  <si>
    <t>1. Brindar apoyo administrativo en el desarrollo de los temas de Gestión Agroambiental y en la implementación de herramientas para el adecuado control y la fácil consulta de los reportes de la ejecución de los proyectos.
2. Apoyar la revisión administrativa y documental de los informes producto de los contratos suscritos entreel FDLS y particulares, así como su seguimiento y programación pagos.
3. Recopilar la información requerida y apoyar el trámite de respuesta a los derechos de petición y demás requerimientos de la comunidad y de otras entidades que sean asignados al área.
4. Elaborar las actas de asistencia a comités, mesas de trabajo, comisiones, consejos, reuniones que le sean designadas y apoyar demás espacios de participación ambiental que sean convocados o desarrollados para la gestión ambiental.
5. Las demás que demande la administración local que corresponda a la naturaleza del contrato y que sean necesarias para la consecución del fin del objeto contractual.</t>
  </si>
  <si>
    <t>Título de Bachiller en cualquier modalidad.Con 36 meses de experiencia laboral debidamente certificada</t>
  </si>
  <si>
    <t>FDRSCD-058-2025 (125199)</t>
  </si>
  <si>
    <t>073-2025-CPS-P (125199)</t>
  </si>
  <si>
    <t>ALEXANDRA RIPPE ABRIL</t>
  </si>
  <si>
    <t>https://community.secop.gov.co/Public/Tendering/OpportunityDetail/Index?noticeUID=CO1.NTC.7566561&amp;isFromPublicArea=True&amp;isModal=False</t>
  </si>
  <si>
    <t>CO1.BDOS.7553569</t>
  </si>
  <si>
    <t>CO1.PCCNTR.7434971</t>
  </si>
  <si>
    <t>PRESTAR LOS SERVICIOS PROFESIONALES PARA APOYAR LA FORMULACIÓN, EJECUCIÓN, SEGUIMIENTO Y MEJORA CONTINUA DE LAS HERRAMIENTAS QUE CONFORMAN LA GESTIÓN AMBIENTAL INSTITUCIONAL DE LA ALCALDÍA LOCAL</t>
  </si>
  <si>
    <t>1.Realizar la formulación, evaluación y seguimiento de los programas ambientales que componen el Plan Institucional de Gestión Ambiental -PIGA.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
4. Realizar la recolección de información y los reportes solicitados o establecidos en la normatividad ambiental por parte de las diferentes entidades distritales, nacionales y entes de control, en lo que respecta a la gestión ambiental institucional.
5. Apoyar al gestor ambiental en la convocatoria y realización de reuniones de los Comités de GestiónAmbiental.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AlcaldíaLocal.
8. Formular, implementar y hacer seguimiento a planes de mejoramiento relacionados con la gestión ambiental de la Alcaldía Local.
9. Apoyar a la Alcaldía Local en la atención de auditorías internas y externas frente a los temas de gestión ambiental institucional.
10. Apoyar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Las demás que se le asignen y que surjan de la naturaleza del Contrato</t>
  </si>
  <si>
    <t>Título profesional en Ingeniería Ambiental, Ingeniería Ambiental y de Saneamiento, Ingeniería Sanitaria y Ambiental, Ingeniería Sanitaria, Ingeniería del Medio Ambiente, Ingeniería del Desarrollo Ambiental, Administración Ambiental, Administración del Medio Ambiente, Administración Ambiental y de los Recursos Naturales, Administración del Medio Ambiente y de los Recursos Naturales, Biología, Biología Ambiental, Biología Aplicada, Ciencias Ambientales, Ecología.</t>
  </si>
  <si>
    <t>Dos años de experiencia profesional; Un año de experiencia relacionada</t>
  </si>
  <si>
    <t>074-2025-CPS-AG (125129)</t>
  </si>
  <si>
    <t>BLANCA AURORA HERRERA CASTIBLANCO</t>
  </si>
  <si>
    <t>CO1.PCCNTR.7438465</t>
  </si>
  <si>
    <t>ADICIÓN Y PRORROGA NÚMERO 1° AL CONTRATO DE PRESTACIÓN DE SERVICIOS NO. 074-2025-CPS-AG (125129), CELEBRADO ENTRE EL FONDO DE DESARROLLO RURAL DE SUMAPAZ Y BLANCA AURORA HERRERA CASTIBLANCOCLÁUSULA PRIMERA. – ADICIONAR el Contrato De Prestación De Servicios No. 074-2025-CPS-AG (125129), 
en la suma de NUEVE MILLONES SETENTA Y CINCO MIL PESOS M/CTE ($ 9.075.000) del rubro O230117459920242327 “Fortalecimiento Institucional y sedes administrativas”, de conformidad con las consideraciones aquí señaladas, para un total del contrato de VEINTISIETE MILLONES DOSCIENTOS VEINTICINCO MIL PESOS M/CTE ($ 27.225.000),  
CLÁUSULA SEGUNDA. - PRORROGAR el plazo de ejecución del Contrato De Prestación De Servicios No. 074-2025-CPS-AG (125129), por el término de TRES (03) MESES calendario a partir del VEINTE (20) de AGOSTO de 2025 y hasta el DIECINUEVE (19) de NOVIEMBRE de 2025</t>
  </si>
  <si>
    <t>1. Programar actividades y realizar mantenimiento periódico de carácter preventivo de las Instalaciones hidráulicas, eléctricas y de gas, en las sedes o inmuebles de propiedad del FDRS encaminadas aprevenir daños o averías.
2. Realizar seguimiento y control de los medidores de consumo de servicios públicos de las instalaciones de las sedes o inmuebles de propiedad del FDRS, presentando los informes respectivos.
3. Realizar las reparaciones de acuerdo con los daños o averías que se presenten en las instalaciones hidráulicas, eléctricas y de gas, en las sedes o inmuebles de propiedad del FLDS.
4. Realizar las pruebas y revisiones antes y después de realizar los trabajos y responder por la buena  ejecución de las mismas.
5. Apoyar al profesional ambiental de la alcaldía local, con el cumplimiento de los planes ambientales realizando labores de divulgación de campañas, control de reciclaje inventarios de material limpieza de focos entre otros presentando los soportes y formatos establecidos internamente por la entidad.
6. Apoyar las labores de organización y distribución de espacios en las sedes de la Alcaldía y de los inmuebles de propiedad del Fondo Desarrollo Local de Sumapaz.
7. Apoyar las labores de registro, organización, radicación y entrega de correspondencia cuando sea requerido.
8. Las demás que demande la administración local que corresponda a la naturaleza del contrato y que sean necesarias para la consecución del fin del objeto contractual.</t>
  </si>
  <si>
    <t>FDRSCD-059-2025 (126401)</t>
  </si>
  <si>
    <t>075-2025-CPS-AG (126401)</t>
  </si>
  <si>
    <t>LIZETH PATRICIA PEREZ GARCIA CEDIDO A JUAN ESTEBAN MONTENEGRO BETANCOURT</t>
  </si>
  <si>
    <t>https://community.secop.gov.co/Public/Tendering/OpportunityDetail/Index?noticeUID=CO1.NTC.7577128&amp;isFromPublicArea=True&amp;isModal=False</t>
  </si>
  <si>
    <t>CO1.BDOS.7559516</t>
  </si>
  <si>
    <t>CO1.PCCNTR.7445414</t>
  </si>
  <si>
    <t>PRESTAR SUS SERVICIOS DE APOYO TÉCNICO - ADMINISTRATIVO AL ÁREA DE GESTIÓN DE DESARROLLO LOCAL, EN LOS TEMAS RELACIONADOS CON LA INFRAESTRUCTURA VIAL DE LA ALCALDÍA LOCAL DE SUMAPAZ</t>
  </si>
  <si>
    <t>LIZETH:1012397312//JUAN:1069753609</t>
  </si>
  <si>
    <t xml:space="preserve">CESIÓN Y CLAUSULADO DEL CONTRATO DE PRESTACIÓN DE SERVICIOS NÚMERO 075-2025-CPS-AG (126401), CELEBRADO ENTRE EL FONDO DE DESARROLLO RURAL DE SUMAPAZ, LIZETH PATRICIA PEREZ GARCIA Y JUAN ESTEBAN MONTENEGRO BETANCOURT,EL CESIONARIO iniciará la ejecución del CONTRATO DE PRESTACIÓN DE SERVICIOS No 075-2025-CPS-AG (126401) a partir del veintiocho (28) de julio de 2025 hasta el once (11) de octubre de 2025.                                                                                                                                                                                           ADICIÓN Y PRORROGA NÚMERO 1° AL CONTRATO DE PRESTACIÓN DE SERVICIOS  NO. 075-2025-CPS-AG (126401), CELEBRADO ENTRE EL FONDO DE DESARROLLO RURAL DE 
SUMAPAZ Y JUAN ESTEBAN MONTENEGRO BETANCOURT .CLÁUSULA PRIMERA. – ADICIONAR el Contrato De Prestación De Servicios No. 075-2025-CPS-AG (126401), 
en la suma de SEIS MILLONES SETECIENTOS SETENTA Y DOS MIL QUINIENTOS PESOS M/CTE ($ 6.772.500) del rubro O230117459920242289 “Movilidad para Sumapaz”, de conformidad con las consideraciones aquí señaladas, para un total del contrato de CUARENTA Y DOS MILLONES OCHOCIENTOS NOVENTA Y DOS MIL QUINIENTOS PESOS M/CTE ($ 42.892.500),  
CLÁUSULA SEGUNDA. - PRORROGAR el plazo de ejecución del Contrato De Prestación De Servicios No. 075-2025-CPS-AG (126401), por el término de UN (01) MES Y QUINCE (15) DIAS calendario a partir del DOCE (12) de OCTUBRE de 2025 y hasta el VEINTISEIS (26) de NOVIEMBRE de 2025. </t>
  </si>
  <si>
    <t>1. Brindar apoyo técnico a los profesionales de infraestructura en la revisión de los informes presentadospor los contratistas frente a la ejecución de las obras de infraestructura (Malla vial) que se ejecutan.
2. Apoyar a los profesionales de Infraestructura en la formulación de los procesos contractuales elaboración de informes, proyección de respuestas y demás documentos que le sean indicados por el apoyo a la supervisión que requiera la alcaldía Local.
3. Brindar apoyo en el manejo del aplicativo de correspondencia institucional (ORFEO) del apoyo a la supervisión y llevar un estricto control y seguimiento de los requerimientos realizados a través de este, así como, el correo electrónico y demás.
4. Apoyar la verificación técnica de contratos de vigencias anteriores que se le asignen a los profesionales de infraestructura y que se encuentren en proceso de terminación para su respectiva liquidación.
5. Apoyar en la asistencia a comités y elaboración de actas y demás documentos que se requieran actas de  reunión, memorandos, oficios, minutas, derechos de petición, proposiciones, entre otros que le sean designados.
6. Las demás que demande la administración local que correspondan a la naturaleza del contrato y quesean necesarias para la consecución del fin del objeto contractual.</t>
  </si>
  <si>
    <t>Nivel academico: Técnico; Profesion(es): Técnico de administracion de obras civiles , Téccnico construccion obras civiles edificacion y obra civil,tecnologia en obras civiles ,tecnico en gestion de obras civiles y construcciones,tecnico en construcciones civiles ;observacion(es): título de formación técnica y/o tecnológica, o acreditación y aprobación del 50% o más de un plan de estudios de una carrera profesional.</t>
  </si>
  <si>
    <t>FDRSCD-060-2025 (127978)</t>
  </si>
  <si>
    <t>076-2025-CPS-P (127978)</t>
  </si>
  <si>
    <t>https://community.secop.gov.co/Public/Tendering/OpportunityDetail/Index?noticeUID=CO1.NTC.7572790&amp;isFromPublicArea=True&amp;isModal=False</t>
  </si>
  <si>
    <t>CO1.BDOS.7557550</t>
  </si>
  <si>
    <t>CO1.PCCNTR.7441022</t>
  </si>
  <si>
    <t>PRESTAR LOS SERVICIOS PROFESIONALES PARA ESTUDIAR LA RELACIÓN DE LOS SISTEMAS BIOLÓGICOS FRENTE A LAS ACTIVIDADES DE CONSERVACIÓN Y APROVECHAMIENTO DE LOS RECURSOS NATURALES, EN LA LOCALIDAD DE SUMAPAZ. 2671</t>
  </si>
  <si>
    <t>1. Apoyar el desarrollo de las metodologías de los proyectos y actividades comunitarias de educación ambiental, conforme a la normatividad nacional, distrital y local ambiental establecida.
2. Realizar y entregar los registros, actas, bases de datos, anexos, entre otros soportes de cada una de las actividades desarrolladas.
3. Programar, apoyar y ejecutar las actividades de educación ambiental en marco de los proyectos de inversión del equipo agroambiental.
4. Asistir a reuniones comunitarias y/o jornadas de capacitación programadas por parte de la administración, así mismo apoyar proceso de convocatoria de jornadas de capacitación para la 
implementación de programas y proyectos que se requieran.
5. Las demás que demande la administración local que corresponda a la naturaleza del contrato y que sean necesarias para la consecución del fin del objeto contractual._x000D_</t>
  </si>
  <si>
    <t>Profesional; profesion(es): Ecología,Ingeniería Ambiental, Ingeniería Forestal,Biología,Ingenieria Ambiental y Sanitaria, Ingeniería del Desarrollo Ambiental,Biologia Ambiental</t>
  </si>
  <si>
    <t>FDRSCD-061-2025 (126219)</t>
  </si>
  <si>
    <t>077-2025-CPS-P (126219)</t>
  </si>
  <si>
    <t>https://community.secop.gov.co/Public/Tendering/OpportunityDetail/Index?noticeUID=CO1.NTC.7571881&amp;isFromPublicArea=True&amp;isModal=False</t>
  </si>
  <si>
    <t>CO1.BDOS.7557953</t>
  </si>
  <si>
    <t>CO1.PCCNTR.7439993</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</si>
  <si>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</si>
  <si>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r>
      <rPr>
        <sz val="10"/>
        <color rgb="FF000000"/>
        <rFont val="Calibri"/>
        <family val="2"/>
      </rPr>
      <t>BIENESTAR SOCIAL</t>
    </r>
    <r>
      <rPr>
        <sz val="10"/>
        <color rgb="FFFF0000"/>
        <rFont val="Calibri"/>
        <family val="2"/>
      </rPr>
      <t xml:space="preserve"> PLANEACIÓN MUJER Y GENERO</t>
    </r>
  </si>
  <si>
    <t xml:space="preserve">ADICIÓN Y PRORROGA NÚMERO 1° AL CONTRATO DE PRESTACIÓN DE SERVICIOS NO. 077-2025-CPS-P (126219), CELEBRADO ENTRE EL FONDO DE DESARROLLO RURAL DE SUMAPAZ Y ANA ROSA BAUTISTA RINCON.CLÁUSULA PRIMERA. – ADICIONAR el Contrato De Prestación De Servicios No. 077-2025-CPS-P (126219), en la suma de DIECIOCHO MILLONES NOVECIENTOS MIL PESOS M/CTE ($18.900.000) del rubro O230117459920242526 “Por una vida libre de violencias para las mujeres de Sumapaz”, de conformidad con las 
consideraciones aquí señaladas, para un total del contrato de CINCUENTA Y SEIS MILLONES SETECIENTOS MIL PESOS M/CTE ($ 56.700.000),  
CLÁUSULA SEGUNDA. - PRORROGAR el plazo de ejecución del Contrato De Prestación De Servicios No. 077-2025-CPS-P (126219), por el término de TRES (03) MESES calendario a partir del ONCE (11) de AGOSTO de 2025 y hasta el DIEZ (10) de NOVIEMBRE de 2025. </t>
  </si>
  <si>
    <t>1. Coordinar la implementación de la Política Publica de Mujeres y Equidad de género, a nivel local.
2. Elaborar el diagnostico, formulación y aprobación de planes, programas, proyectos, presupuestos y actividades de gestión pública en la localidad, con el propósito de garantizar la transversalidad del enfoque de género, de derechos de las mujeres y diferencial de acuerdo con la Política Publica de Mujeres y Equidad de género.
3. Efectuar la planeación, gestión, convocatoria, acompañamiento y seguimiento a la participación e instancias de las mujeres y de enfoque de género, en vía de fortalecer sus procesos de participación, representación e incidencia en la dinámica a nivel local.
4. Servir de enlace entre las instancias de mujeres y de enfoques diferenciales, con las autoridades locales, a fin de visibilizar sus demandas y propuestas para garantizar el ejercicio de sus derechos.
5. Asegurar la coordinación interinstitucional para los temas relacionados con la PPMEYG y mantener constante articulación con la Secretaría Distrital de la Mujer.
6. Orientar y liderar la construcción de acciones locales encaminadas a visibilizar los derechos de las mujeres en sus diferencias y diversidad.</t>
  </si>
  <si>
    <t>Título Profesional en Áreas del conocimiento establecidas en el Sistema Nacional de información de Educación Superior -SNIES: Ciencias Humanas o Sociales o de la Educación o 
Políticas. (Trabajo Social, Psicología)Mínimo dos (2) año de experiencia profesional debidamente certificada relacionados con la implementación de la Política Pública de Mujeres yEquidad de Género - PPMYEG, en el Distrito Capital._x000D_</t>
  </si>
  <si>
    <t>FDRSCD-062-2025 (125206)</t>
  </si>
  <si>
    <t>078-2025-CPS-P (125206)</t>
  </si>
  <si>
    <t>https://community.secop.gov.co/Public/Tendering/OpportunityDetail/Index?noticeUID=CO1.NTC.7572769&amp;isFromPublicArea=True&amp;isModal=False</t>
  </si>
  <si>
    <t>CO1.BDOS.7558962</t>
  </si>
  <si>
    <t>CO1.PCCNTR.7441008</t>
  </si>
  <si>
    <t>PRESTAR LOS SERVICIOS PROFESIONALES COMO ABOGADO (A) EN LA IMPLEMENTACIÓN Y GESTIÓN DE ESTRATEGIAS DE FORTALECIMIENTO DE LOS SISTEMAS LOCALES DE JUSTICIA Y ACCESO A LA JUSTICIA RURAL.</t>
  </si>
  <si>
    <t xml:space="preserve">ADICIÓN Y PRORROGA NÚMERO 1° AL CONTRATO DE PRESTACIÓN DE SERVICIOS NO. 078-2025-CPS-P (125206), CELEBRADO ENTRE EL FONDO DE DESARROLLO RURAL DE SUMAPAZ Y DUVAN HERNAN HERNANDEZ TORRES.CLÁUSULA PRIMERA. – ADICIONAR el Contrato De Prestación De Servicios No. 078-2025-CPS-P (125206), en la suma de DIECINUEVE MILLONES QUINIENTOS TREINTA MIL PESOS M/CTE ($19.530.000) del rubro O230117459920242290 “Fortaleciendo la justicia en Sumapaz”, de conformidad con las consideraciones aquí señaladas, 
para un total del contrato de CINCUENTA Y OCHO MILLONES QUINIENTOS NOVENTA MIL PESOS M/CTE ($ 58.590.000),  CLÁUSULA SEGUNDA. - PRORROGAR el plazo de ejecución del Contrato De Prestación De Servicios No. 078-2025-CPS-P (125206), por el término de TRES (03) MESES calendario a partir del DIECIOCHO (18) de AGOSTO de 2025 y hasta el DIECISIETE (17) de NOVIEMBRE de 2025.. </t>
  </si>
  <si>
    <t>1. Conceptuar la estrategia de gestión y acción en la implementación, impulso, promoción y fortalecimiento  de la distinta justicia en equidad y comunitaria y acciones de apoyo para la generación e implementación de los sistemas locales de justicia y del acceso a la justicia en la ruralidad.
2. Dar respuesta, conceptuar, estudiar y evaluar los asuntos que por competencia sean del Área de Gestión Policiva de la Alcaldía local de Sumapaz, de acuerdo con las pautas y lineamientos establecidos por la Secretaria de Gobiernos.
3. Asistir y participar en reuniones, mesas de trabajo, eventos y/o actividades en las que se aborde el tema de justicia comunal y comunitaria, justicia en equidad y de paz, convocadas por las diferentes entidades y sectores.
4. Tramitar y proyectar la respuesta a las Acciones de Tutela, Derechos de Petición, Proposiciones y demás requerimientos sobre asuntos que deba conocer la Alcaldía Local y el Área de Gestión Policivo Jurídica Sumapaz.
5. Fortalecer al despacho del Alcalde, en la proyección y elaboración de documentos e informes solicitados por los entes de control, entidades públicas y/o privadas, de conformidad con la normatividad existente para la materia y dentro de los plazos y términos establecidos por la misma.
6. Las demás que designe el Supervisor o el apoyo a la supervisión de acuerdo con el objeto contractual, a las funciones misionales del Fondo y a las necesidades del servicio</t>
  </si>
  <si>
    <t>Profesionas: Derecho</t>
  </si>
  <si>
    <t>FDRSCD-063-2025 (127716)</t>
  </si>
  <si>
    <t>079-2025-CPS-P (127716)</t>
  </si>
  <si>
    <t>https://community.secop.gov.co/Public/Tendering/OpportunityDetail/Index?noticeUID=CO1.NTC.7571791&amp;isFromPublicArea=True&amp;isModal=False</t>
  </si>
  <si>
    <t>CO1.BDOS.7558459</t>
  </si>
  <si>
    <t>CO1.PCCNTR.7440303</t>
  </si>
  <si>
    <t>PRESTAR LOS SERVICIOS PROFESIONALES COMO ABOGADO, PARA EL TRÁMITE DE LOS ASUNTOS JURÍDICOS Y LEGALES, QUE REQUIERAN LOS PROCESOS MISIONALES Y ADMINISTRATIVOS QUE SE ADELANTAN EN EL FONDO DESARROLLO LOCAL SUMAPAZ</t>
  </si>
  <si>
    <t xml:space="preserve">ADICIÓN Y PRORROGA NÚMERO 1° AL CONTRATO DE PRESTACIÓN DE SERVICIOS NO. 079-2025-CPS-P (127716), CELEBRADO ENTRE EL FONDO DE DESARROLLO RURAL DE SUMAPAZ Y JANEIRY ROMERO HERNÁNDEZ.CLÁUSULA PRIMERA. – ADICIONAR el Contrato De Prestación De Servicios No. 079-2025-CPS-P (127716),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079-2025-CPS-P (127716), por el término de TRES (03) MESES calendario a partir del TRECE (13) de AGOSTO de 2025 y hasta el DOCE (12) de NOVIEMBRE de 2025.  </t>
  </si>
  <si>
    <t>1. Brindar apoyo administrativo al área de Gestión del Desarrollo Local, en los asuntos jurídicos que se le asignen, dando cumplimiento al Manual de Procesos y Procedimientos establecidos
2. Apoyar la estructuración y redacción de los actos administrativos y demás documentos, en la elaboraciónde informes o proyección de respuestas y documentos que deba firmar el alcaldelocal.
3. Actualizar y mantener al día una base de datos de la información que se recibe y produce en la alcaldía Local de Sumapaz
4. Manejar el sistema de correspondencia institucional (ORFEO), así como el correo electrónico y demás aplicativos que sean del resorte del área.
5. Asistir a las reuniones, comités de seguimiento a la ejecución contractual, capacitaciones entre otros quele designe el despacho del Alcalde Local.
6. Las demás que demande la administración local que correspondan a la naturaleza del contrato y que sean necesarias para la consecución del fin del objeto contractual</t>
  </si>
  <si>
    <t>FDRSCD-064-2025 (127526)</t>
  </si>
  <si>
    <t>080-2025-CPS-P (127526)</t>
  </si>
  <si>
    <t>JESSICA PAOLA SOTO VACA</t>
  </si>
  <si>
    <t>https://community.secop.gov.co/Public/Tendering/OpportunityDetail/Index?noticeUID=CO1.NTC.7576499&amp;isFromPublicArea=True&amp;isModal=False</t>
  </si>
  <si>
    <t>CO1.BDOS.7559541</t>
  </si>
  <si>
    <t>CO1.PCCNTR.7444755</t>
  </si>
  <si>
    <t>PRESTAR SERVICIOS PROFESIONALES PARA APOYAR LA FORMULACIÓN, IMPLEMENTACIÓN, SEGUIMIENTO DE PLANES Y PROYECTOS DE FONDO DE DESARROLLO RURAL DE SUMAPAZ, RELACIONADOS CON MUJER Y EQUIDAD DE GÉNERO, Y DEMÁS PROCESOS ASOCIADOS A SU TRANSVERSALIZACIÓN A NIVEL LOCAL. 2541</t>
  </si>
  <si>
    <t>ADICIÓN Y PRORROGA NÚMERO 1° AL CONTRATO DE PRESTACIÓN DE SERVICIOS NO. 080-2025- CPS-P (127526), CELEBRADO ENTRE EL FONDO DE DESARROLLO RURAL DE SUMAPAZ Y JESSICA PAOLA SOTO VACA.CLÁUSULA PRIMERA. – ADICIONAR el Contrato De Prestación De Servicios No. 080-2025-CPS-P(127526),  en la suma de QUINCE MILLONES CIENTO VEINTE MIL PESOS M/CTE ($15.120.000), del rubro O230117459920242541 “Bienestar para las Mujeres de Sumapaz”, de conformidad con las consideraciones aquí 
señaladas, para un total del contrato de CUARENTA Y CINCO MILLONES TRESCIENTOS SESENTA MIL PESOS M/CTE ($ 45.360.000),  
CLÁUSULA SEGUNDA. - PRORROGAR el plazo de ejecución del Contrato De Prestación De Servicios No. 080-2025- CPS-P (127526), por el término de TRES (03) MESES calendario a partir del DOCE (12) de AGOSTO de 2025 y hasta el ONCE (11) de NOVIEMBRE de 2025.</t>
  </si>
  <si>
    <t>1. Prestar apoyo profesional en la implementación de estrategias para la optimización de procesos, en el marco del sistema local de cuidado y derechos de las mujeres en sus diferencias y diversidades.
2. Brindar acompañamiento a las entidades e instancias de participación local, de acuerdo con los lineamientos del Fondo de Desarrollo Rural de Sumapaz.
3. Programar, asistir y acompañar las jornadas locales para la promoción de los derechos de las mujeres,en articulación con las entidades competentes, organizaciones sociales y comunitarias, de acuerdo con los lineamientos establecidos por la supervisión.
4. Apoyar en el acopio, selección, clasificación, estructura y elaboración de los análisis técnicos, de costos, estudios de mercado y factibilidad, y demás información necesaria para la formulación de los proyectos de acuerdo con los requerimientos técnicos dados por la administración local.
5. Elaborar las respuestas a memorandos, derechos de petición, así como a requerimientos de cualquier ente de control, entes estatales y/o actores civiles, cuando le sea requerido.
6. Asistir a las reuniones, mesas técnicas, mesas de trabajo, a las que sea convocada para el adecuado cumplimiento del objeto del contrato.
7. Cumplir las demás actividades relacionadas con el objeto del contrato que sean designadas por el (la) supervisor (a) del mismo.</t>
  </si>
  <si>
    <t>Nivel academico: Profesional; Profesion(es): Administración Pública, Administración de Empresas,profesional en ciencias administrativas ,profesional en ciencias economicas</t>
  </si>
  <si>
    <t>FDRSCD-065-2025 (125020)</t>
  </si>
  <si>
    <t>081-2025-CPS-P (125020)</t>
  </si>
  <si>
    <t xml:space="preserve">JESUS DAVID ALDANA GARCÍA CEDIDO A ESMERALDA GONZÁLEZ LONDOÑO </t>
  </si>
  <si>
    <t>https://community.secop.gov.co/Public/Tendering/OpportunityDetail/Index?noticeUID=CO1.NTC.7587876&amp;isFromPublicArea=True&amp;isModal=False</t>
  </si>
  <si>
    <t>CO1.BDOS.7570798</t>
  </si>
  <si>
    <t>CO1.PCCNTR.7455552</t>
  </si>
  <si>
    <t>JESUS:1010014055//ESMERALDA:1023007578</t>
  </si>
  <si>
    <t>ADICIÓN Y PRORROGA NÚMERO 1° AL CONTRATO DE PRESTACIÓN DE SERVICIOS NO. 081-2025-CPS-P (125020) CELEBRADO ENTRE EL FONDO DE DESARROLLO RURAL DE SUMAPAZ Y JESUS DAVID ALDANA GARCÍA.CLÁUSULA PRIMERA. – ADICIONAR el Contrato De Prestación De Servicios No. 081-2025-CPS-P (125020), en 
la suma de DIECINUEVE MILLONES QUINIENTOS MIL PESOS M/CTE ($19.500.000) del rubro O230117459920242327 “Fortalecimiento Institucional y sedes administrativas”, de conformidad con las consideraciones aquí señaladas, para un total del contrato de CINCUENTA Y OCHO MILLONES DE PESOS QUINIENTOS MIL PESOS M/CTE ($ 58.500.000)  CLÁUSULA SEGUNDA. - PRORROGAR el plazo de ejecución del Contrato De Prestación De Servicios No. 081-2025-CPS-P (125020) por el término de TRES (03) MESES calendario a partir del DOCE (12) de AGOSTO de 2025 y hasta el ONCE (11) de NOVIEMBRE de 2025.                                                                                                                                                                                                                                                   CESIÓN Y CLAUSULADO DEL CONTRATO DE PRESTACIÓN DE SERVICIOS NÚMERO 081-2025-CPS-P (125020) CELEBRADO ENTRE EL FONDO DE DESARROLLO RURAL DE 
SUMAPAZ, JESUS DAVID ALDANA GARCIA Y ESMERALDA GONZÁLEZ LONDOÑO TERCERA: LA CESIONARIA iniciará la ejecución del CONTRATO DE PRESTACIÓN DE SERVICIOS No 081-2025-CPS-P (125020) a partir del doce (12) de agosto de 2025 hasta el once (11) de noviembre de 2025                                                                                                                                                                                     ACTA DE TERMINACIÓN BILATERAL DEL CONTRATO DE PRESTACIÓN DE  SERVICIOS NÚMERO 081-2025-CPS-P (125020), CELEBRADO ENTRE EL FONDO DE DESARROLLO RURAL DE SUMAPAZ Y ESMERALDA GONZÁLEZ LONDOÑO , EL CONTRATISTA, mediante oficio del veinticuatro (24) de octubre del 2025 radicado bajo el No. 20257010018832 solicitó a EL FONDO la terminación anticipada del CONTRATO DE PRESTACIÓN DE SERVICIOS No. 081-2025-CPS-P (125020),EJECUCIÓN DE RECURSOS DEL CONTRATO Con base en la información contenida en el balance presupuestal entregado por el Fondo, se deja constancia expresa que en la ejecución del contrato No. 081-2025-CPS-P (125020) se ha ejecutado la suma de CINCUENTA Y CINCO MILLONES DOSCIENTO CINCUENTA MIL PESOS M/CTE ($55.250.000) por concepto de ejecución entre el 12 de febrero al 26 de octubre del 2025. Así mismo, se informa que a favor del CONTRATISTA queda un saldo pendiente por un valor de CINCO MILLONES SEIS CIENTOS TREINTA Y TRES MIL TRESCIENTOS TREINTA Y TRES PESOS 
M/CTE ($5.633.333), por concepto de los días ejecutados del 01 al 26 de octubre del 2025. OCTAVA: Que el FONDO liberará la suma TRES MILLONES DOSCIENTOS CINCUENTA MIL 
PESOS M/CTE. ($3.250.000), correspondientes al certificado de disponibilidad presupuestal CDP No. 1544 del treinta y uno (31) de julio de 2025 y al Registro Presupuestal 1531 del once (11) de agosto de 2025, del CONTRATO ELECTRÓNICO DE PRESTACIÓN DE SERVICIOS No. 081-2025-CPS-P (125020). Que por lo anterior las partes de común acuerdo, deciden dar por terminada la ejecución del  CONTRATO DE PRESTACIÓN DE SERVICIOS No. 081-2025-CPS-P (125020), dejando como fecha de  terminación el día VEINTISIETE (27) DE OCTUBRE DEL 2025. Fecha de terminación 27 de Octubre</t>
  </si>
  <si>
    <t>1. Participar en el análisis de los Estudios Previos que se proyecten por los profesionales, en la elaboración del análisis del sector y estudios de mercado, para el proceso de la adquisición y administración de Bienes y Servicios locales, a fin de dar cumplimiento a las normas y procedimientos técnicos, administrativos y legales vigentes.                                                                                                         2. Actualizar la base de datos de la contratación de la Alcaldía Local de Sumapaz y mantener al día el archivo e información que se genere en el proceso de contratación de la Alcaldía Local de Sumapaz, con el apoyo de los abogados encargados de cada proceso. 3. Realizar seguimiento para que la información y documentación que se genere en el desarrollo de los procesos contractuales se publique tanto en los aplicativos correspondientes como en los expedientes contractuales que se tienen para tal fin. 4. Apoyar en el manejo y operación de los aplicativos institucionales diseñados para el registro y control de los procesos de contratación (Secop 1, Secop 2, Sivicof, Sipse entre otros), verificando que la información que se registra sea correcta. 5. Asistir a las reuniones, comités de contratación, comités de seguimiento a la ejecución contractual, capacitaciones entre otros que le designe el despacho del Alcalde Local. 6. Las demás que sean inherentes al cumplimiento del objeto contractual y/o que le sean asignadas por el Alcalde Local</t>
  </si>
  <si>
    <t>Título Profesional en Ingeniería Industrial, administrador público o deempresas o de empresas comerciales, con Tarjeta Profesional vigente. Con 24 meses de experiencia profesional</t>
  </si>
  <si>
    <t>082-2025-CPS-P (126323)</t>
  </si>
  <si>
    <t>JULISSA JULIETH DOMINGUEZ ARAUJO</t>
  </si>
  <si>
    <t>CO1.PCCNTR.7439863</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</si>
  <si>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t>
  </si>
  <si>
    <t>ATENCIÓN INTEGRAL Y EDUCACIÓN</t>
  </si>
  <si>
    <t xml:space="preserve">ADICIÓN Y PRORROGA NÚMERO 1° AL CONTRATO DE PRESTACIÓN DE SERVICIOS NO. 082-2025-CPS-P (126323), CELEBRADO ENTRE EL FONDO DE DESARROLLO RURAL DE SUMAPAZ Y JULISSA JULIETTE DOMINGUEZ ARAUJO.CLÁUSULA PRIMERA. – ADICIONAR el Contrato De Prestación De Servicios No. 082-2025-CPS-P (126323), en la suma de QUINCE MILLONES SETECIENTOS CINCUENTA MIL PESOS ($15.750.000) del rubro O230117459920242703 “Una mejor educación para Sumapaz”, de conformidad con las consideraciones aquí señaladas, 
para un total del contrato de CUARENTA Y SIETE MILLONES DOSCIENTOS CINCUENTA MIL PESOS M/CTE ($47.250.000).  
CLÁUSULA SEGUNDA. - PRORROGAR el plazo de ejecución del Contrato De Prestación De Servicios No. 0822025-CPS-P (126323), por el término de TRES (03) MESES calendario a partir del CATORCE (14) de AGOSTO de 2025 y hasta el TRECE (13) de NOVIEMBRE de 2025. </t>
  </si>
  <si>
    <t>1. Apoyar el seguimiento a la ejecución de los contratos (Apoyo a la supervisión, revisión de informes, modificaciones contractuales, programación de PAC), que le sean designados de la dotación pedagógica a colegios. 2. Asistir y/o atender a los estudiantes que se vinculan a los programas del convenio suscrito con Atenea, cuando presenten situaciones psicosociales a fin de brindarles herramientas que les permita mejorar su situación social y se mantengan vinculados en él. 3. Elaborar una base de datos manteniéndola actualizada con la información relevante de las personas atendidas que le sirva a la administración para tomar decisiones y hacer entrega de ella al apoyo a la supervisión designado al finalizar el plazo del contrato. 4. Brindar apoyo en la elaboración de informes, respuestas a derechos de petición y demás requerimientos, solicitados por los órganos de control, entidades y comunidad en general, de conformidad con la normatividad vigente y dentro de los plazos y términos. 5. Manejar el o los aplicativos de gestión documental de la entidad y el de seguimiento a las actividades, realizando el correspondiente ingreso y seguimiento de correspondencia y actuaciones, de tal forma que se garantice.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</si>
  <si>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 xml:space="preserve">Nivel academico: profesional; profesion(es): Ciencias Social e ciencias humanas,ciencias de la educación; observacion(es): profesional nbc ciencias de la educacion, o ciencias sociales y humanas </t>
  </si>
  <si>
    <t>083-2025-CPS-P (126249)</t>
  </si>
  <si>
    <t>KAROL JESSENIA SALINAS ARDILA</t>
  </si>
  <si>
    <t>CO1.PCCNTR.7440607</t>
  </si>
  <si>
    <t>ADICIÓN Y PRORROGA NÚMERO 1° AL CONTRATO DE PRESTACIÓN DE SERVICIOS NO. 083-2025-CPS-P (126249), CELEBRADO ENTRE EL FONDO DE DESARROLLO RURAL DE SUMAPAZ Y KAROL JESSENNIA SALINAS ARDILA.CLÁUSULA PRIMERA. – ADICIONAR el Contrato De Prestación De Servicios No. 083-2025-CPS-P (126249), en 
la suma de DIECIOCHO MILLONES NOVECIENTOS MIL PESOS M/CTE ($18.900.000) del rubro O230117459920242613 “Manejo de emergencias y mitigación del riesgo de desastres”, de conformidad con las consideraciones aquí señaladas, para un total del contrato de CINCUENTA Y SEIS MILLONES SETECIENTOS MIL PESOS M/CTE ($56.700.000).  CLÁUSULA SEGUNDA. - PRORROGAR el plazo de ejecución del Contrato De Prestación De Servicios No. 083-2025-CPS-P (126249), por el término de TRES (03) MESES calendario a partir del DIECISIETE (17) de AGOSTO de 2025 y hasta el DIECISEIS (16) de NOVIEMBRE de 2025.</t>
  </si>
  <si>
    <t>1. Apoyar las etapas de formulación y elaboración de estudios previos de los proyectos de inversión  enfocados a la mitigación y gestión del riesgo y la gestión Ambiental local, que le sean designados. Así como actualizar los Documentos Técnicos de Soporte, y las Fichas EBI, elaborar las especificaciones técnicas, los estudios de mercado, el análisis del sector, definir criterios de verificación y calificación y condiciones del contrato, entre otros aspectos.
2. Apoyar las acciones y estrategias de control ambiental para el adecuado funcionamiento y operación de la gestión ambiental y acompañar los operativos requeridos por el Área de Gestión Policiva, en cumplimiento al Código Nacional de Policía y Convivencia.
3. Realizar el seguimiento a la ejecución de los contratos, que le sean designados, de conformidad con el Manual de Supervisión e Interventoría de la Secretaria Distrital de Gobierno (Apoyo a la supervisión, revisión de informes, modificaciones contractuales, programación de PAC)
4. Apoyar el proceso de convocatoria de las sesiones de la Consejo Local del Riesgo y Cambio Climático, dinamizar el desarrollo de estas, efectuando el seguimiento y articulación interinstitucional requerida para su fortalecimiento y efectuar el seguimiento, actualización y reportes a los escenarios del riesgo en el marco de la implementación del Plan Local de Gestión de Riesgo y Cambio Climático según componente programático. organizaciones ambientales y/o sociales.
5. Promover, organizar y atender las visitas técnicas y solicitudes de conceptos al IDIGER para mantener actualizada la matriz de puntos críticos de la localidad de Sumapaz, socializando resultados y necesidades de intervención con las partes interesadas.
6. Brindar acompañamiento para atender de manera oportuna los requerimientos y reportes de información solicitados por entidades distritales, nacionales, entes de control y comunidad en general que se alleguen por el Aplicativo de Gestión Documental de la entidad, referente a temas de gestión ambiental externa.
7. Asistir a las reuniones concertadas, citadas y/o designadas para la atención de temas relacionados con la gestión ambiental externa y el desarrollo sostenible con entidades locales, distritales, nacionales, organizaciones ambientales y/o sociales.
8. Atender las emergencias ambientales locales que se presenten y realizar talleres y capacitaciones a la comunidad local en reconocimiento del riesgo, reducción del riesgo, manejo de emergencias y desastres y mitigación y adaptación al cambio climático de acuerdo con la programación concertadas semestralmente por el área de gestión ambiental local
9. Las demás que demande la administración local que corresponda a la naturaleza del contrato y que sean necesarias para la consecución del fin del objeto contractual</t>
  </si>
  <si>
    <t>FDRSCD-066-2025 (127753)</t>
  </si>
  <si>
    <t>084-2025-CPS-P (127753)</t>
  </si>
  <si>
    <t>LAURA LORENA MAGÍN  DIAZ</t>
  </si>
  <si>
    <t>https://community.secop.gov.co/Public/Tendering/OpportunityDetail/Index?noticeUID=CO1.NTC.7576491&amp;isFromPublicArea=True&amp;isModal=False</t>
  </si>
  <si>
    <t>CO1.BDOS.7559560</t>
  </si>
  <si>
    <t>CO1.PCCNTR.7444742</t>
  </si>
  <si>
    <t>1. Acompañar los procesos administrativos, operativos y logísticos necesarios para el correcto desarrollo de los eventos y actividades programadas por la Alcaldía Local de Sumapaz.                                   2. Realizar y coordinar la programación de las actividades logísticas desarrolladas por el Fondo de Desarrollo Local de Sumapaz, según las solicitudes y necesidades de la entidad.                                         3. Gestionar con los profesionales encargados de los diferentes proyectos de inversión, las necesidades logísticas que solicitan para desarrollar las actividades correspondientes a cada proyecto. 4. Articular interinstitucionalmente, los procesos y actividades logísticas a desarrollar por la Alcaldía Local. 5. Asistir a reuniones de seguimiento de ejecución de contratos, encuentros ciudadanos, invitaciones a sesiones de la Junta Administradora Local y las demás que se requiera participación 6. Llevar registros de los archivos y controles que se requieran para brindar información oportuna y confiable respecto a los temas a cargo, de los cuales se suministraran reportes consolidados a los diferentes entes de control que lo soliciten. 7. Las demás que le sean asignadas por el supervisor del contrato y que surjan de la naturaleza del mismo.</t>
  </si>
  <si>
    <t>Nivel academico: profesional; profesion(es): profesional en ciencias economicas ,licenciado educación básica con énfasis en ciencias sociales,ciencias humanas,ciencias sociales,ciencias de la educación,profesional en ciencias administrativas ,sociología,trabajo social; observacion(es): titulo en profesional en ciencias sociales, licenciatura en ciencias de la educación o ciencias sociales y económicas, trabajo social, sociologia, o ciencias humanas, ciencias económicas o ciencias administrativas.tarjeta profesional.sin experiencia profesional</t>
  </si>
  <si>
    <t>FDRSCD-067-2025 (128682)</t>
  </si>
  <si>
    <t>085-2025-CPS-P (128682)</t>
  </si>
  <si>
    <t>RICHARD CAMILO RODRIGUEZ PRIETO</t>
  </si>
  <si>
    <t>https://community.secop.gov.co/Public/Tendering/OpportunityDetail/Index?noticeUID=CO1.NTC.7573331&amp;isFromPublicArea=True&amp;isModal=False</t>
  </si>
  <si>
    <t>CO1.BDOS.7559422</t>
  </si>
  <si>
    <t>CO1.PCCNTR.7441312</t>
  </si>
  <si>
    <t>PRESTAR SUS SERVICIOS PROFESIONALES PARA APOYAR EL PROYECTO DE INVERSIÓN FORTALECIENDO LA CONECTIVIDAD EN SUMAPAZ</t>
  </si>
  <si>
    <t>1. Realizar las etapas de formulación y elaboración de estudios previos de los proyectos de inversión que le sean designados para operativizar los portales interactivos: Actualizar los Documentos Técnicos de Soporte y las Fichas EBI, definir Especificaciones técnicas, realizar estudios de mercado, elaborar análisis del sector, definir criterios de verificación y calificación y condiciones del contrato, entre otros. 2. Brindar acompañamiento en los procesos contractuales de los estudios previos elaborados para operativizar los portales interactivos, (Responder las observaciones en cada etapa, proyectar adendas, verificar y calificar propuestas). 3. Realizar el seguimiento a la ejecución de los contratos (Apoyo a la supervisión, revisión de informes, modificaciones contractuales, programación de PAC), que le sean designados para operativizar los portales interactivos. 4. Realizar actividades de apoyo a los servicios y necesidades informáticas del Fondo de Desarrollo Local y dar conceptos técnicos sobre el estado de los equipos y los aplicativos, según las solicitudes que le sean asignadas. 5. Asistir, a las reuniones, comités y capacitaciones, entre otros, representar a la Administración en los espacios del sector y hacer parte de los comités que le sean designados. 6. Realizar la verificación técnica, administrativa y financiera de contratos de vigencias anteriores que se le asignen y que se encuentren en proceso de terminación para su respectiva liquidación. 7. Las demás que le sean asignadas o delegadas y que correspondan a la naturaleza del objeto</t>
  </si>
  <si>
    <t>Nivel Academico: profesional; profesion(es): Ingeniería de sistemas,Ingeniería de sistemas y telemática ,ingenieria de sistemas y telecomunicaciones,ingeniería de control,ingeniería electrónica,ingeniería informática; observacion(es): con tarjetaprofesional vigente</t>
  </si>
  <si>
    <t>FDRSCD-068-2025 (125187)</t>
  </si>
  <si>
    <t>086-2025-CPS-P (125187)</t>
  </si>
  <si>
    <t>https://community.secop.gov.co/Public/Tendering/OpportunityDetail/Index?noticeUID=CO1.NTC.7572988&amp;isFromPublicArea=True&amp;isModal=False</t>
  </si>
  <si>
    <t>CO1.BDOS.7559385</t>
  </si>
  <si>
    <t>CO1.PCCNTR.7441542</t>
  </si>
  <si>
    <t>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t>
  </si>
  <si>
    <t>ADICIÓN Y PRORROGA NÚMERO 1° AL CONTRATO DE PRESTACIÓN DE SERVICIOS NO. 086-2025-CPS-P (125187), CELEBRADO ENTRE EL FONDO DE DESARROLLO RURAL DE SUMAPAZ Y ZULMA YINEY ESCAMILLA TRIANA.CLÁUSULA PRIMERA. – ADICIONAR el Contrato De Prestación De Servicios No. 086-2025-CPS-P (125187), en 
la suma de DIECISEIS MILLONES NOVECIENTOS CINCO MIL PESOS M/CTE ($16.905.000) del rubro O230117459920242327 “Fortalecimiento Institucional y sedes administrativas”, de conformidad con las consideraciones aquí señaladas, para un total del contrato de CINCUENTA Y NUEVE MILLONES CUATROCIENTOS MIL PESOS M/CTE ($59.400.000). CLÁUSULA SEGUNDA. -PRORROGAR el plazo de ejecución del Contrato De Prestación De Servicios No. 086-2025-CPS-P (125187), por el término de TRES (03) MESES calendario a partir del ONCE (11) de AGOSTO de 2025 y hasta el DIEZ (10) de NOVIEMBRE DE 2025</t>
  </si>
  <si>
    <t>1. Liderar las etapas de formulación y elaboración de estudios previos de proyectos de inversión y gastos de funcionamiento que le sean designados, así como la supervisión y seguimiento de los contratos que se deriven de estos procesos y demás que le sean designados. 2. Realizar la revisión, ejecución y seguimiento de los procesos y procedimientos que se desarrollan al interior del área de Gestión del Desarrollo Local, y armonizarlos a nivel interno de la entidad. 3.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4. Realizar el seguimiento a la formulación de los distintos procesos derivados de los proyectos tanto de funcionamiento como de inversión, así como de los planes, programas y proyectos de desarrollo local, en concordancia con el PDD y PDL conforme a los lineamientos institucionales y distritales definidos, incluyendo actualización de DTS. 5. Apoyar en la consolidación y seguimiento de la información del PAC, para la programación anual y reprogramaciones trimestrales correspondientes. 6. Participar de reuniones, comités, capacitaciones y demás actividades a las que sea convocado por parte de la alcaldía local. 7. Las demás que demande la administración local que corresponda a la naturaleza del contrato y que sean necesarias para la consecución del fin del objeto contractual y las demás que se le asignen y que surjan de la naturaleza del Contrato.</t>
  </si>
  <si>
    <t>Nivel academico: Profesional; profesion(es): Administración Pública,finanzas y comercio exterior,finanzas y relaciones internacionales,finanzas, gobierno y relaciones internacionales,administración de empresas,administración finanzas,administración de empresas comerciales,finanzas y negocios internacionales,finanzas y comercio internacional profesional en ciencias economicas ,profesional en ciencias administrativas ; observacion(es): título profesional en finanzas y relaciones, ciencias economicas, ciencias administrativas con tarjeta profesional vigente.con 24 meses de experiencia profesional</t>
  </si>
  <si>
    <t>FDRSCD-069-2025 (127517)</t>
  </si>
  <si>
    <t>087-2025-CPS-AG (127517)</t>
  </si>
  <si>
    <t>RAFAEL ENRIQUE QUINTERO RUEDA</t>
  </si>
  <si>
    <t>https://community.secop.gov.co/Public/Tendering/OpportunityDetail/Index?noticeUID=CO1.NTC.7577183&amp;isFromPublicArea=True&amp;isModal=False</t>
  </si>
  <si>
    <t>CO1.BDOS.7563213</t>
  </si>
  <si>
    <t>CO1.PCCNTR.7445418</t>
  </si>
  <si>
    <t>PRESTAR LOS SERVICIOS TÉCNICOS PARA APOYAR LAS ACTIVIDADES ADMINISTRATIVAS Y OPERATIVAS DEL PARQUE AUTOMOTOR EN LA ALCALDÍA LOCAL DE SUMAPAZ. 2289.</t>
  </si>
  <si>
    <t>1. Apoyar en la programación, control y seguimiento del uso diario del parque automotor de propiedad y/o tenencia del FDRS. 2. Llevar estadísticas contables del uso de los recursos empleados para el funcionamiento del parque automotor perteneciente al FDRS solicitados por el apoyo a la supervisión. 3. Manejar el sistema de correspondencia institucional (ORFEO), así como el correo electrónico y demás aplicativos que sean del resorte del despacho. 4. Apoyar en la elaboración de informes o proyección de respuestas y demás documentos que le sean indicados por el apoyo a la supervisión. 5. Apoyar la realización de reuniones, comités de contratación, capacitaciones, comités de seguimiento entre otros que deba adelantar el área y elaboración de actas y demás documentos que se requieran. 6. Apoyar a los profesionales en la verificación de los informes para la programación de PAC de los contratos que le sean designados, dando cumplimiento al Manual de Procesos y Procedimientos para tal fin. 7. Las demás que demande la administración local que correspondan a la naturaleza del contrato y quesean necesarias para la consecución del fin del objeto contractual.</t>
  </si>
  <si>
    <t>Nivel academico: Técnico; profesion(es): tecnico profesional en contabilidad sistematizada,tecnico laboral en psicologia y trabajo social comunitario,tecnologo gestion comunitaria,asistente en servicio social y comunitario,tecnico laboral en contabilidad y sistemas,técnico en contabilización de operaciones financiera y comerciales,tecnico laboral por competencias en auxiliar administrativo;</t>
  </si>
  <si>
    <t>Seis años de experiencia relacionada</t>
  </si>
  <si>
    <t>FDRSCD-070-2025 (125190)</t>
  </si>
  <si>
    <t>088-2025-CPS-P (125190)</t>
  </si>
  <si>
    <t>BENJAMIN EDUARDO LEON MARTINEZ CEDIDO A MATEO CADAVID JARAMILLO CEDIDO A ELISA MARÍA URIBE VÉLEZ</t>
  </si>
  <si>
    <t>https://community.secop.gov.co/Public/Tendering/OpportunityDetail/Index?noticeUID=CO1.NTC.7585739&amp;isFromPublicArea=True&amp;isModal=False</t>
  </si>
  <si>
    <t>CO1.BDOS.7569310</t>
  </si>
  <si>
    <t>CO1.PCCNTR.7453540</t>
  </si>
  <si>
    <t>PRESTAR LOS SERVICIOS PROFESIONALES PARA EL APOYO AL DESPACHO Y AL ÁREA DE GESTIÓN DEL DESARROLLO LOCAL, DE LA ALCALDÍA LOCAL DE SUMAPAZ</t>
  </si>
  <si>
    <t>BENJAMIN: 1121897345// MATEO: 1128264946//ELISA:21388309</t>
  </si>
  <si>
    <t xml:space="preserve">CESIÓN Y CLAUSULADO DEL CONTRATO DE PRESTACIÓN DE SERVICIOS NÚMERO 088-2025-CPS-P (125190) CELEBRADO ENTRE EL FONDO DE DESARROLLO RURAL DE  SUMAPAZ, BENJAMÍN EDUARDO LEÓN MARTÍNEZ Y MATEO CADAVID JARAMILLO. EL CEDENTE transfiere a EL CESIONARIO los derechos y las obligaciones por el contraídas en el CONTRATO DE PRESTACIÓN DE SERVICIOS No. 088-2025-CPS-P (125190). SEGUNDA: EL CESIONARIO acepta todas las obligaciones transferidas por EL CEDENTE y acepta todas las cláusulas estipuladas en el CONTRATO DE PRESTACIÓN DE SERVICIOS No. 088-2025-CPS-P (125190) en su clausulado, las cuales declara conocer y acepta en su integridad. TERCERA: EL CESIONARIO iniciará la ejecución del CONTRATO DE PRESTACIÓN DE SERVICIOS No. 088-2025-CPS-P (125190) a partir del NUEVE (09) de ABRIL de 2025 hasta el TRECE (13) de AGOSTO de 2025.                                                                                                                                                                                                                                                                                                                                                                                           CESIÓN Y CLAUSULADO DEL CONTRATO DE PRESTACIÓN DE SERVICIOS 088-2025-CPSP (125190), CELEBRADO ENTRE EL FONDO DE DESARROLLO RURAL DE SUMAPAZ, MATEO CADAVID JARAMILLO Y ELISA MARÍA URIBE VÉLEZ.LA CESIONARIA iniciará la ejecución del CONTRATO DE PRESTACIÓN DE SERVICIOS No 088-2025-CPS-P (125190) a partir del quince (15) de julio de 2025 hasta el trece (13) de agosto de 2025.                                                                                                                                                                                                                                                                             ADICIÓN Y PRORROGA NÚMERO 1° AL CONTRATO DE PRESTACIÓN DE SERVICIOS NO. 088-2025-CPS-P (125190), CELEBRADO ENTRE EL FONDO DE DESARROLLO RURAL DE
 SUMAPAZ Y ELISA MARÍA URIBE VÉLEZ.ADICIONAR el Contrato De Prestación De Servicios No. 088-2025-CPS-P (125190), en 
la suma de DIECIOCHO MILLONES DE PESOS M/CTE ($18.000.000) del rubro O230117459920242327“Fortalecimiento Institucional y sedes administrativas”, de conformidad con las consideraciones aquí señaladas, para un total del contrato de CINCUENTA Y CUATRO MILLONES DE PESOS M/CTE ($54.000.000).  
CLÁUSULA SEGUNDA. - PRORROGAR el plazo de ejecución del Contrato De Prestación De Servicios No. 088-2025-CPS-P (125190), por el término de TRES (03) MESES calendario a partir del CATORCE (14) de AGOSTO de 2025 y hasta el TRECE (13) de NOVIEMBRE de 2025. </t>
  </si>
  <si>
    <t>1. Prestar apoyo al despacho en el seguimiento y trámite de los documentos presentados por los contratistas para los pagos que correspondan en lo que requiera aprobación y suscripción del alcalde local.                                                                                                                                                                                                                                                                                                                                                                                              2. Prestar su apoyo administrativo en la consolidación del cuadro de reporte mensual (según modelo) de las modificaciones contractuales realizados.                                                                                               3. Brindar su apoyo en la asistencia a comités, mesas de trabajo, consejos y reuniones que sean convocados y en la elaboración y proyección de documentos y respuestas tales como actas de reunión, memorandos, oficios, proposiciones y derechos de petición, así¿ como en la gestión documental que se requiera. 4. Apoyar al personal encargado en la verificación de los documentos que se tramitan dentro de los procesos de contratación y en la actualización de la información de los procesos contractuales, llevando el control sobre el estado de estos. 5. Brindar apoyo al despacho del FDRS en el seguimiento a las respuestas dadas mediante oficios, memorandos, actos administrativos, conceptos que deban ser suscritos por el señor alcalde local de Sumapaz.¿ 6. Las demás que demande la administración local que corresponda a la naturaleza del contrato y que sean necesarias para la consecución del fin del objeto contractual.</t>
  </si>
  <si>
    <t>Nivel Academico: profesional; profesion(es): derecho;observacion(es): titulo profesional en derecho. con 24 meses de experiencia profesiona</t>
  </si>
  <si>
    <t>FDRSCD-071-2025 (127543)</t>
  </si>
  <si>
    <t>089-2025-CPS-P (127543)</t>
  </si>
  <si>
    <t>https://community.secop.gov.co/Public/Tendering/OpportunityDetail/Index?noticeUID=CO1.NTC.7587733&amp;isFromPublicArea=True&amp;isModal=False</t>
  </si>
  <si>
    <t>CO1.BDOS.7568868</t>
  </si>
  <si>
    <t>CO1.PCCNTR.7455354</t>
  </si>
  <si>
    <t>O230117459920242474</t>
  </si>
  <si>
    <t>PRESTAR SUS SERVICIOS PROFESIONALES ESPECIALIZADOS AL ÁREA DE GESTIÓN DE DESARROLLO LOCAL PARA APOYAR LA PLANEACIÓN, EJECUCIÓN Y SEGUIMIENTO A LOS PROYECTOS DE INFRAESTRUCTURA Y PUENTE</t>
  </si>
  <si>
    <t xml:space="preserve">ADICIÓN Y PRORROGA NÚMERO 1° AL CONTRATO DE PRESTACIÓN DE SERVICIOS No. 089-2025-CPS-P (127543), CELEBRADO ENTRE EL FONDO DE DESARROLLO RURAL DE SUMAPAZ Y DIANA LORENA HILARIÓN PLAZAS.CLÁUSULA PRIMERA. – ADICIONAR el Contrato De Prestación De Servicios No. 089-2025-CPS-P (127543), en la suma de VEINTITRES MILLONES SEISCIENTOS VEINTICINCO MIL PESOS M/CTE ($23.625.000) del rubro O230117459920242474 “Por un mejor espacio público en Sumapaz”,, de conformidad con las consideraciones aquí señaladas, para un total del contrato de SETENTA MILLONES OCHOCIENTOS SETENTA Y CINCO MIL PESOS M/CTE ($ 70.875.000) CLÁUSULA SEGUNDA. - PRORROGAR el plazo de ejecución del Contrato De Prestación De Servicios No. 089-2025-CPS-P (127543), por el término de TRES (03) MESES calendario a partir DIECISIETE (17) de AGOSTO de 2025 y hasta el DIECISEIS (16) de NOVIEMBRE de 2025. </t>
  </si>
  <si>
    <t>1. Adelantar las etapas de formulación y elaboración de estudios previos de los proyectos de inversión que le sean designados en el tema de Infraestructura vial y puentes.                                                                2. Brindar acompañamiento en los procesos contractuales de los estudios previos elaborados de los proyectos de Infraestructura vial y puentes (Responder las observaciones en cada etapa, proyectar adendas, verificar y calificar propuestas). 3. Emitir los conceptos técnicos de infraestructura/obras y apoyar el seguimiento a la estabilidad de las obras contratadas y/o recibidas por el FDL Sumapaz cuyas pólizas estén vigentes, en cumplimiento a la ley 80 de 1993, que trata de los Derechos y Deberes de las Entidades Estatales. 4.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5. Realizar la verificación técnica, administrativa y financiera de contratos de vigencias anteriores que se le asignen y que se encuentren en proceso de terminación para su respectiva liquidación.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</si>
  <si>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Nivel academico: especializado; profesion(es): gestión y desarrollo urbano,profesional en gestion y desarrollo urbanos,arquitectura,Ingeniería civil; Especializacion(es): especializacion en ingenieria de pavimentos; observacion(es): profesional nbc ingenieria, arquitectura, urbanismo y afines.Título de postgrado afin con el objeto contractual.con 25 meses y hasta 72 meses de experiencia profesiona</t>
  </si>
  <si>
    <t>Dos años,1 mes de experiencia profesional</t>
  </si>
  <si>
    <t>FDRSCD-072-2025 (130324)</t>
  </si>
  <si>
    <t>090-2025-CPS-P (130324)</t>
  </si>
  <si>
    <t>ASTRID CAROLINA PEÑA NIÑO</t>
  </si>
  <si>
    <t>https://community.secop.gov.co/Public/Tendering/OpportunityDetail/Index?noticeUID=CO1.NTC.7639109&amp;isFromPublicArea=True&amp;isModal=False</t>
  </si>
  <si>
    <t>CO1.BDOS.7622400</t>
  </si>
  <si>
    <t>CO1.PCCNTR.7497085</t>
  </si>
  <si>
    <t>PRESTAR SERVICIOS TÉCNICOS PARA EL APOYO ADMINISTRATIVO Y EN TERRITORIO DE LOS PROGRAMAS Y PROYECTOS DE MUJER Y EQUIDAD DE GENERO DEL FONDO DE DESARROLLO RURAL DE SUMAPAZ</t>
  </si>
  <si>
    <t>ADICIÓN Y PRORROGA NÚMERO 1° AL CONTRATO DE PRESTACIÓN DE SERVICIOS No. 090-2025-CPS-P (130324), CELEBRADO ENTRE EL FONDO DE DESARROLLO RURAL DE SUMAPAZ Y ASTRID CAROLINA PEÑA NIÑO.CLÁUSULA PRIMERA. – ADICIONAR el Contrato De Prestación De Servicios No. 090-2025-CPS-P (130324), en la suma de DOCE MILLONES DE PESOS M/CTE ($12.000.000) del rubro O230117459920242541 “Bienestar para las Mujeres de Sumapaz”, de conformidad con las consideraciones aquí señaladas, para un total del contrato de TREINTA Y SEIS MILLONES DE PESOS M/CTE ($ 36.000.000). CLÁUSULA SEGUNDA. - PRORROGAR el plazo de ejecución del Contrato De Prestación De Servicios No. 0902025-CPS-P (130324), por el término de TRES (03) MESES calendario a partir del DIECINUEVE (19) de AGOSTO de 2025 y hasta el DIECIOCHO (18) de NOVIEMBRE de 2025.</t>
  </si>
  <si>
    <t>1. Apoyar los talleres, capacitaciones y campañas de sensibilización sobre genero y derecho de las mujeres. 2. Brindar apoyo técnico al equipo de trabajo en las actividades administrativas y de campo brindando enfoque de genero en las actividades realizadas. 3. Apoyar en la recopilación de indicadores, bases de datos y matrices de información concerniente a los proyectos de inversión de mujer. 4. Realizar el seguimiento y evaluación de los programas y proyectos ejecutados desde el fondo de desarrollo rural de Sumapaz. 5. Participar en los grupos focales y de participación de mujer y equidad de genero en el fondo de desarrollo rural de Sumapaz. 6. Diseñar estrategias para prevenir y fortalecer los programas de mujer y equidad de genero. 7. La demás que demande la administración local que corresponda a la naturaleza del contrato y que sean necesarias para la consecución del fin del objeto contractual.</t>
  </si>
  <si>
    <t>Nivel Academico: Técnico; profesion(es): tecnico laboral en psicologia y trabajo social comunitario,tecnico o tecnologo en ciencias sociales y humanidades,tecnico profesional en comunicacion y relaciones publicas,tecnico profesional en formacion ciudadana; observacion(es): o acreditación y aprobación del 50% o más de un plan de estudios de una carrera profesional.</t>
  </si>
  <si>
    <t>091-2025-CPS-AG (128672)</t>
  </si>
  <si>
    <t>JEIMY LIZZETH GUTIERREZ TORRES CEDIDO A EMMA FERNANDA GIL CUELLO</t>
  </si>
  <si>
    <t>CO1.PCCNTR.7444492</t>
  </si>
  <si>
    <t>JEIMY:1022949670//EMMA:1065834135</t>
  </si>
  <si>
    <t>CESIÓN Y CLAUSULADO DEL CONTRATO DE PRESTACIÓN DE SERVICIOS NÚMERO CONTRATO CELEBRADO ENTRE EL FONDO DE DESARROLLO RURAL DE SUMAPAZ, JEIMY LIZZETH GUTIERREZ TORRES Y EMMA FERNANDA GIL CUELLO.LA CESIONARIA iniciará la ejecución del CONTRATO DE PRESTACIÓN DE SERVICIOS No 091-2025-CPS-AG (128672) a partir del diez (10) de junio de 2025 hasta el ONCE (11) de agosto de 2025.                                                                                                                                                                                                                                                                            ADICIÓN Y PRORROGA NÚMERO 1° AL CONTRATO DE PRESTACIÓN DE SERVICIOS NO. 091-2025-CPS-P (128672), CELEBRADO ENTRE EL FONDO DE DESARROLLO RURAL DE 
SUMAPAZ Y EMMA FERNANDA GIL CUELLO .CLÁUSULA PRIMERA. – ADICIONAR el Contrato De Prestación De Servicios No. 042-2025-CPS-P (124885), en 
la suma de QUINCE MILLONES NOVECIENTOS MIL PESOS M/CTE ($ 15.900.000) del rubro O230117459920242289 “Movilidad para Sumapaz”, de conformidad con las consideraciones aquí señaladas, para un total del contrato de CUARENTA Y SIETE MILLONES SETECIENTOS MIL PESOS M/TCE (47.700.000). CLÁUSULA SEGUNDA. - PRORROGAR el plazo de ejecución del Contrato De Prestación De Servicios No. 091-2025-CPS-P (128672), por el término de TRES (03) MESES calendario a partir del doce (12) de agosto de 2025 y hasta el ONCE (11) DE NOVIEMBRE DE 2025.</t>
  </si>
  <si>
    <t>FDRSCD-073-2025 (127862)</t>
  </si>
  <si>
    <t>092-2025-CPS-AG (127862)</t>
  </si>
  <si>
    <t>https://community.secop.gov.co/Public/Tendering/OpportunityDetail/Index?noticeUID=CO1.NTC.7588295&amp;isFromPublicArea=True&amp;isModal=False</t>
  </si>
  <si>
    <t>CO1.BDOS.7569835</t>
  </si>
  <si>
    <t>CO1.PCCNTR.7456002</t>
  </si>
  <si>
    <t xml:space="preserve">ADICIÓN Y PRORROGA NÚMERO 1° AL CONTRATO DE PRESTACIÓN DE SERVICIOS NO. 092-2025-CPS-AG (127862) CELEBRADO ENTRE EL FONDO DE DESARROLLO RURAL DE SUMAPAZ Y LIDIA JINNETH RIOS TUNAROSA.CLÁUSULA PRIMERA – ADICIONAR al Contrato De Prestación De Servicios No. 092-2025 CPS-AG (127862), en la suma de OCHO MILLONES OCHOCIENTOS VEINTE MIL PESOS M/CTE ($8.820.000) del rubro O230117459920242324 “Acciones para el cuidado de la salud y el bienestar de las y los Sumapaceños” de conformidad 
con las consideraciones aquí señaladas, para un total del contrato de VEINTISEIS MILLONES CUATROCIENTOS SESENTA MIL PESOS M/CTE ($ 26.460.000).  CLÁUSULA SEGUNDA - PRORROGAR el plazo de ejecución del Contrato De Prestación De Servicios No. 092-2025 CPS-AG (127862), por el término de TRES (03) MESES calendario a partir del ONCE (11) DE AGOSTO DE 2025 y hasta el ONCE (11) de NOVIEMBRE de 2025. </t>
  </si>
  <si>
    <t>1. Apoyar el desarrollo y ejecución de programas de salud comunitarios que respondan a las necesidades específicas de la población en Colaboración con organizaciones comunitarias, sectoriales e intersectoriales para implementar proyectos de salud. 2. Apoyar a los profesionales del equipo de salud, en Promover hábitos y estilos de vida saludable y prevención de enfermedades a través de campañas educativas apoyando la distribución de materiales educativos organización de talleres, charlas, y eventos para la comunidad. 3. Realizar articulación con las entidades del sector, para apoyar los tramites requeridos por la comunidad en garantía del acceso y la atención a los servicios de salud de los habitantes de la localidad de Sumapaz. 4. Realizar el acompañamiento de los habitantes de la localidad de Sumapaz a citas médicas y tratamientos de salud, teniendo en cuenta que el usuario no cuente con red familiar y si este lo requiere 5. Asistir a las reuniones, capacitaciones y/o eventos que se le convoque y, hacer parte de los espacios de participación del sector Salud y demás comités que le sean designados. 6. Las demás que demande la administración local que corresponda a la naturaleza del contrato y que sean necesarias para la consecución del fin del objeto contractual.</t>
  </si>
  <si>
    <t>Nivel academico: Bachiller; observacion(es): título de bachiller en cualquier modalidad.con 24 meses de experiencia laboral debidamente</t>
  </si>
  <si>
    <t>FDRSCD-074-2025 (126421)</t>
  </si>
  <si>
    <t>093-2025-CPS-P (126421)</t>
  </si>
  <si>
    <t>FREDDY ALFONSO HERRERA CASTIBLANCO</t>
  </si>
  <si>
    <t>https://community.secop.gov.co/Public/Tendering/OpportunityDetail/Index?noticeUID=CO1.NTC.7587727&amp;isFromPublicArea=True&amp;isModal=False</t>
  </si>
  <si>
    <t>CO1.BDOS.7573258</t>
  </si>
  <si>
    <t>CO1.PCCNTR.7455349</t>
  </si>
  <si>
    <t>PRESTAR LOS SERVICIOS PROFESIONALES PARA APOYAR EL SEGUIMIENTOS DE LOS PROYECTOS DE INVERSIÓN DE INFRAESTRUCTURA VIAL, QUE SE EJECUTAN CON LOS RECURSOS DEL FONDO DE DESARROLLO RURAL DE SUMAPAZ</t>
  </si>
  <si>
    <t>1. Realizar el apoyo para la estructuración de proyectos nuevos o de modificaciones requeridas en los proyectos de infraestructura de los Proyectos de Inversión que se desarrollen en la alcaldía local y que estén relacionados con infraestructura. 2. Participar en el control y seguimiento de los contratos de infraestructura que se encuentren en proceso de ejecución y/o liquidación, así como en la elaboración de actas de inicio, terminación y suspensión, justificaciones de prórrogas y/o adiciones, apoyando al supervisor designado por el supervisor. 3. Realizar a través de herramientas informáticas el apoyo en la realización y/o revisión de diseños estructurales de los diferentes proyectos, requeridos por la administración local. 4.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 a la naturaleza del contrato y que sean necesarias para la consecución del fin del objeto contractual.</t>
  </si>
  <si>
    <t>Nivel Academico: profesional; profesion(es): arquitectura, ingeniería civil; observacion(es): profesional en nbc ingeniería,arquitectura, urbanismo y afines. con 24 meses de experienciaprofesional</t>
  </si>
  <si>
    <t>094-2025-CPS-AG (127862)</t>
  </si>
  <si>
    <t>CO1.PCCNTR.7457561</t>
  </si>
  <si>
    <t xml:space="preserve">ADICIÓN Y PRORROGA NÚMERO 1° AL CONTRATO DE PRESTACIÓN DE SERVICIOS NO. 094-2025-CPS-AG (127862), CELEBRADO ENTRE EL FONDO DE DESARROLLO RURAL DE SUMAPAZ Y VIVIANA MARCELA SUSA RUNZA.CLÁUSULA PRIMERA. – ADICIONAR el Contrato De Prestación De Servicios No. 094-2025-CPS-AG (127862), en la suma de OCHO MILLONES OCHO SIENTOS VEINTE MIL PESOS ($8.820.000) del rubro O230117459920242324 “Acciones para el cuidado de la salud y el bienestar de las y los Sumapaceños”, de conformidad 
con las consideraciones aquí señaladas, para un total del contrato de VEINTISÉIS MILLONES CUATROCIENTOS SESENTA MIL PESOS M/CTE ($26.460.000).  
CLÁUSULA SEGUNDA. - PRORROGAR el plazo de ejecución del Contrato De Prestación De Servicios No. 094-2025-CPS-AG (127862), por el término de TRES (03) MESES calendario a partir del doce (12) de agosto de 2025 y hasta el once (11) de noviembre de 2025.  </t>
  </si>
  <si>
    <t>FDRSCD-075-2025 (129492)</t>
  </si>
  <si>
    <t>095-2025-CPS-P (129492)</t>
  </si>
  <si>
    <t>FLOR NANCY INTENCIPA PEREZ</t>
  </si>
  <si>
    <t>https://community.secop.gov.co/Public/Tendering/OpportunityDetail/Index?noticeUID=CO1.NTC.7597466&amp;isFromPublicArea=True&amp;isModal=False</t>
  </si>
  <si>
    <t>CO1.BDOS.7582930</t>
  </si>
  <si>
    <t>CO1.PCCNTR.7463649</t>
  </si>
  <si>
    <t>PRESTAR LOS SERVICIOS PROFESIONALES DE APOYO JURÍDICO AL ÁREA DE GESTIÓN POLICIVA-JURÍDICA, EN CUMPLIMIENTO DE LA MISIONALIDAD DE LA ALCALDÍA LOCAL DE SUMAPAZ</t>
  </si>
  <si>
    <t>1. Acompañar al alcalde Local, en la práctica de diligencias comisionadas en los Despachos Comisorios,por las autoridades judiciales que se radiquen en la Alcaldía.
2. Realizar las acciones necesarias para llevar a cabo la inspección y vigilancia de las materia económica, ambiente y recursos naturales, urbanismo, espacio público, salubridad, seguridad y vigilancia en laLocalidad de Sumapaz, dinamizando entre el área de Gestión Policiva, las corregidurías y demás entidades 
de orden Distrital y Nacional.
3. Organizar, articular y participar en reuniones y comités conforme a las instrucciones y delegaciones del alcalde Local y el área Policivo-Jurídica Sumapaz.
4. Adelantar el Comité Civil de Convivencia y apoyar la secretaria técnica del mismo de conformidad con la 
ley 1801 de 2016 en su artículo 19, según las directrices dadas por el alcalde Local y la profesional especializada (o) 222-24 del Área de Gestión Policivo-Jurídica Sumapaz.
5. Tramitar y proyectar la respuesta a Acciones de Tutela, Derechos de Petición, Proposiciones y demás requerimientos sobre asuntos que deba conocer la Alcaldía Local y el Área de Gestión Policivo-Jurídica Sumapaz.
6. Participar en la proyección y elaboración de documentos e informes solicitados por los entes de control, entidades públicas y/o privadas, de conformidad con la normatividad existente para la materia y dentro delos plazos y términos establecidos por la misma
7. Organizar, apoyar, participar, colaborar asistir y proponer mecanismos tendientes al fortalecimiento de los mecanismos de justicia comunal y/o comunitaria en el ámbito familiar y comunitario.
8. Las demás que le sean asignadas por la supervisión y que estén relacionadas con el objeto del presente contrato</t>
  </si>
  <si>
    <t>Nivel academico : Profesional; Profesion(es): Derecho; observacion(es): título profesional en derecho.con tarjeta profesional vigente. no requiere experiencia</t>
  </si>
  <si>
    <t>FDRSCD-076-2025 (127749)</t>
  </si>
  <si>
    <t>096-2025-CPS-P (127749)</t>
  </si>
  <si>
    <t>DANIEL LOPEZ AVENDAÑO</t>
  </si>
  <si>
    <t>https://community.secop.gov.co/Public/Tendering/OpportunityDetail/Index?noticeUID=CO1.NTC.7601870&amp;isFromPublicArea=True&amp;isModal=False</t>
  </si>
  <si>
    <t>CO1.BDOS.7586803</t>
  </si>
  <si>
    <t>CO1.PCCNTR.7467474</t>
  </si>
  <si>
    <t>PRESTAR LOS SERVICIOS PROFESIONALES ESPECIALIZADOS, PARA APOYAR LOS PROCESOS JURÍDICOS, ADMINISTRATIVOS Y LA GESTIÓN CONTRACTUAL DEL ÁREA DE GESTIÓN DE DESARROLLO LOCAL DE LA ALCALDÍA LOCAL DE SUMAPAZ</t>
  </si>
  <si>
    <t>ACTA DE TERMINACIÓN BILATERAL DEL CONTRATO DE PRESTACIÓN DE SERVICIOS NÚMERO 096-2025-CPS-P (127749), CELEBRADO ENTRE EL FONDO DE DESARROLLO  RURAL DE SUMAPAZ Y DANIEL LOPEZ AVENDAÑOEn atención a la solicitud presentada por el contratista DANIEL LÓPEZ AVENDAÑO y las razones personales en  ella expuestas, se autoriza la terminación anticipada por mutuo acuerdo del mencionado contrato. No obstante, por razones administrativas y contractuales, y con el fin de garantizar el adecuado cierre de las obligaciones.contractuales, se ha fijado como fecha de finalización el día 14 de julio de 2025. Hasta dicha fecha, el contratista deberá cumplir con las obligaciones derivadas del objeto contractual.</t>
  </si>
  <si>
    <t>1. Verificar que los trámites legales correspondientes a las etapas precontractual, contractual y post_x0002_contractual de los procesos que le sean designados se realicen de conformidad con las normas y verificar la elaboración de los documentos inherentes a las mismas. 2. Revisar los diferentes procesos contractuales que se le designen en la plataforma SECOP I y II o la que haga sus veces. 3. Apoyar al despacho del alcalde en la verificación de los actos administrativos de trámite o de fondo, que requieran la firma del Alcalde Local. 4. Realizar el análisis y revisión de los Estudios Previos y liquidaciones, que por competencia el ordenador del gasto le asigne, garantizando la correcta aplicación de normas y procedimientos técnicos, administrativos y legales vigentes. 5. Realizar la revisión y seguimiento al plan anual de adquisiciones, de acuerdo con las modificaciones aprobadas en el comité de contratación respectivo y que se publiquen en las páginas web correspondientes, dentro del término legal establecidos 6. Asistir a las reuniones de comités de contratación, comités de seguimiento a la ejecución contractual, capacitaciones entre otros que le designe el despacho del Alcalde(sa) Local.Las demás que demande la administración local que corresponda a la naturaleza del contrato y que sean necesarias para la consecución del fin del objeto contractual. 7. Las demás que sean inherentes al cumplimiento del objeto contractual y/o que le sean asignadas por el Alcalde Local</t>
  </si>
  <si>
    <t>Nivel academico: especializado; profesion(es): derecho; especializacion(es): contratación estatal,especialización en contratación estatal y negocios jurídicos de la administración; observacion(es): profesional en derecho con especialización en contratación estatal. con 25 meses y hasta 72 meses de experiencia profesional</t>
  </si>
  <si>
    <t>Dos años,un mes de experiencia profesional</t>
  </si>
  <si>
    <t>FDRSCD-077-2025 (126321)</t>
  </si>
  <si>
    <t>097-2025-CPS-P (126321)</t>
  </si>
  <si>
    <t>CAMILO ANDRES ROBLES ALFONSO</t>
  </si>
  <si>
    <t>https://community.secop.gov.co/Public/Tendering/OpportunityDetail/Index?noticeUID=CO1.NTC.7602301&amp;isFromPublicArea=True&amp;isModal=False</t>
  </si>
  <si>
    <t>CO1.BDOS.7587819</t>
  </si>
  <si>
    <t>CO1.PCCNTR.7467890</t>
  </si>
  <si>
    <t>PRESTAR LOS SERVICIOS PROFESIONALES PARA APOYAR LOS ASUNTOS JURÍDICOS Y LEGALES DEL PROYECTO DE PARTICIPACIÓN INCIDENTE EN SUMAPAZ, DE LA ALCALDÍA LOCAL DE SUMAPAZ</t>
  </si>
  <si>
    <t>BIENESTAR SOCIAL/PARTICIPACIÓN</t>
  </si>
  <si>
    <t>YUVER ANDRES MORALES DÍAZ</t>
  </si>
  <si>
    <t>1. Brindar apoyo jurídico y contractual para la ejecución de los convenios solidarios y demás contratos suscritos entre el Fondo de Desarrollo Rural, Juntas de Acción Comunal y otros que le sean designados. 2. Acompañar la formulación de los estudios previos en aspectos jurídicos y contractuales de los proyectos de Participación que le sean designados. 3. Brindar apoyo jurídico a los dignatarios y afiliados de las JAC, sobre los proyectos liderados por el Fondo de Desarrollo Rural de Sumapaz.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Asistir, a las reuniones, comités y capacitaciones, entre otros, representar a la Administración en los espacios del sector y hacer parte de los comités e instancias de participación que le sean designados. 6. Las demás que le sean asignadas o delegadas y que correspondan a la naturaleza del objeto</t>
  </si>
  <si>
    <t>Nivel academico: Profesional; Profesion(es): Derecho; observacion(es): profesional nbc derecho. con 24 meses de experiencia profesional</t>
  </si>
  <si>
    <t>FDRSCD-078-2025 (124917)</t>
  </si>
  <si>
    <t>098-2025-CPS-AG (124917)</t>
  </si>
  <si>
    <t>https://community.secop.gov.co/Public/Tendering/OpportunityDetail/Index?noticeUID=CO1.NTC.7600799&amp;isFromPublicArea=True&amp;isModal=False</t>
  </si>
  <si>
    <t>CO1.BDOS.7585748</t>
  </si>
  <si>
    <t>CO1.PCCNTR.7466072</t>
  </si>
  <si>
    <t>PRESTAR SUS SERVICIOS DE APOYO TÉCNICO EN EL DISEÑO Y PRODUCCIÓN DE LAS PIEZAS AUDIOVISUALES DE CARÁCTER INSTITUCIONAL DEL FONDO DE DESARROLLO RURAL DE SUMAPAZ. 2327</t>
  </si>
  <si>
    <t>ADICIÓN Y PRORROGA NÚMERO 1° AL CONTRATO DE PRESTACIÓN DE SERVICIOS NO. 098-2025-CPS-AG (124917), CELEBRADO ENTRE EL FONDO DE DESARROLLO RURAL DE SUMAPAZ Y CAMILO ESTEBAN LAGOS SABOGAL.CLÁUSULA PRIMERA. – ADICIONAR el Contrato De Prestación De Servicios No. 098-2025-CPS-AG (124917), en la suma de DIEZ MILLONES OCHOCIENTOS NOVENTA MIL PESOS M/CTE ($10.890.000) del rubro O230117459920242327 “Fortalecimiento Institucional y sedes administrativas”, de conformidad con las consideraciones aquí señaladas, para un total del contrato de TREINTA Y DOS MILLONES SEISCIENTOS SETENTA MIL M/CTE ($ 32.670.000).  CLÁUSULA SEGUNDA. - PRORROGAR el plazo de ejecución del Contrato De Prestación De Servicios No. 098-2025-CPS-AG (124917), por el término de TRES (03) MESES calendario a partir del VEINTICUATRO (24) de AGOSTO de 2025 y hasta el VEINTITRÉS (23) DE NOVIEMBRE de 2025</t>
  </si>
  <si>
    <t>1. Apoyar en el desarrollo y/o diseño de las piezas gráficas para los contenidos de las redes sociales y sitio web de la Alcaldía Local. 2. Realizar la adaptación gráfica de las campañas de la Alcaldía Local con el fin de lograr uniformidad en los mensajes y entrega de las respectivas piezas. 3. Apoyar en el seguimiento a la impresión y distribución de las piezas gráficas elaboradas para la estrategia digital y las campañas internas y externas de la Alcaldía Local. 4. Apoyar en el diseño del montaje de piezas audiovisuales para la divulgación de las diferentes campañas y proyectos de la entidad. 5. Realizar la conceptualización de contenidos y proyectos para su realización audiovisual. 6. Las demás obligaciones que sean asignadas y que surjan de la naturaleza del contrato</t>
  </si>
  <si>
    <t>Nivel academico: Técnico; profesion(es): tecnico en mercadeo y publicidad,tecnología en publicidad,tecnico profesional en diseño grafico publicitario,tecnico en diseño para medios impresos,tecnologia en diseño grafico y multimedial,tecnologia en diseño grafico,técnico laboral por competencias en auxiliar en diseño grafico y publicitario; observacion(es): o acreditación aprobación del 50% o más de un plan de estudios de una carrera profesional</t>
  </si>
  <si>
    <t>FDRSCD-079-2025 (124844)</t>
  </si>
  <si>
    <t>099-2025-CPS-P (124844)</t>
  </si>
  <si>
    <t xml:space="preserve">JENNY CAROLINA GIRON CUERVO </t>
  </si>
  <si>
    <t>https://community.secop.gov.co/Public/Tendering/OpportunityDetail/Index?noticeUID=CO1.NTC.7602195&amp;isFromPublicArea=True&amp;isModal=False</t>
  </si>
  <si>
    <t>CO1.BDOS.7587367</t>
  </si>
  <si>
    <t>CO1.PCCNTR.7467757</t>
  </si>
  <si>
    <t>PRESTAR SUS SERVICIOS PROFESIONALES DE APOYO AL ÁREA DE GESTIÓN DEL DESARROLLO LOCAL EN LA GESTIÓN DE CIERRES Y LIQUIDACIONES CONTRACTUALES DEL FONDO DE DESARROLLO LOCAL DE SUMAPAZ</t>
  </si>
  <si>
    <t>ADICIÓN Y PRORROGA NÚMERO 1° AL CONTRATO DE PRESTACIÓN DE SERVICIOS NO.099-2025-CPS-P (124844) CELEBRADO ENTRE EL FONDO DE DESARROLLO RURAL DE SUMAPAZ Y JENNY CAROLINA GIRON CUERVO.CLÁUSULA PRIMERA. – ADICIONAR el Contrato De Prestación De Servicios No 099-2025-CPS-P (124844), enla suma de VEINTIUN MILLONES DE PESOS M/CTE ($21.000.000), del rubro O230117459920242327“Fortalecimiento Institucional y sedes administrativas”, de conformidad con las consideraciones aquí señaladas, para un
total del contrato de SESENTA Y TRES MILLONES DE PESOS M/CTE ($ 63.000.000).CLÁUSULA SEGUNDA. - PRORROGAR el plazo de ejecución del Contrato De Prestación De Servicios 099-2025-CPS-P (124844), por el término de TRES (03) MESES calendario a partir del DOCE (12) de AGOSTO de 2025 yhasta el ONCE (11) de NOVIEMBRE de 2025.</t>
  </si>
  <si>
    <t>1. Apoyar en el trámite e impulso jurídico del proceso de liquidación, liberación y/o fenecimiento de los convenios y contratos suscritos por el Fondo de Desarrollo Rural de Sumapaz, realizando las actividades necesarias de revisión, verificación y/o requerimiento. 2. Apoyar en la proyección y/o revisión las actas de liquidación de los convenios y contratos que le sean asignados, realizando los ajustes jurídicos y requerimientos que sean necesarios. 3. Apoyar e impulsar la gestión jurídica de posibles incumplimientos contractuales, elaborando los actos administrativos necesarios en el trámite de las audiencias de incumplimiento que le sean asignadas. 4. Brindar apoyo a las diferentes áreas de la Administración local en la elaboración y revisión de estudios previos y demás documentos precontractuales, así como atender las solicitudes de modificación contractual y cualquier otra solicitud que sea requerida 5. Apoyar en la revisión para la firma del Alcalde Local, los soportes para pago mensual de las cuentas de cobro de operadores y personas naturales radicadas en el Fondo de Desarrollo Rural de Sumapaz 6. Resolver consultas, prestar asistencia y emitir conceptos jurídicos en los asuntos de su competencia. 7. Elaborar y presentar los informes desde el aspecto jurídico a los diferentes Organismos de Control y a la Secretaría Distrital de Gobierno con la periodicidad señalada, en especial cuando requieran de la información del trámite de las liquidaciones y pagos de los contratos asignados. 8. Asistir a las reuniones a las que sea citado o designado, para la atención de los asuntos relacionados con el objeto contractual. 9. Asistir a las reuniones de acompañamiento para la depuración de obligaciones por pagar que realice la Secretaría de Gobierno y otras entidades Distiritales. 10. Las demás que le sean asignadas por el supervisor del contrato y que surjan de la naturaleza del mismo</t>
  </si>
  <si>
    <t>Nivel academico: Profesional; profesion(es): derecho, profesional en ciencias economicas ,profesional en cienciasadministrativas ; observacion(es): título profesional en derecho, ciencias economicas, ciencias administrativascon 24 meses de experiencia profesional</t>
  </si>
  <si>
    <t>FDRSCD-080-2025 (126250)</t>
  </si>
  <si>
    <t>100-2025-CPS-AG (126250)</t>
  </si>
  <si>
    <t>https://community.secop.gov.co/Public/Tendering/OpportunityDetail/Index?noticeUID=CO1.NTC.7600897&amp;isFromPublicArea=True&amp;isModal=False</t>
  </si>
  <si>
    <t>CO1.BDOS.7587097</t>
  </si>
  <si>
    <t>CO1.PCCNTR.7466652</t>
  </si>
  <si>
    <t>PRESTAR SUS SERVICIOS COMO AUXILIAR PARA APOYAR EL DESARROLLO DE LAS ACTIVIDADES DEL PROYECTO SUMAPAZ PROTEGE SU FAUNA</t>
  </si>
  <si>
    <t xml:space="preserve">ADICIÓN Y PRORROGA NÚMERO 1° AL CONTRATO DE PRESTACIÓN DE SERVICIOS NO. 100-2025-CPS-AG (126250), CELEBRADO ENTRE EL FONDO DE DESARROLLO RURAL DE SUMAPAZ Y JENNI LILIANA PALACIOS MORALES.CLÁUSULA PRIMERA. – ADICIONAR el Contrato De Prestación De Servicios No. 100-2025-CPS-AG (126250), en la suma de CUATRO MILLONES SEICIENTOS VEINTE MIL PESOS M/CTE ($4.620.000) del rubro O230117459920242666 “Sumapaz protege su fauna”, de conformidad con las consideraciones aquí señaladas, para un 
total del contrato de VEINTITRES MILLONES CIEN MIL PESOS M/CTE ($ 23.100.000).  CLÁUSULA SEGUNDA. - PRORROGAR el plazo de ejecución del Contrato De Prestación De Servicios No. 100-2025-CPS-AG (126250), por el término de DOS (02) MESES calendario a partir del CATORCE (14) de OCTUBRE de 2025 y hasta el TRECE (13) de DICIEMBRE de 2025.  </t>
  </si>
  <si>
    <t>1. Apoyar las actividades de alimentación, nutrición, suplemento e hidratación para el bienestar de los
animales de granja existentes en la parcela de la cultura llano grande y/o los sitios asignados.
2. Atender las orientaciones técnicas que indique el profesional encargado del manejo animal, para el 
adecuado desarrollo corporal de los semovientes de la granja llano grande.
3. Desarrollar las actividades de limpieza y desinfección de las unidades productivas agropecuarias 
existentes en la parcela de la cultura llano grande.
4. Llevar registros de control de datos de nutrición y reproducción de acuerdo con los formatos que brinde el 
profesional zootecnista: pesaje animal, datos de producción, preñes, parto, irregularidades reproductivas y 
demás que se manifiesten en los semovientes de la granja llano grande.
5. Realizar programación semanal de actividades de limpieza, nutrición y mantenimiento de la 
infraestructura agropecuario e implementar cada una de las actividades programadas, llevando soportes y 
registros de su cumplimiento.
6. Apoyar las labores de huerta de la granja llano grande tales como (deshierbe de huerta, trasplante de 
plántulas, riego si lo requiere, reportar presencia de enfermedades o plagas en las plantas).
7. Las demás que demande la administración local que corresponda a la naturaleza del contrato y que sean 
necesarias para la consecución del fin del objeto contractual.</t>
  </si>
  <si>
    <t>Nivel academico:Bachiller; observacion(es): Título de Bachiller en cualquier modalidad. con 24 meses de experiencia laboral debidamente certificada</t>
  </si>
  <si>
    <t>101-2025-CPS-AG (125129)</t>
  </si>
  <si>
    <t>JUAN ESTEBAN AREVALO TIRADO</t>
  </si>
  <si>
    <t>CO1.PCCNTR.7467049</t>
  </si>
  <si>
    <t>JORGE ANDRÉS DELGADO BELTRÁN</t>
  </si>
  <si>
    <t>FDRSCD-081-2025 (125641)</t>
  </si>
  <si>
    <t>102-2025-CPS-P (125641)</t>
  </si>
  <si>
    <t>SERGIO EDUARDO MOLINA OCHOA</t>
  </si>
  <si>
    <t>https://community.secop.gov.co/Public/Tendering/OpportunityDetail/Index?noticeUID=CO1.NTC.7603870&amp;isFromPublicArea=True&amp;isModal=False</t>
  </si>
  <si>
    <t>CO1.BDOS.7589067</t>
  </si>
  <si>
    <t>CO1.PCCNTR.7469836</t>
  </si>
  <si>
    <t>ADICIÓN Y PRORROGA NÚMERO 1° AL CONTRATO DE PRESTACIÓN DE SERVICIOS NO. 102-2025-CPS-P (125641), CELEBRADO ENTRE EL FONDO DE DESARROLLO RURAL DE SUMAPAZ Y SERGIO EDUARDO MOLINA OCHOA.CLÁUSULA PRIMERA. – ADICIONAR el Contrato De Prestación De Servicios No. 102-2025-CPS-P (125641), en la suma de VEINTIUN MILLONES DE PESOS M/CTE ($ 21.000.000) del rubro O230117459920242289 “Movilidad para Sumapaz”, de conformidad con las consideraciones aquí señaladas, para un total del contrato de SESENTA Y TRES MILLONES DE PESOS M/CTE ($ 63.000.000),  CLÁUSULA SEGUNDA. - PRORROGAR el plazo de ejecución del Contrato De Prestación De Servicios No. 102-2025-CPS-P (125641), por el término de TRES (03) MESES calendario a partir del TRECE (13) de AGOSTO de 2025 y hasta el DOCE (12) de NOVIEMBRE de 2025. CLAÚSULA TERCERA. Las demás cláusulas del CONTRATO DE PRESTACIÓN DE SERVICIOS No. 102-2025-CPS-P (125641), que no hayan sido modificadas por el presente 
documento permanecerán tal y como fueron estipuladas.</t>
  </si>
  <si>
    <t>1. Realizar las etapas de formulación y elaboración estudios previos de los proyectos de inversión a ejecutar en el tema de Infraestructura y obras de la localidad. Actualizar los documentos técnicos de Soporte y las Fichas EBI, definir Especificaciones técnicas, realizar estudios de mercado, elaborar análisis del sector, definir criterios de verificación y calificación y condiciones del contrato, entre otros. 2. Brindar apoyo en los procesos contractuales de selección para Infraestructura y obras de la localidad. Responder las observaciones en cada etapa, proyectar adendas, verificar y calificar propuestas. 3. Realizar el seguimiento a la ejecución de los contratos (Apoyo a la supervisión, revisión de informes, modificaciones contractuales, programación de PAC), que le sean designados del Sector de Infraestructura y obras de la localidad.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Asistir a los espacios de participación del sector que le sean designados, a las reuniones, comités de contratación, capacitaciones, comités de seguimiento entre otros y hacer parte de los comités que le delegue el Alcalde Local o quien haga sus veces. 6. Elaboración y estudio de documentos, informes y demás acciones requeridas para apoyar y orientar técnicamente las gestiones necesarias con otras entidades para viabilizar y/o financiar proyectos de infraestructura en la localidad. 7. Las demás que demande la administración local que correspondan a la naturaleza del contrato y que sean necesarias para la consecución del objeto contractual</t>
  </si>
  <si>
    <t>Nivel academico: profesional; profesion(es): ingeniería catastral y geodesta, arquitectura,ingeniería civil,ingenieria civil y construcciones,ingenieria civil y geomatica</t>
  </si>
  <si>
    <t>FDRSCD-082-2025 (127539)</t>
  </si>
  <si>
    <t>103-2025-CPS-P (127539)</t>
  </si>
  <si>
    <t>https://community.secop.gov.co/Public/Tendering/OpportunityDetail/Index?noticeUID=CO1.NTC.7610126&amp;isFromPublicArea=True&amp;isModal=False</t>
  </si>
  <si>
    <t>CO1.BDOS.7595016</t>
  </si>
  <si>
    <t>CO1.PCCNTR.7473927</t>
  </si>
  <si>
    <t>PRESTAR SUS SERVICIOS COMO DOCENTE DEPORTIVO TÉCNICO PARA LA FORMACIÓN INTEGRAL Y DEPORTIVA DE LAS NIÑAS, NIÑOS Y ADOLESCENTES Y APOYAR LOS TEMAS DE RECREACIÓN Y DEPORTE QUE EJECUTE EL FONDO DE DESARROLLO DE SUMAPAZ. 2388</t>
  </si>
  <si>
    <t>ADICIÓNYPRORROGANÚMERO1°ALCONTRATODEPRESTACIÓNDESERVICIOSNO. 103-2025-CPS-P (127539) CELEBRADO ENTRE EL FONDO DEDESARROLLORURALDE SUMAPAZYLUISALFREDOMORALESTORRES.CLÁUSULA PRIMERA.– ADICIONARel Contrato De Prestación De Servicios No. 103-2025-CPS-P (127539) en
 la suma de suma de QUINCE MILLONES CIENTO VEINTE MIL PESOS M/CTE ($15.120.000)del rubro O230117459920242327 “Recreación y Deporte para Sumapaz”, de conformidad con las consideraciones aquí señaladas,para un total del contrato de CUARENTA Y CINCO MILLONES TRESCIENTOS SESENTA MIL PESOS M/CTE($45.360.000). CLÁUSULA SEGUNDA.- PRORROGARel plazo de ejecución del Contrato De Prestación De Servicios 103-2025CPS-P (127539), por el término de TRES (03) MESES calendario a partir del Diecinueve (19) de agosto de 2025 y hasta el Dieciocho (18) de Noviembre de 2025.</t>
  </si>
  <si>
    <t>1. Elaborar un diagnóstico sobre los antecedentes, condiciones médicas, habilidades y formación Deportiva de los niños, niñas y jóvenes deportistas de la localidad de Sumapaz, así como realizar la planeación quincenal de las actividades a desarrollar, sistematizar la información. 2 . "2. Elaborar y ejecutar el Plan de Trabajo para la ejecución de las metas de Capacitar 1000 Personas en Los Campos deportivos y Vincular personas en actividades recreo-deportivas comunitarias de acuerdo con las diferentes iniciativas comunitarias, así como realizar la reactivación de los comités deportivos veredales. 3 . "3. Diseñar e implementar herramientas para la formación y capacitación (formatos de asistencia, guías, test deportivos, entre otros) en temas deportivos, dirigido a los niños, niñas y jóvenes de la localidad de Sumapaz. 4 . "4. Desarrollar las sesiones de clase con los niños, niñas y jóvenes de conformidad con las habilidades y necesidades establecidas en el diagnóstico, respetando los parámetros, horarios, intensidad, lugares y demás requerimientos realizados por el FDRS, entregando las listas de asistencia de los participantes, evaluación de conocimientos y habilidades adquiridas entre otras. 5. Hacer el seguimiento y evaluación de los estudiantes inscritos en las escuelas informando el estado de avance de los participantes, número total de inscritos, deserciones, cupos disponibles y cualquier situación que se presente dentro del desarrollo de las actividades.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</si>
  <si>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Nivel Academico: Profesional; Profesion(es): Ciencias Sociales, ciencias humanas,ciencias de la educación; observacion(es): profesional nbc ciencias de la educacion, o ciencias sociales y humanas.sin experiencia profesional</t>
  </si>
  <si>
    <t>FDRSCD-083-2025 (125013)</t>
  </si>
  <si>
    <t>104-2025-CPS-P (125013)</t>
  </si>
  <si>
    <t>https://community.secop.gov.co/Public/Tendering/OpportunityDetail/Index?noticeUID=CO1.NTC.7611664&amp;isFromPublicArea=True&amp;isModal=False</t>
  </si>
  <si>
    <t>CO1.BDOS.7595991</t>
  </si>
  <si>
    <t>CO1.PCCNTR.7475464</t>
  </si>
  <si>
    <r>
      <rPr>
        <sz val="10"/>
        <color rgb="FF000000"/>
        <rFont val="Calibri"/>
        <family val="2"/>
        <scheme val="minor"/>
      </rPr>
      <t xml:space="preserve">PLANEACIÓN/ </t>
    </r>
    <r>
      <rPr>
        <sz val="10"/>
        <color rgb="FFFF0000"/>
        <rFont val="Calibri"/>
        <family val="2"/>
        <scheme val="minor"/>
      </rPr>
      <t>ADMINISTRATIVA</t>
    </r>
  </si>
  <si>
    <t>ADICIÓN Y PRORROGA NÚMERO 1° AL CONTRATO DE PRESTACIÓN DE SERVICIOS NO. 104-2025-CPS-P (125013), CELEBRADO ENTRE EL FONDO DE DESARROLLO RURAL DE SUMAPAZ Y MARISELA GIL RAMIREZ.CLÁUSULA PRIMERA. – ADICIONAR el Contrato De Prestación De Servicios No. 104-2025-CPS-P (125013), en 
la suma de QUINCE MILLONES TRESCIENTOS MIL M/CTE ($15.300.000) del rubro O230117459920242327 “Fortalecimiento Institucional y sedes administrativas”, de conformidad con las consideraciones aquí señaladas, para un total del contrato de CUARENTA Y CINCO MILLONES NOVECIENTOS MIL PESOS M/CTE ($ 45.900.000). 
CLÁUSULA SEGUNDA. - PRORROGAR el plazo de ejecución del Contrato De Prestación De Servicios No. 104-2025-CPS-P (125013), por el término de TRES (03) MESES calendario a partir del trece (13) de agosto de 2025 y hasta el doce (12) de noviembre de 2025</t>
  </si>
  <si>
    <t>1. Consolidar los reportes de información que sean requeridos tanto por dependencias de la Secretaría de Gobierno, como demás entidades distritales y nacionales, proyectando respuesta si es del caso y revisando la documentación que se deba aportar. 2. Brindar acompañamiento en la implementación, desarrollo y seguimiento de los procesos y procedimientos de gestión administrativa y financiera del AGDL, conforme a los lineamientos distritales definidos y el marco de la normatividad vigente 3. Realizar la solicitud para la consolidación y seguimiento de la información para la programación y reprogramación del Plan Anualizado de Caja ¿ PAC. 4. Brindar poyo en la revisión de cuentas de cobro de los contratistas del FDRS, y el seguimiento al proceso de pagos, de acuerdo con los lineamientos e instructivos establecidos por la SDG para dicho proceso. 5. Participar de reuniones, comités, capacitaciones y demás actividades a las que sea convocado por parte de la alcaldía local. 6. Las demás que demande la administración local, que correspondan a la naturaleza del contrato y que sean necesarias para la consecución del fin del objeto contractual</t>
  </si>
  <si>
    <t>Nivel academico: Profesional; profesion(es): administración Pública,Contaduria pública,economía,ingeniería industrial, administración de empresas; observacion(es): profesional en contaduría, economía, administración de empresas, administración pública o ingenieros industriales.con tarjeta profesional vigente.
sin experiencia</t>
  </si>
  <si>
    <t>FDRSCD-084-2025 (128148)</t>
  </si>
  <si>
    <t>105-2025-CPS-P (128148)</t>
  </si>
  <si>
    <t>SANDRA YANETH MONTEALEGRE RODRIGUEZ</t>
  </si>
  <si>
    <t>https://community.secop.gov.co/Public/Tendering/OpportunityDetail/Index?noticeUID=CO1.NTC.7612757&amp;isFromPublicArea=True&amp;isModal=False</t>
  </si>
  <si>
    <t>CO1.BDOS.7596536</t>
  </si>
  <si>
    <t>CO1.PCCNTR.7476248</t>
  </si>
  <si>
    <t>PRESTAR LOS SERVICIOS PROFESIONALES PARA APOYAR AL ÁREA DE GESTIÓN DE DESARROLLO LOCAL, EN LOS PROCESOS ADMINISTRATIVOS RELACIONADOS CON EL ALMACÉN DEL FONDO DE DESARROLLO RURAL DE SUMAPAZ. 2327</t>
  </si>
  <si>
    <t>ANDREA CATHERINE PERALTA ORTEGA</t>
  </si>
  <si>
    <t>1. Coordinar la organización de entrega de elementos para ingreso al almacén, previa solicitud del apoyo a la supervisión, y así mismo apoyar la elaboración de los movimientos de almacén en los aplicativos SAE y SAI del sistema SI CAPITAL. 2. Brindar acompañamiento al almacenista del FDRS, en el proceso de verificación de elementos que se encuentren en las sedes de la alcaldía y demás sitios donde se encuentren elementos del FDRS. 3. Realizar la elaboración de estudios previos de los procesos y Actos Administrativos que estén directamente relacionados con el almacén. 4. Recopilar la información de almacén, que sea solicitada por el Despacho, dependencias y organismos distritales, y entes de vigilancia y control, y proyectar las respuestas a las diferentes solicitudes de información allegadas a la alcaldía. 5. Realizar la programación de reuniones, mesas de trabajo, comités de gestión de bienes y demás actividades que estén relacionadas con el almacén, así como asistir, a las reuniones y capacitaciones que sea convocado o designado. 6. Realizar los movimientos en el aplicativo SAI, derivados de la medición posterior hecha por el ejecutor del contrato de toma física y medición posterior 7. Las demás que demande la administración local que corresponda a la naturaleza del contrato y que sean necesarias para la consecución del fin del objeto contractual</t>
  </si>
  <si>
    <t>Nivel academico: Profesional; profesion(es): administración pública, contaduria pública,administración de empresas; observacion (es): título profesional en: contaduría pública, administración pública y/o administración de empresas.con tarjeta profesional vigente</t>
  </si>
  <si>
    <t>FDRSCD-085-2025 (127847)</t>
  </si>
  <si>
    <t>106-2025-CPS-P (127847)</t>
  </si>
  <si>
    <t>https://community.secop.gov.co/Public/Tendering/OpportunityDetail/Index?noticeUID=CO1.NTC.7609696&amp;isFromPublicArea=True&amp;isModal=False</t>
  </si>
  <si>
    <t>CO1.BDOS.7595641</t>
  </si>
  <si>
    <t>CO1.PCCNTR.7473483</t>
  </si>
  <si>
    <t>PRESTAR LOS SERVICIOS PROFESIONALES ZOOTECNICOS PARA EL FORTALECIMIENTO DEL SERVICIO DE ASISTENCIA TÉCNICA AGROPECUARIA EN LA LOCALIDAD DE SUMAPAZ</t>
  </si>
  <si>
    <t>ADICIÓN Y PRORROGA NÚMERO 1° AL CONTRATO DE PRESTACIÓN DE SERVICIOS NO. 106-2025-CPS-P (127847), CELEBRADO ENTRE EL FONDO DE DESARROLLO RURAL DE SUMAPAZ Y EDUIN EDUARDO PARADA MACANA.CLÁUSULA PRIMERA. – ADICIONAR el Contrato De Prestación De Servicios No. 106-2025-CPS-P (127847), en la suma de DIECINUEVE MILLONES QUINIENTOS MIL PESOS M/CTE ($19.500.000) del rubro O230117459920242666 “Sumapaz protege su fauna”, de conformidad con las consideraciones aquí señaladas, para un total del contrato de CINCUENTA Y OCHO MILLONES QUINIENTOS MIL PESOS M/CTE ($58.500.000).  CLÁUSULA SEGUNDA. - PRORROGAR el plazo de ejecución del Contrato De Prestación De Servicios No. 106-2025-CPS-P (127847), por el término de TRES (03) MESES calendario a partir del DIECIOCHO (18) de AGOSTO de 2025 y hasta el DIECISIETE (17) de NOVIEMBRE de 2025</t>
  </si>
  <si>
    <t>1. Brindar la prestación del servicio de asistencia técnica a pequeños y medianos productores locales para el mejoramiento de la producción, la transformación y la comercialización, realizando las actividades médico veterinarias que se requieran. 2. Atender, hacer seguimiento y reporte de las urgencias médico-veterinarias que se requieran por parte del FDRS y/o la comunidad; tratando a los animales lesionados o enfermos, prescribiendo y administrando medicación, curando heridas, y/o realizando operaciones quirúrgicas de baja complejidad. Posteriormente, se deben realizar los respectivos reportes de atención y seguimiento realizados. 3. Realizar atención de urgencias médicos veterinarias que se requiera, jornadas de educación y sensibilización sobre la protección y el bienestar animal y jornadas de esterilización que se realice, jornadas de brigadas medico veterinaria, presentándose soportes y evidencia del servicio. 4.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5. Consolidar la información de los animales atendidos estableciendo la naturaleza de las enfermedades, los desórdenes o las lesiones. Realizar la exploración clínica de los animales y elaborar su historial clínico 6. Asistir a los espacios de participación, reuniones, comités de contratación, capacitaciones, comités de seguimiento que sea convocado, designados, y/o delegado. 7. Realizar inseminación artificial en caso tal que no se encuentre el técnico para no perder la oportunidad de los celos presentados de manera natural y/ implementar sincronización de celos en las hembras bovinas que requieran el tratamiento. 8. Prestar apoyo profesional para desarrollar el componente pecuario en la línea de ordenamiento de finca y realizar jornadas de capacitación médico veterinarias a los productores rurales. 9. Entregar los registros, actas, bases de datos, entre otra documentación de cada una de los predios intervenidos. 10. Las demás actividades que demande la administración local que corresponda a la naturaleza del contrato y que sean necesarias para la consecución del fin del objeto contractual.</t>
  </si>
  <si>
    <t>Nivel academico: Profesional; profesion(es): Agronomía, medicina veterinaria,Medicina Veterinaria y zootecnia; observacion(es): título profesional en nbc agronomía, veterinaria afines. con 24 meses de experiencia profesional</t>
  </si>
  <si>
    <t>107-2025-CPS-AG (126298)</t>
  </si>
  <si>
    <t>MARLEN MORALES PABON</t>
  </si>
  <si>
    <t>CO1.PCCNTR.7473557</t>
  </si>
  <si>
    <t xml:space="preserve">ADICIÓN Y PRORROGA NÚMERO 1° AL CONTRATO DE PRESTACIÓN DE SERVICIOS NO. 107-2025-CPS-AG (126298), CELEBRADO ENTRE EL FONDO DE DESARROLLO RURAL DE SUMAPAZ Y MARLEN MORALES PABÓN.CLÁUSULA PRIMERA. – ADICIONAR el Contrato De Prestación De Servicios No. 107-2025-CPS-AG (126298), 
en la suma de suma de CINCO MILLONES CUATROCIENTOS SESENTA MIL PESOS M/CTE ($5.460.000) del rubro O230117459920242671 “Asistencia técnica agropecuaria y educación ambiental en la localidad de Sumapaz”, de conformidad con las consideraciones aquí señaladas, para un total del contrato de VEINTISIETE MILLONES TRESCIENTOS MIL PESOS M/CTE ($27.300.000).  CLÁUSULA SEGUNDA. - PRORROGAR el plazo de ejecución del Contrato De Prestación De Servicios No. 107-2025-CPS-AG (126298), por el término de DOS (02) MESES calendario a partir del CATORCE (14) DE OCTUBRE DE 2025 Y HASTA EL TRECE (13) DE DICIEMBRE DEL AÑO 2025.                                                                                                                                               ADICIÓN Y PRORROGA NÚMERO 2° AL CONTRATO DE PRESTACIÓN DE SERVICIOS  NO. 107-2025-CPS-AG (126298), CELEBRADO ENTRE EL FONDO DE DESARROLLO RURAL DE 
SUMAPAZ Y MARLEN MORALES PABON.CLÁUSULA PRIMERA. – ADICIONAR el Contrato De Prestación De Servicios No. 107-2025-CPS-AG (126298), 
en la suma de DOS MILLONES SETECIENTOS TREINTA MIL PESOS M/CTE ($2.730.000) del rubro O230117459920242671 “Asistencia técnica agropecuaria y educación ambiental en la localidad de Sumapaz”, de conformidad con las consideraciones aquí señaladas, para un total del contrato de TREINTA MILLONES TREINTA MIL PESOS M/CTE ($30.030.000).  
CLÁUSULA SEGUNDA. - PRORROGAR el plazo de ejecución del Contrato De Prestación De Servicios No. 107-2025-CPS-AG (126298), por el término de UN (01) MES calendario a partir del CATORCE (14) de DICIEMBRE de 2025 y hasta el TRECE (13) de ENERO de 2026. </t>
  </si>
  <si>
    <t xml:space="preserve">1. Atender y fortalecer el semillero y la huerta agroecológica ubicada en el predio de Betania y/o San Juan sedes de la Alcaldía Local de Sumapaz (según se asigne), realizando actividades de propagación, producción y mantenimiento necesario a las diferentes especies vegetales definidas, asegurando su adecuado desarrollo y crecimiento.
2. Implementar las técnicas de mejoramiento en los procesos de germinación, propagación y rescate de semillas que permitan el desarrollo vegetal y optimización de los tiempos de producción.
3. Asegurar una producción constante de plántulas, para el fortalecimiento de las actividades agrícolas y forestales requeridas por los profesionales en el marco de la asistencia técnica agropecuaria y ambiental, y atender y fortalecer los otros semilleros que se instauren en la localidad según demanda.
4. Llevar registro de propagación y entrega de material vegetal a los usuarios y/o profesionales y ser responsable del cuidado, de la estructura, herramientas, y materiales entregados para el adecuado manejo de la huerta.
5. Apoyar logísticamente las capacitaciones, eventos y reuniones realizadas por el equipo profesional para la prestación de la asistencia técnica agropecuaria.
6. Apoyar la identificación y selección de los usuarios que requieran del servicio de asistencia técnica e informar al equipo profesional de la ULATA, para así lograr la mayor cobertura en servicios de asistencia que beneficie a los habitantes de la localidad.
7. Apoyar las actividades de mantenimiento de la huerta, los animales y las unidades productivas pecuarias establecidas en la parcela.
8. Las demás que demande la administración local que corresponda a la naturaleza del contrato y que sean necesarias para la consecución del fin del objeto contractual. </t>
  </si>
  <si>
    <t>FDRSCD-086-2025 (128150)</t>
  </si>
  <si>
    <t>108-2025-CPS-P (128150)</t>
  </si>
  <si>
    <t>GERALDINE YURANI RUBIANO RUBIANO</t>
  </si>
  <si>
    <t>https://community.secop.gov.co/Public/Tendering/OpportunityDetail/Index?noticeUID=CO1.NTC.7612811&amp;isFromPublicArea=True&amp;isModal=False</t>
  </si>
  <si>
    <t>CO1.BDOS.7597844</t>
  </si>
  <si>
    <t>CO1.PCCNTR.7476118</t>
  </si>
  <si>
    <t>PRESTAR LOS SERVICIOS PROFESIONALES PARA APOYAR JURÍDICAMENTE LA GESTIÓN PREDIAL DE LA LOCALIDAD DE SUMAPAZ</t>
  </si>
  <si>
    <t>PREDIOS</t>
  </si>
  <si>
    <t>CLAUDIA DANIELA SARRIA MUNEVAR</t>
  </si>
  <si>
    <t>ADICIÓNYPRORROGANÚMERO1°ALCONTRATODEPRESTACIÓN DE SERVICIOS NO. 108-2025-CPS-P (128150) CELEBRADO ENTRE EL FONDODEDESARROLLO RURALDE SUMAPAZYGERALDINEYURANIRUBIANORUBIANO.  CLÁUSULA PRIMERA.–ADICIONAR el Contrato De Prestación De Servicios No 108-2025-CPS-P (128150), en
 la suma de suma de QUINCE MILLONES SETECIENTOS CINCUENTA MIL PESOS M/CTE ($ 15.750.000), del rubro O230117459920242327 “Fortalecimiento Institucional y sedes administrativas”, de conformidad con las consideraciones aquí señaladas, para un total del contrato de CUARENTA Y SIETE
 MILLONESDOSCIENTOSCINCUENTAMILPESOSM/CTE($47.250.000). CLÁUSULA SEGUNDA.- PRORROGARel plazo de ejecución del Contrato De Prestación De Servicios 108-2025
CPS-P (128150), por el término de TRES (03) MESES calendario a partir del TRECE (13) DE AGOSTO DE 2025 y hasta el DOCE (12) DE NOVIEMBREDE2025.</t>
  </si>
  <si>
    <t>1. Acompañar a la comunidad brindando herramientas jurídicas en los trámites necesarios para el saneamiento y legalización de los predios de la localidad de Sumapaz. 2. Atender de manera presencial a la comunidad, en aras de orientar jurídicamente a los usuarios frente a los requisitos, procedimientos y gestiones que requieran para la formalización y trámites administrativos relacionados con los predios ubicados dentro de la localidad de Sumapaz. 3. Participar en las reuniones, las mesas de trabajo, los eventos y/o actividades en las que se le designen o sean convocadas por las diferentes entidades y sectores. 4. Brindar apoyo jurídico en la elaboración de formulaciones, informes, respuestas a derechos de petición y demás requerimientos, solicitados por los órganos de control, entidades y comunidad en general, de conformidad con la normatividad vigente y dentro de los plazos y términos establecidos por la ley. 5. Apoyar en la actualización de la base de datos que contenga toda la información recolectada durante la ejecución del contrato, de los predios atendidos, de los que se lograron legalizar, y de los que quedan pendientes por realizar algún trámite para su legalización. 6. Las demás que demande la administración local que corresponda a la naturaleza del contrato y que sean necesarias para la consecución del fin del objeto contractual.</t>
  </si>
  <si>
    <t>Nivel academico: profesional; profesion(es): derecho;observacion(es): título profesional en derecho. con tarjeta profesional vigente.no requiere experiencia</t>
  </si>
  <si>
    <t>FDRSCD-087-2025 (124965)</t>
  </si>
  <si>
    <t>109-2025-CPS-P (124965)</t>
  </si>
  <si>
    <t>HAROLD CAMILO HERNANDEZ BARRIGA CEDIDO A OTTO HERNÁN BETANCOURT MARTÍNEZ</t>
  </si>
  <si>
    <t>https://community.secop.gov.co/Public/Tendering/OpportunityDetail/Index?noticeUID=CO1.NTC.7616507&amp;isFromPublicArea=True&amp;isModal=False</t>
  </si>
  <si>
    <t>CO1.BDOS.7601416</t>
  </si>
  <si>
    <t>CO1.PCCNTR.7479442</t>
  </si>
  <si>
    <t>PRESTAR LOS SERVICIOS PROFESIONALES AL ÁREA DE GESTIÓN DE DESARROLLO LOCAL PARA APOYAR LA PLANEACIÓN, EJECUCIÓN Y SEGUIMIENTO A LOS PROYECTOS DE INVERSIÓN DE INFRAESTRUCTURA VIAL Y ACTIVIDADES DESIGNADAS POR EL DESPACHO DE LA ALCALDÍA LOCAL DE SUMAPAZ</t>
  </si>
  <si>
    <t>HAROLD:1071142720//OTTO:79367360</t>
  </si>
  <si>
    <t>CESIÓN Y CLAUSULADO DEL CONTRATO DE PRESTACIÓN DE SERVICIOS NÚMERO 109 2025-CPS-P (124965), CELEBRADO ENTRE EL FONDO DE DESARROLLO RURAL DE SUMAPAZ, HAROLD CAMILO HERNANDEZ BARRIGA Y OTTO HERNÁN BETANCOURT MARTÍNEZ.EL CESIONARIO iniciará la ejecución del CONTRATO DE PRESTACIÓN DE SERVICIOS No 109-2025-CPS-P (124965) a partir del veinticinco (25) de julio de 2025 hasta el diecisiete (17) de agosto de 2025.                                                                                                                                                                                              ADICIÓN Y PRORROGA NÚMERO 1° AL CONTRATO DE PRESTACIÓN DE SERVICIOS  NO. 109-2025-CPS-P (124965), CELEBRADO ENTRE EL FONDO DE DESARROLLO RURAL DE SUMAPAZ Y OTTO HERNÁN BETANCOURT MARTÍNEZ.CLÁUSULA PRIMERA. – ADICIONAR el Contrato De Prestación De Servicios No. 109-2025-CPS-P (124965), en 
la suma de VEINTIUN MILLONES NOVECIENTOS MIL PESOS M/CTE ($21.900.000) del rubro O230117459920242289 “Movilidad para Sumapaz”, de conformidad con las consideraciones aquí señaladas, para un total del contrato de SESENTA Y CINCO MILLONES SETECIENTOS MIL PESOS M/CTE ($ 65.700.000),  CLÁUSULA SEGUNDA. - PRORROGAR el plazo de ejecución del Contrato De Prestación De Servicios No. 109-2025-CPS-P (124965), por el término de TRES (03) MESES calendario a partir del DIECIOCHO (18) de AGOSTO de 2025 y hasta el DIECISIETE (17) de NOVIEMBRE de 2025</t>
  </si>
  <si>
    <t>1. Apoyar las etapas de formulación y elaboración de estudios previos de los proyectos de inversión que le sean designados en el tema de Infraestructura vial por el despacho de la Alcaldía Local de Sumapaz. 2. Acompañar las actividades que se realicen en el cumplimiento de las obligaciones contractuales técnicas, administrativas y financieras de los proyectos de inversión que le sean designados en los temas de infraestructura vial y de regalías, a través del apoyo a la supervisión, análisis de informes, visitas a frentes de obra, entre otros. 3. Apoyar al Alcalde Local en las diferentes reuniones que se programen en el territorio, en la JAL, en la Bogotá Urbana, así como asistir a los espacios de participación del sector movilidad y del Sistema General de Regalías que le sean designados, comités de contratación y de seguimiento y hacer parte de los comités que le delegue el supervisor o apoyo a la supervisión del contrato. 4. Elaborar informes mensuales de apoyo a la supervisión de los contratos que sean asociados a los temas de infraestructura vial. 5. Brindar apoyo en la elaboración de informes, respuestas a derechos de petición y demás requerimientos, solicitados por los órganos de control, entidades y comunidad en general, de conformidad con la normatividad, dentro de los plazos y términos establecidos por la ley. 6. Apoyar la elaboración de diagnósticos asociados a la infraestructura vial, a los puntos críticos en taludes, así como caminos veredales. 7. Las demás que demande la administración local que corresponda a la naturaleza del contrato y que sean necesarias para la consecución del fin del objeto contractua</t>
  </si>
  <si>
    <t>Nivel academico: Profesional; profesion(es): arquitectura,ingeniería civil, profesional en gestion y desarrollo urbanos; observacion(e profesional nbc ingenieria, arquitectura, urbanismo y afines.con tarjeta profesional vigente.con 24 meses de experiencia profesional</t>
  </si>
  <si>
    <t>110-2025-CPS-P (127539)</t>
  </si>
  <si>
    <t>MAYI MILENA SIERRA MONROY CEDIDO A a JENNY KATERINE LOPEZ LOPEZ</t>
  </si>
  <si>
    <t>CO1.PCCNTR.7476115</t>
  </si>
  <si>
    <t>1073670067 38070837</t>
  </si>
  <si>
    <t xml:space="preserve">ADICIÓN Y PRORROGA NÚMERO1°ALCONTRATODEPRESTACIÓNDESERVICIOSNO. 110-2025-CPS-P (127539) CELEBRADO ENTRE EL FONDODEDESARROLLO RURALDE SUMAPAZYMAYIMILENASIERRAMONROY. CLÁUSULAPRIMERA.–ADICIONARel Contrato De Prestación De Servicios No. 110-2025-CPS-P (127539), en
 la suma de QUINCE MILLONES CIENTO VEINTE MIL PESOS M/CTE ($15.120.000) del rubro O230117459920242388 “Recreación y Deporte para Sumapaz”, de conformidad con las consideraciones aquí señaladas, para un total del contrato de CUARENTA Y CINCO MILLONES TRESCIENTOS SESENTA MIL PESOS M/CTE($45.360.000),
 CLÁUSULA SEGUNDA.- PRORROGAR el plazo de ejecución del Contrato De Prestación De Servicios No. 110-2025-CPS-P (127539), por el término de TRES (03) MESES calendario a partir del DIECINUENE (19) de AGOSTOde2025 yhasta el DIECIOCHO (18) de NOVIEMBRE de 2025.                                                                                                                                                                                                                             CESIÓN Y CLAUSULADO DEL CONTRATO DE PRESTACIÓN DE SERVICIOS NÚMERO 110-2025-CPS-P (127539), CELEBRADO ENTRE EL FONDO DE DESARROLLO RURAL DE SUMAPAZ, MAYI MILENA SIERRA MONROY Y JENNY KATERINE LOPEZ LOPEZ. LA CESIONARIA iniciará la ejecución del CONTRATO DE PRESTACIÓN DE SERVICIOS No 110-2025-CPS-P (127539) a partir del diecisiete (17) de octubre de 2025 hasta el dieciocho (18) de noviembre de 2025.  </t>
  </si>
  <si>
    <t>FDRSCD-088-2025 (125677)</t>
  </si>
  <si>
    <t>111-2025-CPS-P (125677)</t>
  </si>
  <si>
    <t>https://community.secop.gov.co/Public/Tendering/OpportunityDetail/Index?noticeUID=CO1.NTC.7625524&amp;isFromPublicArea=True&amp;isModal=False</t>
  </si>
  <si>
    <t>CO1.BDOS.7602452</t>
  </si>
  <si>
    <t>CO1.PCCNTR.7486249</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</si>
  <si>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 2327</t>
  </si>
  <si>
    <t>ADICIÓN Y PRORROGA NÚMERO 1° AL CONTRATO DE PRESTACIÓN DE SERVICIOS NO. 111-2025-CPS-P (125677), CELEBRADO ENTRE EL FONDO DE DESARROLLO RURAL DE SUMAPAZ Y KAREN NATALIA NEIRA BAUTISTACLÁUSULA PRIMERA. – ADICIONAR el Contrato De Prestación De Servicios No. 111-2025-CPS-P (125677),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111-2025-CPS-P (125677), por el término de TRES (03) MESES calendario a partir del dieciocho (18) de agosto de 2025 y hasta el diecisiete (17) de noviembre de 2025.</t>
  </si>
  <si>
    <t>1. Desarrollar o diseñar las piezas gráficas para los contenidos de las redes sociales y sitio web de la Alcaldía Local. 2. Realizar la adaptación gráfica de las campañas de la Alcaldía Local con el fin de lograr uniformidad en los mensajes y mantener un cronograma actualizado de las fechas de solicitud y entrega de las respectivas piezas. 3. Hacer seguimiento a la impresión y distribución de las piezas gráficas elaboradas para la estrategia digital y las campañas internas y externas de la Alcaldía Local. 4. Realizar la producción de contenidos audiovisuales en diferentes plataformas, tales como animación y video, en diversos medios y soportes. 5. Diseñar el montaje de piezas audiovisuales para la divulgación de las diferentes campañas y proyectos de la entidad. 6. Realizar la conceptualización de contenidos y proyectos para su realización audiovisual. 7. Las demás que demande la administración local que corresponda a la naturaleza del contrato y que sean necesarias para la consecución del fin del objeto contractual.</t>
  </si>
  <si>
    <t>Nivel academico: profesional; profesion(es): diseño grafico,artes plásticas, diseño industrial,diseño y publicidad,bellas artes,artes visuales,profesional en cine y television,comunicación digital,comunicación y entretenimiento digital,profesional en diseño visual; observacion(es): título de profesional: en áreas del conocimiento establecidas en el sistema nacional de información de la educación superior -snies bellas artes y con núcleo básico conocimiento nbc artes plásticas, visuales y afines: diseño gráfico, diseño industrial, cine y televisión, diseño visual, diseño digital y multimedia, comunicación gráfica, comunicación publicitaria, comunicaciónaudiovisual, diseño de comunicación visual, artes plásticas y visuales, diseño de comunicación y afines; área del conocimiento ingeniería de sistemas, telemática y afines.mínimo un (1) año de experiencia relacionada</t>
  </si>
  <si>
    <t>dos años de experiencia profesional; un año de experiencia relacionada;</t>
  </si>
  <si>
    <t>FDRSCD-089-2025 (126303)</t>
  </si>
  <si>
    <t>112-2025-CPS-AG (126303)</t>
  </si>
  <si>
    <t>https://community.secop.gov.co/Public/Tendering/OpportunityDetail/Index?noticeUID=CO1.NTC.7616485&amp;isFromPublicArea=True&amp;isModal=False</t>
  </si>
  <si>
    <t>CO1.BDOS.7601398</t>
  </si>
  <si>
    <t>CO1.PCCNTR.7479803</t>
  </si>
  <si>
    <t>PRESTAR SUS SERVICIOS COMO AUXILIAR PARA APOYAR EL DESARROLLO DE LAS ACTIVIDADES DE CAMPO REQUERIDAS EN LOS PROYECTOS DE RESTAURACIÓN ECOLÓGICA DE LOCALIDAD DE SUMAPAZ</t>
  </si>
  <si>
    <t xml:space="preserve">ADICIÓN Y PRORROGA NÚMERO 1° AL CONTRATO DE PRESTACIÓN DE SERVICIOS NO. 112-2025-CPS-AG (126303), CELEBRADO ENTRE EL FONDO DE DESARROLLO RURAL DE SUMAPAZ Y MARY LUZ PARRA AVÍLA.CLÁUSULA PRIMERA. – ADICIONAR el Contrato De Prestación De Servicios No. 112-2025-CPS-AG (126303), en la suma de suma de CUATRO MILLONES OCHOCIENTOS TREINTAMIL MIL PESOS M/CTE ($4.830.000) del rubro O230117459920242682 “Restauración ecológica urbana y/o rural”, de conformidad con las 
consideraciones aquí señaladas, para un total del contrato de VEINTICUATRO MILLONES CIENTO CINCUENTA MIL PESOS M/CTE ($ 24.150.000).  
CLÁUSULA SEGUNDA. - PRORROGAR el plazo de ejecución del Contrato De Prestación De Servicios No. 112-2025-CPS-AG (126303), por el término de DOS (02) MESES calendario a partir del CATORCE (14) DE OCTUBRE DE 2025 Y HASTA EL TRECE (13) DE DICIEMBRE DEL AÑO 2025.  </t>
  </si>
  <si>
    <t>1. Realizar actividades en el marco de la restauración activa en los predios concertados por la AlcaldíaLocal de Sumapaz y según diseño florísticos establecidos. 2. Ejecutar actividades de mantenimiento integral a las acciones de restauración activa y pasiva en lospredios concetados por la Alcaldía Local de Sumapaz, en cumplimiento de las metas del PDL. 3. Acompañar, asistir y apoyar logísticamente las actividades requeridas para la adecuada implementaciónen campo de los proyectos ambientales locales. 4. Asistir a las reuniones, capacitaciones que sea convocadas y apoyar las convocatorias y logísticarequerida por los profesionales ambientales del FDRS para el cumplimiento de la gestión ambiental local externa. 5. Las demás que demande la administración local que corresponda a la naturaleza del contrato y que seannecesarias para la consecución del fin del objeto contractual</t>
  </si>
  <si>
    <t>FDRSCD-090-2025 (128156)</t>
  </si>
  <si>
    <t>113-2025-CPS-P (128156)</t>
  </si>
  <si>
    <t>https://community.secop.gov.co/Public/Tendering/OpportunityDetail/Index?noticeUID=CO1.NTC.7616280&amp;isFromPublicArea=True&amp;isModal=False</t>
  </si>
  <si>
    <t>CO1.BDOS.7601749</t>
  </si>
  <si>
    <t>CO1.PCCNTR.7479193</t>
  </si>
  <si>
    <t>ADICIÓN Y PRORROGA NÚMERO 1° AL CONTRATO DE PRESTACIÓN DE SERVICIOS NO. 113-2025-CPS-P (128156), CELEBRADO ENTRE EL FONDO DE DESARROLLO RURAL DE SUMAPAZ Y LIZETH DAYANA SUAREZ LÓPEZ.CLÁUSULA PRIMERA. – ADICIONAR el Contrato De Prestación De Servicios No. 113-2025-CPS-P (128156), en 
la suma de QUINCE MILLONES CIENTO VEINTE MIL PESOS M /CTE ($15.120.000) del rubro O230117459920242671 “Asistencia técnica agropecuaria y educación ambiental en la localidad de Sumapaz”, de conformidad con las consideraciones aquí señaladas, para un total del contrato de CUARENTA Y CINCO MILLONES TRESCIENTOS SESENTA MIL PESOS M/CTE ($ 45.360.000).  CLÁUSULA SEGUNDA. - PRORROGAR el plazo de ejecución del Contrato De Prestación De Servicios No. 113
2025-CPS-P (128156), por el término de TRES (03) MESES calendario a partir del DIECIOCHO (18) de AGOSTO de 2025 y hasta el DIECISIETE (17) de NOVIEMBRE de 2025.</t>
  </si>
  <si>
    <t>1. Apoyar las actividades de reconocimiento, identificación, caracterización y diagnóstico de las áreas potenciales de conservación y protección para la Ordenación Ambiental de Fincas, en la localidad de Sumapaz. 2. Realizar y entregar los registros, actas, bases de datos, hojas de vida, anexos, entre otros soportes de cada una de las actividades desarrolladas. 3. Apoyar la elaboración e implementación de los esquemas diseños, metodología y acciones de intervención de Ordenamiento Ambiental de Finca enfocados a la Gestión Ambiental, Conservación y Protección de los recursos naturales de la localidad de Sumapaz. 4. Elaborar respuestas a los requerimientos, solicitudes y reportes de información de gestión ambiental externa solicitados por entidades distritales, nacionales, entes de control y comunidad, directamente allegados o por el aplicativo de Gestión Documental de la entidad. 5. Asistir a las reuniones concertadas, citadas y/o designadas para la atención de temas relacionados con la gestión ambiental y el desarrollo sostenible con entidades locales, distritales, nacionales, organizaciones ambientales y/o sociales. 6. Las demás que demande la administración local que corresponda a la naturaleza del contrato y que sean necesarias para la consecución del fin del objeto contractual</t>
  </si>
  <si>
    <t>Nivel Academico: Profesional; profesion(es): ecología,ingeniería ambiental, ingeniería forestal,ingenieria ambiental y sanitaria,ingenieria agroforestal,ingeniería del desarrollo ambiental</t>
  </si>
  <si>
    <t>FDRSCD-091-2025 (124911)</t>
  </si>
  <si>
    <t>114-2025-CPS-AG (124911)</t>
  </si>
  <si>
    <t>MERCEDES LUNA JARAMILLO</t>
  </si>
  <si>
    <t>https://community.secop.gov.co/Public/Tendering/OpportunityDetail/Index?noticeUID=CO1.NTC.7617001&amp;isFromPublicArea=True&amp;isModal=False</t>
  </si>
  <si>
    <t>CO1.BDOS.7601562</t>
  </si>
  <si>
    <t>CO1.PCCNTR.7479786</t>
  </si>
  <si>
    <t>PRESTAR LOS SERVICIOS DE APOYO ASISTENCIAL AL ÁREA DE GESTIÓN DEL DESARROLLO LOCAL EN LA GESTIÓN ADMINISTRATIVA Y FINANCIERA DE LOS PROCESOS QUE SE ADELANTAN LA ALCALDÍA LOCAL DE SUMAPAZ. 2327</t>
  </si>
  <si>
    <t>1. Apoyar en el desarrollo de los procesos y procedimientos del área presupuestal del AGDL, conforme a los lineamientos distritales definidos y el marco de la normatividad vigente. 2. Prestar su apoyo administrativo en la gestión presupuestal, financiera, y trámite de cuentas, elaborando los estados de pagos y saldos de los contratos suscritos por el Fondo de Desarrollo Rural, y manteniendo bases de datos actualizadas. 3. Apoyar a los profesionales en el manejo y control de los diferentes aplicativos institucionales utilizados como correo, Orfeo, entre otros, así como en la gestión documental que se requiera. 4. Apoyar en la proyección, elaboración y formalización a través del aplicativo de gestión documental Orfeo, de las respuestas a las solicitudes de información que sean allegadas a la alcaldía local, y a nivel interno de la misma. 5. Participar de reuniones, comités, capacitaciones y demás actividades a las que sea convocado por parte de la alcaldía local. 6. Las demás que demande la administración local que corresponda a la naturaleza del contrato y que sean necesarias para la consecución del fin del objeto contractual.</t>
  </si>
  <si>
    <t>Nivel academico: Bachiller</t>
  </si>
  <si>
    <t>FDRSCD-092-2025 (125197)</t>
  </si>
  <si>
    <t>115-2025-CPS-P (125197)</t>
  </si>
  <si>
    <t>https://community.secop.gov.co/Public/Tendering/OpportunityDetail/Index?noticeUID=CO1.NTC.7616086&amp;isFromPublicArea=True&amp;isModal=False</t>
  </si>
  <si>
    <t>CO1.BDOS.7601668</t>
  </si>
  <si>
    <t>CO1.PCCNTR.7478973</t>
  </si>
  <si>
    <t>PRESTAR LOS SERVICIOS PROFESIONALES PARA APOYAR LAS ACCIONES DE EDUCACIÓN AMBIENTAL QUE DEBE ATENDER EL DESPACHO DE LA ALCALDÍA LOCAL DE SUMAPAZ. 2671</t>
  </si>
  <si>
    <t>ADICIÓN Y PRORROGA NÚMERO 1° AL CONTRATO DE PRESTACIÓN DE SERVICIOS NO. 115-2025-CPS-P (125197), CELEBRADO ENTRE EL FONDO DE DESARROLLO RURAL DE SUMAPAZ Y JOHANA NATALY CASTAÑEDA ROMERO.CLÁUSULA PRIMERA. – ADICIONAR el Contrato De Prestación De Servicios No. 115-2025-CPS-P (125197), en la suma de DOCE MILLONES SEISCIENTOS MIL PESOS M/CTE ($12.600.000) del rubro O230117459920242671 “Asistencia técnica agropecuaria y educación ambiental en la localidad de Sumapaz”, de conformidad con las consideraciones aquí señaladas, para un total del contrato de CINCUENTA MILLONES CUATROCIENTOS MIL PESOS M/CTE ($ 50.400.000). 
CLÁUSULA SEGUNDA. - PRORROGAR el plazo de ejecución del Contrato De Prestación De Servicios No. 115-2025-CPS-P (125197), por el término de TRES (03) MESES calendario a partir del dieciocho (18) de agosto de 2025 y hasta el diecisiete (17) de noviembre 2025.                                                                                                                                                                                              ACLARATORIO No. 1 AL CONTRATO DE PRESTACIÓN DE SERVICIPOS 115-2025-CPS-P (125197) CELEBRADO ENTRE EL FONDO DE DESARROLLO RURAL DE SUMAPAZ Y JOHANA NATALY CASTAÑEDA ROMERO. por un error involuntario de digitación, en el documento “3. Documento De Adición Y Prorroga N°1 del Contrato 115-2025-CPS-P (125197), en la CLÁUSULA SEGUNDA. - PRORROGAR el plazo de ejecución del Contrato De Prestación De Servicios No. 115-2025-CPS-P (125197), por el término de TRES (03) MESES 
calendario a partir del dieciocho (18) de agosto de 2025 y hasta el diecisiete (17) de noviembre 2025.” cargado en la plataforma SECOP II se señaló como fecha de terminación el día diecisiete (17) de noviembre 2025, siendo que el término correcto es de DOS (02) MESES y la fecha correcta de terminación corresponde al DIECISIETE (17) DE OCTUBRE 2025                      ADICIÓN Y PRORROGA NÚMERO 1° AL CONTRATO DE PRESTACIÓN DE SERVICIOS NO. 115-2025-CPS-P (125197), CELEBRADO ENTRE EL FONDO DE DESARROLLO RURAL DE SUMAPAZ Y JOHANA NATALY CASTAÑEDA ROMERO .CLÁUSULA PRIMERA. – ADICIONAR el Contrato De Prestación De Servicios No. 115-2025-CPS-P (125197), en la 
suma de SEIS MILLONES TRESCIENTOS MIL PESOS M/CTE ($6.300.000) del rubro O230117459920242671 “Asistencia técnica agropecuaria y educación ambiental en la localidad de Sumapaz”, de conformidad con las consideraciones aquí señaladas, para un total del contrato de CINCUENTA Y SEIS MILLONES SETECIENTOS MIL PESOS M/CTE ($ 56.700.000). 
CLÁUSULA SEGUNDA. - PRORROGAR el plazo de ejecución del Contrato De Prestación De Servicios No. 115-2025-CPS-P (125197), por el término de UN (01) MES calendario a partir del dieciocho (18) de octubre de 2025 y hasta el diecisiete (17) de noviembre 2025.</t>
  </si>
  <si>
    <t>1. Brindar apoyo al despacho del FDRS en las solicitudes que se reciban relacionadas con la gestión ambiental y el seguimiento a las respuestas dadas mediante oficios, memorandos, actos administrativos, conceptos que deban ser suscritos por el señor alcalde local de Sumapaz. 2. Ejecutar acompañamiento técnico oportuno a los requerimientos, solicitudes, y reportes de información de gestión ambiental externa solicitados por entidades distritales, nacionales, entes de control y comunidad en general allegados de manera directa o por el aplicativo de Gestión Documental de la entidad. 3. Prestar apoyo al despacho en el seguimiento y trámite de los documentos presentados por los contratistas para los pagos que correspondan a la ejecución de los contratos relacionados con la atención de los temas ambientales. 4. Acompañar las acciones de articulación, comunicación y seguimiento de trámites y gestiones entre la administración local, la Secretaria Distrital de Gobierno y demás instancias del sector ambiental. 5. Asistir a las reuniones concertadas, citadas y/o designadas para la atención de temas relacionados con la gestión ambiental y el desarrollo sostenible con entidades locales, distritales, nacionales, organizaciones ambientales y/o sociales. 6. Las demás que demande la administración local que correspondan a la naturaleza del contrato y que sean necesarias para la consecución del objeto contractual.</t>
  </si>
  <si>
    <t xml:space="preserve"> Nivel Academico: Profesional; profesion(es): ingeniería en recursos hídricos y gestión ambiental,ingeniería ambiental,ingeniero sanitario y ambiental,ingenieria ambiental y sanitaria,ciencias ambientales,ingeniería del desarrollo ambiental; observacion(es): profesional NBC ingenieria ambiental, sanitaria afines .con 24 meses de experiencia profesional</t>
  </si>
  <si>
    <t>FDRSCD-093-2025 (124884)</t>
  </si>
  <si>
    <t>116-2025-CPS-P (124884)</t>
  </si>
  <si>
    <t>JESSICA ALEJANDRA CAMACHO TRUJILLO</t>
  </si>
  <si>
    <t>https://community.secop.gov.co/Public/Tendering/OpportunityDetail/Index?noticeUID=CO1.NTC.7616823&amp;isFromPublicArea=True&amp;isModal=False</t>
  </si>
  <si>
    <t>CO1.BDOS.7602118</t>
  </si>
  <si>
    <t>CO1.PCCNTR.7478988</t>
  </si>
  <si>
    <t xml:space="preserve">ADICIÓN Y PRORROGA NÚMERO 1° AL CONTRATO DE PRESTACIÓN DE SERVICIOS NO. 116-2025-CPS-P (124884), CELEBRADO ENTRE EL FONDO DE DESARROLLO RURAL DE SUMAPAZ Y JESSICA ALEJANDRA CAMACHO TRUJILLO.CLÁUSULA PRIMERA. – ADICIONAR el Contrato De Prestación De Servicios No. 116-2025-CPS-P (124884),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1162025-CPS-P (124884), por el término de TRES (03) MESES calendario a partir del CATORCE (14) de AGOSTO de 2025 y hasta el TRECE (13) de NOVIEMBRE de 2025.  </t>
  </si>
  <si>
    <t>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t>
  </si>
  <si>
    <t>Nivel Academico: Profesional; profesion(es): comunicación social,comunicador social y periodista,periodismo; observacion(es): título profesional con núcleo básico conocimiento ¿ nbc en comunicación social, periodismo y afines, establecidas en el sistema nacional de información de la educación superior -snies.</t>
  </si>
  <si>
    <t>117-2025-CPS-P (125013)</t>
  </si>
  <si>
    <t>ALEJANDRO GARZÓN CABANILLAS</t>
  </si>
  <si>
    <t>CO1.PCCNTR.7479102</t>
  </si>
  <si>
    <t>Nivel academico: profesional; profesion(es): Administración Pública,Contaduria pública,economía,ingeniería industrial, administración de empresas; observacion(es): profesional en contaduría, economía, administración de empresas, Administración pública o ingenieros industriales.Con tarjeta profesional vigente. sin experiencia</t>
  </si>
  <si>
    <t>FDRSCD-094-2025 (124897)</t>
  </si>
  <si>
    <t>118-2025-CPS-P (124897)</t>
  </si>
  <si>
    <t>JESUS ANDRES ARISMENDI DE LA CRUZ CEDIDO A YINETH MARITZA CRUZ BELTRAN</t>
  </si>
  <si>
    <t>https://community.secop.gov.co/Public/Tendering/OpportunityDetail/Index?noticeUID=CO1.NTC.7622298&amp;isFromPublicArea=True&amp;isModal=False</t>
  </si>
  <si>
    <t>CO1.BDOS.7607570</t>
  </si>
  <si>
    <t>CO1.PCCNTR.7484834</t>
  </si>
  <si>
    <t>PRESTAR SERVICIOS PROFESIONALES EN LA GESTIÓN FINANCIERA, PRESUPUESTAL Y DE TESORERÍA DEL ÁREA DE GESTIÓN DE DESARROLLO LOCAL DE LA ALCALDÍA LOCAL DE SUMAPAZ</t>
  </si>
  <si>
    <t>JESUS:93297980/YINETH:52520712</t>
  </si>
  <si>
    <t>ADICIÓN Y PRORROGA NÚMERO 1° AL CONTRATO DE PRESTACIÓN DE SERVICIOS No. 118-2025-CPS-P (124897), CELEBRADO ENTRE EL FONDO DE DESARROLLO RURAL DE SUMAPAZ Y JESUS ANDRES ARISMENDI DE LA CRUZ.CLÁUSULA PRIMERA. – ADICIONAR el Contrato De Prestación De Servicios No. 118-2025-CPS-P (124897), en la suma de DIECIOCHO MILLONES DE  PESOS M/CTE ($18.000.000) del rubro O230117459920242327 “Fortalecimiento Institucional y sedes administrativas”, de conformidad con las consideraciones aquí señaladas, para un total del contrato de CINCUENTA Y CUATRO MILLONES DE PESOS M/CTE ($ 54.000.000). CLÁUSULA SEGUNDA. - PRORROGAR el plazo de ejecución del Contrato De Prestación De Servicios No. 118-2025-CPS-P (124897), por el término de TRES (03) MESES calendario a partir del CATORCE (14) de AGOSTO de 2025 y hasta el TRECE (13) de NOVIEMBRE de 2025.   CESIÓN Y CLAUSULADO DEL CONTRATO DE PRESTACIÓN DE SERVICIOS NÚMERO 118-2025-CPS-P (124897), CELEBRADO ENTRE EL FONDO DE DESARROLLO RURAL DE SUMAPAZ, JESUS ANDRES ARISMENDI DE LA CRUZ Y YINETH MARITZA CRUZ BELTRAN.LA CESIONARIA iniciará la ejecución del CONTRATO DE PRESTACIÓN DE SERVICIOS No 118-2025-CPS-P (124897) a partir del ocho (08) de octubre del 2025 hasta el trece (13) denoviembre de 2025.</t>
  </si>
  <si>
    <t>1. Brindar el apoyo en el manejo de la Plataforma Bogdata para la elaboración de certificados de Disponibilidad y Registro presupuestal de las solicitudes realizadas. 2. Realizar la elaboración de modificaciones presupuestales en el aplicativo vigente. 3. Brindar apoyo al responsable de presupuesto en la elaboración de pagos a través de la Plataforma Bogdata, de los contratos vigentes del Fondo de Desarrollo Rural de Sumapaz. 4. Realizar el seguimiento de las obligaciones por pagar, realizar las liberación respectivas. 5. Realizar la elaboración de PAC en cuanto la programación y reprogramación, que corresponda a la información de presupuesto. 6. Asistir a las reuniones, comités y capacitaciones, y representar a la Administración en los espacios y en los comités que le sean designados. 7. Las demás que demande la administración local que corresponda a la naturaleza del contrato y que sean necesarias para la consecución del fin del objeto contractual y las demás que se le asignen y que surjan de la naturaleza del Contrato.</t>
  </si>
  <si>
    <t>Nivel Academico:Profesional; profesion(es): administración pública,administración de sistemas,ingeniería de sistemas,ingenieríaelectrónica,administración de empresas,profesional en ciencias economicas</t>
  </si>
  <si>
    <t>FDRSCD-095-2025 (124836)</t>
  </si>
  <si>
    <t>119-2025-CPS-AG (124836)</t>
  </si>
  <si>
    <t>DORIS CRISTINA GARCIA ADARVE</t>
  </si>
  <si>
    <t>https://community.secop.gov.co/Public/Tendering/OpportunityDetail/Index?noticeUID=CO1.NTC.7622427&amp;isFromPublicArea=True&amp;isModal=False</t>
  </si>
  <si>
    <t>CO1.BDOS.7608071</t>
  </si>
  <si>
    <t>CO1.PCCNTR.7483794</t>
  </si>
  <si>
    <t>PRESTAR LOS SERVICIOS ADMINISTRATIVOS PARA APOYAR LA ATENCIÓN DE SOLICITUDES DE ENTES DE CONTROL, PROPOSICIONES Y COMUNIDAD EN GENERAL</t>
  </si>
  <si>
    <t>1. Brindar su apoyo administrativo en la realización de comités, mesas de trabajo, consejos y reuniones que sean convocados y, en la elaboración y proyección de documentos y respuestas tales como actas de reunión, memorandos, oficios, proposiciones y derechos de petición. 2. Prestar su apoyo administrativo en la proyección de respuestas, así como en la articulación, distribución, orientación, consolidación y control de respuestas e insumos de los equipos de trabajo para dar respuestas a peticiones y solicitudes presentadas por Entes de Control, entidades nacionales y distritales y comunidad en general. 3. Llevar una base de datos actualizada diaria para el control de la recepción y cumplimiento de términos de respuestas a peticiones y solicitudes presentadas. 4. Apoyar a los profesionales en el manejo y control de los diferentes aplicativos institucionales utilizados como correo, Orfeo, entre otros, así como en la gestión documental que se requiera. 5. Asistir, a las reuniones, comités y capacitaciones, entre otros que le sea convocado y, representar a la Administración en los espacios y en los comités que le sean designados. 6. Las demás que demande la administración local que correspondan a la naturaleza del contrato y que sean necesarias para la consecución del fin del objeto contractual</t>
  </si>
  <si>
    <t>Título de Bachiller en cualquier modalidad Con 36 meses de experiencia laboral debidamente certificada</t>
  </si>
  <si>
    <t>FDRSCD-096-2025 (127863)</t>
  </si>
  <si>
    <t>120-2025-CPS-P (127863)</t>
  </si>
  <si>
    <t>LIZETH CAMILA VITOLA JIMENEZ</t>
  </si>
  <si>
    <t>https://community.secop.gov.co/Public/Tendering/OpportunityDetail/Index?noticeUID=CO1.NTC.7622279&amp;isFromPublicArea=True&amp;isModal=False</t>
  </si>
  <si>
    <t>CO1.BDOS.7608163</t>
  </si>
  <si>
    <t>CO1.PCCNTR.7484113</t>
  </si>
  <si>
    <t>PRESTAR LOS SERVICIOS PROFESIONALES PARA ATENDER INTEGRALMENTE DESDE LOS CONOCIMIENTOS DE LA FISIOTERAPIA, A MUJERES CAMPESINAS DE LA LOCALIDAD DE SUMAPAZ, A PARTIR DE ACCIONES DE PREVENCIÓN Y ATENCIÓN INDIVIDUAL Y COLECTIVA. 2541</t>
  </si>
  <si>
    <t>1. Realizar técnicas manuales esenciales en la fisioterapia, como masajes, movilizaciones articulares y otras terapias manuales para aliviar el dolor y mejorar la movilidad de las mujeres campesinas. 2. Diseñar e implementar planes de tratamiento personalizados y grupales a las mujeres cuidadoras de la localidad según sus necesidades físicas y condiciones de salud. 3. Realizar el abordaje de las condiciones médicas específicas con un enfoque de género y derechos humanos de las mujeres, garantizando que cada mujer reciba un tratamiento adecuado, digno y respetuoso. 4. Consolidar una base de datos con la información de las atenciones realizadas a las mujeres cuidadoras, donde se desagregue la cuenca y veredas en las que se brindaron. 5. Realizar visitas en las diferentes veredas de la localidad para brindar atención de fisioterapia a las mujeres cuidadoras que la requieran. 6. Las demás que demande la administración local que corresponda a la naturaleza del contrato y que sean necesarias para la consecución del fin del objeto contractual</t>
  </si>
  <si>
    <t>Nivel academico: Profesional; profesion(es): ciencias de la salud ,fisioterapia ; observacion(es): profesional en NBC ciencias de la salud, fisioterapia. con 24 meses de experiencia profesional</t>
  </si>
  <si>
    <t>FDRSCD-097-2025 (130062)</t>
  </si>
  <si>
    <t>121-2025-CPS-P (130062)</t>
  </si>
  <si>
    <t>https://community.secop.gov.co/Public/Tendering/OpportunityDetail/Index?noticeUID=CO1.NTC.7623552&amp;isFromPublicArea=True&amp;isModal=False</t>
  </si>
  <si>
    <t>CO1.BDOS.7609190</t>
  </si>
  <si>
    <t>CO1.PCCNTR.7484754</t>
  </si>
  <si>
    <t>PRESTAR LOS SERVICIOS PROFESIONALES PARA EJECUTAR ACTIVIDADES DE SEGUIMIENTO, CONTROL E IMPLEMENTACIÓN DEL SISTEMA DE GESTIÓN DE SEGURIDAD Y SALUD EN EL TRABAJO SG-SST DEL FONDO DE DESARROLLO RURAL DE SUMAPAZ</t>
  </si>
  <si>
    <t xml:space="preserve">ADICIÓN Y PRORROGA NÚMERO 1° AL CONTRATO DE PRESTACIÓN DE SERVICIOS NO. 121-2025-CPS-P (130062), CELEBRADO ENTRE EL FONDO DE DESARROLLO RURAL DE SUMAPAZ Y DIEGO FERNANDO BERNAL LOPEZCLÁUSULA PRIMERA. – ADICIONAR el Contrato De Prestación De Servicios No. 042-2025-CPS-P (124885), en la suma de DIECIOCHO MILLONES DE PESOS M/CTE ($18.000.000) del rubro O230117459920242289 “Movilidad para Sumapaz”, de conformidad con las consideraciones aquí señaladas, para un total del contrato de CINCUENTA Y CUATRO MILLONES DE PESOS ($ 54.000.000). CLÁUSULA SEGUNDA. - PRORROGAR el plazo de ejecución del Contrato De Prestación De Servicios No. 121
2025-CPS-P (130062), por el término de MESES (03) MESES calendario a partir del CATORCE (14) DE AGOSTO DE 2025 y hasta el TRECE (13) de NOVIEMBRE de 2025.  </t>
  </si>
  <si>
    <t>1. Elaborar y hacer seguimiento al Plan de Trabajo Anual de Seguridad y Salud en el Trabajo de la Alcaldía Local de Sumapaz de acuerdo a los lineamientos del proceso de talento humano de la Secretaria de Gobierno                                                                                                                                                                                                                                                                                                                                                                                2. Apoyar en el desarrollo de actividades de prevención de enfermedades profesionales y accidentes de trabajo, que se puedan presentar en la Alcadía Local                                                                                     3. Organizar e implementar los temas de seguridad y salud en el trabajo en el Fondo de Desarrollo Rural Sumapaz y en los procesos de inversión que se requiera, de conformidad con lo señalado por el nivel central.                                                                                                                                                                                                                                                                                                                                                              4. Diseñar e implementar programas de seguridad y salud en el trabajo en los diferentes proyectos del Fondo de Desarrollo Rural de Sumapaz e identificar los factores de riesgo registrándolos en una matriz y socializarlos con el contratista y funcionarios del Fondo de Desarrollo Rural de Sumapaz                                                                                                                                                                             5. Desarrollo el panorama de factores de riesgo del Fondo de Desarrollo Rural de Sumapaz y en los procesos de inversión que se requiera.                                                                                                                                                     6. Realizar inspecciones de seguridad, identificando los factores de riesgo que puedan alterar la salud de los trabajadores y daños en las sedes del Fondo de Desarrollo Rural de Sumapaz.                        7. Realizar seguimiento y consolidación a los autos, resoluciones y demás requerimientos ambientales que requieran las autoridades ambientales competentes 8. Las demás demandas la administración local que corresponde a la naturaleza del contrato y que sean necesarias para la consecución del fin del objeto contractual.</t>
  </si>
  <si>
    <t>Nivel academico: profesional; profesion(es): ingeniería ambiental,ingeniero sanitario y ambiental,ingeniería del desarrollo ambiental; observacion(es): profesional en NBC ingenieria ambiental, sanitaria y afines.con 24 meses de experiencia profesional</t>
  </si>
  <si>
    <t>FDRSCD-098-2025 (127708)</t>
  </si>
  <si>
    <t>122-2025-CPS-AG (127708)</t>
  </si>
  <si>
    <t>https://community.secop.gov.co/Public/Tendering/OpportunityDetail/Index?noticeUID=CO1.NTC.7628069&amp;isFromPublicArea=True&amp;isModal=False</t>
  </si>
  <si>
    <t>CO1.BDOS.7613285</t>
  </si>
  <si>
    <t>CO1.PCCNTR.7488815</t>
  </si>
  <si>
    <t>PRESTAR SUS SERVICIOS ADMINISTRATIVOS PARA REALIZAR EL APOYO LOGÍSTICO Y OPERATIVO DE LAS ACTIVIDADES QUE SE DESARROLLAN POR LA ALCALDÍA LOCAL DE SUMAPAZ. 2327</t>
  </si>
  <si>
    <t xml:space="preserve">LOGÍSTICA INTEGRAL </t>
  </si>
  <si>
    <t>ADICIÓN Y PRORROGA NÚMERO 1° AL CONTRATO DE PRESTACIÓN DE SERVICIOS No. 122-2025-CPS-AG (127708), CELEBRADO ENTRE EL FONDO DE DESARROLLO RURAL DE SUMAPAZ Y CESAR ORLANDO REY MEDINA.CLÁUSULA PRIMERA. – ADICIONAR el Contrato De Prestación De Servicios No. 122-2025-CPS-AG (127708), 
en la suma de OCHO MILLONES OCHOCIENTOS VEINTE MIL PESOS M/CTE ($8.820.000),  del rubro O230117459920242327 “Fortalecimiento Institucional y sedes administrativas”, de conformidad con las consideraciones aquí señaladas, para un total del contrato de VEINTISEIS MILLONES CUATROCIENTOS SESENTA MIL PESOS M/CTE ($ $26.460.000). 
CLÁUSULA SEGUNDA. - PRORROGAR el plazo de ejecución del Contrato De Prestación De Servicios No. 122-2025-CPS-AG (127708), por el término de TRES (03) MESES calendario a partir del VEINTICUATRO (24) de AGOSTO de 2025 y hasta el VEINTITRES (23) de NOVIEMBRE de 2025.</t>
  </si>
  <si>
    <t>1. Realizar las acciones logísticas y operativas de las actividades y/o para el desarrollo de los eventos del Fondo de Desarrollo Rural 2. Participar en la adecuación de las condiciones locativas de los espacios en los que se lleven a cabo reuniones, eventos y/o activades en la localidad de Sumapaz. 3. Realizar el mantenimiento periódico de carácter preventivo de los bienes e inmuebles en las sedes y corregidurías de la Alcaldía Local de Sumapaz 4. Apoyar a los profesionales de la Alcaldía con el cumplimiento de las actividades operativas y logísticas que le sean designadas. 5. Asistir y apoyar logísticamente a las reuniones y eventos presenciales, entre otros, que le sean designados. 6. Las demás que demande la administración local que corresponda a la naturaleza del contrato y que sean necesarias para la consecución del fin del objeto contractual.</t>
  </si>
  <si>
    <t>Título de Bachiller en cualquier modalidad. Con 24 meses de experiencia laboral debidamente</t>
  </si>
  <si>
    <t>123-2025-CPS-AG (127862)</t>
  </si>
  <si>
    <t>SANTIAGO ARBOLEDA REINA CEDIDO A  MARLON PEÑA GARZON</t>
  </si>
  <si>
    <t>CO1.PCCNTR.7487275</t>
  </si>
  <si>
    <t>SANTIAGO:1014307671//MARLON:79595136</t>
  </si>
  <si>
    <t>CESIÓN Y CLAUSULADO DEL CONTRATO DE PRESTACIÓN DE SERVICIOS NÚMERO  123-2025-CPS-AG (127862), CELEBRADO ENTRE EL FONDO DE DESARROLLO RURAL DE  SUMAPAZ, SANTIAGO ARBOLEDA REINA Y MARLON PEÑA GARZON.EL CESIONARIO iniciará la ejecución del CONTRATO DE PRESTACIÓN DE SERVICIOS  No. 123-2025-CPS-AG (127862) a partir del VEINTICINCO (25) DE JUNIO de 2025 hasta el DIECISIETE (17) DE AGOSTO DE 2025.                                                                                                                                                                                                                           ADICIÓN Y PRORROGA NÚMERO 1° AL CONTRATO DE PRESTACIÓN DE SERVICIOS  NO. 123-2025-CPS-P (127862), CELEBRADO ENTRE EL FONDO DE DESARROLLO RURAL DE 
SUMAPAZ Y MARLON PEÑA GARZÓN.CLÁUSULA PRIMERA. – ADICIONAR el Contrato De Prestación De Servicios No 123-2025-CPS-P (127862), en 
la suma de OCHO MILLONES OCHOCIENTOS VEINTE MIL PESOS M/CTE ($8.820.000) del rubro O230117459920242324 “Acciones para el cuidado de la salud y el bienestar de las y los Sumapaceños”, de conformidad con las consideraciones aquí señaladas, para un total del contrato de VEINTISEIS MILLONES CUATROCIENTOS SESENTA MIL PESOS M/CTE ($ 26.460.000).  CLÁUSULA SEGUNDA. - PRORROGAR el plazo de ejecución del Contrato De Prestación De Servicios No. 123-2025-CPS-P (127862), por el término de TRES (03) MESES calendario a partir del DIECIOCHO (18) de AGOSTO de 2025 y hasta el DIECISIETE (17) de NOVIEMBRE de 2025</t>
  </si>
  <si>
    <t>124-2025-CPS-P (127539)</t>
  </si>
  <si>
    <t>YEISON MAURICIO RICO PALACIOS CEDIDO A DANIEL STEVEN SALAMANCA MELO</t>
  </si>
  <si>
    <t>CO1.PCCNTR.7494344</t>
  </si>
  <si>
    <t>YEISON:1032656345//DANIEL:1013686364</t>
  </si>
  <si>
    <t>CESIÓN Y CLAUSULADO DEL CONTRATO DE PRESTACIÓN DE SERVICIOS NÚMERO 124 2025-CPS-P (127539) CELEBRADO ENTRE EL FONDO DE DESARROLLO RURAL DE SUMAPAZ, YEISON MAURICIO RICO PALACIOS Y DANIEL STEVEN SALAMANCA MELO.EL CESIONARIO iniciará la ejecución del CONTRATO DE PRESTACIÓN DE SERVICIOS No. 124-2025 CPS-P (127539), a partir del SEIS (06) DE JUNIO de 2025 hasta el DIECISEIS (16) DE AGOSTO DE 2025.                                                                                                             ADICIÓNYPRORROGANÚMERO1°ALCONTRATODEPRESTACIÓNDESERVICIOSNO. 124-2025-CPS-P (127539), CELEBRADO ENTRE EL FONDO DE DESARROLLORURALDE
 SUMAPAZYDANIELSTEVENSALAMANCAMELO CLÁUSULA PRIMERA.– ADICIONAR el Contrato De Prestación De Servicios No. 042-2025-CPS-P (124885),
 en la suma de QUINCE MILLONES CIENTO VEINTE MIL PESOS M/CTE ($15.120.000). del rubroO230117459920242388 “Recreación y Deporte para Sumapaz”, de conformidad con las consideraciones aquí señaladas,para un total del contrato de CUARENTA Y CINCO MILLONES TRESCIENTOS SESENTA MIL PESOS
 M/CTE($45.360.000).CLÁUSULA SEGUNDA.- PRORROGAR el plazo de ejecución del Contrato De Prestación De Servicios No. 1242025-CPS-P (127539), por el término de TRES (03) MESES calendario a partir del DIECISIETE (17) de AGOSTO de 2025 y hasta el DIECISEIS (16) de NOVIEMBRE de 2025.</t>
  </si>
  <si>
    <t>FDRSCD-099-2025 (125194)</t>
  </si>
  <si>
    <t>125-2025-CPS-P (125149)</t>
  </si>
  <si>
    <t>https://community.secop.gov.co/Public/Tendering/OpportunityDetail/Index?noticeUID=CO1.NTC.7653168&amp;isFromPublicArea=True&amp;isModal=False</t>
  </si>
  <si>
    <t>CO1.BDOS.7635945</t>
  </si>
  <si>
    <t>CO1.PCCNTR.7510701</t>
  </si>
  <si>
    <t>PRESTAR LOS SERVICIOS PROFESIONALES PARA APOYAR LA PLANEACIÓN DE LOS PROYECTOS DE INVERSIÓN DE PARTICIPACIÓN INCIDENTE QUE EJECUTE EL FONDO DE DESARROLLO RURAL DE SUMAPAZ. 2696</t>
  </si>
  <si>
    <t>ADICIÓN Y PRORROGA NÚMERO 1° AL CONTRATO DE PRESTACIÓN DE SERVICIOS NO. 125-2025-CPS-P (125149), CELEBRADO ENTRE EL FONDO DE DESARROLLO RURAL DE SUMAPAZ Y YUVER ANDRES MORALES DIAZ.CLÁUSULA PRIMERA. – ADICIONAR el Contrato De Prestación De Servicios No. 125-2025-CPS-P (125149), en 
la suma de VEINTIUN MILLONES SEISCIENTOSS MIL PESOS M/CTE ($21.600.000) del rubro  O230117459920242696 “Participación incidente en Sumapaz”, de conformidad con las consideraciones aquí señaladas, para un total del contrato de SESENTA Y CUATRO MILLONES OCHOCIENTOS MIL PESOS M/CTE ($ 64.800.000). CLÁUSULA SEGUNDA. - PRORROGAR el plazo de ejecución del Contrato De Prestación De Servicios No. 1252025-CPS-P (125149), por el término de TRES (03) MESES calendario a partir del DIECINUEVE (19) de AGOSTO 
de 2025 y hasta el DIECIOCHO (18) de NOVIEMBRE de 2025.</t>
  </si>
  <si>
    <t>1. Promover estrategias de participación ciudadana y comunitaria vinculantes con los propósitos del Plan de Desarrollo Local y realizar acompañamiento a la Administración Local en las diferentes instancias de participación que le sean delegadas por la/el alcalde(sa). 2. Realizar la actualización de los Documentos Técnicos de Soporte (DTS) y solicitar la actualización de las Fichas EBI, así como elaborar los estudios previos y apoyar la gestión contractual de los proyectos de Participación que le sean designados, (Especificaciones técnicas, estudios de mercado, análisis del sector, criterios de verificación y calificación, condiciones del contrato, respuestas a observaciones, adendas, verificaciones técnicas, entre otros). 3. Realizar el seguimiento a la ejecución de los contratos de Participación que le sean designados (Apoyo a la supervisión, revisión de informes, modificaciones contractuales, programación de PAC). 4. Asistir, a las reuniones, comités y capacitaciones, entre otros, representar a la Administración en los espacios de participación y hacer parte de los comités que le sean designados. 5. Asistir a las diferentes mesas, reuniones y comités que en el que le sea convocado en marco del desarrollo metodológico y seguimiento de la fase II de los presupuestos participativos.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</si>
  <si>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Nivel academico: profesional; Profesion(es): administraciónpública,contaduria pública,economía,administración de empresas,profesional en ciencias economicas ,profesional enciencias administrativas ; observacion(es): profesional nbc educación,o economía, administración, contaduria y afines.con 24 meses de experiencia profesional</t>
  </si>
  <si>
    <t>FDRSCD-099-2025 (125149)</t>
  </si>
  <si>
    <t>126-2025-CPS-P (125149)</t>
  </si>
  <si>
    <t>CO1.PCCNTR.7509110</t>
  </si>
  <si>
    <t xml:space="preserve">ADICIÓN Y PRORROGA NÚMERO 1° AL CONTRATO DE PRESTACIÓN DE SERVICIOS NO. 126-2025-CPS-P (125149), CELEBRADO ENTRE EL FONDO DE DESARROLLO RURAL DE SUMAPAZ Y ANGIE CAROLINA PRIETO ALVARADO.CLÁUSULA PRIMERA. – ADICIONAR el Contrato De Prestación De Servicios No. 126-2025-CPS-P (125149), en 
la suma de VEINTIÚN MILLONES SEISCIENTOS MIL PESOS M/CTE ($21.600.000), del rubro O230117459920242696 “Participación incidente en Sumapaz”, de conformidad con las consideraciones aquí señaladas, para un total del contrato de SESENTA Y CUATRO MILLONES OCHOCIENTOS MIL PESOS M/CTE ($ 64.800.000).  
CLÁUSULA SEGUNDA. - PRORROGAR el plazo de ejecución del Contrato De Prestación De Servicios No. 126-2025-CPS-P (125149), por el término de TRES (03) MESES calendario a partir del diecinueve (19) de agosto de 2025 y hasta el dieciocho (18) de noviembre de 2025.  </t>
  </si>
  <si>
    <t>127-2025-CPS-P (127539)</t>
  </si>
  <si>
    <t>CO1.PCCNTR.7507026</t>
  </si>
  <si>
    <t xml:space="preserve">ADICIÓN Y PRORROGA NÚMERO 1° AL CONTRATO DE PRESTACIÓN DE SERVICIOS NO. 127-2025-CPS-P (127539), CELEBRADO ENTRE EL FONDO DE DESARROLLO RURAL DE SUMAPAZ Y CAMILO HERNÁNDEZ ORTEGA.CLÁUSULA PRIMERA. – ADICIONAR el Contrato De Prestación De Servicios No. 042-2025-CPS-P (124885), en 
la suma de QUINCE MILLONES CIENTO VEINTE MIL PESOS M/CTE ($15.120.000) del rubro O230117459920242388 “Recreación y Deporte para Sumapaz”, de conformidad con las consideraciones aquí señaladas, para un total del contrato de CUARENTA Y CINCO MILLONES TRESCIENTOS SESENTA MIL PESOS M/CTE ($ 45.360.000). 
CLÁUSULA SEGUNDA. - PRORROGAR el plazo de ejecución del Contrato De Prestación De Servicios No. 042-2025-CPS-P (124885), por el término de TRES (03) MESES calendario a partir del DIECIOCHO (18) de AGOSTO de 2025 y hasta el DIECISIETE (17) de NOVIEMBRE de 2025.  </t>
  </si>
  <si>
    <t>FDRSCD-100-2025 (125185)</t>
  </si>
  <si>
    <t>128-2025-CPS-AG (125185)</t>
  </si>
  <si>
    <t>SONIA PATRICIA PALACIOS VILLAMIZAR</t>
  </si>
  <si>
    <t>https://community.secop.gov.co/Public/Tendering/OpportunityDetail/Index?noticeUID=CO1.NTC.7655438&amp;isFromPublicArea=True&amp;isModal=False</t>
  </si>
  <si>
    <t>CO1.BDOS.7640317</t>
  </si>
  <si>
    <t>CO1.PCCNTR.7510581</t>
  </si>
  <si>
    <t>PRESTAR LOS SERVICIOS COMO AUXILIAR ADMINISTRATIVO EN LOS PROCESOS DE INFRAESTRUCTURA QUE SE EJECUTAN CON LOS RECURSOS DEL FONDO DE DESARROLLO RURAL DE SUMAPAZ</t>
  </si>
  <si>
    <t>1. Apoyar a los profesionales en la verificación de los repuestos, insumos y demás procedimientos que se le realicen a los vehículos del parque automotor de propiedad del FDRS con el fin de garantizar el correcto funcionamiento de estos. 2. Apoyar a los profesionales que manejan el automotor de propiedad del FDRS en la solicitud de cotizaciones, elaboración de Estudios del Sector y de mercado, para los procesos de contratación. y demás actividades requeridas. 3. Apoyar la elaboración, incluir informacion y actualización de manera permanente de la matriz de seguimiento de repuestos, reparaciones y demás de cada uno de los vehículos que conforman el parque automotor propiedad del Fondo de Desarrollo Rural de Sumapaz. 4. Apoyar en la planeación, contratación y ejecución de los programas de mantenimiento preventivo y correctivo de los vehículos de propiedad o tenencia del FDRS. 5. Apoyar la elaboración de los informes técnicos solicitados y las respuestas a la comunidad y a las entidades sobre los temas relacionados con los proyectos a cargo del área. 6. Las demás que demande la administración local que corresponda a la naturaleza del contrato y que sean necesarias para la consecución del fin del objeto contractual.</t>
  </si>
  <si>
    <t>Nivel academico: Bachiller; observacion(es): título de bachiller en cualquier modalidad. con 36 meses de experiencia laboral debidamente certificada</t>
  </si>
  <si>
    <t>Tres años de eperiencia laboral</t>
  </si>
  <si>
    <t>129-2025-CPS-AG (127708)</t>
  </si>
  <si>
    <t>CO1.PCCNTR.7509856</t>
  </si>
  <si>
    <t>ADICIÓN Y PRORROGA NÚMERO 1° AL CONTRATO DE PRESTACIÓN DE SERVICIOS No. 129-2025-CPS-AG (127708), CELEBRADO ENTRE EL FONDO DE DESARROLLO RURAL DE SUMAPAZ Y EDWIN FERNNEY PENAGOS SOACHA.CLÁUSULA PRIMERA. – ADICIONAR el Contrato De Prestación De Servicios No. 129-2025-CPS-AG (127708), 
en la suma de OCHO MILLONES OCHOCIENTOS VEINTE MIL PESOS M/CTE ($8.820.000),  del rubro O230117459920242327 “Fortalecimiento Institucional y sedes administrativas”, de conformidad con las consideraciones aquí señaladas, para un total del contrato de VEINTISEIS MILLONES CUATROCIENTOS SESENTA MIL 
PESOS M/CTE ($ 26.460.000),  CLÁUSULA SEGUNDA. - PRORROGAR el plazo de ejecución del Contrato De Prestación De Servicios No. 129-2025-CPS-AG (12778), por el término de TRES (03) MESES calendario a partir del CUATRO (04) de SEPTIEMBRE de 2025 y hasta el TRES (03) de DICIEMBRE de 2025.</t>
  </si>
  <si>
    <t>FDRSCD-101-2025 (125638)</t>
  </si>
  <si>
    <t>130-2025-CPS-AG (125638)</t>
  </si>
  <si>
    <t>https://community.secop.gov.co/Public/Tendering/OpportunityDetail/Index?noticeUID=CO1.NTC.7655483&amp;isFromPublicArea=True&amp;isModal=False</t>
  </si>
  <si>
    <t>CO1.BDOS.7640610</t>
  </si>
  <si>
    <t>CO1.PCCNTR.7510651</t>
  </si>
  <si>
    <t>PRESTAR SUS SERVICIOS DE APOYO TÉCNICO AL ÁREA DE GESTIÓN DE DESARROLLO LOCAL, EN LA EJECUCIÓN DE LAS OBRAS DE INFRAESTRUCTURA VIAL DE LA ALCALDÍA LOCAL DE SUMAPAZ</t>
  </si>
  <si>
    <t xml:space="preserve">ADICIÓN Y PRÓRROGA NÚMERO 1° AL CONTRATO DE PRESTACIÓN DE SERVICIOS NO. 130-2025-CPS-AG (125638) CELEBRADO ENTRE EL FONDO DE DESARROLLO RURAL DE SUMAPAZ Y SULMA NATALIA LOPEZ ROJAS.CLÁUSULA PRIMERA. – ADICIONAR el Contrato De Prestación De Servicios No. 130-2025-CPS-AG (125638), en la suma de DOCE MILLONES SEISCIENTOS MIL PESOS M/CTE ($12.600.000) del rubro O230117459920242289 “Movilidad para Sumapaz””, de conformidad con las consideraciones aquí señaladas, para un total del contrato de TREINTA Y SIETE MILLONES OCHOCIENTOS MIL PESOS M/CTE ($37.800.000). CLÁUSULA SEGUNDA. - PRORROGAR el plazo de ejecución del Contrato De Prestación De Servicios No. 130-2025-CPS-AG (125638), por el término de TRES (3) MESES calendario a partir del 19 de agosto de 2025 y hasta el 18 de noviembre de 2025.  </t>
  </si>
  <si>
    <t>1. Brindar apoyo técnico a los profesionales de infraestructura y Malla vial en la elaboración de informes, proyección de respuestas y demás documentos que le sean indicados por el apoyo a la supervisión. 2. Apoyar a los profesionales de Infraestructura y Malla Vial, en la formulación de los procesos contractuales que requiera la alcaldía Local. 3. Brindar apoyo en el manejo del aplicativo de correspondencia institucional (ORFEO) del apoyo a la supervisión y llevar un estricto control y seguimiento de los requerimientos realizados a través de este, así como, el correo electrónico y demás. 4. Apoyar la verificación técnica de contratos de vigencias anteriores que se le asignen a los profesionales de infraestructura y que se encuentren en proceso de terminación para su respectiva liquidación. 5. Apoyar en la asistencia a comités y elaboración de actas y demás documentos que se requieran actas de reunión, memorandos, oficios, minutas, derechos de petición, proposiciones, entre otros que le sean designados. 6. Las demás que demande la administración local que correspondan a la naturaleza del contrato y quesean necesarias para la consecución del fin del objeto contractual.</t>
  </si>
  <si>
    <t>Nivel academico: Tecnólogo; profesion(es): tecnólogo en construcción,tecnico en construcciones civiles ,tecnico construccion obras civiles edificacion y obra civil , tecnico de administracion de obras civiles ,tecnico en gestion de obras civiles y construcciones,tecnologia en obras civile observacion(es): o acreditación y aprobación del 50% o más de un plan de estudios de una carrera profesional</t>
  </si>
  <si>
    <t>FDRSCD-102-2025 (127818)</t>
  </si>
  <si>
    <t>131-2025-CPS-AG (127818)</t>
  </si>
  <si>
    <t>FANNY AURORA RUBIANO RICO CEDIDO A DEISY XIOMARA BEJARANO PEDREROS</t>
  </si>
  <si>
    <t>https://community.secop.gov.co/Public/Tendering/OpportunityDetail/Index?noticeUID=CO1.NTC.7662121&amp;isFromPublicArea=True&amp;isModal=False</t>
  </si>
  <si>
    <t>CO1.BDOS.7640066</t>
  </si>
  <si>
    <t>CO1.PCCNTR.7516025</t>
  </si>
  <si>
    <t>FANNY:1022928085//DEISY:1022972260</t>
  </si>
  <si>
    <t>CESIÓN Y CLAUSULADO DEL CONTRATO DE PRESTACIÓN DE SERVICIOS NÚMERO 131-2025-CPS-AG (127818), CELEBRADO ENTRE EL FONDO DE DESARROLLO RURAL DE SUMAPAZ, FANNY AURORA RUBIANO RICO Y DEISY XIOMARA BEJARANO PEDREROS.LA CESIONARIA iniciará la ejecución del CONTRATO DE PRESTACIÓN DE SERVICIOS No 131-2025-CPS-AG (127818) a partir del diez (10) de junio de 2025 hasta el diecinueve (19) de agosto de 2025.                                                                                                                                                                                                             ADICIÓN Y PRORROGA NÚMERO 1° AL CONTRATO DE PRESTACIÓN DE SERVICIOS  NO. 131-2025-CPS-AG (127818), CELEBRADO ENTRE EL FONDO DE DESARROLLO RURAL DE SUMAPAZ Y DEISY XIOMARA BEJARANO PEDREROS.CLÁUSULA PRIMERA. – ADICIONAR el Contrato De Prestación De Servicios No. 131-2025-CPS-AG (127818), 
en la suma de QUINCE MILLONES CIENTO VEINTE MIL PESOS M/CTE ($ 15.120.000) del rubro O230117459920242541 “Bienestar para las Mujeres de Sumapaz”, de conformidad con las consideraciones aquí señaladas, para un total del contrato de CUARENTA Y CINCO MILLONES TRECIENTOS SESENTA MIL PESOS M/CTE ($ 45.360.000).  CLÁUSULA SEGUNDA. - PRORROGAR el plazo de ejecución del Contrato De Prestación De Servicios No. 131-2025-CPS-AG (127818), por el término de TRES (03) MESES calendario a partir del VEINTE (20) de AGOSTO de 2025 y hasta el DIECINUEVE (19) de NOVIEMBRE de 2025.                                                                                                                                                                                                                                            ACTA DE SUSPENSIÓN I  CONTRATO DE PRESTACIÓN DE SERVICIOS 131-2025-CPS-P (127818)FECHA SUSPENSIÓN :28 de octubre de 2025PLAZO DE SUSPENSIÓN I :catorce (14) día.El día veintiocho (28) de octubre de 2025, la Contratista DEISY XIOMARA BEJARANO PEDREROS y el Alcalde Local de Sumapaz, DIEGO RAMIRO GARCÍA BEJARANO, de acuerdo con la solicitud de modificación No. 2 con memorando No. 20257020028453, mediante la cual solicitó la suspensión del contrato No. 131-2025-CPS-P (127818) por el término de Catorce (14) días calendario, por motivos de un viaje programado con anterioridad; se realiza SUSPENSIÓN I del CONTRATO DE PRESTACIÓN DE SERVICIOS No. 131-2025-CPS-P (127818), celebrado entre las partes, a partir del veintiocho (28) de octubre de 2025 con reinicio el día once (11) de noviembre de 2025;                                                                                                                                            ACTA DE REINICIO I CONTRATO DE PRESTACIÓN DE SERVICIOS 131-2025-CPS-P (127818) El día 11 de Noviembre de 2025, se suscribe la presente acta de reinicio del contrato de Prestación de Servicios No. 131-2025-CPS-P (127818), celebrado entre la señora DEISY XIOMARA BEJARANO PEDREROS en calidad de contratista  y el señor DIEGO RAMIRO GARCÍA BEJARANO en su condición de Alcalde Local de Sumapaz</t>
  </si>
  <si>
    <t>1. Realizar implementación de estrategias para la optimización de procesos, en el marco del sistema local de cuidado y derechos de las mujeres en sus diferencias y diversidades. 2. Brindar acompañamiento a las entidades e instancias de participación local, de acuerdo con los lineamientos del Fondo de Desarrollo Rural de Sumapaz. 3. Programar, asistir y acompañar las jornadas locales para la promoción de los derechos de las mujeres, en articulación con las entidades competentes, organizaciones sociales y comunitarias, de acuerdo con los lineamientos establecidos por la supervisión. 4. Adelantar el acopio, selección, clasificación, estructura y elaboración de los análisis técnicos, de costos, estudios de mercado y factibilidad, y demás información necesaria para la formulación de los proyectos de acuerdo con los requerimientos técnicos dados por la administración local. 5. Realizar la elaboración de respuestas a memorandos, derechos de petición, así como a requerimientos de cualquier ente de control, entes estatales y/o actores civiles, cuando le sea requerido. 6. Asistir a las reuniones, mesas técnicas, mesas de trabajo, a las que sea convocada para el adecuado cumplimiento del objeto del contrato. 7. Cumplir las demás actividades relacionadas con el objeto del contrato que sean designadas por el (la) supervisor (a) del mismo.</t>
  </si>
  <si>
    <t>Nivel academico: profesional; profesion(es): Ciencias sociales, trabajo social,sociología,ciencias humanas; observacion(es): profesional en nbc ciencias sociales y humanas o sociologia, trabajo social y afines. sin experiencia profesional. sin experiencia profesional</t>
  </si>
  <si>
    <t>FDRSCD-103-2025 (130166)</t>
  </si>
  <si>
    <t>132-2025-CPS-P (130166)</t>
  </si>
  <si>
    <t>LUISA FERNANDA CEPEDA BENITEZ</t>
  </si>
  <si>
    <t>https://community.secop.gov.co/Public/Tendering/OpportunityDetail/Index?noticeUID=CO1.NTC.7655497&amp;isFromPublicArea=True&amp;isModal=False</t>
  </si>
  <si>
    <t>CO1.BDOS.7640428</t>
  </si>
  <si>
    <t>CO1.PCCNTR.7510666</t>
  </si>
  <si>
    <r>
      <rPr>
        <sz val="10"/>
        <color rgb="FF000000"/>
        <rFont val="Calibri"/>
        <family val="2"/>
      </rPr>
      <t xml:space="preserve">AMBIENTE/ </t>
    </r>
    <r>
      <rPr>
        <sz val="10"/>
        <color rgb="FFFF0000"/>
        <rFont val="Calibri"/>
        <family val="2"/>
      </rPr>
      <t>REACTIVACIÓN ECONOMICA</t>
    </r>
  </si>
  <si>
    <t>1. Brindar la prestación del servicio de asistencia técnica a pequeños y medianos productores locales para el mejoramiento de la producción, la transformación y la comercialización, realizando las actividades médico-veterinarias que se requieran. 2. Atender, hacer seguimiento y reporte de las urgencias médico-veterinarias que se requieran por parte del FDRS y/o la comunidad; tratando a los animales lesionados o enfermos, prescribiendo y administrando medicación, curando heridas, y/o realizando operaciones quirúrgicas de baja complejidad. Posteriormente, se deben realizar los respectivos reportes de atención y seguimiento realizados. 3. Realizar atención de urgencias médicos veterinarias que se requiera, jornadas de educación y sensibilización sobre la protección y el bienestar animal y jornadas de esterilización que se realice, jornadas de brigadas medico veterinaria, presentándose soportes y evidencia del servicio. 4.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5. Consolidar la información de los animales atendidos estableciendo la naturaleza de las enfermedades, los desórdenes o las lesiones. Realizar la exploración clínica de los animales y elaborar su historial clínico. 6. Asistir a los espacios de participación, reuniones, comités de contratación, capacitaciones, comités de seguimiento que sea convocado, designados, y/o delegado. 7. Realizar inseminación artificial en caso tal que no se encuentre el técnico para no perder la oportunidad de los celos presentados de manera natural y/o implementar sincronización de celos en las hembras bovinas que requieran el tratamiento. 8. Prestar apoyo profesional para desarrollar el componente pecuario en la línea de ordenamiento de finca y realizar jornadas de capacitación médico veterinarias a los productores rurales. 9. Entregar los registros, actas, bases de datos, entre otra documentación de cada una de los predios intervenidos. 10. Mantener actualizada la base de datos de asistencia técnica periódicamente, generando análisis de cuáles son las principales urgencias, atenciones prioritarias de la asistencia técnica Agropecuaria de la localidad. 11. Las demás actividades que demande la administración local que corresponda a la naturaleza del contrato y que sean necesarias para la consecución del fin del objeto contractual.</t>
  </si>
  <si>
    <t>Nivel academico: profesional; profesion(es): medicina veterinaria,zootecnia; observacion(es): título profesional en medicina¿veterinaria y/o zootecnia con tarjeta profesional vigente. con 24 meses de experiencia profesional debidamente certificada</t>
  </si>
  <si>
    <t>FDRSCD-104-2025 (126317)</t>
  </si>
  <si>
    <t>133-2025-CPS-AG (126317)</t>
  </si>
  <si>
    <t>LINA TATIANA GARZÓN GARZÓN</t>
  </si>
  <si>
    <t>https://community.secop.gov.co/Public/Tendering/OpportunityDetail/Index?noticeUID=CO1.NTC.7656316&amp;isFromPublicArea=True&amp;isModal=False</t>
  </si>
  <si>
    <t>CO1.BDOS.7641037</t>
  </si>
  <si>
    <t>CO1.PCCNTR.7511174</t>
  </si>
  <si>
    <t>PRESTAR LOS SERVICIOS COMO AUXILIAR ADMINISTRATIVO PARA EL ÁREA DE GESTIÓN DE DESARROLLO LOCAL, EN LOS TEMAS DE PARTICIPACIÓN DE LA ALCALDÍA LOCAL DE SUMAPAZ. 2696</t>
  </si>
  <si>
    <t>NIXON ENRIQUE PARRA MUÑOZ</t>
  </si>
  <si>
    <t xml:space="preserve">ADICIÓN Y PRÓRROGA NÚMERO 1° AL CONTRATO DE PRESTACIÓN DE SERVICIOS NO. 133-2025-CPS-AG (126317) CELEBRADO ENTRE EL FONDO DE DESARROLLO RURAL DE SUMAPAZ Y LINA TATIANA GARZÓN GARZON.CLÁUSULA PRIMERA. – ADICIONAR el Contrato De Prestación De Servicios No. 133-2025-CPS-AG (126317), en la suma de CUATRO MILLONES DOSCIENTOS MIL PESOS M/CTE ($4.200.000), del rubro O230117459920242696 “Participación incidente en Sumapaz”, de conformidad con las consideraciones aquí señaladas, 
para un total del contrato de VEINTIÚN MILLONES DE PESOS M/CTE ($21.000.000). CLÁUSULA SEGUNDA. - PRORROGAR el plazo de ejecución del Contrato De Prestación De Servicios No. 133-2025-CPS-AG (126317), por el término de DOS (02) MESES calendario a partir del veinticuatro (24) de octubre de 2025 y hasta el veintitrés (23) de diciembre de 2025. </t>
  </si>
  <si>
    <t>1. Apoyar administrativamente al Área de Gestión de Desarrollo Local para los temas de participación y los demás que se asignen. 2. Manejar el aplicativo de gestión documental de la entidad (ORFEO), realizando el seguimiento de la correspondencia, manteniéndolo actualizado en forma diaria, así como también revisión de los correos institucionales. 3. Elaborar, alimentar y actualizar de manera periódica una matriz que contenga la información, modificaciones, entre otros, de los contratos que se deriven del área de Gestión de Desarrollo Local para los temas de participación y los demás que se asignen 4. Realizar el proceso de gestión documental en la revisión técnica y administrativa de los informes producto de los contratos suscritos entre el FDRS y particulares, el apoyo será en la revisión técnica documental, foliación, programación en el PAC, radicación y seguimiento al mismo. 5. Realizar el acopio de la información requerida para la respuesta a los derechos de petición y demás requerimientos de la comunidad y de las diferentes entidades, así como también apoyar la elaboración de informes que le sean solicitados 6. Las demás que demande la administración local que corresponda a la naturaleza del contrato y que sean necesarias para la consecución del fin del objeto contractual.</t>
  </si>
  <si>
    <t>Nivel academico: Bachiller; observacion(es): título de bachiller en cualquier modalidad. con 24 meses de experiencia laboral debidamente certificada</t>
  </si>
  <si>
    <t xml:space="preserve">no se registro en sipse </t>
  </si>
  <si>
    <t>FDRS-CD-105-2025</t>
  </si>
  <si>
    <t>CIA-134-2025</t>
  </si>
  <si>
    <t>ORQUESTA FILARMONICA DE BOGOTA</t>
  </si>
  <si>
    <t>https://community.secop.gov.co/Public/Tendering/OpportunityDetail/Index?noticeUID=CO1.NTC.7833251&amp;isFromPublicArea=True&amp;isModal=False</t>
  </si>
  <si>
    <t>CO1.BDOS.7811666</t>
  </si>
  <si>
    <t>CO1.PCCNTR.7650854</t>
  </si>
  <si>
    <t xml:space="preserve">CONVENIO INTERADMINISTRATIVO </t>
  </si>
  <si>
    <t>AUNAR ESFUERZOS TÉCNICOS, ADMINISTRATIVOS, LOGÍSTICOS Y FINANCIEROS ENTRE LA ALCALDÍA LOCAL DE SUMAPAZ Y LA ORQUESTA FILARMÓNICA DE BOGOTÁ PARA LA CONTINUIDAD Y DESARROLLO DEL CENTRO FILARMÓNICO LOCAL, COMO UN ESPACIO PARA EL PROCESO DE FORMACIÓN MUSICAL IMPLEMENTADO POR LA ORQUESTA FILARMÓNICA DE BOGOTÁ Y DIRIGIDO A NIÑOS, NIÑAS, ADOLESCENTES Y JÓVENES DE LA LOCALIDAD DE SUMAPAZ</t>
  </si>
  <si>
    <t>LAURA VIVIANA BARRAGÁN CRUZ</t>
  </si>
  <si>
    <t>FUNCIONAMIENTO</t>
  </si>
  <si>
    <t>PRÓRROGA NO. 1 AL CONVENIO INTERADMINISTRATIVO NO. CIA-134-2025 CELEBRADO ENTRE EL FONDO DE DESARROLLO RURAL DE SUMAPAZ Y ORQUESTA FILARMÓNICA DE BOGOTÁCLÁUSULA PRIMERA. Prorrogar el plazo de ejecución del contrato en DOS (2) AÑOS más, contados a partir del día treinta y un (31) de diciembre de 2025 y hasta el treinta (30) de diciembre de 2027, para un plazo total de dos (2) años, nueve (9) meses y dieciséis (16) días.</t>
  </si>
  <si>
    <t>135-2025-CPS-AG (127818)</t>
  </si>
  <si>
    <t>CO1.PCCNTR.7515936</t>
  </si>
  <si>
    <t>ADICIÓN Y PRORROGA NÚMERO 1° AL CONTRATO DE PRESTACIÓN DE SERVICIOS NO. 135-2025-CPS-AG (127818), CELEBRADO ENTRE EL FONDO DE DESARROLLO RURAL DE SUMAPAZ Y LEONELA BLANCO CHÁVEZ.CLÁUSULA PRIMERA. – ADICIONAR el Contrato De Prestación De Servicios No. 135-2025-CPS-AG (127818), en la suma de QUINCE MILLONES CIENTO VEINTE MIL PESOS M/CTE ($15.120.000) del rubro O230117459920242541 “Bienestar para las Mujeres de Sumapaz”, de conformidad con las consideraciones aquí 
señaladas, para un total del contrato de CUARENTA Y CINCO MILLONES TRECIENTOS SESENTA MIL PESOS M/CTE ($ 45.360.000).  
CLÁUSULA SEGUNDA. - PRORROGAR el plazo de ejecución del Contrato De Prestación De Servicios No. 135-2025-CPS-AG (127818), por el término de TRES (03) MESES calendario a partir del VEINTE (20) de AGOSTO de 2025 y hasta el DIECINUEVE (19) de NOVIEMBRE de 2025.</t>
  </si>
  <si>
    <t>FDRSCD-106-2025 (126405)</t>
  </si>
  <si>
    <t>136-2025-CPS-AG (126405)</t>
  </si>
  <si>
    <t>https://community.secop.gov.co/Public/Tendering/OpportunityDetail/Index?noticeUID=CO1.NTC.7666630&amp;isFromPublicArea=True&amp;isModal=False</t>
  </si>
  <si>
    <t>CO1.BDOS.7647829</t>
  </si>
  <si>
    <t>CO1.PCCNTR.7519909</t>
  </si>
  <si>
    <t>PRESTAR LOS SERVICIOS TECNOLÓGOS PARA APOYAR A LA ALCALDÍA LOCAL DE SUMAPAZ EN LA IMPLEMENTACIÓN DEL SISTEMA INTEGRADO DE GESTIÓN Y EL SG- SST, ORIENTADOS POR EL NIVEL CENTRAL. 2289</t>
  </si>
  <si>
    <t>ADICIÓN Y PRORROGA NÚMERO 1° AL CONTRATO DE PRESTACIÓN DE SERVICIOS NO. 136-2025-CPS-AG (126405), CELEBRADO ENTRE EL FONDO DE DESARROLLO RURAL DE SUMAPAZ Y ISIS KATHERINE ESPITIA TORRES.CLÁUSULA PRIMERA. – ADICIONAR el Contrato De Prestación De Servicios No. 136-2025-CPS-AG (126405), 
en la suma de NUEVE MILLONES CIENTO SESENTA MIL PESOS M/CTE ($9.160.000) del rubro O230117459920242289 “Movilidad para Sumapaz”, de conformidad con las consideraciones aquí señaladas, para un total del contrato de CUARENTA Y CINCO MILLONES OCHOCIENTOS MIL PESOS M/CTE ($ 45.800.000). CLÁUSULA SEGUNDA. - PRORROGAR el plazo de ejecución del Contrato De Prestación De Servicios No. 136-2025-CPS-AG (126405), por el término de DOS (02) MESES calendario a partir del VEINTE (20) de OCTUBRE de 2025 y hasta el DIECINUEVE (19) de DICIEMBRE de 2025.</t>
  </si>
  <si>
    <t>. Verificar que el SG-Propuestos para los proyectos de inversión este acorde con los lineamientos definidos por el nivel central 2. Apoyar el desarrollo y seguimiento de los planes, programas y proyectos que se orienten desde la Dirección de talento Humano relacionado con seguridad y salud ocupacional, capacitación, bienestar, para ser implementadas en la alcaldía local de Sumapaz, siguiendo los lineamientos que para esto se establezcan. 3. Apoya la organización y desarrollo de actividades innovadoras relacionadas con acciones de capacitación formador seguridad y salud ocupacional, entre otros, que permitan fortalecer el desarrollo de las actividades de los equipos de trabajo de la Alcaldía Local, siguiendo los lineamientos establecidos por la Dirección de Talento Humano y de acuerdo con las orientaciones del profesional especializado del área. 4. Organizar e implementar los temas de seguridad y salud en el trabajo en el Fondo de Desarrollo Rural Sumapaz y en los procesos de inversión que se requiera, de conformidad con lo señalado por el nivel central. 5. . Diseñar e implementar programas de seguridad y salud en el trabajo en los diferentes proyectos del Fondo de Desarrollo Rural de Sumapaz e identificar los factores de riesgo registrándolos en una matriz y socializarlos con el contratista y funcionarios del Fondo de Desarrollo Rural de Sumapaz 6. Desarrollo el panorama de factores de riesgo del Fondo de Desarrollo Rural de Sumapaz y en los procesos de inversión que se requiera. 7. Realizar inspecciones de seguridad, identificando los factores de riesgo que puedan alterar la salud de los trabajadores y daños en las sedes del Fondo de Desarrollo Rural de Sumapaz. 8. Realizar seguimiento y consolidación a los autos, resoluciones y demás requerimientos ambientales que requieran las autoridades ambientales competentes 9. Las demás demandas la administración local que corresponde a la naturaleza del contrato y que sean necesarias para la consecución del fin del objeto contractual.</t>
  </si>
  <si>
    <t>Nivel academico: tecnólogo; profesion(es): tecnología en gestión integrada de la calidad, medio ambiente, seguridad y salud,tecnologia en gestion de calidad, seguridad, salud ocupacional y ambiente, tecnologia en aseguramiento de la calidad; observacion(es): título de formación técnica y/o tecnológica, o acreditación y aprobación del 50% o más de un plan de estudios de una carrera profesional. con 72 meses o más de experiencia laboral</t>
  </si>
  <si>
    <t>FDRSCD-107-2025 (126319)</t>
  </si>
  <si>
    <t>137-2025-CPS-P (126319)</t>
  </si>
  <si>
    <t>https://community.secop.gov.co/Public/Tendering/OpportunityDetail/Index?noticeUID=CO1.NTC.7662149&amp;isFromPublicArea=True&amp;isModal=False</t>
  </si>
  <si>
    <t>CO1.BDOS.7647152</t>
  </si>
  <si>
    <t>CO1.PCCNTR.7516206</t>
  </si>
  <si>
    <t>PRESTAR LOS SERVICIOS PROFESIONALES DE APOYO AL ÁREA DE GESTIÓN DE DESARROLLO LOCAL, DE LA ALCALDÍA LOCAL DE SUMAPAZ, ASOCIADOS A LA PARTICIPACIÓN INCIDENTE QUE EJECUTA EL FONDO DE DESARROLLO RURAL DE SUMAPAZ</t>
  </si>
  <si>
    <t>ADICIÓN Y PRORROGA NÚMERO 1° AL CONTRATO DE PRESTACIÓN DE SERVICIOS NO. 137-2025-CPS-P (126319), CELEBRADO ENTRE EL FONDO DE DESARROLLO RURAL DE SUMAPAZ Y NIXON ENRIQUE PARRA MUÑOZ.CLÁUSULA PRIMERA. – ADICIONAR el Contrato De Prestación De Servicios No. 137-2025-CPS-P (126319), en la suma de DIECIOCHO MILLONES DE PESOS M/CTE ($ 18.000.000) del rubro O230117459920242696 “Participación incidente en Sumapaz”,, de conformidad con las consideraciones aquí señaladas, para un total del contrato de CINCUENTA Y CUATRO MILLONES DE PESOS M/CTE ($ 54.000.000),  CLÁUSULA SEGUNDA. - PRORROGAR el plazo de ejecución del Contrato De Prestación De Servicios No. 137
2025-CPS-P (126319), por el término de TRES (03) MESES calendario a partir del DIECINUEVE (19) de AGOSTO de 2025 y hasta el DIECIOCHO (18) de NOVIEMBRE de 2025</t>
  </si>
  <si>
    <t>1. Apoyar las convocatorias de los diferentes procesos participativos que lidera la administración local de acuerdo con la oferta institucional. 2. Brindar orientación y asistencia técnica a los dignatarios y afiliados de las JAC e instancias de participación sobre los proyectos liderados por el Fondo de Desarrollo Rural de Sumapaz. 3.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4. Asistir, a las reuniones, comités y capacitaciones, entre otros, representar a la Administración en los espacios del sector y hacer parte de los comités e instancias de participación que le sean designados. 5. Las demás que le sean asignadas o delegadas y que correspondan a la naturaleza del objeto</t>
  </si>
  <si>
    <t>Nivel academico: Profesional; profesion(es): administración pública, contaduria pública,economía,administración de empresas, profesional en ciencias economicas ,profesional en ciencias administrativas ; observacion(es): profesional nbc economía, administración, contaduria y afines. con 24 meses de experiencia laboral debidamente certificada</t>
  </si>
  <si>
    <t>FDRSCD-108-2025 (125660)</t>
  </si>
  <si>
    <t>138-2025-CPS-AG (125660)</t>
  </si>
  <si>
    <t>https://community.secop.gov.co/Public/Tendering/OpportunityDetail/Index?noticeUID=CO1.NTC.7662120&amp;isFromPublicArea=True&amp;isModal=False</t>
  </si>
  <si>
    <t>CO1.BDOS.7647168</t>
  </si>
  <si>
    <t>CO1.PCCNTR.7515915</t>
  </si>
  <si>
    <t>PRESTAR SUS SERVICIOS COMO TÉCNICO PARA APOYARY DAR SOPORTE TÉCNICO AL ADMINISTRADOR Y USUARIO FINAL DE LA RED DE SISTEMAS Y TECNOLOGÍA E INFORMACIÓN DE LA ALCALDÍA LOCAL. 2327.</t>
  </si>
  <si>
    <t xml:space="preserve">ADICIÓN Y PRORROGA NÚMERO 1° AL CONTRATO DE PRESTACIÓN DE SERVICIOS NO. 138-2025-CPS-AG (125660), CELEBRADO ENTRE EL FONDO DE DESARROLLO RURAL DE SUMAPAZ Y REYNALDO RUBIO GALVIS.CLÁUSULA PRIMERA. – ADICIONAR el Contrato De Prestación De Servicios No. 138-2025-CPS-AG (125660), en la suma de TRECE MILLONES QUINIENTOS MIL PESOS M/CTE ($13.500.000) del rubro O230117459920242327 “Fortalecimiento Institucional y sedes administrativas”, de conformidad con las consideraciones 
aquí señaladas, para un total del contrato de CUARENTA MILLONES QUINIENTOS MIL PESOS M/CTE ($ 40.500.000).  
CLÁUSULA SEGUNDA. - PRORROGAR el plazo de ejecución del Contrato De Prestación De Servicios No. 138-2025-CPS-AG (125660), por el término de TRES (03) MESES calendario a partir del VEINTE (20) de AGOSTO de 2025 y hasta el DIECINUEVE (19) de NOVIEMBRE de 2025. </t>
  </si>
  <si>
    <t>1. Apoyar al administrador de red en el levantamiento del inventario y la elaboración del diagnóstico técnico de los recursos tecnológicos y licenciamientos de la Alcaldía Local. 2. Apoyar al administrador de la red en el seguimiento y acompañamiento de los contratos de mantenimiento preventivo y correctivo relacionados con los recursos tecnológicos y licenciamientos de la Alcaldía Local. 3. Brindar soporte de sistemas y tecnología a la Junta Administradora Local. 4. Apoyar al administrador de red brindando soporte de primer nivel al usuario final. 5. Realizar informes mensuales de los servicios atendidos, indicando el tipo de servicio prestado, fecha y hora de inicio y fecha y hora de atención, nombre del funcionario o equipo atendido, dependencia a la cual pertenece, descripción de la falla reportada, solución y conclusión de este. 6. Establecer contacto permanente y asistir a reuniones de capacitación y actualización convocadas por la Dirección de Tecnologías e Información de la Secretaría Distrital de Gobierno relacionadas con la instalación, configuración y manejo de los aplicativos misionales y de apoyo de la Secretaria Distrital de Gobierno. 7. Apoyar al administrador de red en la capacitar a los usuarios finales de la localidad en manejo de los aplicativos misionales y de apoyo de la Secretaria Distrital de Gobierno. 8. Apoyar al administrador de red en la estructuración de los estudios previos, pre-pliegos y pliegos de los procesos precontractuales relacionados con los recursos tecnológicos locales, que le sean asignados por el (la) Alcalde (sa) Local y/o su supervisor. 9. Asistir a las reuniones a las que sea citado o designado, para la atención de los asuntos relacionados con el objeto contractual. 10. Presentar informe mensual de las actividades realizadas en cumplimiento de las obligaciones pactadas. 11. Entregar, mensualmente, el archivo de los documentos suscritos que haya generado en cumplimiento del objeto y obligaciones contractuales. 12. Las demás que se le asignen y que surjan de la naturaleza del Contrato.</t>
  </si>
  <si>
    <t>Nivel academico: Técnico; profesion(es): técnico electrónico, técnico laboral en sistemas,técnico en sistemas,tecnico o tecnologo en desarollo de sistemas de informacion y redes tecnico o tecnologo en sistemas e informatica ,tecnico o tecnologo en sistemas de informacion ,tecnico laboral com operador de sistemas informaticos; observacion(es): o acreditación y aprobación del 50% o más de un plan de estudios de una carrera profesional. mínimo un (1) año debe ser experiencia relacionada con el objeto del contrato</t>
  </si>
  <si>
    <t>FDRSCD-109-2025 (125749)</t>
  </si>
  <si>
    <t>139-2025-CPS-AG (125749)</t>
  </si>
  <si>
    <t>GERALDINE ALEJANDRA SOTELO GIRON</t>
  </si>
  <si>
    <t>https://community.secop.gov.co/Public/Tendering/OpportunityDetail/Index?noticeUID=CO1.NTC.7666514&amp;isFromPublicArea=True&amp;isModal=False</t>
  </si>
  <si>
    <t>CO1.BDOS.7650952</t>
  </si>
  <si>
    <t>CO1.PCCNTR.7519388</t>
  </si>
  <si>
    <t>MARIA CAMILA RAMIREZ QUIÑONEZ</t>
  </si>
  <si>
    <t>ADICIÓN Y PRORROGA NÚMERO 1° AL CONTRATO DE PRESTACIÓN DE SERVICIOS NO. 139-2025-CPS-AG (125749), CELEBRADO ENTRE EL FONDO DE DESARROLLO RURAL DE SUMAPAZ Y GERALDINE ALEJANDRA SOTELO GIRÓN.CLÁUSULA PRIMERA. – ADICIONAR el Contrato De Prestación De Servicios No 139-2025-CPS-AG (125749), 
en la suma de SIETE MILLONES CIEN MIL PESOS M/CTE ($7.100.000) del rubro O230117459920242319 “Atención a víctimas en Sumapaz”, de conformidad con las consideraciones aquí señaladas, para un total del contrato de TREINTA Y CINCO MILLONES QUINIENTOS MIL PESOS M/CTE ($ 35.500.000).  
CLÁUSULA SEGUNDA. - PRORROGAR el plazo de ejecución del Contrato De Prestación De Servicios No. 139-2025-CPS-AG (125749), por el término de DOS (02) MESES calendario a partir del DIECINUEVE (19) de OCTUBRE de 2025 y hasta el DIECIOCHO (18) de DICIEMBRE de 2025.</t>
  </si>
  <si>
    <t>1. Apoyar a los profesionales en la gestión de acciones necesarias en los procesos de formalización e inclusión para la construcción de memoria, verdad, reparación integral a víctimas en la Localidad de Sumapaz. 2. Brindar atención técnica a las y los habitantes de la localidad para asegurar su acceso a la oferta institucional de la Alcaldía y el distrito para la construcción de memoria, reparación integra y su reconocimiento como víctimas del conflicto. 3. Asistir a las reuniones, capacitaciones, comités, entre otros que se le deleguen y apoyar, en las reuniones de carácter externo o interno, diligencias, visitas y operativos que se requieran en relacionados con los procesos de construcción de memoria y reparación a las víctimas de la localidad. 4. Apoyar en la respuesta de forma y de fondo cuando se requiera a las diferentes solicitudes, derechos de petición y requerimientos en los tiempos establecidos por la Ley realizados por los diferentes órganos de control y comunidad en general relacionados con los procesos de construcción de memoria y reparación a las víctimas de la localidad. 5. Brindar apoyo tècnico jurídico integral a los emprendimientos liderados por población víctima del conflicto armado, facilitando su formalización legal mediante la gestión de trámites como la obtención de la Cámara de Comercio, Registro Único Tributario (RUT) y demás documentos legales necesarios para su establecimiento y funcionamiento adecuado. 6. Las demás actividades que demande la administración local que corresponda a la naturaleza del contrato y que sean necesarias para la consecución del objeto contractual.</t>
  </si>
  <si>
    <t>Nivel academico: técnico; profesion(es): tecnico profesional en procedimientos judiciales,tecnico en asistencia administrativa,tecnico en administracion de empresas, tecnico o tecnologo en ciencias sociales y humanidades; observacion(es): o acreditar la aprobación del 50% o más del plan de estudios de la carrera profesiona</t>
  </si>
  <si>
    <t>FDRSCD-110-2025 (125166)</t>
  </si>
  <si>
    <t>140-2025-CPS-AG (125166)</t>
  </si>
  <si>
    <t>CARLOS ANDRES DUQUE GONZALEZ</t>
  </si>
  <si>
    <t>https://community.secop.gov.co/Public/Tendering/OpportunityDetail/Index?noticeUID=CO1.NTC.7663428&amp;isFromPublicArea=True&amp;isModal=False</t>
  </si>
  <si>
    <t>CO1.BDOS.7648505</t>
  </si>
  <si>
    <t>CO1.PCCNTR.7517213</t>
  </si>
  <si>
    <t>PRESTAR LOS SERVICIOS TÉCNICOS PARA QUE APOYE LAS ACTIVIDADES OPERATIVAS DEL PARQUE AUTOMOTOR EN LA ALCALDÍA LOCAL DE SUMAPAZ</t>
  </si>
  <si>
    <t>1. Apoyar en la actualización de las Hojas de Vida de los vehículos, a fin de tener estadísticas que determinen la necesidad de programar los mantenimientos de los vehículos del parque automotor perteneciente al FDRS o solicitados por el apoyo a la supervisión. 2. Manejar el sistema de correspondencia institucional (ORFEO), así como el correo electrónico y demás aplicativos que sean del resorte del despacho. 3. Apoyar en la elaboración de informes o proyección de respuestas y demás documentos que le sean indicados por el apoyo a la supervisión. 4. Apoyar la realización de reuniones, comités de contratación, capacitaciones, comités de seguimiento entre otros que deba adelantar el área y elaboración de actas y demás documentos que se requieran. 5. Las demás que demande la administración local que correspondan a la naturaleza del contrato y quesean necesarias para la consecución del fin del objeto contractual.</t>
  </si>
  <si>
    <t>Nivel academico: técnico; profesion(es): tecnico en mantenimiento mecanico; observacion(es): título de formación técnica y/o tecnológica, o acreditación y aprobación del 50% o más de un plan de estudios de una carrera profesional. con 72 meses o más de experiencia laboral</t>
  </si>
  <si>
    <t>Seis años,un mes de experiencia laboral</t>
  </si>
  <si>
    <t>FDRSCD-111-2025 (125666)</t>
  </si>
  <si>
    <t>141-2025-CPS-AG (125666)</t>
  </si>
  <si>
    <t>SANDRA ROCIO SUAREZ ESPITIA</t>
  </si>
  <si>
    <t>https://community.secop.gov.co/Public/Tendering/OpportunityDetail/Index?noticeUID=CO1.NTC.7662944&amp;isFromPublicArea=True&amp;isModal=False</t>
  </si>
  <si>
    <t>CO1.BDOS.7648208</t>
  </si>
  <si>
    <t>CO1.PCCNTR.7516369</t>
  </si>
  <si>
    <t>PRESTAR LOS SERVICIOS TÉCNICOS PARA APOYAR LOS PROCESOS ADMINISTRATIVOS Y TRÁMITES AMBIENTALES QUE SE ADELANTAN EN EL ÁREA DE GESTIÓN DEL DESARROLLO LOCAL</t>
  </si>
  <si>
    <t>1. Apoyar en la solicitud, consolidación y reporte de información que sea requerida tanto por el nivel central, como demás entidades distritales y nacionales, presentando la proyección de respuestas y revisión de todos los documentos que deban ser generados para atender los derechos de petición y demás solicitudes. 2. Apoyar técnicamente al Área de Gestión de Desarrollo Local, en la ejecución y seguimiento de los procesos y procedimientos de gestión administrativa y ambiental conforme a los lineamientos distritales definidos y el marco de la normatividad vigente. 3. Apoyar en la programación, solicitud de reprogramaciones, solicitud de adiciones del PAV, consolidación y seguimiento de la información del Plan Anualizado de Caja ¿ PAC, manteniendo actualizada la base de datos de los pagos correspondientes. 4. Apoyar al Área de Gestión de Desarrollo Local, en la revisión de informes de los contratos relacionados con los procesos ambientales, de acuerdo con los lineamientos e instructivos establecidos por la SDG para dicho proceso. 5. Asistir a las reuniones, comités de contratación, capacitaciones, comités de seguimiento a la ejecución contractual entre otros y hacer partes de los comités que delegue el alcalde. 6. Las demás que demande la administración local que corresponda a la naturaleza del contrato y que sean necesarias para la consecución del fin del objeto contractual.</t>
  </si>
  <si>
    <t>Nivel academico: técnico; profesion(es): tecnologo en desarrollo ambiental,tecnologí en gestión ambiental,tecnico profesional en saneamiento y conservacion ambiental,tecnología en saneamiento ambiental,tecnologo en gestion de recursos naturales, tecnología en control ambiental; observacion(es): o acreditación y aprobación del 50% o más de un plan de estudios de una carrera profesional</t>
  </si>
  <si>
    <t>FDRSCD-112-2025 (125220)</t>
  </si>
  <si>
    <t>142-2025-CPS-AG (125220)</t>
  </si>
  <si>
    <t>https://community.secop.gov.co/Public/Tendering/OpportunityDetail/Index?noticeUID=CO1.NTC.7663674&amp;isFromPublicArea=True&amp;isModal=False</t>
  </si>
  <si>
    <t>CO1.BDOS.7647899</t>
  </si>
  <si>
    <t>CO1.PCCNTR.7516890</t>
  </si>
  <si>
    <t>PRESTAR LOS SERVICIOS TÉCNICOS PARA APOYAR LA CREACIÓN E IMPLEMENTACIÓN DE PROYECTOS CIUDADANOS DE EDUCACIÓN AMBIENTAL DE LA LOCALIDAD DE SUMAPAZ. 2671</t>
  </si>
  <si>
    <r>
      <rPr>
        <sz val="10"/>
        <color rgb="FF000000"/>
        <rFont val="Calibri"/>
        <family val="2"/>
      </rPr>
      <t xml:space="preserve">AMBIENTE/ </t>
    </r>
    <r>
      <rPr>
        <sz val="10"/>
        <color rgb="FFFF0000"/>
        <rFont val="Calibri"/>
        <family val="2"/>
      </rPr>
      <t>ALMACEN</t>
    </r>
  </si>
  <si>
    <t>1. Atender la gestión y actividades relacionadas con la creación e implementación de los PROCEDAS en la localidad de Sumapaz. 2. Apoyar el desarrollo y formalización de los proyectos comunitarios de educación ambiental conforme a la normatividad nacional, distrital y local ambiental establecida. 3. Contribuir en la recolección de información para atender los reportes requeridos o establecidos en la normatividad ambiental por las entidades Distritales, Nacionales y entes de control en lo concerniente a la gestión ambiental. 4. Apoyar en la elaboración de las actas de asistencia a comités, mesas de trabajo, comisiones, consejos, reuniones y demás espacios de participación ambiental que sean convocados o desarrollados por el área ambiental. 5. Realizar seguimiento y consolidación a los autos, resoluciones y demás requerimientos ambientales que requieran las autoridades ambientales competentes 6. Las demás que demande la administración local que corresponda a la naturaleza del contrato y que sean necesarias para la consecución del fin del objeto contractual.</t>
  </si>
  <si>
    <t>Nivel academico: técnico; profesion(es): técnico profesional en gestión empresarial, tecnologo en desarrollo ambiental,tecnología en gestión ambiental,tecnologia en gestion ambiental y servicios publicos,tecnólogo en gestión empresarial;</t>
  </si>
  <si>
    <t>Seis años, un mes de experiencia relacionada</t>
  </si>
  <si>
    <t>FDRSCD-113-2025 (130412)</t>
  </si>
  <si>
    <t>143-2025-CPS-AG (130412)</t>
  </si>
  <si>
    <t>AGUSTIN LUNA JARAMILLO</t>
  </si>
  <si>
    <t>https://community.secop.gov.co/Public/Tendering/OpportunityDetail/Index?noticeUID=CO1.NTC.7665471&amp;isFromPublicArea=True&amp;isModal=False</t>
  </si>
  <si>
    <t>CO1.BDOS.7649827</t>
  </si>
  <si>
    <t>CO1.PCCNTR.7518768</t>
  </si>
  <si>
    <t>PRESTAR LOS SERVICIOS DE APOYO ASISTENCIAL EN LOS PROCESOS ADMINISTRATIVOS Y CONTABLES DEL ÁREA DE GESTIÓN DE DESARROLLO LOCAL, DE LA ALCALDÍA LOCAL DE SUMAPAZ</t>
  </si>
  <si>
    <t>1. Apoyar en la solicitud, consolidación y reporte de información que sea requerida tanto por el nivel central, como demás entidades distritales y nacionales, presentando la proyección de respuestas y revisión de todos los documentos que deban ser generados para atender los derechos de petición y demás solicitudes. 2. Apoyar al Área de Gestión de Desarrollo Local, en la ejecución y seguimiento de los procesos de pagos, conforme a los lineamientos distritales definidos y el marco de la normatividad vigente. 3. Apoyar en la programación, solicitud de reprogramaciones, solicitud de adiciones del PAC, consolidación y seguimiento de la información del Plan Anualizado de Caja ¿ PAC, manteniendo actualizada la base de datos de los pagos correspondientes. 4. Apoyar al Área de Gestión de Desarrollo Local, en la revisión de cuentas de cobro, y el seguimiento al proceso de pagos, de acuerdo con los lineamientos e instructivos establecidos por la SDG para dicho proceso. 5. Asistir a las reuniones, comités de contratación, capacitaciones, comités de seguimiento a la ejecución contractual entre otros y hacer partes de los comités que delegue el alcalde. 6. Las demás que demande la administración local que corresponda a la naturaleza del contrato y que sean necesarias para la consecución del fin del objeto contractual</t>
  </si>
  <si>
    <t>FDRSCD-114-2025 (127537)</t>
  </si>
  <si>
    <t>144-2025-CPS-P (127537)</t>
  </si>
  <si>
    <t>ttps://community.secop.gov.co/Public/Tendering/OpportunityDetail/Index?noticeUID=CO1.NTC.7666443&amp;isFromPublicArea=True&amp;isModal=False</t>
  </si>
  <si>
    <t>CO1.BDOS.7651189</t>
  </si>
  <si>
    <t>CO1.PCCNTR.7519730</t>
  </si>
  <si>
    <t>PRESTAR LOS SERVICIOS PROFESIONALES PARA APOYAR LA PROMOCIÓN DE LA PARTICIPACIÓN DE LAS MUJERES Y DE LA EQUIDAD EN EL TERRITORIO RURAL DE SUMAPAZ</t>
  </si>
  <si>
    <t xml:space="preserve">ADICIÓN Y PRORROGA NÚMERO 01° AL CONTRATO DE PRESTACIÓN DE SERVICIOS NO. 144-2025-CPS-P (127537), CELEBRADO ENTRE EL FONDO DE DESARROLLO RURAL DE SUMAPAZ Y DIANA MARCELA PARDO ROMEROCLÁUSULA PRIMERA. – ADICIONAR el Contrato De Prestación De Servicios No. 042-2025-CPS-P (124885), en 
la suma de QUINCE MILLONES SETECIENTOS CINCUENTA MIL PESOS M/CTE ($15.750.000) del rubro O230117459920242526 “Por una vida libre de violencias para las mujeres de Sumapaz”, de conformidad con las consideraciones aquí señaladas, para un total del contrato de CUARENTA Y SIETE MILLONES DOSCIENTOS CINCUENTA MIL PESOS ($ 47.250.000). 
CLÁUSULA SEGUNDA. - PRORROGAR el plazo de ejecución del Contrato De Prestación De Servicios No. 144-2025-CPS-P (127537), por el término de TRES (03) MESES calendario a partir del 24 DE AGOSTO DE 2025 y hasta el 23 DE NOVIEMBRE DE 2025.  </t>
  </si>
  <si>
    <t>1. Realizar la implementación de la Política Publica de Mujeres y Equidad de género, a nivel rural. 2. Brindar apoyo en la elaboración del diagnóstico, formulación y aprobación de planes, programas, proyectos, presupuestos y actividades de gestión pública en la localidad, con el propósito de garantizar la transversalidad del enfoque de género, de derechos de las mujeres y diferencial de acuerdo con la Política Publica de Mujeres y Equidad de género 3. Apoyar la planeación, gestión, convocatoria, acompañamiento y seguimiento a la participación e instancias de las mujeres y de enfoque de género, en vía de fortalecer sus procesos de participación, representación e incidencia en la dinámica a nivel rural. 4. Orientar en la construcción de acciones rurales encaminadas a visibilizar los derechos de las mujeres en sus diferencias y diversidad.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 a la naturaleza del contrato y que sean necesarias para la consecución del fin del objeto contractual.</t>
  </si>
  <si>
    <t>Nivel academico: Profesional; profesion(es): administración pública, administración de empresas,ciencias sociales,profesional en ciencias administrativas ,profesional en ciencias economicas</t>
  </si>
  <si>
    <t>FDRSCD-115-2025 (130323)</t>
  </si>
  <si>
    <t>145-2025-CPS-P (130323)</t>
  </si>
  <si>
    <t>https://community.secop.gov.co/Public/Tendering/OpportunityDetail/Index?noticeUID=CO1.NTC.7684552&amp;isFromPublicArea=True&amp;isModal=False</t>
  </si>
  <si>
    <t>CO1.BDOS.7661154</t>
  </si>
  <si>
    <t>CO1.PCCNTR.7534868</t>
  </si>
  <si>
    <t>PRESTAR LOS SERVICIOS PROFESIONALES AL ÁREA DE GESTIÓN DE DESARROLLO LOCAL, PARA APOYAR LA PLANEACIÓN, EJECUCIÓN Y SEGUIMIENTO DEL PROYECTO DE INVERSIÓN ACCIONES PARA EL CUIDADO DE LA SALUD Y EL BIENESTAR DE LAS Y LOS SUMAPACEÑOS</t>
  </si>
  <si>
    <t>ADICIÓN Y PRORROGA NÚMERO 1° AL CONTRATO DE PRESTACIÓN DE SERVICIOS No. 145-2025-CPS-P (130323), CELEBRADO ENTRE EL FONDO DE DESARROLLO RURAL DE SUMAPAZ Y MARÍA CAMILA NIEVES PARRA.CLÁUSULA PRIMERA. – ADICIONAR el Contrato De Prestación De Servicios No. 145-2025-CPS-P (130323), en la suma de VEINTIUN MILLONES SEISCIENTOS MIL PESOS M/CTE ($ 21.600.000) del rubro O230117459920242324 “Acciones para el cuidado de la salud y el bienestar de las y los Sumapaceños”, de conformidad 
con las consideraciones aquí señaladas, para un total del contrato de SESENTA Y CUATRO MILLONES OCHOCIENTOS MIL PESOS M/CTE ($ 64.800.000),  CLÁUSULA SEGUNDA. - PRORROGAR el plazo de ejecución del Contrato De Prestación De Servicios No. 145-2025-CPS-P (130323), por el término de TRES (03) MESES calendario a partir del VEINTICUATRO (24) de 
AGOSTO de 2025 y hasta el VEINTITRES (23) de NOVIEMBRE de 2025.</t>
  </si>
  <si>
    <t>1. Promover estrategias de salud en articulación con la Secretaria de Salud y la Subred Integrada de Servicios de Salud Sur, en cumplimiento al Plan de Desarrollo Local. 2. Realizar la implementación de programas de cuidado y prácticas de salud que se recomienden por el Sector Salud. 3. Apoyar las actividades que se realicen en el marco de los convenios que se suscriban en materia de salud. 4. Realizar la formulación y ejecución de las acciones que se desarrollen en el marco de la implementacion de la estrategia distrital de salud Mas Bienestar.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con relación al sector salud.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</si>
  <si>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Nivel academico: profesional; profesion(es): administración pública,ingeniería industrial,administración de empresas,ciencias humanas, ciencias de la salud ,rofesional en ciencias economicas</t>
  </si>
  <si>
    <t>FDRSCD-116-2025 (124915)</t>
  </si>
  <si>
    <t>146-2025-CPS-AG (124915)</t>
  </si>
  <si>
    <t>JOAN SEBASTIAN TORRES ZAPATA</t>
  </si>
  <si>
    <t>https://community.secop.gov.co/Public/Tendering/OpportunityDetail/Index?noticeUID=CO1.NTC.7679759&amp;isFromPublicArea=True&amp;isModal=False</t>
  </si>
  <si>
    <t>CO1.BDOS.7664125</t>
  </si>
  <si>
    <t>CO1.PCCNTR.7530546</t>
  </si>
  <si>
    <t>PRESTAR LOS SERVICIOS TÉCNICOS PARA APOYAR LOS PROCESOS ADMINISTRATIVOS, CONTABLES Y FINANCIEROS DEL ÁREA DE GESTIÓN DE DESARROLLO LOCAL, DE LA ALCALDÍA LOCAL DE SUMAPAZ. 2327</t>
  </si>
  <si>
    <t>1. Apoyar en la solicitud, consolidación y reporte de información que sea requerida tanto por el nivel central, como demás entidades distritales y nacionales, presentando la proyección de respuestas y revisión de todos los documentos que deban ser generados para atender los derechos de petición y demás solicitudes. 2. Apoyar técnicamente al Área de Gestión de Desarrollo Local, en la ejecución y seguimiento de los procesos de pagos, conforme a los lineamientos distritales definidos y el marco de la normatividad vigente. 3. Apoyar en la programación, solicitud de reprogramaciones, solicitud de adiciones del PAC, consolidación y seguimiento de la información del Plan Anualizado de Caja ¿ PAC, manteniendo actualizada la base de datos de los pagos correspondientes. 4. Apoyar al Área de Gestión de Desarrollo Local, en la revisión de cuentas de cobro, y el seguimiento al proceso de pagos, de acuerdo con los lineamientos e instructivos establecidos por la SDG para dicho proceso. 5. Asistir a las reuniones, comités de contratación, capacitaciones, comités de seguimiento a la ejecución contractual entre otros y hacer partes de los comités que delegue el alcalde. 6. Las demás que demande la administración local que corresponda a la naturaleza del contrato y que sean necesarias para la consecución del fin del objeto contractual.</t>
  </si>
  <si>
    <t>Nivel academico: técnico; profesion(es): técnico profesional en contabilidad y finanza técnico en contabilidad sistematizada,tecnología en contabilidad y finanzas,tecnico profesional en gestión contable y financiera,tecnico laboral en contabilidad, técnico laboral en auxiliar contable y financiero; observacion(es): o acreditación y aprobación del 50% o más de un plan de estudios de una carrera profesional.</t>
  </si>
  <si>
    <t>147-2025-CPS-P (124965)</t>
  </si>
  <si>
    <t>NAYID PEREZ GONZALEZ</t>
  </si>
  <si>
    <t>CO1.PCCNTR.7534860</t>
  </si>
  <si>
    <t>FDRSCD-117-2025 (125000)</t>
  </si>
  <si>
    <t>148-2025-CPS-AG (125000)</t>
  </si>
  <si>
    <t>https://community.secop.gov.co/Public/Tendering/OpportunityDetail/Index?noticeUID=CO1.NTC.7685884&amp;isFromPublicArea=True&amp;isModal=False</t>
  </si>
  <si>
    <t>CO1.BDOS.7671308</t>
  </si>
  <si>
    <t>CO1.PCCNTR.7535864</t>
  </si>
  <si>
    <t>PRESTAR LOS SERVICIOS TÉCNICOS PARA APOYAR LOS PROCESOS ADMINISTRATIVOS QUE SE ADELANTAN EN EL DESPACHO DE LA ALCALDÍA LOCAL DE SUMAPAZ. 2327</t>
  </si>
  <si>
    <t>1. Brindar apoyo al despacho del FDRS en el seguimiento a las respuestas dadas mediante oficios, memorandos, actos administrativos, conceptos que deban ser suscritos por el alcalde local de Sumapaz. 2. Prestar apoyo al despacho en el seguimiento y trámite de los documentos presentados por los contratistas para los pagos que correspondan en lo que requiera aprobación y suscripción del alcalde local. 3. Mantener actualizada la base de datos de los contratistas y proveedores de la alcaldía, informando mensualmente el estado actual de cada uno de ellos y generar alerta si existen retrasos en la ejecución o finalización de estos. 4. Manejar el sistema de correspondencia institucional (ORFEO), así como el¿correo¿electrónico y demás¿aplicativos que sean designados. 5. Asistir a las reuniones y capacitaciones que le sean señalados por el supervisor y/o el apoyo a la supervisión. 6. Las demás que demande la administración local que correspondan a la naturaleza del contrato y que sean necesarias para la consecución del objeto contractual.</t>
  </si>
  <si>
    <t>Nivel academico: técnico; profesion(es): tecnico o tecnologo en ciencias sociales y humanidades,tecnico laboral por competencias en auxiliar administrativo; observacion(es): técnico en ciencias sociales, humanas, administrativas, economicas o acreditar haber aprobado 50% en la carrera de derecho o su equivalencia en experiencia laboral, de conformidad con el decreto 785</t>
  </si>
  <si>
    <t>Seis años, un mes de experiencia laboral</t>
  </si>
  <si>
    <t>FDRSCD-118-2025 (124950)</t>
  </si>
  <si>
    <t>149-2025-CPS-P (124950)</t>
  </si>
  <si>
    <t xml:space="preserve">JESSIKA INDYRA VEGA WILCHES </t>
  </si>
  <si>
    <t>https://community.secop.gov.co/Public/Tendering/OpportunityDetail/Index?noticeUID=CO1.NTC.7690034&amp;isFromPublicArea=True&amp;isModal=False</t>
  </si>
  <si>
    <t>CO1.BDOS.7673708</t>
  </si>
  <si>
    <t>CO1.PCCNTR.7539629</t>
  </si>
  <si>
    <t>PRESTAR LOS SERVICIOS PROFESIONALES AL ÁREA DE GESTIÓN DE DESARROLLO LOCAL BRINDANDO APOYO TÉCNICO EN LA PLANEACIÓN, EJECUCIÓN Y SEGUIMIENTO DEL PROYECTO DE INVERSIÓN DE MEJORAMIENTO DE VIVIENDA PARA LA COMUNIDAD DE SUMAPAZ</t>
  </si>
  <si>
    <t>ADICIÓN Y PRÓRROGA NÚMERO 1° AL CONTRATO DE PRESTACIÓN DE SERVICIOS NO. 149-2025-CPS-P (124950) CELEBRADO ENTRE EL FONDO DE DESARROLLO RURAL DE SUMAPAZ Y JESSIKA INDYRA VEGA WILCHES.                                                                                                                                                                                                                                                                                                                            CLÁUSULA PRIMERA. – ADICIONAR el Contrato De Prestación De Servicios No. 149-2025-CPS-P (124950), en la suma de VEINTIÚN MILLONES DE PESOS M/CTE ($21.000.000) del rubro O230117459920242278 “Mejoramiento de vivienda para la comunidad de Sumapaz”, de conformidad con las consideraciones aquí señaladas, para un total del contrato de SESENTA Y TRES MILLONES DE PESOS M/CTE ($63.000.000). CLÁUSULA SEGUNDA. - PRORROGAR el plazo de ejecución del Contrato De Prestación De Servicios No. 149-2025-CPS-P (124950), por el término de TRES (3) MESES calendario a partir del 24 de agosto de 2025 y hasta el 23 de noviembre del 2025</t>
  </si>
  <si>
    <t>1. Realizar el apoyo para la estructuración de estudios de mercado, estudios previos en la parte técnica específica a su condición profesional y demás trámites precontractuales de los contratos referentes a mejoramiento de vivienda requeridos por la administración local. (responder las observaciones en cada etapa, proyectar adendas, verificar y calificar propuestas). 2. Apoyar en el control y seguimiento de los contratos que se encuentren en proceso de ejecución y/o liquidación de mantenimiento y de obra, así como en la elaboración de actas de inicio, terminación y suspensión, justificaciones de prórrogas y/o adiciones, apoyando al supervisor designado por el supervisor. 3. Realizar a través de herramientas informáticas el apoyo en la realización de planos arquitectónicos 2d y 3d de diferentes tipos de presentaciones de proyectos, requeridas por la administración local. 4.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5. Realizar la verificación técnica, administrativa y financiera de contratos de vigencias anteriores que se le asignen y que se encuentren en proceso de terminación para su respectiva liquidación. 6. Las demás que demande la administración local que corresponda a la naturaleza del contrato y que sean necesarias para la consecución del fin del objeto contractual.</t>
  </si>
  <si>
    <t>Nivel academico: profesional; profesion(es): arquitectura,ingeniería civil, profesional en gestion y desarrollo urbanos; observacion(e profesional en nbc ingeniería, arquitectura, urbanismo y afines. con tarjeta profesional vigente. con 24 meses de experiencia profesional</t>
  </si>
  <si>
    <t>FDRSCD-119-2025 (130048)</t>
  </si>
  <si>
    <t>150-2025-CPS-P (130048)</t>
  </si>
  <si>
    <t>https://community.secop.gov.co/Public/Tendering/OpportunityDetail/Index?noticeUID=CO1.NTC.7686368&amp;isFromPublicArea=True&amp;isModal=False</t>
  </si>
  <si>
    <t>CO1.BDOS.7671442</t>
  </si>
  <si>
    <t>CO1.PCCNTR.7536514</t>
  </si>
  <si>
    <t>PRESTAR LOS SERVICIOS PROFESIONALES PARA APOYAR LA IMPLEMENTACIÓN, SEGUIMIENTO Y CONTROL DE LOS PLANES DE MEJORAMIENTO RESULTADO DE LAS AUDITORÍAS Y PLANES DE GESTIÓN, ASÍ COMO FORTALECER EL PROCESO DE MEJORA CONTINUA EN LA ALCALDÍA LOCAL DE SUMAPAZ. 2327</t>
  </si>
  <si>
    <t xml:space="preserve">ADICIÓN Y PRORROGA NÚMERO 1° AL CONTRATO DE PRESTACIÓN DE SERVICIOS NO. 150-2025-CPS-P (130048), CELEBRADO ENTRE EL FONDO DE DESARROLLO RURAL DE SUMAPAZ Y ELMAN CUFUENTES CASTAÑEDA.CLÁUSULA PRIMERA. – ADICIONAR el Contrato De Prestación De Servicios No. 150-2025-CPS-P (130048), en la suma de DIECISIETE MILLONES TRECIENTOS VEINTICINCO MIL PESOS M/CTE ($17.325.000) del rubro O230117459920242327 “Fortalecimiento Institucional y sedes administrativas”, de conformidad con las consideraciones aquí señaladas, para un total del contrato de CINCUENTA Y UN MILLONES NOVECIENTOS SETENTA Y CINCO MIL PESOS M/CTE ($ 51.975.000).  
CLÁUSULA SEGUNDA. - PRORROGAR el plazo de ejecución del Contrato De Prestación De Servicios No. 150-2025-CPS-P (130048), por el término de TRES (03) MESES calendario a partir del VEINTICUATRO (24) de AGOSTO de 2025 y hasta el VEINTITRÉS (23) de NOVIEMBRE de 2025.  </t>
  </si>
  <si>
    <t>1. Apoyar la conformación de los planes de mejoramiento resultado de las auditoras de Entes de Control y Oficina de Control Interno, y efectuar el seguimiento y control mensual al cumplimiento de las mismas por parte de los servidores públicos de la Alcaldía Local de Sumapaz, generando las alertas que correspondan, de acuerdo con los lineamientos establecidos y la normatividad vigente. 2. Realizar seguimiento y control mensual a actividades designadas para el proceso de calidad estableciendo informes sobre los resultados obtenidos, así como al cumplimiento de los Planes de Gestión. 3. Proponer y apoyar el diseño de herramientas, instrumentos y acciones de control y mejora y optimización de procesos para la implementación adecuada de los procesos y procedimientos en el marco del Sistema Integrado de Gestión de la Alcaldía Local de Suma. 4. Realizar implementación de la estrategia de seguimiento al cumplimiento del Sistema Integrado de Gestión de la Secretaria Distrital de Gobierno, en la Alcaldía Local de sumapaz, de acuerdo con la metodología establecida, así como proponer, orientar y elaborar documentación de apoyo que permita estandarizar procesos y procedimientos internos en articulación al Sistema Integrado de Gestión. 5. Organizar y asistir a las reuniones, capacitaciones, y eventos que se desarrollen en relación con el objeto del contrato y en las que sea delegado, de acuerdo con los lineamientos y protocolos establecidos, dejando registro de la asistencia y participación en estas física y/o virtual. 6. Las demás que demande la administración local que corresponda a la naturaleza del contrato y que sean necesarias para la consecución del fin del objeto contractual.</t>
  </si>
  <si>
    <t>Nivel academico: profesional; profesion(es): contaduria pública,administración de empresas; observacion(es): título profesional en contaduría público y/o administración de empresas. con tarjeta profesional vigente. con 24 meses de experiencia profesional</t>
  </si>
  <si>
    <t>FDRSCD-120-2025 (127697)</t>
  </si>
  <si>
    <t>151-2025-CPS-AG (127697)</t>
  </si>
  <si>
    <t>https://community.secop.gov.co/Public/Tendering/OpportunityDetail/Index?noticeUID=CO1.NTC.7688059&amp;isFromPublicArea=True&amp;isModal=False</t>
  </si>
  <si>
    <t>CO1.BDOS.7673147</t>
  </si>
  <si>
    <t>CO1.PCCNTR.7537684</t>
  </si>
  <si>
    <t>PRESTAR LOS SERVICIOS DE APOYO TÉCNICO EN LOS PROCESOS QUE SE ADELANTAN EN EL ALMACÉN DE LA ALCALDÍA LOCAL DE SUMAPAZ</t>
  </si>
  <si>
    <t>RICARDO ALFONSO BELTRAN DIAZ</t>
  </si>
  <si>
    <t xml:space="preserve">ADICIÓN Y PRORROGA NÚMERO 1° AL CONTRATO DE PRESTACIÓN DE SERVICIOS NO. 151-2025-CPS-AG (127697), CELEBRADO ENTRE EL FONDO DE DESARROLLO RURAL DE SUMAPAZ Y SERGIO DANIEL MORA MACANACLÁUSULA PRIMERA. – ADICIONAR el Contrato De Prestación De Servicios No. 151-2025-CPS-AG (127697), en la suma de DIEZ MILLONES OCHOCIENTOS NOVENTA MIL PESOS M/CTE ($10.890.000), del rubro O230117459920242327 “Fortalecimiento Institucional y sedes administrativas”, de conformidad con las consideraciones aquí señaladas, para un total del contrato de TREINTA Y DOS MILLONES SEISCIENTOS SETENTA MIL PESOS M/CTE ($$ 32.670.000),  CLÁUSULA SEGUNDA. - PRORROGAR el plazo de ejecución del Contrato De Prestación De Servicios No. 151-2025-CPS-AG (127697), por el término de TRES (03) MESES calendario a partir del VEINTIUNO (21) de AGOSTO 
de 2025 y hasta el VEINTE (20) de NOVIEMBRE de 2025. </t>
  </si>
  <si>
    <t>1. Participar en la realización del inventario y su actualización, de los bienes muebles e inmuebles propiedad del Fondo de Desarrollo Rural de Sumapaz y de los que fuere responsable, así como de la actualización del inventario de los bienes y elementos que ingresen al almacén del FDRS. 2. Prestar el apoyo técnico de enlace con los ingenieros de Si Capital, para lograr agilidad en la solución de necesidades que se presenten diariamente, solicitando soporte técnico. Así como apoyar en la atención y despacho de bienes muebles que se requieran en las diferentes dependencias conforme a los procedimientos establecidos. 3. Realizar el respectivo seguimiento a los contratos de comodato suscritos por la Alcaldía Local de Sumapaz con las Juntas de Acción comunal. 4. Apoyar a la administración local en el control exacto de las existencias en el almacén del Fondo de Desarrollo Rural, de acuerdo con los métodos, procedimientos y mecanismos de registro adoptados. 5. Apoyar al almacenista en el proceso de diligenciar correctamente los comprobantes de ingreso y salida de bienes del almacén del Fondo de Desarrollo, de acuerdo a los soportes correspondientes. 6. Las demás que le sean asignadas o delegadas y que correspondan a la naturaleza del objeto.</t>
  </si>
  <si>
    <t>Nivel academico: técnico; profesion(es): técnico en negociación y venta de productos y servicios ,tecnico laboral por competencias en auxiliar administrativo; observacion(es): título de tecnico o tecnólogo en cualquier modalidad, o acreditación y aprobación del 50% o más de un plan de estudios de una carrera profesional que sea a fin con el objeto a contratar. con más 36 meses y hasta 71 meses de experiencia laboral</t>
  </si>
  <si>
    <t>Tres años,un mes de experiencia laboral</t>
  </si>
  <si>
    <t>FDRSCD-121-2025 (127558)</t>
  </si>
  <si>
    <t>152-2025-CPS-P (127558)</t>
  </si>
  <si>
    <t>https://community.secop.gov.co/Public/Tendering/OpportunityDetail/Index?noticeUID=CO1.NTC.7696128&amp;isFromPublicArea=True&amp;isModal=False</t>
  </si>
  <si>
    <t>CO1.BDOS.7681040</t>
  </si>
  <si>
    <t>CO1.PCCNTR.7544344</t>
  </si>
  <si>
    <t>PRESTAR LOS SERVICIOS PROFESIONALES PARA APOYAR LA EJECUCIÓN DEL PROYECTO POR UNA SUMAPAZ SIN RIESGOS Y QUE LE APORTA Y SE ADAPTA AL CAMBIO CLIMÁTICO, EN LA LOCALIDAD DE SUMAPAZ</t>
  </si>
  <si>
    <t>ADICIÓN Y PRORROGA NÚMERO 1° AL CONTRATO DE PRESTACIÓN DE SERVICIOS NO. 152-2025-CPS-P (127558), CELEBRADO ENTRE EL FONDO DE DESARROLLO RURAL DE SUMAPAZ Y BRAYAN LEANDRO TORRES CLAVIJO.CLÁUSULA PRIMERA. – ADICIONAR el Contrato De Prestación De Servicios No. 152-2025-CPS-P (127558), en la suma de DIECINUEVE MILLONES QUINIENTOS TREINTA MIL PESOS M/CTE ($19.530.000) del rubro O230117459920242613 “Manejo de emergencias y mitigación del riesgo de desastres”, de conformidad con las 
consideraciones aquí señaladas, para un total del contrato de CINCUENTA Y OCHO MILLONES QUINIENTOS NOVENTA MIL PESOS M/CTE ($ 58.590.000),  
CLÁUSULA SEGUNDA. - PRORROGAR el plazo de ejecución del Contrato De Prestación De Servicios No. 152-2025-CPS-P (127558), por el término de TRES (03) MESES calendario a partir del VEINTICUATRO (24) de AGOSTO de 2025 y hasta el VEINTITRES (23) de NOVIEMBRE de 2025</t>
  </si>
  <si>
    <t>1. Apoyar en la actualización de los Documentos Técnicos de Soporte y las Fichas EBI, así como en la elaboración de los estudios previos y la gestión contractual del proyecto de reducción de riesgo y adaptación al cambio climático que le sean designados, (Especificaciones técnicas, estudios de mercado, análisis del sector, criterios de verificación y calificación, condiciones del contrato, respuestas a observaciones, adendas, verificaciones técnicas, entre otros). 2. Acompañar los operativos, las acciones y estrategias de control ambiental requeridos por el Área de Gestión Policiva, en cumplimiento al Código Nacional de Policía y Convivencia. Así como promover, organizar y atender las visitas técnicas y solicitudes de conceptos al IDIGER para mantener actualizada la matriz de puntos críticos de la localidad de Sumapaz, socializando resultados y necesidades de intervención con las partes interesadas. 3. Apoyar la atención de las emergencias ambientales locales que se presenten y realizar talleres y capacitaciones a la comunidad local en reconocimiento del riesgo, reducción del riesgo, manejo de emergencias y desastres y mitigación y adaptación al cambio climático, manejo de bosques y manejo de áreas naturales protegidas. 4. Brindar acompañamiento para atender de manera oportuna los requerimientos y reportes de información solicitados por entidades distritales, nacionales, entes de control y comunidad en general que se alleguen por el Aplicativo de Gestión Documental de la entidad, referente a temas de gestión forestal. 5. Asistir a las reuniones concertadas, citadas y/o designadas para la atención de temas relacionados con la gestión ambiental externa y el desarrollo sostenible con entidades locales, distritales, nacionales, organizaciones ambientales y/o sociales. 6. Las demás que demande la administración local que corresponda a la naturaleza del contrato y que sean necesarias para la consecución del fin del objeto contractual.</t>
  </si>
  <si>
    <t>Nivel academico: profesional; profesion(es): ingenieria ambiental y sanitaria,ingeniero sanitario y ambiental, ingeniería ambiental,ingeniería del desarrollo ambiental, ciencias ambientales; observacion(es): profesional en nbc ingenieria ambiental, sanitaria y afines. con 24 meses de experiencia profesional</t>
  </si>
  <si>
    <t>FDRSCD-122-2025 (130164)</t>
  </si>
  <si>
    <t>153-2025-CPS-P (130164)</t>
  </si>
  <si>
    <t>RICHARD IVAN REYES BOTTIA</t>
  </si>
  <si>
    <t>https://community.secop.gov.co/Public/Tendering/OpportunityDetail/Index?noticeUID=CO1.NTC.7695989&amp;isFromPublicArea=True&amp;isModal=False</t>
  </si>
  <si>
    <t>CO1.BDOS.7681220</t>
  </si>
  <si>
    <t>CO1.PCCNTR.7543797</t>
  </si>
  <si>
    <t>PRESTAR LOS SERVICIOS PROFESIONALES PARA ACOMPAÑAR AL ÁREA DE GESTIÓN POLICIVA-JURÍDICA EN LA GESTIÓN DE LOS ASUNTOS RELACIONADOS CON SEGURIDAD CIUDADANA, CONVIVENCIA Y PREVENCIÓN DE CONFLICTIVIDADES, VIOLENCIAS Y DELITOS EN LA LOCALIDAD DE SUMAPAZ</t>
  </si>
  <si>
    <t xml:space="preserve">POLICIVO/ referente de seguridad </t>
  </si>
  <si>
    <t>1. Materializar previo vistos buenos de la profesional especializada y/o al alcalde local, acciones concretas tales como diligencias, visitas IVC y operativos en cuanto a las situaciones que ponen en riesgo la seguridad y la convivencia, garantizando la confidencialidad en el manejo de los archivos y/o documentos suscritos, haciendo la correspondiente entrega de ellos al finalizar el contrato. 2. Realizar el monitoreo constante del comportamiento de la seguridad, convivencia y percepción de seguridad en los territorios de la localidad, canalizando las iniciativas y sugerencias de la comunidad a través de mecanismos objetivos, presentando el análisis cuantitativo y cualitativo sobre la caracterización de las problemáticas y generando la articulación con las entidades competentes. 3. Organizar, apoyar, participar, colaborar asistir y proponer mecanismos tendientes al fortalecimiento de los mecanismos de justicia comunal y/o comunitaria en el ámbito familiar y comunitario, propendiendo por el cumplimiento de las metas del Plan de Gestión Local relacionadas con seguridad, convivencia y justicia. 4. Fortalecer los procesos formulación de los proyectos de inversión de la Alcaldía Local relacionados con seguridad y convivencia, en concordancia con lo establecido en el Plan de Desarrollo Local, las líneas de inversión dictadas por el Consejo Superior de Política Fiscal- CONFIS, los criterios de elegibilidad y viabilidad del Sector Seguridad, las directrices del Departamento Administrativo del Planeación Distrital y de conformidad con los plazos e instrucciones que le imparta el (la) alcalde (sa) Local 5. Asistir y apoyar en el desarrollo de las reuniones del Consejo Local de Seguridad, reuniones, mesas de trabajo, eventos y/o actividades y Juntas Zonales de Seguridad, llevar el control y custodia de las actas y hacer seguimiento al cumplimiento de los compromisos adquiridos por la Alcaldía y cuando se requiera convocar y apoyar la instalación y el desarrollo de los Puestos de Mando Unificado -PMU, de responsabilidad de la Alcaldía Local, de acuerdo con la normatividad vigente. 6. Brindar insumos para tramitar las respuestas a Acciones de Tutela, Derechos de Petición, Proposiciones y demás requerimientos sobre asuntos de competencia de la Alcaldía Local y el Área de Gestión Policiva Sumapaz, así como revisar, analizar y conceptuar sobre de los informes presentados al alcalde(sa) Local, en temas relacionados con seguridad, convivencia y justicia. 7. Apoyar las demás actividades que le sean asignadas por el alcalde Local y/o el apoyo a la supervisión del contrato y que surjan de la naturaleza del contrato</t>
  </si>
  <si>
    <t>Nivel academico: profesional; profesion(es): ciencias sociales,ciencias militares; observacion(es): título profesional en ciencias militares, y/o ciencias sociales. con 24 meses de experiencia profesional</t>
  </si>
  <si>
    <t>FDRSCD-123-2025 (127755)</t>
  </si>
  <si>
    <t>154-2025-CPS-P (127755)</t>
  </si>
  <si>
    <t>GUSTAVO CARO VARGAS</t>
  </si>
  <si>
    <t>https://community.secop.gov.co/Public/Tendering/OpportunityDetail/Index?noticeUID=CO1.NTC.7697930&amp;isFromPublicArea=True&amp;isModal=False</t>
  </si>
  <si>
    <t>CO1.BDOS.7682406</t>
  </si>
  <si>
    <t>CO1.PCCNTR.7546110</t>
  </si>
  <si>
    <t>PRESTAR SUS SERVICIOS PROFESIONALES COMO APOYO ADMINISTRATIVO EN TEMAS CONTABLES DEL FONDO DE DESARROLLO DE SUMAPAZ, EN LOS PROCESOS QUE SE ADELANTAN, HACIENDO USO DE LA NORMATIVIDAD TRIBUTARIA, CONTABLE VIGENTE Y DIFERENTES HERRAMIENTAS FÍSICAS Y TECNOLÓGICAS DENTRO DEL PROCESAMIENTO DE LA INFORMACIÓN CONTABLE</t>
  </si>
  <si>
    <t>1. Realizar el proceso de liquidación de pagos con sus correspondientes retenciones correspondientes a servicios y honorarios derivados de contratos de personal de apoyo a la gestión celebrados por el Fondo de Desarrollo Rural de Sumapaz. 2. Realizar el registro de información designada en el aplicativo Limay del sistema SI CAPITAL. 3. Recopilar y preparar la información necesaria para la elaboración de las diferentes conciliaciones de información financiera de forma mensual (multas, anticipos, bienes de beneficio y uso público, almacén, cuentas por pagar, operaciones recíprocas, Siproj). 4. Fortalecer al contador del Fondo de Desarrollo Rural de Sumapaz en temas tributarios, contables, financieros y normas inherentes a hechos que se deben registrar en la contabilidad del Fondo. 5. Proyectar los documentos u oficios en materia contable del Fondo de Desarrollo Rural de Sumapaz 6. Elaborar los archivos de pagos que se requiere para solicitar el cargue de los mimos en el aplicativo Opget de Si Capital, y su posterior contabilización. 7. Recopilar y preparar la información correspondiente para la elaboración de informes mensuales, trimestrales, semestrales y anuales que sean requeridos durante la vigencia de este contrato (Cierres de trimestre, Boletín de Deudores Morosos del Estado, Cierres de Vigencia, Información Exógena Nacional y Distrital, Informes a entes de Vigilancia y Control, etc). 8. Recopilar y preparar la información necesaria para el seguimiento, realización e implementación de acciones preventivas, correctivas y de mejora a los Planes de Mejoramiento que se deriven de las auditorías de Control Interno y Contraloría. 9. Las demás inherentes a la naturaleza del objeto del contrato</t>
  </si>
  <si>
    <t>Nivel academico: profesional; profesion(es): contaduria pública,administración de empresas,profesional en ciencias economicas ; observacion(es): título profesional en: ciencias económicas, contaduría pública y/o administración de empresas. sin experiencia profesional</t>
  </si>
  <si>
    <t>FDRSCD-124-2025 (130408)</t>
  </si>
  <si>
    <t>155-2025-CPS-AG (130408)</t>
  </si>
  <si>
    <t>ANDREA CAROLINA RODRIGUEZ SANCHEZ</t>
  </si>
  <si>
    <t>https://community.secop.gov.co/Public/Tendering/OpportunityDetail/Index?noticeUID=CO1.NTC.7694995&amp;isFromPublicArea=True&amp;isModal=False</t>
  </si>
  <si>
    <t>CO1.BDOS.7680056</t>
  </si>
  <si>
    <t>CO1.PCCNTR.7543399</t>
  </si>
  <si>
    <t>PRESTAR LOS SERVICIOS COMO AUXILIAR PARA APOYAR LOS PROCESOS ADMINISTRATIVOS Y CONTRACTUALES DEL ÁREA DE GESTIÓN DE DESARROLLO LOCAL, DE LA ALCALDÍA LOCAL DE SUMAPAZ</t>
  </si>
  <si>
    <t xml:space="preserve">ADICIÓN Y PRORROGA NÚMERO 1° AL CONTRATO DE PRESTACIÓN DE SERVICIOS NO. 155-2025-CPS-AG (130408), CELEBRADO ENTRE EL FONDO DE DESARROLLO RURAL DE SUMAPAZ Y ANDREA CAROLINA RODRIGUEZ SANCHEZ.CLÁUSULA PRIMERA. – ADICIONAR el Contrato De Prestación De Servicios No. 155-2025-CPS-AG (130408), 
en la suma de SEIS MILLONES NOVECIENTOS TREINTA MIL PESOS M/CTE ($6.930.000) del rubro O230117459920242327 “Fortalecimiento Institucional y sedes administrativas”, de conformidad con las consideraciones aquí señaladas, para un total del contrato de VEINTE MILLONES SETECIENTOS NOVENTA MIL PESOS 
M/CTE ($20.790.000).  CLÁUSULA SEGUNDA. - PRORROGAR el plazo de ejecución del Contrato De Prestación De Servicios No. 155-2025-CPS-AG (130408), por el término de TRES (03) MESES calendario a partir del VEINTICUATRO (24) de AGOSTO de 2025 y hasta el VEINTITRES (23) de NOVIEMBRE de 2025.  </t>
  </si>
  <si>
    <t>1. Brindar apoyo la gestión contractual del FDRS, en la elaboración y proyección de documentos y respuestas tales como, memorandos, oficios, derechos de petición, proposiciones, entre otros que le sean designados, así como en la atención y suministro de información a la comunidad, entidades estatales y dependencias de la administración local. 2. Apoyar al Área de Gestión de Desarrollo Local, en el trámite de afiliación de los contratistas a la Administradora de Riesgos Laborales (ARL) de manera oportuna y con información actualizada. 3. Apoyar en la solicitud, seguimiento, verificación y revisión de documentos para la celebración de contratación directa y modificaciones contractuales (cesiones contractuales) 4. Apoyar en el proceso de respuestas a certificaciones contractuales de los contratos suscritos por el Fondo del Desarrollo Rural de Sumapaz. 5. Apoyar en el seguimiento, verificación, y entrega de gestión documental del equipo contractual del FDRS. 6. Las demás que demande la administración local que corresponda a la naturaleza del contrato y que sean necesarias para la consecución del fin del objeto contractual.</t>
  </si>
  <si>
    <t>NIVEL ACADEMICO: BACHILLER; OBSERVACION(ES): Título de Bachiller en cualquier modalidad Dos (2) años de experiencia laboral</t>
  </si>
  <si>
    <t>156-2025-CPS-P (124884)</t>
  </si>
  <si>
    <t>YENNY CAROLINA SALOMON ROBAYO</t>
  </si>
  <si>
    <t>CO1.PCCNTR.7544399</t>
  </si>
  <si>
    <t>ADICIÓN Y PRORROGA NÚMERO 1° AL CONTRATO DE PRESTACIÓN DE SERVICIOS  NO. 156-2025-CPS-P (124884), CELEBRADO ENTRE EL FONDO DE DESARROLLO RURAL DE SUMAPAZ Y YENNY CAROLINA SALOMÓN ROBAYO CLÁUSULA PRIMERA. – ADICIONAR el Contrato De Prestación De Servicios No. 156-2025-CPS-P (124884),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156-2025-CPS-P (124884), por el término de TRES (03) MESES calendario a partir del VEINTISEIS (26) de AGOSTO de 2025 y hasta el VEINTICINCO (25) de NOVIEMBRE de 2025</t>
  </si>
  <si>
    <t>157-2025-CPS-P (125187)</t>
  </si>
  <si>
    <t>ERNESTO CAPERA RODRIGUEZ</t>
  </si>
  <si>
    <t>CO1.PCCNTR.7551047</t>
  </si>
  <si>
    <t>FDRSCD-125-2025 (125031)</t>
  </si>
  <si>
    <t>158-2025-CPS-AG (125031)</t>
  </si>
  <si>
    <t>https://community.secop.gov.co/Public/Tendering/OpportunityDetail/Index?noticeUID=CO1.NTC.7705151&amp;isFromPublicArea=True&amp;isModal=False</t>
  </si>
  <si>
    <t>CO1.BDOS.7690439</t>
  </si>
  <si>
    <t>CO1.PCCNTR.7551723</t>
  </si>
  <si>
    <t>PRESTAR EL APOYO SECRETARIAL A LA JUNTA ADMINISTRADORA LOCAL. 2327</t>
  </si>
  <si>
    <t xml:space="preserve">ADICIÓN Y PRORROGA NÚMERO 1° AL CONTRATO DE PRESTACIÓN DE SERVICIOS NO. 158-2025-CPS-AG (125031), CELEBRADO ENTRE EL FONDO DE DESARROLLO RURAL DE SUMAPAZ Y FREDY HUMBERTO PEÑA FORERO.CLÁUSULA PRIMERA. – ADICIONAR el Contrato De Prestación De Servicios No. 158-2025-CPS-AG (125031), en 
la suma de NUEVE MILLONES SETENTA Y CINCO MIL PESOS M/CTE ($9.075.000) del rubro O230117459920242327 “Fortalecimiento Institucional y sedes administrativas”, de conformidad con las consideraciones aquí señaladas, para un total del contrato de VEINTISIETE MILLONES DOSCIENTOS VEINTICINCO MIL PESOS M/CTE ($ 27.225.000). 
CLÁUSULA SEGUNDA. - PRORROGAR el plazo de ejecución del Contrato De Prestación De Servicios No. 158-2025-CPS-AG (125031), por el término de TRES (03) MESES calendario a partir del veintiséis (26) de AGOSTO de 2025 y hasta el veinticinco (25) de NOVIEMBRE de 2025. </t>
  </si>
  <si>
    <t>1. Apoyar la elaboración, radicación, entrega y archivo de documentos, memorandos y oficios cuando le sea requerido. 2. Distribuir y entregar las comunicaciones externas e internas, avisos y documentos que tengan origen o destino en la Junta Administradora Local. 3. Apoyar en la organización del archivo de gestión y la verificación y depuración documental. 4. Dar correcta atención y orientación a la ciudadanía de manera personal y telefónica.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t>
  </si>
  <si>
    <t>NIVEL ACADEMICO: BACHILLER; OBSERVACION(ES): Título de Bachiller en cualquier modalidad Con 36 meses de experiencia laboral debidamente</t>
  </si>
  <si>
    <t>FDRSCD-126-2025 (124883)</t>
  </si>
  <si>
    <t>159-2025-CPS-P (124883)</t>
  </si>
  <si>
    <t>JAMMES JHORDAN LOPEZ PEREZ</t>
  </si>
  <si>
    <t>https://community.secop.gov.co/Public/Tendering/OpportunityDetail/Index?noticeUID=CO1.NTC.7704385&amp;isFromPublicArea=True&amp;isModal=False</t>
  </si>
  <si>
    <t>CO1.BDOS.7689796</t>
  </si>
  <si>
    <t>CO1.PCCNTR.7551040</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</si>
  <si>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</si>
  <si>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1. Crear, realizar y producir videos, programas y capsulas audiovisuales que transmitan un mensaje en la comunicación interna y externa sobre la gestión de la Alcaldía Local de acuerdo con los lineamientos establecidos por la Oficina Asesora de Comunicaciones de la Secretaria Distrital de Gobierno. 2. Apoyar la producción de fotografías y la realización de piezas audiovisuales de los acontecimientos, hechos y eventos de la Alcaldía Local que ilustren las noticias en un medio de comunicación escrito, impreso o digital. 3. Realizar el registro en video de los recorridos, operativos realizados en las localidades, así¿ como de los eventos externos e internos de la Alcaldía Local. 4. Realizar el revelado, impresión, ampliación, retoque y reproducción del material fotográfico, a través del uso de software y demás herramientas informáticas, de acuerdo con los sistemas establecidos en la Alcaldía Local. 5. Realizar la obtención de imágenes que reflejen la misión de la Alcaldía Local, con el fin de actualizar el banco de imágenes y material audiovisual. 6. Realizar el registro audiovisual y seguimiento de las obras de infraestructura ejecutadas por la Alcaldía Local, con tomas desde el mismo ángulo antes, durante y después de la ejecución de la obra. 7. Realizar la sistematización y archivo del material audiovisual de la Alcaldía Local. 8. Crear piezas audiovisuales para campañas y eventos institucionales. 9. Revisar el correcto funcionamiento de los equipos de cámara y de grabación que estén a su cargo. 10. Participar en la preparación, diseño y montaje de material fotográfico para exposiciones y eventos institucionales, orientados a promover y difundir actividades de la Alcaldía Local. 11. Ordenar, clasificar y registrar el material fotográfico y de video para la realización del archivo, a fin de conservar adecuadamente la memoria del material audiovisual de la Alcaldía Local, conforme los procedimientos establecidos por Sistema Integrado de Gestión de Calidad de la Secretaria Distrital de la Gobierno. 12. Entregar el archivo fotográfico a las personas encargadas para la generación de contenido gráfico, teniendo en cuenta las directrices establecidas por el Sistema Integrado de Gestión de la Secretaría Distrital de Gobierno.</t>
  </si>
  <si>
    <t>Nivel academico: Profesional; profesion(es): profesional en dirección de cine, radio y televisión,ingeniería de sistemas y telemática ,artes plásticas,comunicación social, comunicador social y periodista,periodismo,ingeniería en telemática,artes visuales,profesional universitario en fotografía para medios; observacion(es): título de profesional con núcleo básico conocimiento ¿nbc artes plásticas, visuales y afines y comunicación social, periodismo y afines, establecidas en el sistema nacional deinformacióndelaeducaciónsuperior-snies:fotografía, fotografíaycomunicación visual, comunicación social y periodismo, comunicación audiovisual y multimedial, comunicación social y medios, dirección y producción de radio y televisión, narrativas digitales, comunicación y entretenimiento digital, comunicación digital; área del conocimiento ingeniería de sistemas, telemática y afines. con tarjeta profesional vigente. mínimo dos (2) años de experiencia profesional en temas relacionados con el objeto contractual.</t>
  </si>
  <si>
    <t>160-2025-CPS-P (127539)</t>
  </si>
  <si>
    <t>CO1.PCCNTR.7551696</t>
  </si>
  <si>
    <t>ADICIÓNYPRORROGANÚMERO1°ALCONTRATODEPRESTACIÓNDESERVICIOSNO. 160-2025-CPS-P (127539), CELEBRADO ENTRE EL FONDO DE DESARROLLO RURALDE SUMAPAZYADELMOMONTAÑEZCARDENAS.CLÁUSULAPRIMERA.–ADICIONARalContratoDe Prestación De Servicios No. 160-2025-CPS-P (127539), en
 la suma de QUINCE MILLONES CIENTO VEINTE MIL PESOS M/CTE ($15.120.000), del rubroO230117459920242388 “Recreación y Deporte para Sumapaz”, de conformidad con las consideraciones aquí señaladas,para un total del contrato de CUARENTA Y CINCO MILLONES TRESCIENTOS SESENTA MIL PESOSM/CTE($45.360.000).CLÁUSULA SEGUNDA.- PRORROGAR el plazo de ejecución del Contrato De Prestación De Servicios No. 160-2025-CPS-P (127539), por el término de TRES (03) MESES calendario a partir del VEINTICINCO (25) de AGOSTOde2025 yhasta el VEINTICUATRO (24) de NOVIEMBREde 2025.</t>
  </si>
  <si>
    <t>FDRSCD-127-2025 (127515)</t>
  </si>
  <si>
    <t>161-2025-CPS-P (127515)</t>
  </si>
  <si>
    <t>NELLY STELLA LOPEZ SILVA</t>
  </si>
  <si>
    <t>https://community.secop.gov.co/Public/Tendering/OpportunityDetail/Index?noticeUID=CO1.NTC.7706705&amp;isFromPublicArea=True&amp;isModal=False</t>
  </si>
  <si>
    <t>CO1.BDOS.7691653</t>
  </si>
  <si>
    <t>CO1.PCCNTR.7552686</t>
  </si>
  <si>
    <t>PRESTAR SUS SERVICIOS PROFESIONALES COMO APOYO AL ÁREA DE GESTIÓN DEL DESARROLLO LOCAL DE LA ALCALDÍA LOCAL DE SUMAPAZ EN TEMAS DE CONTABILIDAD, ASÍ COMO, EN LOS TRÁMITES, PROCEDIMIENTOS Y APLICATIVOS DESIGNADOS</t>
  </si>
  <si>
    <t>ADICIÓNYPRORROGANÚMERO1°ALCONTRATODEPRESTACIÓNDESERVICIOSNO. 161-2025-CPS-P (127515) CELEBRADO ENTRE EL FONDO DEDESARROLLORURALDE SUMAPAZYNELLYSTELLALOPEZSILVA. CLÁUSULA PRIMERA.– ADICIONAR el Contrato De Prestación De Servicios No 161-2025-CPS-P (127515), en la suma de suma de DIECISIETE MILLONES DOSCIENTOS OCHENTA MIL PESOS M/CTE($17.280.000), del rubro O230117459920242327 “Fortalecimiento Institucional y sedes administrativas”, deconformidad con las consideraciones aquí señaladas, para un total del contrato de CINCUENTA Y UN MILLONOCHOCIENTOSCUARENTAMIL PESOSM/CTE($51.840.000).CLÁUSULA SEGUNDA.- PRORROGARel plazo de ejecución del Contrato De Prestación De Servicios 161-2025 CPS-P (127515), por el término de TRES (03) MESES calendario a partir del Veinticinco (25) de Agosto de 2025 al veinticuatro (24) de noviembre de 2025.</t>
  </si>
  <si>
    <t>1. Realizar la liquidación de pagos con sus correspondientes retenciones de los contratos tanto de inversión como de funcionamiento (Ejecutores e interventores) celebrados por el Fondo de Desarrollo Local. 2. Realizar la elaboración de las diferentes conciliaciones de información financiera de forma mensual (multas, anticipos, bienes de beneficio y uso público, almacén, cuentas por pagar, operaciones recíprocas, Siproj, etc.) 3. Fortalecer al contador del Fondo de Desarrollo Local de Sumapaz en temas tributarios, contables, financieros y normas inherentes a hechos que se deben registrar en la contabilidad del fondo. 4. Elaborar los informes mensuales, trimestrales, semestrales y anuales que sean requeridos durante la vigencia de este contrato (Cierres de trimestre, Boletín de Deudores Morosos del Estado, Cierres de Vigencia, Información Exógena Nacional y Distrital, Informes a entes de Vigilancia y Control). 5. Realizar el seguimiento e implementación de acciones preventivas, correctivas y de mejora a los Planes de Mejoramiento de Control Interno y Contraloría. 6. Realizar el proceso de verificación financiera de las propuestas presentadas en desarrollo de los diferentes procesos de contratación adelantados por la Alcaldía Local. 7. Realizar el proceso de depuración contable de cada una de las cuentas que componen los estados financieros, realizando acompañamiento del proceso de conciliación de cada una de ellas, para en forma posterior realizar los ajustes contables derivados. 8. Las demás inherentes a la naturaleza del objeto del contrato.</t>
  </si>
  <si>
    <t>Nivel academico; Profesional, profesión; Contaduria Publica,Administración de empresas,Profesional en Ciencias economicas,Contaduría Pública y/o Administración de empresas</t>
  </si>
  <si>
    <t>162-2025-CPS-AG (126303)</t>
  </si>
  <si>
    <t>CO1.PCCNTR.7552411</t>
  </si>
  <si>
    <t>ADICIÓN Y PRORROGA NÚMERO 1° AL CONTRATO DE PRESTACIÓN DE SERVICIOS NO. 162-2025-CPS-AG (126303) CELEBRADO ENTRE EL FONDO DE DESARROLLO RURAL DE SUMAPAZ Y GERARDO VILLALBA BAQUERO.CLÁUSULA PRIMERA. – ADICIONAR el Contrato De Prestación De Servicios No. 162-2025-CPS-AG (126303), 
en la suma de suma de CUATRO MILLONES OCHOCIENTOS TREINTA MIL PESOS M/CTE ($4.830.000) del rubro O230117459920242682 “Restauración ecológica urbana y/o rural”, de conformidad con las consideraciones aquí señaladas, para un total del contrato de VEINTICUATRO MILLONES CIENTO CINCUENTA MIL PESOS M/CTE ($24.150.000).  
CLÁUSULA SEGUNDA. - PRORROGAR el plazo de ejecución del Contrato De Prestación De Servicios No. 162-2025-CPS-AG (126303), por el término de Dos (02) MESES calendario a partir del VEINTISEIS (26) DE OCTUBRE DE 2025 Y HASTA EL VEINTICINCO (25) DE DICIEMBRE DEL AÑO 2025.</t>
  </si>
  <si>
    <t>FDRSCD-128-2025 (127520)</t>
  </si>
  <si>
    <t>163-2025-CPS-P (127520)</t>
  </si>
  <si>
    <t>https://community.secop.gov.co/Public/Tendering/OpportunityDetail/Index?noticeUID=CO1.NTC.7705767&amp;isFromPublicArea=True&amp;isModal=False</t>
  </si>
  <si>
    <t>CO1.BDOS.7690972</t>
  </si>
  <si>
    <t>CO1.PCCNTR.7551925</t>
  </si>
  <si>
    <t>PRESTAR LOS SERVICIOS PROFESIONALES DE ACOMPAÑAMIENTO PSICOSOCIAL PARA APOYAR LA EJECUCIÓN DE LA META DE IMPLEMENTAR ACCIONES PEDAGÓGICAS PARA LA GESTIÓN DE CONFLICTIVIDADES Y PREVENCIÓN DE VIOLENCIAS. 2290</t>
  </si>
  <si>
    <t>ADICIÓN Y PRORROGA NÚMERO 1° AL CONTRATO DE PRESTACIÓN DE SERVICIOS NO. 163-2025-CPS-P (127520), CELEBRADO ENTRE EL FONDO DE DESARROLLO RURAL DE SUMAPAZ Y VERONICA LUCIA CASTRO CHIGUAZUQUE.CLÁUSULA PRIMERA. – ADICIONAR el Contrato De Prestación De Servicios No. 163-2025-CPS-P (127520), en la suma de VEINTIDÓS MILLONES CINCUENTA MIL PESOS M/CTE ($ 22.050.000) del rubro O230117459920242290 “Fortaleciendo la justicia en Sumapaz”, de conformidad con las consideraciones aquí señaladas, 
para un total del contrato de SESENTA Y SEIS MILLONES CIENTO CINCUENTA MIL PESOS M/CTE ($ 66.150.000).  
CLÁUSULA SEGUNDA. - PRORROGAR el plazo de ejecución del Contrato De Prestación De Servicios No. 163-2025-CPS-P (127520), por el término de TRES (03) MESES calendario a partir del VEINTICINCO (25) de AGOSTO de 2025 y hasta el VEINTICUATRO (24) de NOVIEMBRE de 2025.</t>
  </si>
  <si>
    <t>1. Desarrollar y ejecutar las estrategias que involucren acciones que permitan el fortalecimiento de los mecanismos de justicia comunal y/o comunitaria. 2. Desarrollar procesos de sensibilización y socialización de estrategias a través de los cuales se genere un mayor acercamiento de la comunidad con la institucionalidad y el mejoramiento de la confianza con la institucional presente en el territorio. 3. Adelantar con los principales sectores sociales, procesos que permitan la articulación entre estos sectores y la comunidad como estrategia para materializar el derecho de acceso a la justicia. 4. Participar previa delegación en las reuniones, las mesas de trabajo, los eventos y/o actividades en las que se aborde el tema de justicia comunitaria, justicia en equidad y justicia de paz, convocadas por las diferentes entidades y sectores. 5. Brindar apoyo psicosocial en la asignación y el seguimiento a las actividades realizadas por el equipo de practicantes asignado al área de Gestión policivo-jurídica de Sumapaz. 6. Manejar el o los aplicativos de gestión documental de la entidad y el de seguimiento a las actividades, realizando el correspondiente ingreso y seguimiento de correspondencia y actuaciones, de tal forma que se garantice la permanente actualización 7. Las demás que le sean asignadas por la supervisión y que estén relacionadas con el objeto del presente contrato</t>
  </si>
  <si>
    <t>Nivel academico: profesional; profesion(es): psicología,trabajo social, sociología,ciencias sociales</t>
  </si>
  <si>
    <t>FDRSCD-129-2025 (127544)</t>
  </si>
  <si>
    <t>164-2025-CPS-P (127544)</t>
  </si>
  <si>
    <t>ZAIRA LILIANA JIMENEZ CHILITO</t>
  </si>
  <si>
    <t>https://community.secop.gov.co/Public/Tendering/OpportunityDetail/Index?noticeUID=CO1.NTC.7708212&amp;isFromPublicArea=True&amp;isModal=False</t>
  </si>
  <si>
    <t>CO1.BDOS.7693163</t>
  </si>
  <si>
    <t>CO1.PCCNTR.7553392</t>
  </si>
  <si>
    <t>PRESTAR SUS SERVICIOS PROFESIONALES PARA APOYAR LA EJECUCIÓN DE LA META DE BENEFICIAR 305 PERSONAS MAYORES CON TRANSFERENCIAS MONETARIAS</t>
  </si>
  <si>
    <t>BIENESTAR SOCIAL IMG C</t>
  </si>
  <si>
    <t xml:space="preserve">ADICIÓN Y PRORROGA NÚMERO 1° AL CONTRATO DE PRESTACIÓN DE SERVICIOS NO. 164-2025-CPS-P (127544), CELEBRADO ENTRE EL FONDO DE DESARROLLO RURAL DE SUMAPAZ Y ZAIRA LILIANA JIMENEZ CHILITO.CLÁUSULA PRIMERA. – ADICIONAR el Contrato De Prestación De Servicios No. 164-2025-CPS-P (127544), en 
la suma de QUINCE MILLONES CIENTO VEINTE MIL PESOS M/CTE ($15.120.000) del rubro O230117459920242398 “Cuidado y protección para la población Vulnerable de Sumapaz”, de conformidad con las consideraciones aquí señaladas, para un total del contrato de CUARENTA Y CINCO MILLONES TRESCIENTOS 
SESENTA MIL PESOS M/TCE ($45.360.000). CLÁUSULA SEGUNDA. - PRORROGAR el plazo de ejecución del Contrato De Prestación De Servicios No. 164-2025-CPS-P (127544), por el término de TRES (03) MESES calendario a partir del DOS (02) DE SEPTIEMBRE DE 2025 y hasta el DOS (02) DE DICIEMBRE DE 2025. </t>
  </si>
  <si>
    <t>1. Participar en la actualización de los Documentos Técnicos de Soporte (DTS) y de las Fichas EBI, así como en la elaboración de los estudios previos y la gestión contractual de los proyectos de Ingreso Mínimo Garantizado que le sean designados, (Especificaciones técnicas, estudios de mercado, análisis del sector, criterios de verificación y calificación, condiciones del contrato, respuestas a observaciones, adendas, verificaciones técnicas, entre otros). 2. Realizar el seguimiento a la ejecución de los contratos (Apoyo a la supervisión, revisión de informes, modificaciones contractuales, programación de PAC), que le sean designados del proyecto Más y Mejores Oportunidades para la Población Vulnerable. 3. Asistir, a las reuniones, comités y capacitaciones, entre otros, representar a la Administración en los espacios del sector y hacer parte de los comités que le sean designados.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Las demás que demande la administración local que corresponda a la naturaleza del contrato y que sean necesarias para la consecución del fin del objeto contractual</t>
  </si>
  <si>
    <t>Nivel academico: profesional; profesion(es): contaduria pública,administración de empresas,profesional en ciencias administrativas ,profesional en ciencias economicas</t>
  </si>
  <si>
    <t>FDRSCD-130-2025 (126252)</t>
  </si>
  <si>
    <t>165-2025-CPS-AG (126252)</t>
  </si>
  <si>
    <t>https://community.secop.gov.co/Public/Tendering/OpportunityDetail/Index?noticeUID=CO1.NTC.7707393&amp;isFromPublicArea=True&amp;isModal=False</t>
  </si>
  <si>
    <t>CO1.BDOS.7692727</t>
  </si>
  <si>
    <t>CO1.PCCNTR.7553410</t>
  </si>
  <si>
    <t>PRESTAR LOS SERVICIOS TÉCNICOS AL DESARROLLO DE LAS ACTIVIDADES DE INSEMINACIÓN, SANIDAD Y PRODUCCIÓN ANIMAL EN EL MARCO DE LA ASISTENCIA TÉCNICA AGROPECUARIA EN LA LOCALIDAD DE SUMAPAZ</t>
  </si>
  <si>
    <t xml:space="preserve">ADICIÓN Y PRORROGA NÚMERO 1° AL CONTRATO DE PRESTACIÓN DE SERVICIOS NO. 165-2025-CPS-AG (126252), CELEBRADO ENTRE EL FONDO DE DESARROLLO RURAL DE SUMAPAZ Y MARIA ANGELICA SUAREZ CHINGATE.CLÁUSULA PRIMERA. – ADICIONAR el Contrato De Prestación De Servicios No. 165-2025-CPS-AG (126252), en la suma de DIEZ MILLONES SEISCIENTOS CINCUENTA MIL PESOS M/CTE ($10.650.000) del rubro O230117459920242671 “Asistencia técnica agropecuaria y educación ambiental en la localidad de Sumapaz”, de conformidad con las consideraciones aquí señaladas, para un total del contrato de TREINTA Y UN MILLONES NOVECIENTOS CINCUENTA MIL PESOS M/CTE ($ 31.950.000).  
CLÁUSULA SEGUNDA. - PRORROGAR el plazo de ejecución del Contrato De Prestación De Servicios No. 1652025-CPS-AG (126252), por el término de TRES (03) MESES calendario a partir del VEINTISEIS (26) de AGOSTO de 2025 y hasta el VEINTICINCO (25) de NOVIEMBRE de 2025.  </t>
  </si>
  <si>
    <t>1. Realizar actividades de asistencia técnica pecuaria requeridas por los habitantes de la localidad en el marco del servicio de asistencia técnica pecuaria en la localidad de Sumapaz. 2. Identificar y apoyar la selección de los usuarios y animales que serán objeto del programa de mejoramiento genético en la localidad de Sumapaz. 3. Apoyar las actividades de Sanidad animal, capacitaciones y mejoramiento productivo requerido dentro del servicio de asistencia técnica pecuaria. 4. Realizar el proceso de inseminación artificial, aplicando todos los procedimientos y protocolos requeridos para la prestación del servicio de asistencia tecnica pecuaria. 5. Facilitar y mantener la comunicación en cuanto a peticiones de asistencia, de manera constante entre la comunidad y los profesionales, para lograr la mayor cobertura en el servicio de asistencia de la localidad de Sumapaz. 6. Entregar los registros, actas, bases de datos, entre otra documentación de cada una de las inseminaciones y asistencias técnicas realizadas. 7. Asistir a las reuniones, capacitaciones que sea convocadas y apoyar las convocatorias y logística 8. Las demás que demande la administración local que corresponda a la naturaleza del contrato y que sean necesarias para la consecución del fin del objeto contractual.</t>
  </si>
  <si>
    <t>Nivel academico: técnico; profesion(es): tecnico profesional agropecuario,técnico profesional en administración de empresas agropecuarias, tecnologia en administracion agropecuaria,técnico profesional intermedio en administración agropecuaria.; observacion(es): título de formación técnica y/o tecnológica, o acreditación y aprobación del 50% o más de un plan de estudios de una carrera profesional. con 36 meses y hasta 71 meses de experiencia laboral</t>
  </si>
  <si>
    <t>Tres  años de experiencia laboral</t>
  </si>
  <si>
    <t>166-2025-CPS-P (126411)</t>
  </si>
  <si>
    <t>SEBASTIAN REINOSO QUITIAN</t>
  </si>
  <si>
    <t>CO1.PCCNTR.7554718</t>
  </si>
  <si>
    <t>FDRSCD-131-2025 (125125)</t>
  </si>
  <si>
    <t>167-2025-CPS-P (125125)</t>
  </si>
  <si>
    <t>https://community.secop.gov.co/Public/Tendering/OpportunityDetail/Index?noticeUID=CO1.NTC.7709559&amp;isFromPublicArea=True&amp;isModal=False</t>
  </si>
  <si>
    <t>CO1.BDOS.7694665</t>
  </si>
  <si>
    <t>CO1.PCCNTR.7554832</t>
  </si>
  <si>
    <t>PRESTAR LOS SERVICIOS PROFESIONALES PARA EL DESARROLLO DE ACCIONES DE PLANEACIÓN, SEGUIMIENTO, EJECUCIÓN Y ACOMPAÑAMIENTO DE LOS PROCESOS Y ACTIVIDADES RELACIONADAS CON LOS ACUEDUCTOS VEREDALES QUE SE ADELANTEN POR EL FONDO DE DESARROLLO RURAL DE SUMAPAZ. 2689</t>
  </si>
  <si>
    <t xml:space="preserve">ADICIÓN Y PRORROGA NÚMERO 1° AL CONTRATO DE PRESTACIÓN DE SERVICIOS No. 167-2025-CPS-P (125125), CELEBRADO ENTRE EL FONDO DE DESARROLLO RURAL DE SUMAPAZ Y LUISA FERNANDA LOZANO GRACIA.CLÁUSULA PRIMERA. – ADICIONAR el Contrato De Prestación De Servicios No. 167-2025-CPS-P (125125), en la suma de VEINTIUN MILLONES DE PESOS M/CTE ($ 21.000.000), del rubro O230117459920242689 “Acueductos veredales, saneamiento básico y energías alternativas”, de conformidad con las consideraciones aquí 
señaladas, para un total del contrato de SESENTA Y TRES MILLONES DE PESOS M/CTE ($ 63.000.000). CLÁUSULA SEGUNDA. - PRORROGAR el plazo de ejecución del Contrato De Prestación De Servicios No. 167-2025-CPS-P (125125), por el término de TRES (03) MESES calendario a partir del VEINTISEIS (26) de AGOSTO de 2025 y hasta el VEINTICINCO (25) de NOVIEMBRE de 2025.  </t>
  </si>
  <si>
    <t>1. Realizar la actualización de los Documentos Técnicos de Soporte y las Fichas EBI, así como en la elaboración de los estudios previos y la gestión contractual del proyecto de acueductos veredales y saneamiento básico que le sean designados, (Especificaciones técnicas, estudios de mercado, análisis del sector, criterios de verificación y calificación, condiciones del contrato, respuestas a observaciones, adendas, verificaciones técnicas, entre otros). 2. Asistir a las mesas de concertación e instancias de participación y/o reuniones designadas por el supervisor y/o el apoyo a la supervisión para la atención de temas relacionados con el saneamiento básico e infraestructura en entidades locales, distritales, nacionales, organizaciones ambientales y/o sociales. 3. Acompañar al Consejo Local de Gestión del Riesgo y Cambio Climático en las acciones y actividades desarrolladas en la localidad acorde con las temáticas concertadas dentro de la instancia y/o en los reportes de situaciones de riesgo presentados por la comunidad. 4. Acompañar técnicamente en la gestión ambiental local interna y externa, en temas de infraestructura, efectuando el seguimiento y articulación interinstitucional requerida para su fortalecimiento. 5. Realizar el seguimiento a la ejecución de los contratos de Saneamiento Básico e Infraestructura que le sean designados de conformidad con el Manual de Supervisión e Interventoría de la Secretaría Distrital de Gobierno. 6. Ejecutar acompañamiento técnico oportuno a los requerimientos, solicitudes y reportes de información externa referente a Saneamiento Básico solicitados por entidades distritales, nacionales, entes de control y comunidad en general. 7. Acompañar los operativos, las acciones y estrategias de control ambiental requeridos por el Área de Gestión Policiva, en cumplimiento al Código Nacional de Policía y Convivencia 8. Las demás que demande la administración local que corresponda a la naturaleza del contrato y que sean necesarias para la consecución del fin del objeto contractual.</t>
  </si>
  <si>
    <t>Nivel academico: profesional; profesion(es): administración ambiental, administración ambiental y de recursos naturales,ingeniería ambiental,ingenieria ambiental y sanitaria,ciencias ambientales; observacion(es):</t>
  </si>
  <si>
    <t>FDRSCD-132-2025 (130773)</t>
  </si>
  <si>
    <t>168-2025-CPS-P (130773)</t>
  </si>
  <si>
    <t>https://community.secop.gov.co/Public/Tendering/OpportunityDetail/Index?noticeUID=CO1.NTC.7710291&amp;isFromPublicArea=True&amp;isModal=False</t>
  </si>
  <si>
    <t>CO1.BDOS.7694987</t>
  </si>
  <si>
    <t>CO1.PCCNTR.7555532</t>
  </si>
  <si>
    <t>ADICIÓN Y PRORROGA NÚMERO 1° AL CONTRATO DE PRESTACIÓN DE SERVICIOS No. 168-2025-CPS-P (130773), CELEBRADO ENTRE EL FONDO DE DESARROLLO RURAL DE SUMAPAZ Y JAIRO ADRIANO ARTEAGA VELASQUEZ.CLÁUSULA PRIMERA. – ADICIONAR el Contrato De Prestación De Servicios No. 168-2025-CPS-P (130773), en 
la suma de DIECIOCHO MILLONES DE PESOS M/CTE ($ 18.000.000),  del rubro O230117459920242327 “Fortalecimiento Institucional y sedes administrativas”, de conformidad con las consideraciones aquí señaladas, para un total del contrato de CINCUENTA Y CUATRO MILLONES DE PESOS M/CTE ($ 54.000.000). CLÁUSULA SEGUNDA. - PRORROGAR el plazo de ejecución del Contrato De Prestación De Servicios No. 1682025-CPS-P (130773), por el término de TRES (03) MESES calendario a partir del VEINTISEIS (26) de AGOSTO de 2025 y hasta el VEINTICINCO (25) de NOVIEMBRE de 2025.</t>
  </si>
  <si>
    <t>1. Elaborar estudios previos, diagnósticos, análisis sectoriales, estudios de mercado, documentos técnicos, y demás actividades relacionadas con la formulación, seguimiento y cierre de proyectos asignados, incluyendo la actualización de documentos técnicos de soporte (DTS) y fichas estadísticas básicas de inversión (EBI). 2. Realizar el apoyo a la supervisión de los proyectos de inversión del Plan de Desarrollo Local y el POAI 2025 que le sean designados, verificando el cumplimiento técnico, financiero y administrativo, y generando los informes y conceptos técnicos necesarios para pagos. 3. Realizar evaluaciones técnicas y financieras de proponentes y propuestas en el marco de los procesos de selección de contratistas, así como apoyar en la cotización de bienes y servicios necesarios para la elaboración de estudios de mercado. 4. Mantener actualizada la información de proyectos y contratos asignados, garantizar el registro en matrices específicas, y suministrar información a aplicativos institucionales como SEGPLAN, SIPSE, SECOP, entre otros. 5. Implementar el presupuesto participativo conforme a la normativa vigente, incluyendo la atención a concertaciones poblacionales y étnicas según lo estipulado en el plan de desarrollo local. 6. Participar en comités de contratación, evaluación, seguimiento, obligaciones y demás instancias de coordinación sectorial, institucional o comunitaria relacionadas con los proyectos asignados. 7. Responder a solicitudes ciudadanas, derechos de petición, oficios y demás comunicaciones internas y externas asignadas, garantizando cumplimiento en términos de normatividad vigente y procedimientos documentales. 8. Asistir a reuniones de seguimiento, sesiones de la Junta Administradora Local, capacitaciones, y representar a la Alcaldía en eventos delegados, brindando apoyo técnico, administrativo y financiero según sea necesario. 9. Apoyar las demás actividades que le sean asignadas por el Alcalde Local y/o el apoyo a la supervisión del contrato y que surjan de la naturaleza del contrato.</t>
  </si>
  <si>
    <t>Nivel academico: profesional; profesion(es): administración pública,finanzas y comercio exterior,finanzas y relaciones internacionales, ingeniería industrial,finanzas, gobierno y relaciones internacionales,administración de empresas,administración finanzas,finanzas y negocios internacionales,finanzas y comercio internacional,profesional en ciencias economicas profesional en ciencias administrativas ; observacion(es): títul profesional en finanzas y relaciones, ingeniera industrial, ciencias economicas, ciencias administrativas con tarjeta profesional vigente. con 24 meses de experiencia profesional</t>
  </si>
  <si>
    <t>169-2025-CPS-AG (127708)</t>
  </si>
  <si>
    <t>CO1.PCCNTR.7555136</t>
  </si>
  <si>
    <t>ADICIÓN Y PRORROGA NÚMERO 1° AL CONTRATO DE PRESTACIÓN DE SERVICIOS  No. 169-2025-CPS-AG (127708), CELEBRADO ENTRE EL FONDO DE DESARROLLO RURAL DE SUMAPAZ Y JOSE MANUEL MUÑOZ BAQUEROCLÁUSULA PRIMERA. – ADICIONAR el Contrato De Prestación De Servicios No. 169-2025-CPS-AG (127708), en la suma de OCHO MILLONES OCHOCIENTOS VEINTE MIL PESOS M/CTE ($8.820.000) del rubro O230117459920242327 “Fortalecimiento Institucional y sedes administrativas”, de conformidad con las consideraciones aquí señaladas, para un total del contrato de VEINTISEIS MILLONES CUATRICENTOS SESENTA MIL PESOS M/CTE ($ $26.460.000) CLÁUSULA SEGUNDA. - PRORROGAR el plazo de ejecución del Contrato De Prestación De Servicios No. 169-2025-CPS-AG (127708), por el término de TRES (03) MESES calendario a partir del VEINTISEIS (26) de AGOSTO 
de 2025 y hasta el VEINTICINCO (25) de NOVIEMBRE de 2025.</t>
  </si>
  <si>
    <t>FDRSCD-133-2025 (130924)</t>
  </si>
  <si>
    <t>170-2025-CPS-P (130924)</t>
  </si>
  <si>
    <t>MIGUEL ANGEL ORTIZ GUEVERA</t>
  </si>
  <si>
    <t>https://community.secop.gov.co/Public/Tendering/OpportunityDetail/Index?noticeUID=CO1.NTC.7719389&amp;isFromPublicArea=True&amp;isModal=False</t>
  </si>
  <si>
    <t>CO1.BDOS.7705071</t>
  </si>
  <si>
    <t>CO1.PCCNTR.7561978</t>
  </si>
  <si>
    <t>PRESTAR LOS SERVICIOS PROFESIONALES PARA APOYAR LA EJECUCIÓN DEL PROYECTO POR UNA SUMAPAZ SIN RIESGOS, QUE LE APORTA Y SE ADAPTA AL CAMBIO CLIMÁTICO, EN LA LOCALIDAD DE SUMAPAZ 2613.</t>
  </si>
  <si>
    <t>1. Realizar la revisión de amenazas de desastres y peligros inminentes en la localidad de Sumapaz y fomentar acciones de preparación y rehabilitación en caso de desastres. 2. Promover, organizar y atender las visitas técnicas y solicitudes de conceptos al IDIGER para mantener actualizada la matriz de puntos críticos de la localidad de Sumapaz, socializando resultados y necesidades de intervención con las partes interesadas. 3. Realizar la actualización de la base de datos relacionados con la atención de mitigación del riesgo y emergencias ambientales locales que se ejecutaron y se proyectan ejecutar en el sistema de información geográfico, así mismo, deberá acompañar y hacer seguimiento a las obras de infraestructura relacionadas con la reducción del riesgo y la adaptación al cambio climático. 4. Brindar acompañamiento para atender de manera oportuna los requerimientos y reportes de información solicitados por entidades distritales, nacionales, entes de control y comunidad en general que se alleguen por el Aplicativo de Gestión Documental de la entidad, referente a temas de gestión forestal. 5. Asistir a las reuniones concertadas, citadas y/o designadas para la atención de temas relacionados con la gestión ambiental y el desarrollo sostenible con entidades locales, distritales, nacionales, organizaciones ambientales y/o sociales. 6. Las demás que demande la administración local que corresponda a la naturaleza del contrato y que sean necesarias para la consecución del fin del objeto contractual</t>
  </si>
  <si>
    <t>Nivel academico: profesional; profesion(es): ingenieria agroforestal,ingenieri ambiental y sanitaria,ingeniería forestal; observacion(es): profesional en ingeniería ambiental, ingeniería forestal y/o ingeniería agroforestal con 24 meses de experiencia profesiona</t>
  </si>
  <si>
    <t>FDRSCD-134-2025 (131054)</t>
  </si>
  <si>
    <t>171-2025-CPS-P (131054)</t>
  </si>
  <si>
    <t>https://community.secop.gov.co/Public/Tendering/OpportunityDetail/Index?noticeUID=CO1.NTC.7715212&amp;isFromPublicArea=True&amp;isModal=False</t>
  </si>
  <si>
    <t>CO1.BDOS.7700638</t>
  </si>
  <si>
    <t>CO1.PCCNTR.7558712</t>
  </si>
  <si>
    <t>PRESTAR LOS SERVICIOS PROFESIONALES DE APOYO PSICOSOCIAL AL ÁREA DE GESTIÓN DE DESARROLLO LOCAL PARA GENERAR ACCIONES COMPLEMENTARIAS EN SALUD EN LA LOCALIDAD DE SUMAPAZ</t>
  </si>
  <si>
    <t>ADICIÓN Y PRORROGA NÚMERO 1° AL CONTRATO DE PRESTACIÓN DE SERVICIOS NO. 171-2025-CPS-P (131054), CELEBRADO ENTRE EL FONDO DE DESARROLLO RURAL DE SUMAPAZ Y VERONICA INES NIEBLES VARGAS.CLÁUSULA PRIMERA. – ADICIONAR el Contrato De Prestación De Servicios No. 171-2025-CPS-P (131054), en la suma de DIECIOCHO MILLONES NOVESIENTOS MIL PESOS ($18.900.000) del rubro O230117459920242324 “Acciones para el cuidado de la salud y el bienestar de las y los Sumapaceños”, de conformidad con las consideraciones aquí señaladas, para un total del contrato de CINCUENTA Y SEIS MILLONES SETECIENTOS MIL PESOS M/TCE ($56.700.000) 
CLÁUSULA SEGUNDA. - PRORROGAR el plazo de ejecución del Contrato De Prestación De Servicios No. 171-2025-CPS-P (131054), por el término de TRES (03) MESES calendario a partir del TRES (03) de SEPTIEMBRE de 2025 y hasta el DOS (02) de DICIEMBRE de 2025.</t>
  </si>
  <si>
    <t>1. Realizar la consolidación de informes y los seguimientos adquiridos desde el equipo local de salud, en el marco de la garantía de las acciones en salud a la población de la localidad de Sumapaz 2. Identificar las necesidades, problemáticas o requerimientos en salud, de personas en vulnerabilidad, familia, colectivos para la incorporación de los lineamientos de transversalización del enfoque diferencial en los planes, programas, y demás instrumentos de la política pública en salud y promoción social de la salud en la localidad de Sumapaz. 3. Fomentar y desarrollar jornadas de acompañamiento psicosocial con enfasis en salud mental a los participantes de los programas complementarios en salud ofertados por la Alcaldía Local. 4. Apoyar la formulación y ejecución de las acciones que se desarrollen en el marco de la implementacion de la estrategia distrital de salud Mas Bienestar.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con relación al sector salud.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</si>
  <si>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Nivel academico: profesional; profesion(es): ciencias sociales,psicología, trabajo social,sociología,ciencias humanas; observacion(es): profesional en nbc ciencias sociales y humanas o psicologia, sociologia, trabajo social y afines. con 24 meses de experiencia profesional</t>
  </si>
  <si>
    <t>FDRSCD-135-2025 (127551)</t>
  </si>
  <si>
    <t>172-2025-CPS-AG (127551)</t>
  </si>
  <si>
    <t>https://community.secop.gov.co/Public/Tendering/OpportunityDetail/Index?noticeUID=CO1.NTC.7714917&amp;isFromPublicArea=True&amp;isModal=False</t>
  </si>
  <si>
    <t>CO1.BDOS.7699501</t>
  </si>
  <si>
    <t>CO1.PCCNTR.7560452</t>
  </si>
  <si>
    <t>PRESTAR LOS SERVICIOS COMO AUXILIAR ADMINISTRATIVO PARA APOYAR LAS ACTIVIDADES DE MANTENIMIENTO Y CONTROL DE LA MAQUINARIA PESADA DE PROPIEDAD DEL FONDO DE DESARROLLO RURAL DE SUMAPAZ. 2289</t>
  </si>
  <si>
    <t xml:space="preserve">ADICIÓN Y PRORROGA NÚMERO 1° AL CONTRATO DE PRESTACIÓN DE SERVICIOS NO. 172-2025-CPS-AG (127551), CELEBRADO ENTRE EL FONDO DE DESARROLLO RURAL DE SUMAPAZ Y MAXIMILIANO LOPEZ SUAREZ.CLÁUSULA PRIMERA. – ADICIONAR el Contrato De Prestación De Servicios No. 172-2025-CPS-AG (127551), 
en la suma de NUEVE MILLONES SETENTA Y CINCO MIL PESOS M/CTE ($ 9.075.000) del rubro O230117459920242289 “Movilidad para Sumapaz”, de conformidad con las consideraciones aquí señaladas, para un total del contrato de VEINTISIETE MILLONES DOSCIENTOS VEINTICINCO MIL PESOS M/CTE ($ 27.225.000). CLÁUSULA SEGUNDA. - PRORROGAR el plazo de ejecución del Contrato De Prestación De Servicios No. 172-2025-CPS-AG (127551), por el término de TRES (03) MESES calendario a partir del cuatro (04) de septiembre de 2025 y hasta el tres (03) de diciembre de 2025. </t>
  </si>
  <si>
    <t>1. Apoyar en la planeación y ejecución de los programas de mantenimiento preventivo y correctivo de los vehículos pesados y de la maquinaria de propiedad o tenencia del FDRS. 2. Apoyar a los profesionales en la verificación de los repuestos, insumos y demás procedimientos que se le realicen a los vehículos pesados y de la maquinaria de propiedad del FDRS con el fin de garantizar el correcto funcionamiento de estos. 3. Apoyar la elaboración de los informes técnicos solicitados y las respuestas a la comunidad y a las entidades sobre los temas relacionados de parque automotor. 4. Apoyar a los profesionales en la verificación de los informes de los contratos suscritos por el Fondo para el mantenimiento del parque automotor, dando cumplimiento al Manual de Procesos y Procedimientos para tal fin. 5. Las demás que demande la administración local que corresponda a la naturaleza del contrato y que sean necesarias para la consecución del fin del objeto contractual.</t>
  </si>
  <si>
    <t>FDRSCD-136-2025 (127554)</t>
  </si>
  <si>
    <t>173-2025-CPS-AG (127554)</t>
  </si>
  <si>
    <t>FERNEY ALEXANDER PINZÓN  CASAS</t>
  </si>
  <si>
    <t>https://community.secop.gov.co/Public/Tendering/OpportunityDetail/Index?noticeUID=CO1.NTC.7717430&amp;isFromPublicArea=True&amp;isModal=False</t>
  </si>
  <si>
    <t>CO1.BDOS.7701293</t>
  </si>
  <si>
    <t>CO1.PCCNTR.7559994</t>
  </si>
  <si>
    <t>PRESTAR SUS SERVICIOS ASISTENCIALES PARA APOYAR EL FORTALECIMIENTO DE LA GESTIÓN LOCAL Y TERRITORIAL EN PROCESOS INSTITUCIONALES Y SOCIALES ARTICULADOS POR EL FONDO DE DESARROLLO LOCAL DE SUMAPAZ, ASÍ MISMO ATENDER TODAS LAS JORNADAS PREVISTAS PARA LA PROMOCIÓN Y ACOMPAÑAMIENTO DE LA SEGURIDAD, JUSTICIA Y CONVIVENCIA CIUDADANA DE LA LOCALIDAD. 2290.</t>
  </si>
  <si>
    <r>
      <rPr>
        <sz val="10"/>
        <color rgb="FF000000"/>
        <rFont val="Calibri"/>
        <family val="2"/>
      </rPr>
      <t xml:space="preserve">POLICIVO/ </t>
    </r>
    <r>
      <rPr>
        <sz val="10"/>
        <color rgb="FFFF0000"/>
        <rFont val="Calibri"/>
        <family val="2"/>
      </rPr>
      <t xml:space="preserve">derechos humanos </t>
    </r>
  </si>
  <si>
    <t>1. Acompañar a la Alcaldía Local en los escenarios y espacios donde se vincule a la comunidad en actividades propias de la gestión local. 2. Apoyar en sistematizar y consolidar información obtenida de los procesos de recolección de datos, en la localidad, así como en acciones de apoyo y acompañamiento a espacios e instancias que defina el Fondo de Desarrollo Local de Sumapaz. 3. Acompañar los procesos de movilización ciudadana, operativos de seguridad, actividades interinstitucionales, atención de emergencias, eventos masivos o de alta complejidad que constituyan un riesgo para la seguridad y convivencia ciudadana en la localidad de Sumapaz. 4. Apoyar en campo la difusión de información y oferta institucional que requieran acompañamiento territorial y que vinculen a la comunidad o instituciones del nivel Distrital, relacionadas con dar a conocer a la ciudadanía las competencias de las mismas, así como sus acciones administrativas y operativas en materia de seguridad y convivencia ciudadana. 5. Apoyar a la administración local en la identificación de problemáticas territoriales relacionadas con la seguridad y convivencia ciudadana, mediante el acompañamiento a espacios participativos como juntas zonales de seguridad y frentes de seguridad ciudadana. 6. Prestar sus labores en las jornadas y actividades de promoción de la convivencia y seguridad ciudadana en los territorios y jornadas que les sean requeridos. 7. Apoyar los operativos de recuperación de territorios que son ocupados ilegalmente, que mediante procedimientos policivos y/o actos administrativos se deben intervenir, realizando el desmonte de estas ocupaciones. 8. Apoyar las actividades que se realicen desde el Fondo de Desarrollo Local de Sumapaz y/o de las entidades distritales en temas logísticos, organización, convocatoria o las que se requieran para el buen desarrollo de estas que involucran a la ciudadanía de la localidad. 9. Apoyar las demás actividades que le sean asignadas por el Alcalde Local y/o el apoyo a la supervisión del contrato y que surjan de la naturaleza del contrato.</t>
  </si>
  <si>
    <t>174-2025-CPS-AG (127554)</t>
  </si>
  <si>
    <t>JAIDER JAIR RUBIANO ROMERO</t>
  </si>
  <si>
    <t>CO1.PCCNTR.7560669</t>
  </si>
  <si>
    <t>FDRSCD-137-2025 (125687)</t>
  </si>
  <si>
    <t>175-2025-CPS-P (125687)</t>
  </si>
  <si>
    <t>DIANA LIZBETH MARTINEZ PALACIOS</t>
  </si>
  <si>
    <t>https://community.secop.gov.co/Public/Tendering/OpportunityDetail/Index?noticeUID=CO1.NTC.7719811&amp;isFromPublicArea=True&amp;isModal=False</t>
  </si>
  <si>
    <t>CO1.BDOS.7705172</t>
  </si>
  <si>
    <t>CO1.PCCNTR.7561990</t>
  </si>
  <si>
    <t>PRESTAR LOS SERVICIOS PROFESIONALES AL ÁREA DE GESTIÓN DE DESARROLLO LOCAL BRINDANDO APOYO TÉCNICO EN LA PLANEACIÓN, EJECUCIÓN Y SEGUIMIENTO DEL PROYECTO DE INVERSIÓN DE TERMINACIÓN DE SEDES</t>
  </si>
  <si>
    <t xml:space="preserve">ADICIÓN Y PRORROGA NÚMERO 1° AL CONTRATO DE PRESTACIÓN DE SERVICIOS NO. 175-2025-CPS-P (125687), CELEBRADO ENTRE EL FONDO DE DESARROLLO RURAL DE SUMAPAZ Y DIANA LIZBETH MARTINEZ PALACIOS.CLÁUSULA PRIMERA. – ADICIONAR el Contrato De Prestación De Servicios No. 175-2025-CPS-P (125687), en la suma de DIECISIETE MILLONES NOVECIENTOS CINCUENTA Y CINCO MIL PESOS M/CTE ($ 17.955.000) del rubro O230117459920242327 “Fortalecimiento Institucional y sedes administrativas”, de conformidad con las consideraciones aquí señaladas, para un total del contrato de CINCUENTA Y TRES MILLONES OCHOCIENTOS SESENTA Y CINCO MIL PESOS M/CTE ($ 53.865.000),  CLÁUSULA SEGUNDA. - PRORROGAR el plazo de ejecución del Contrato De Prestación De Servicios No. 1752025-CPS-P (125687), por el término de TRES (03) MESES calendario a partir del CUATO(04) de SEPTIEMBRE de 2025 y hasta el TRES (03) de DICIEMBRE de 2025. CLAÚSULA TERCERA. Las demás cláusulas del CONTRATO 
DE PRESTACIÓN DE SERVICIOS No. 175-2025-CPS-P (125687), que no hayan sido modificadas por el presente documento permanecerán tal y como fueron estipuladas.  </t>
  </si>
  <si>
    <t>1. Realizar el apoyo para la estructuración de estudios de mercado, estudios previos en la parte técnica específica a su condición profesional y demás trámites precontractuales de los contratos referentes a construcción de sedes requeridos por la administración local. (responder las observaciones en cada etapa, proyectar adendas, verificar y calificar propuestas). 2. Apoyar en el control y seguimiento de los contratos que se encuentren en proceso de ejecución y/o liquidación de mantenimiento y de obra, así como en la elaboración de actas de inicio, terminación y suspensión, justificaciones de prórrogas y/o adiciones, apoyando al supervisor designado por el supervisor. 3. Participar en el diseño de esquemas arquitectónicos y desarrollo de proyectos nuevos o de modificaciones requeridas en las sedes o inmuebles de propiedad del Fondo de Desarrollo Rural de Sumapaz. 4. Realizar a través de herramientas informáticas el apoyo en la realización de planos arquitectónicos 2D y 3D de diferentes tipos de presentaciones de proyectos, requeridas por la administración local.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 7.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8. Las demás que demande la administración local que corresponda a la naturaleza del contrato y que sean necesarias para la consecución del fin del objeto contractual.</t>
  </si>
  <si>
    <t>Nivel academico: profesional; profesion(es): ingeniería catastral y geodesta, arquitectura,ingeniería civil;</t>
  </si>
  <si>
    <t>FDRSCD-138-2025 (126347)</t>
  </si>
  <si>
    <t>176-2025-CPS-P (126347)</t>
  </si>
  <si>
    <t xml:space="preserve">MILENY HILARION RIOS </t>
  </si>
  <si>
    <t>https://community.secop.gov.co/Public/Tendering/OpportunityDetail/Index?noticeUID=CO1.NTC.7722891&amp;isFromPublicArea=True&amp;isModal=False</t>
  </si>
  <si>
    <t>CO1.BDOS.7708543</t>
  </si>
  <si>
    <t>CO1.PCCNTR.7564649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</si>
  <si>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t>
  </si>
  <si>
    <t xml:space="preserve">ADICIÓN Y PRÓRROGA NÚMERO 1° AL CONTRATO DE PRESTACIÓN DE SERVICIOS NO. 176-2025-CPS-P (126347) CELEBRADO ENTRE EL FONDO DE DESARROLLO RURAL DE SUMAPAZ Y MILENY HILARION RIOS.CLÁUSULA PRIMERA. – ADICIONAR el Contrato De Prestación De Servicios No. 176-2025-CPS-P (126347), en 
la suma de DIECINUEVE MILLONES QUINIENTOS TREINTA MIL PESOS M/CTE ($19.530.000) del rubro O230117459920242398 “Cuidado y protección para la población Vulnerable de Sumapaz”, de conformidad con las consideraciones aquí señaladas, para un total del contrato de CINCUENTA Y OCHO MILLONES QUINIENTOS NOVENTA MIL PESOS M/CTE ($58.590.000). CLÁUSULA SEGUNDA. - PRORROGAR el plazo de ejecución del Contrato De Prestación De Servicios No. 176-2025-CPS-P (126347), por el término de TRES (3) MESES calendario a partir del 03 de septiembre de 2025 y hasta el 02 de diciembre de 2025. </t>
  </si>
  <si>
    <t>1. Implementar los procesos y procedimientos oficiales para la operación y prestación del servicio como (Identificación, ingreso, prestacion,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Realizar la visitas de validación de condiciones de las personas mayores que presentan novedades por los cruces de bases de datos o en procedimiento de seguimiento y control que adelanta la Subdirección para la Vejez y la Alcaldia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Subdireccion Local. 12. Las demás inherentes a su obligaciones contractuales y que se requieran para el cabal cumplimiento del contrato.</t>
  </si>
  <si>
    <t>FDRSCD-139-2025 (127522)</t>
  </si>
  <si>
    <t>177-2025-CPS-P (127522)</t>
  </si>
  <si>
    <t>https://community.secop.gov.co/Public/Tendering/OpportunityDetail/Index?noticeUID=CO1.NTC.7724680&amp;isFromPublicArea=True&amp;isModal=False</t>
  </si>
  <si>
    <t>CO1.BDOS.7710505</t>
  </si>
  <si>
    <t>CO1.PCCNTR.7565807</t>
  </si>
  <si>
    <t>PRESTAR LOS SERVICIOS PROFESIONALES DE ACOMPAÑAMIENTO PSICOSOCIAL PARA APOYAR LA EJECUCIÓN DE LA META DE BENEFICIAR CIUDADANOS CON HABILIDADES Y CAPACIDADES PARA GESTIONAR LA CONVIVENCIA CONSTRUCTIVAMENTE</t>
  </si>
  <si>
    <t>ADICIÓN Y PRORROGA NÚMERO 1° AL CONTRATO DE PRESTACIÓN DE SERVICIOS NO. 177-2025-CPS-P (127522), CELEBRADO ENTRE EL FONDO DE DESARROLLO RURAL DE SUMAPAZ Y KAREN NAYIBE MARTINEZ MOLINA.CLÁUSULA PRIMERA. – ADICIONAR el Contrato De Prestación De Servicios No. 177-2025-CPS-P (127522), en la suma de VEINTE MILLONES CUETROCIENTOS SETENTA Y CINCO MIL PESOS M/CTE ($20.475.000). del rubro O230117459920242290 “Fortaleciendo la justicia en Sumapaz”, de conformidad con las consideraciones aquí señaladas, para un total del contrato de SESENTA Y UN MILLONES CUATROCIENTOS VEINTICINCO MIL PESOS M/CTE ($61.425.000). 
CLÁUSULA SEGUNDA. - PRORROGAR el plazo de ejecución del Contrato De Prestación De Servicios No. 177-2025-CPS-P (127522), por el término de TRES (03) MESES calendario a partir del DIEZ (10) de AGOSTO de 2025 y hasta el NUEVE (09) de NOVIEMBRE de 2025.</t>
  </si>
  <si>
    <t>1. Desarrollar y ejecutar estrategias que involucren acciones que permitan el fortalecimiento de los mecanismos de justicia comunitaria. 2. Desarrollar procesos de sensibilización y socialización de estrategias a través de los cuales se genere un mayor acercamiento de la comunidad con la institucionalidad y el mejoramiento de la confianza con la institucional presente en el territorio. 3. Adelantar con los principales sectores sociales, procesos que permitan la articulación entre estos sectores y la comunidad como estrategia para materializar el derecho de acceso a la justicia. 4. Participar en las reuniones, las mesas de trabajo, los eventos y/o actividades en las que se aborde el tema de justicia comunitaria, justicia en equidad y justicia de paz, convocadas por las diferentes entidades y sectores. 5. Brindar apoyo psicosocial en la asignación y el seguimiento a las actividades realizadas por el equipo de empleo de la localidad asignado al área de Gestión policivo jurídica de Sumapaz. 6. Manejar los aplicativos de gestión documental de la entidad y el de seguimiento a las actividades, realizando el correspondiente ingreso y seguimiento de correspondencia y actuaciones, de tal forma que se garantice la permanente actualización. 7. Las demás que le sean asignadas por la supervisión y que estén relacionadas con el objeto del presente contrato.</t>
  </si>
  <si>
    <t>Nivel academico: profesional; profesion(es): psicología,trabajo social, sociología,ciencias sociales;</t>
  </si>
  <si>
    <t>FDRSCD-140-2025 (127516)</t>
  </si>
  <si>
    <t>178-2025-CPS-P (127516)</t>
  </si>
  <si>
    <t>MARIA ALEJANDRA GALVIS MUÑOZ</t>
  </si>
  <si>
    <t>https://community.secop.gov.co/Public/Tendering/OpportunityDetail/Index?noticeUID=CO1.NTC.7725649&amp;isFromPublicArea=True&amp;isModal=False</t>
  </si>
  <si>
    <t>CO1.BDOS.7710700</t>
  </si>
  <si>
    <t>CO1.PCCNTR.7566100</t>
  </si>
  <si>
    <t>PRESTAR SUS SERVICIOS PROFESIONALES DE APOYO AL ÁREA DE GESTIÓN DEL DESARROLLO LOCAL EN LA GESTIÓN DE LAS LIQUIDACIONES DE LOS CONTRATOS QUE SUSCRIBE EL FONDO DE DESARROLLO RURAL DE SUMAPAZ</t>
  </si>
  <si>
    <t>1. Brindar soporte profesional a los supervisores, interventores y contratistas en la elaboración de los documentos y actos administrativos que se deban expedir a fin de requerir a los contratistas en situaciones de incumplimiento y liquidación de los contratos. 2. Realizar y articular los procesos de las liquidaciones contractuales, que por competencia el ordenador del gasto le asigne, garantizando la correcta aplicación de normas y procedimientos técnicos, administrativos y legales vigentes. 3. Asistir a las reuniones, comités de contratación, capacitaciones, comités de seguimiento a la ejecución contractual entre otros y hacer partes de los comités que delegue el alcalde. 4. Elaborar los proyectos de actos administrativos que se le asignen y/o conceptuar sobre la juridicidad de los que le sean designados. 5. Fortalecer a la Alcaldía Local en la definición del monto y cubrimiento de riesgos de la póliza única de cumplimiento exigida en la Ley, para garantizar la ejecución de los contratos. 6. Las demás que sean inherentes al cumplimiento del objeto contractual y/o que le sean asignadas por el Alcalde Local.</t>
  </si>
  <si>
    <t>Nivel academico: profesional; profesion(es): economista,derecho,contaduria pública,administración de empresas,profesional en ciencias administrativas ,profesional en ciencias economicas</t>
  </si>
  <si>
    <t>No requiere profesional</t>
  </si>
  <si>
    <t>FDRSCD-141-2025 (124904)</t>
  </si>
  <si>
    <t>179-2025-CPS-P (124904)</t>
  </si>
  <si>
    <t>https://community.secop.gov.co/Public/Tendering/OpportunityDetail/Index?noticeUID=CO1.NTC.7724716&amp;isFromPublicArea=True&amp;isModal=False</t>
  </si>
  <si>
    <t>CO1.BDOS.7710412</t>
  </si>
  <si>
    <t>CO1.PCCNTR.7565465</t>
  </si>
  <si>
    <t>PRESTAR LOS SERVICIOS PROFESIONALES ESPECIALIZADOS PARA APOYAR TÉCNICAMENTE A LOS RESPONSABLES E INTEGRANTES DE LOS PROCESOS EN LA IMPLEMENTACIÓN DE HERRAMIENTAS DE GESTIÓN, SIGUIENDO LOS LINEAMIENTOS METODOLÓGICOS ESTABLECIDOS POR LA OFICINA ASESORA DE PLANEACIÓN DE LA SECRETARÍA DISTRITAL DE GOBIERNO</t>
  </si>
  <si>
    <t>ADICIÓNYPRORROGANÚMERO1°ALCONTRATODEPRESTACIÓNDESERVICIOSNO. 179-2025-CPS-P (124904)CELEBRADO ENTRE EL FONDO DE DESARROLLORURALDE SUMAPAZYGLORIAESPERANZAPIRAJONTEJEDOR. CLÁUSULA PRIMERA.– ADICIONAR el Contrato De Prestación De Servicios No 179-2025-CPS-P (124904),
 en la suma de suma de VEINTISIETE MILLONES DE PESOS M/CTE ($27.000.000), del rubro O230117459920242327 “Fortalecimiento Institucional y sedes administrativas”, de conformidad con las consideraciones aquí señaladas, para un total del contrato de OCHENTA Y UN MILLONES DE PESOS M/CTE($81.000.000).
 CLÁUSULA SEGUNDA.- PRORROGAR el plazo de ejecución del Contrato De Prestación De Servicios 179-2025-CPS-P (124904), por el término de TRES (03) MESES calendario a partir del TRES DE (03) DE SEPTIEMBREDE2025y hasta el DOS (02) DE DICIEMBREDE 2025</t>
  </si>
  <si>
    <t>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 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Apoyar las acciones para la actualización de documentos de los procesos locales, de acuerdo con los lineamientos que para el efecto imparta el líder del macroproceso-proceso y la Oficina Asesora de Planeación. 7. Realizar verificación del estado de implementación de los requerimientos de las normas técnicas y legales que soportan el Sistema de Gestión Institucional, presentando los resultados al Alcalde Local y equipos de trabajo. 8. Apoyar al Despacho del Alcalde(sa) Local, así como a las Áreas Gestión Policiva y Gestión del Desarrollo en la coordinación y atención a las visitas de Auditoría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Las demás que se le asignen y que surjan de la naturaleza del Contrato</t>
  </si>
  <si>
    <t>Nivel academico: especializado; profesion(es): administración pública, contaduria pública,economía,ingeniería industrial, administración de empresas; especializacion(es): administración,especialista en gerencia de proyectos, administracion financiera; observacion(es): título profesional en administración pública, administración de empresas, ingeniería industrial, contaduría, economía y/o afines. con especialización en administración, en administración financiera o especialista en gerencia de proyectos. mínimo un (1) año de experiencia profesional relacionada con sistemas de gestión</t>
  </si>
  <si>
    <t>Seis años un mes de experiencia profesional; un año de experiencia relacionada</t>
  </si>
  <si>
    <t>FDRSCD-143-2025 (130923)</t>
  </si>
  <si>
    <t>180-2025-CPS-P (130923)</t>
  </si>
  <si>
    <t>https://community.secop.gov.co/Public/Tendering/OpportunityDetail/Index?noticeUID=CO1.NTC.7724446&amp;isFromPublicArea=True&amp;isModal=False</t>
  </si>
  <si>
    <t>CO1.BDOS.7709867</t>
  </si>
  <si>
    <t>CO1.PCCNTR.7565359</t>
  </si>
  <si>
    <t>ADICIÓN Y PRORROGA NÚMERO 1° AL CONTRATO DE PRESTACIÓN DE SERVICIOS NO.180-2025-CPS-P (130923), CELEBRADO ENTRE EL FONDO DE DESARROLLO RURAL DE
 SUMAPAZYMONICAMARÍAHERRERARAMIREZ. CLÁUSULAPRIMERA.–ADICIONARelContratoDe Prestación De Servicios No. 180-2025-CPS-P (130923), en
 la suma de DIECINUEVE MILLONES QUINIENTOS MIL PESOS M/CTE ($19.500.000) del rubro O230117459920242265 “Fortaleciendo la Conectividad en Sumapaz”, de conformidad con las consideraciones aquí señaladas, para un total del contrato de CINCUENTA Y OCHO MILLONES QUINIENTOS MIL PESOS
 M/CTE($58.500.000).CLÁUSULA SEGUNDA.- PRORROGAR el plazo de ejecución del Contrato De Prestación De Servicios No. 180-2025-CPS-P (130923), por el término de TRES (03) MESES calendario a partir del TRES (03) de SEPTIEMBRE de 2025 y hasta el DOS (02) de DICIEMBRE de2025.</t>
  </si>
  <si>
    <t>1. Elaborar las etapas de formulación y elaboración de estudios previos del proyecto de inversión para operativizar los portales interactivos: Actualizar los Documentos Técnicos de Soporte y las Fichas EBI, definir Especificaciones técnicas, realizar estudios de mercado, elaborar análisis del sector, definir criterios de verificación y calificación y condiciones del contrato, entre otros. 2. Brindar acompañamiento en los procesos contractuales de los estudios previos elaborados para operativizar los portales interactivos, (Responder las observaciones en cada etapa, proyectar adendas, verificar y calificar propuestas). 3. Realizar el seguimiento a la ejecución de los contratos (Apoyo a la supervisión, revisión de informes, modificaciones contractuales, programación de PAC), que le sean designados para operativizar los portales interactivos. 4. Realizar actividades de apoyo a los servicios y necesidades informáticas del Fondo de Desarrollo Local y dar conceptos técnicos sobre el estado de los equipos y los aplicativos, según las solicitudes que le sean asignadas. 5. Asistir, a las reuniones, comités y capacitaciones, entre otros, representar a la Administración en los espacios del sector y hacer parte de los comités que le sean designados. 6. Realizar la verificación técnica, administrativa y financiera de contratos de vigencias anteriores que se le asignen y que se encuentren en proceso de terminación para su respectiva liquidación. 7. Las demás que le sean asignadas o delegadas y que correspondan a la naturaleza del objeto</t>
  </si>
  <si>
    <t>nivel academico: profesional; profesion(es): ingeniería de sistemas y telemática ,ingeniería de sistemas,ingeniería en telemática,ingenieria de sistemas y telecomunicaciones,ingeniería electrónica, ingeniería electrónica y de telecomunicaciones; observacion (es): profesional nbc ingenieria de sistemas, telemática y afines. ingenieria electrónica con 24 meses de experiencia profesional con 24 meses de experiencia profesional</t>
  </si>
  <si>
    <t>FDRSCD-142-2025 (126299)</t>
  </si>
  <si>
    <t>181-2025-CPS-P (126299)</t>
  </si>
  <si>
    <t>https://community.secop.gov.co/Public/Tendering/OpportunityDetail/Index?noticeUID=CO1.NTC.7724428&amp;isFromPublicArea=True&amp;isModal=False</t>
  </si>
  <si>
    <t>CO1.BDOS.7710106</t>
  </si>
  <si>
    <t>CO1.PCCNTR.7565287</t>
  </si>
  <si>
    <t>PRESTAR LOS SERVICIOS PROFESIONALES EN PRODUCCIÓN AGROPECUARIA PARA EL FORTALECIMIENTO DEL SERVICIO DE ASISTENCIA TÉCNICA AGROPECUARIA DE LA LOCALIDAD DE SUMAPAZ</t>
  </si>
  <si>
    <t xml:space="preserve">ADICIÓN Y PRORROGA NÚMERO 1° AL CONTRATO DE PRESTACIÓN DE SERVICIOS NO. 181-2025-CPS-P (126299), CELEBRADO ENTRE EL FONDO DE DESARROLLO RURAL DE SUMAPAZ Y KEILY MILENA GONZÁLEZ SUSACLÁUSULA PRIMERA. – ADICIONAR el Contrato De Prestación De Servicios No. 181-2025-CPS-P (126299), en la suma de DIECISIETE MILLONES TRECIENTOS VEINTICINCO MIL PESOS M/CTE ($17.325.000) del rubro O230117459920242671 “Asistencia técnica agropecuaria y educación ambiental en la localidad de Sumapaz”, de 
conformidad con las consideraciones aquí señaladas, para un total del contrato de CINCUENTA Y UN MILLONES NOVECIENTOS SETENTA Y CINCO MIL PESOS M/CTE ($51.975.000).  
CLÁUSULA SEGUNDA. - PRORROGAR el plazo de ejecución del Contrato De Prestación De Servicios No. 181-2025-CPS-P (126299), por el término de TRES (03) MESES calendario a partir del VEINTISIETE (27) de AGOSTO de 2025 y hasta el VEINTISEIS (26) de NOVIEMBRE de 2025. </t>
  </si>
  <si>
    <t>1. Brindar servicios de asistencia técnica, para desarrollar el componente agrícola en la línea del ordenamiento de finca, a fin de mejorar la producción de las diferentes explotaciones agropecuarias, que se establezcan o beneficien a partir del proyecto de asistencia técnica agropecuaria. 2. Desarrollar acciones en el componente de reconversión y diversificación de la producción agrícola que impliquen mejoras en la estabilidad del productor, la protección ambiental y competitiva de la producción agrícola local, de acuerdo con el proyecto de asistencia técnica agropecuaria, bajo los principios de seguridad alimentaria. 3. Asistir a los espacios de participación del sector que le sean designados, a las reuniones, comités de contratación, capacitaciones, comités de seguimiento entre otros y hacer parte de los comités que le delegue el alcalde Local o quien haga sus veces. 4. Realizar visitas de asistencia técnicas de acompañamiento a los pequeños y medianos productores fomentándoles y apoyándoles en procesos de asociatividad, conformación de empresas y mejoramiento técnico de los cultivos. 5. Realizar jornadas de Escuelas de campo capacitando a la comunidad en los diferentes temas que abarca la producción y el manejo integrado en Buenas Prácticas Agrícolas-BPA, la reconversión productiva y acciones agrícolas, en la localidad de Sumapaz. 6. Mantener actualizada la base de datos de asistencia técnica periódicamente, generando análisis de producción y actividades económicas de la localidad, entregando los registros, actas, bases de datos, entre otra documentación de cada uno de los predios intervenidos. 7. Las demás que demande la administración local que corresponda a la naturaleza del contrato y que sean necesarias para la consecución del fin del objeto contractual.</t>
  </si>
  <si>
    <t>NIVEL ACADEMICO: PROFESIONAL; PROFESION(ES): AGRONOMÍA, MEDICINA VETERINARIA,MEDICINA VETERINARIA Y ZOOTECNIA; OBSERVACION(ES): Título profesional en NBC AGRONOMÍA, VETERINARIA AFINES. Con 24 meses de experiencia profesional</t>
  </si>
  <si>
    <t>182-2025-CPS-AG (127697)</t>
  </si>
  <si>
    <t>CO1.PCCNTR.7565037</t>
  </si>
  <si>
    <t>ADICIÓN Y PRORROGA NÚMERO 1° AL CONTRATO DE PRESTACIÓN DE SERVICIOS NO. 182-2025-CPS AG (127697) CELEBRADO ENTRE EL FONDO DE DESARROLLO RURAL DE SUMAPAZYABRAHAMEDUARDOACOSTADIAZ. en la suma de DIEZ MILLONES OCHOCIENTOS NOVENTA MIL PESOS M/CTE ($10.890.000)del rubro O230117459920242327 “Fortalecimiento Institucional y sedes administrativas”, de conformidad con las consideraciones aquí señaladas, para un total del contrato de TREINTA Y DOS MILLONES SEISCIENTOS
 SETENTAMILPESOSM/CTE($32.670.000).CLÁUSULA SEGUNDA.- PRORROGAR el plazo de ejecución del Contrato De Prestación De Servicios No. 182-2025-CPS AG (127697), por el término de TRES (03) MESES calendario a partir del TRES (03) de SEPTIEMBRE de 2025 y hasta el DOS (02) de DICIEMBRE de 2025.</t>
  </si>
  <si>
    <t>1. Participar en la realización del inventario y su actualización, de los bienes muebles e inmuebles propiedad del Fondo de Desarrollo Rural de Sumapaz y de los que fuere responsable, así como de la actualización del inventario de los bienes y elementos que ingresen al almacén del FDRS. 2. Prestar el apoyo técnico de enlace con los ingenieros de Si Capital, para lograr agilidad en la solución de necesidades que se presenten diariamente, solicitando soporte técnico. Así como apoyar en la atención y despacho de bienes muebles que se requieran en las diferentes dependencias conforme a los procedimientos establecidos. 3. Realizar el respectivo seguimiento a los contratos de comodato suscritos por la Alcaldía Local de Sumapaz con las Juntas de Acción comunal. 4. Apoyar a la administración local en el control exacto de las existencias en el almacén del Fondo de Desarrollo Rural, de acuerdo con los métodos, procedimientos y mecanismos de registro adoptados. 5. Apoyar al almacenista en el proceso de diligenciar correctamente los comprobantes de ingreso y salida de bienes del almacén del Fondo de Desarrollo, de acuerdo a los soportes correspondientes. 6. Las demás que le sean asignadas o delegadas y que correspondan a la naturaleza del objeto</t>
  </si>
  <si>
    <t>Tres años un mes de experiencia laboral</t>
  </si>
  <si>
    <t>183-2025-CPS-P (127539)</t>
  </si>
  <si>
    <t>CO1.PCCNTR.7564930</t>
  </si>
  <si>
    <t>ADICIÓNYPRORROGANÚMERO1°ALCONTRATODEPRESTACIÓNDESERVICIOSNO. 183-2025-CPS-P (127539), CELEBRADO ENTRE EL FONDO DE DESARROLLO RURALDE SUMAPAZY DIEGO ALEJANDROMILLAN MONTAÑEZ CLÁUSULA PRIMERA.– ADICIONAR el Contrato De Prestación De Servicios No. 183-2025-CPS-P (127539), en
 la suma de QUINCE MILLONES CIENTO VEINTE MIL PESOS M/CTE ($15.120.000) del rubro O230117459920242388 “Recreación y Deporte para Sumapaz”, de conformidad con las consideraciones aquí señaladas, para un total del contrato de CUARENTA Y CINCO MILLONES TRECIENTOS SESENTA MIL PESOS M/CTE($45.360.000),CLÁUSULA SEGUNDA.- PRORROGAR el plazo de ejecución del Contrato De Prestación De Servicios No. 183-2025-CPS-P (127539), por el término de TRES (03) MESES calendario a partir del ONCE (11) de SEPTIEMBRE de 2025 y hasta el DIEZ (10) de DICIEMBRE de 2025. CLAÚSULA TERCERA. Las demás cláusulas del CONTRATODEPRESTACIÓN DESERVICIOSNo. 183-2025-CPS-P (127539) que no hayan sido modificadas por el presente documento permanecerán tal y como fueron estipuladas.</t>
  </si>
  <si>
    <t>FDRSCD-147-2025 (127826)</t>
  </si>
  <si>
    <t>184-2025-CPS-P (127826)</t>
  </si>
  <si>
    <t>https://community.secop.gov.co/Public/Tendering/OpportunityDetail/Index?noticeUID=CO1.NTC.7734068&amp;isFromPublicArea=True&amp;isModal=False</t>
  </si>
  <si>
    <t>CO1.BDOS.7719361</t>
  </si>
  <si>
    <t>CO1.PCCNTR.7573388</t>
  </si>
  <si>
    <t xml:space="preserve">ADICIÓN Y PRORROGA NÚMERO 1° AL CONTRATO DE PRESTACIÓN DE SERVICIOS NO. 184-2025-CPS-P (127826), CELEBRADO ENTRE EL FONDO DE DESARROLLO RURAL DE SUMAPAZ Y KARLA ANDREA PAZ DIAZCLÁUSULA PRIMERA. – ADICIONAR el Contrato De Prestación De Servicios No. 184-2025-CPS-P (127826), en la suma de VEINTIDÓS MILLONES OCHOCIENTOS MIL PESOS M/CTE ($22.800.000) del rubro O230117459920242289 “Movilidad para Sumapaz”, de conformidad con las consideraciones aquí señaladas, para un total del contrato de SESENTA Y OCHO MILLONES CUATROCIENTOS MIL PESOS M/CTE ($ 68.400.000). CLÁUSULA SEGUNDA. - PRORROGAR el plazo de ejecución del Contrato De Prestación De Servicios No. 184-2025-CPS-P (127826), por el término de TRES (03) MESES calendario a partir del cuatro (04) de septiembre de 2025 y hasta el tres (03) de diciembre de 2025.  </t>
  </si>
  <si>
    <t>1. Realizar la verificación técnica y financiera de los procesos administrativos y contractuales del parque automotor de propiedad y/o tenencia del Fondo. 2. Realizar el apoyo en la planeación, coordinación y ejecución de las actividades de programación, control, uso, seguimiento y mantenimiento del parque automotor de propiedad y/o tenencia del Fondo. 3. Realizar la gestión en las actividades de manejo y control del parque automotor, así como en la elaboración y revisión de documentos, informes y demás acciones requeridas para la adecuada gestión y conservación del mismo. 4. ¿Asistir y representar a la Administración Local en los espacios de participación del Sector, en las reuniones, comités y capacitaciones, entre otros y, hacer parte de los comités que le sean designados.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correspondan a la naturaleza del contrato y quesean necesarias para la consecución del fin del objeto contractual.</t>
  </si>
  <si>
    <t>Nivel academico: profesional; profesion(es): ingeniería industrial,ingeniería mecánica; observacion(es): profesional nbc ingenieria mecanica y afines, o ingeniera industrial y afines. con 24 meses de experiencia profesional</t>
  </si>
  <si>
    <t>FDRSCD-144-2025 (125662)</t>
  </si>
  <si>
    <t>185-2025-CPS-AG (125662)</t>
  </si>
  <si>
    <t>SANDRA PATRICIA MARTÍNEZ PRIETO</t>
  </si>
  <si>
    <t>https://community.secop.gov.co/Public/Tendering/OpportunityDetail/Index?noticeUID=CO1.NTC.7734331&amp;isFromPublicArea=True&amp;isModal=False</t>
  </si>
  <si>
    <t>CO1.BDOS.7719876</t>
  </si>
  <si>
    <t>CO1.PCCNTR.7573863</t>
  </si>
  <si>
    <t>PRESTAR LOS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 2327</t>
  </si>
  <si>
    <t xml:space="preserve">ADICIÓN Y PRORROGA NÚMERO 1° AL CONTRATO DE PRESTACIÓN DE SERVICIOS NO. 185-2025-CPS-AG (125662) CELEBRADO ENTRE EL FONDO DE DESARROLLO RURAL DE SUMAPAZ Y GERALDINE SANDRA PATRICIA MARTINEZ PRIETO.CLÁUSULA PRIMERA. – ADICIONAR el Contrato De Prestación De Servicios No 185-2025-CPS-AG (125662), en la suma de suma de DOS MILLONES NOVECIENTOS CUARENTA MIL PESOS M/CTE ($2.940.000), del rubro O230117459920242327 “Fortalecimiento Institucional y sedes administrativas”, de conformidad con las 
consideraciones aquí señaladas, para un total del contrato de VEINTISEIS MILLONES CUATROCIENTOS SESENTA MIL PESOS M/CTE ($ 26.460.000).2025-CPS-AG (125662), por el término de UN (01) MES  calendario a partir del CUATRO (04) DE NOVIEMBRE de 2025 y hasta el TRES (03) DE DICIEMBRE DE 2025. </t>
  </si>
  <si>
    <t>1. Recibir la documentación a intervenir, verificando mediante punteo cajas y carpetas entregadas para el proceso técnico. 2. Realizar la intervención de 8 metros lineales de la documentación, aplicando la metodología prevista para la organización mediante la clasificación de la misma de acuerdo con los principios archivísticos de procedencia y orden original, depuración, limpieza, retiro de material metálico, identificación de material afectado por biodeterioro, revisión, foliación, identificación de las unidades documentales y cajas, almacenamiento respectivo de la documentación producida por la dependencia y elaboración del inventario documental en el formato establecido por la Dirección Administrativa de la SDG. 3. Elaborar el plan de trabajo en conjunto con el supervisor del contrato pactando según lo establecido en los planes de acción de la dependencia una meta adecuada a las necesidades de la entidad y garantizando que el proceso se cumpla de manera idónea. 4. Presentar informes mensuales de avance en el que se describa la totalidad de la documentación intervenida, los procesos efectuados, el resultado acumulado y el faltante para cumplir la meta. 5. Las demás obligaciones que sean asignadas por la Líder de Gestión Documental y de acuerdo con el objeto del contrato.</t>
  </si>
  <si>
    <t>NIVEL ACADEMICO: BACHILLER; OBSERVACION(ES): Título de Bachiller en cualquier modalidad Tres años de experiencia laboral, de los cuales Mínimo dos (2) años de experiencia específica relacionada con la organización de archivos, digitalización, manejo de documentos, aplicación de tablas de retención y/o valoración documental y manejo y construcción de bases de datos.</t>
  </si>
  <si>
    <t>186-2025-CPS-AG (125662)</t>
  </si>
  <si>
    <t>CO1.PCCNTR.7574028</t>
  </si>
  <si>
    <t>ADICIÓN Y PRORROGA NÚMERO 1° AL CONTRATO DE PRESTACIÓN DE SERVICIOS NO. 186-2025-CPS-AG (125662), CELEBRADO ENTRE EL FONDO DE DESARROLLO RURAL DE SUMAPAZYCLARABERSALIDGONZALEZCARO. CLÁUSULA PRIMERA.– ADICIONAR el Contrato De Prestación De Servicios No. 186-2025-CPS-AG (125662),
 en la suma de DOS MILLONES NOVECIENTOS CUARENTA MIL PESOS M/CTE ($2.940.000) del rubro O230117459920242327 “Fortalecimiento Institucional y sedes administrativas” VEINTISIETE MILLONES  NOVECIENTOSTREINTAMILPESOSM/CTE($27.930.000).CLÁUSULA SEGUNDA.- PRORROGAR el plazo de ejecución del Contrato De Prestación De Servicios No 186-2025-CPS-AG (125662)), por el término de UN (01) MES calendario a partir del CUATRO (04) de NOVIEMBRE de 2025 y hasta el TRES (03) DE DICIEMBRE DE 2025.</t>
  </si>
  <si>
    <t>FDRSCD-145-2025 (127542)</t>
  </si>
  <si>
    <t>187-2025-CPS-AG (127542)</t>
  </si>
  <si>
    <t>https://community.secop.gov.co/Public/Tendering/OpportunityDetail/Index?noticeUID=CO1.NTC.7735011&amp;isFromPublicArea=True&amp;isModal=False</t>
  </si>
  <si>
    <t>CO1.BDOS.7720171</t>
  </si>
  <si>
    <t>CO1.PCCNTR.7574529</t>
  </si>
  <si>
    <t>PRESTAR SUS SERVICIOS DE APOYO TÉCNICO Y ADMINISTRATIVO EN EL DESARROLLO DE LAS ACTIVIDADES QUE SE EJECUTAN DENTRO DE LA ASISTENCIA TÉCNICA AGROPECUARIA EN LA LOCALIDAD DE SUMAPAZ</t>
  </si>
  <si>
    <t>ADICIÓN Y PRORROGA NÚMERO 1° AL CONTRATO DE PRESTACIÓN DE SERVICIOS NO. 187-2025-CPS-AG (127542), CELEBRADO ENTRE EL FONDO DE DESARROLLO RURAL DE SUMAPAZ Y EDISON FERNEY MARTINEZ MOLINA.CLÁUSULA PRIMERA. – ADICIONAR el Contrato De Prestación De Servicios No. 187-2025-CPS-AG (127542), en la suma de DIEZ MILLONES SEISCIENTOS CINCUENTA MIL PESOS M/TCE ($10.650.000) del rubro “O230117459920242671 Asistencia técnica agropecuaria y educación ambiental en la localidad de Sumapaz”, de 
conformidad con las consideraciones aquí señaladas, para un total del contrato de TREINTA Y UN MILLONES NOVECIENTOS CINCUENTA MIL PESOS M/TCE ($31.950.000). 
CLÁUSULA SEGUNDA. - PRORROGAR el plazo de ejecución del Contrato De Prestación De Servicios No. 187-2025-CPS-AG (127542), por el término de TRES (03) MESES calendario a partir del TRES (03) DE SEPTIEMBRE DE 2025 hasta el TRES (03) DE DICIEMBRE DE 2025.</t>
  </si>
  <si>
    <t>1. Apoyar el desarrollo de las actividades de asistencia técnica requeridas por los productores y asignadas por los veterinarios en el marco del servicio de asistencia técnica pecuaria en la localidad de Sumapaz. 2. Realizar el seguimiento efectivo de la ejecución de los contratos que se suscriban para el servicio de Asistencia Técnica Agropecuaria, conforme a los lineamientos institucionales definidos. 3. Brindar su apoyo en la consolidación de información de los pagos que se realicen sobre los contratos que se suscriben con cargo al proyecto de inversión 1634, manteniendo actualizada la base de datos que se diseñe para este fin. 4. Facilitar y mantener la comunicación en cuanto a peticiones de asistencia, de manera constante entre la comunidad y el equipo de profesionales, para lograr la mayor cobertura en el servicio de asistencia de la localidad de Sumapaz. 5. Asistir a las reuniones, capacitaciones que sea convocadas y apoyar las convocatorias y logística requerida por los profesionales agropecuarios para el servicio de asistencia técnica pecuaria. 6. Las demás que demande la administración local que corresponda a la naturaleza del contrato y que sean necesarias para la consecución del fin del objeto contractual</t>
  </si>
  <si>
    <t>Nivel academico: técnico; profesion(es): tecnico profesional agropecuario,técnico en producción agropecuaria,tecnología en saneamiento ambiental,tecnología en gestión ambiental; observacion(es): acreditación y aprobación del 50% o más de un plan de estudios de una carrera profesional que sea afín con el objeto a contrata</t>
  </si>
  <si>
    <t>FDRSCD-146-2025 (126367)</t>
  </si>
  <si>
    <t>188-2025-CPS-P (126367)</t>
  </si>
  <si>
    <t>https://community.secop.gov.co/Public/Tendering/OpportunityDetail/Index?noticeUID=CO1.NTC.7736646&amp;isFromPublicArea=True&amp;isModal=False</t>
  </si>
  <si>
    <t>CO1.BDOS.7720669</t>
  </si>
  <si>
    <t>CO1.PCCNTR.7575664</t>
  </si>
  <si>
    <t>PRESTAR LOS SERVICIOS PROFESIONALES AL ÁREA DE GESTIÓN DE DESARROLLO LOCAL DE LA ALCALDÍA LOCAL DE SUMAPAZ PARA APOYAR LA PLANIFICACIÓN, EL DISEÑO Y EL SEGUIMIENTO A LA EJECUCIÓN DEL PROYECTO DE MEJORAMIENTO DE VIVIENDA</t>
  </si>
  <si>
    <t xml:space="preserve">ADICIÓN Y PRORROGA NÚMERO 1° AL CONTRATO DE PRESTACIÓN DE SERVICIOS NO. 188-2025-CPS-P (126367), CELEBRADO ENTRE EL FONDO DE DESARROLLO RURAL DE SUMAPAZ Y JENIFFER PAOLA MARTINEZ FLOREZ.CLÁUSULA PRIMERA. – ADICIONAR el Contrato De Prestación De Servicios No. 188-2025-CPS-P (126367), en la suma de VEINTIDOS MILLONES NOVECIENTOS NOVENTA Y CINCO MIL PESOS M/CTE ($ 22.995.000) del rubro O230117459920242278 “Mejoramiento de vivienda para la comunidad de Sumapaz”, de 
conformidad con las consideraciones aquí señaladas, para un total del contrato de SESENTA Y OCHO MILLONES NOVECIENTOS OCHENTA Y CINCO MIL PESOS M/CTE ($ 68.985.000),  
CLÁUSULA SEGUNDA. - PRORROGAR el plazo de ejecución del Contrato De Prestación De Servicios No. 188-2025-CPS-P (126367), por el término de TRES (03) MESES calendario a partir del TRES (03) de SEPTIEMBRE de  2025 y hasta el DOS (02) de DICIEMBRE de 2025. </t>
  </si>
  <si>
    <t>1. Realizar el apoyo para la estructuración de esquemas arquitectónicos y desarrollo de proyectos nuevos o de modificaciones requeridas en el Proyecto de Inversión de Mejoramiento de Vivienda. 2. Apoyar en el control y seguimiento de los contratos de Mejoramiento de Vivienda que se encuentren en proceso de ejecución y/o liquidación, así como en la elaboración de actas de inicio, terminación y suspensión, justificaciones de prórrogas y/o adiciones, apoyando al supervisor designado por el supervisor. 3. Realizar a través de herramientas informáticas el apoyo en la realización de planos arquitectónicos 2d y 3d de diferentes tipos de presentaciones de proyectos, requeridas por la administración local. 4.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5. Realizar la verificación técnica, administrativa y financiera de contratos de vigencias anteriores que se le asignen y que se encuentren en proceso de terminación para su respectiva liquidación.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</si>
  <si>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Nivel academico: profesional; profesion(es): arquitectura, ingeniería civil; observacion(es): profesional en nbc ingeniería, arquitectura, urbanismo y afines. con 24 meses de experiencia profesional</t>
  </si>
  <si>
    <t>189-2025-CPS-P (124844)</t>
  </si>
  <si>
    <t xml:space="preserve">ADICIÓN Y PRORROGA NÚMERO 1° AL CONTRATO DE PRESTACIÓN DE SERVICIOS NO. 189-2025-CPS-P (124844), CELEBRADO ENTRE EL FONDO DE DESARROLLO RURAL DE SUMAPAZ Y ARACELYS ELIZA RIVERA VIZCAINOCLÁUSULA PRIMERA. – ADICIONAR el Contrato De Prestación De Servicios No. 189-2025-CPS-P (124844), en la suma de VEINTIUN MILLONES DE PESOS M/CTE ($21.000.000) del rubro O230117459920242327 “Fortalecimiento Institucional y sedes administrativas”,, de conformidad con las consideraciones aquí señaladas, para un 
total del contrato de SESENTA Y TRES MILLONES DE PESOS  ($ 63.000.000) M/CTE.  CLÁUSULA SEGUNDA. - PRORROGAR el plazo de ejecución del Contrato De Prestación De Servicios No. 189-2025-CPS-P (124844), por el término de TRES (03) MESES calendario a partir del Tres (03) de septiembre de 2025 y hasta el Dos (02) de diciembre de 2025.  </t>
  </si>
  <si>
    <t>FDRSCD-148-2025 (126414)</t>
  </si>
  <si>
    <t>190-2025-CPS-P (126414)</t>
  </si>
  <si>
    <t>LAURA MARCELA ROJAS MARROQUÍN CEDIDO A MONICA JOHANNA CHIPATECUE QUEVEDO</t>
  </si>
  <si>
    <t>https://community.secop.gov.co/Public/Tendering/OpportunityDetail/Index?noticeUID=CO1.NTC.7736738&amp;isFromPublicArea=True&amp;isModal=False</t>
  </si>
  <si>
    <t>CO1.BDOS.7720979</t>
  </si>
  <si>
    <t>CO1.PCCNTR.7575687</t>
  </si>
  <si>
    <t>LAURA:1193047676//MONICA:1024515563</t>
  </si>
  <si>
    <t>ADICIÓN Y PRÓRROGA NÚMERO 1° AL CONTRATO DE PRESTACIÓN DE SERVICIOS NO. 190-2025-CPS-P (126414) CELEBRADO ENTRE EL FONDO DE DESARROLLO RURAL DE SUMAPAZ Y LAURA MARCELA ROJAS MARROQUÍN.CLÁUSULA PRIMERA. – ADICIONAR el Contrato De Prestación De Servicios No. 190-2025-CPS-P (126414), en 
la suma de NUEVE MILLONES CUATROCIENTOS CINCUENTA MIL PESOS M/CTE ($9.450.000) del rubro O230117459920242289 “Movilidad para Sumapaz”, de conformidad con las consideraciones aquí señaladas, para un total del contrato de CINCUENTA Y NUEVE MILLONES OCHOCIENTOS CINCUENTA MIL PESOS M/CTE ($59.850.000). 
CLÁUSULA SEGUNDA. - PRORROGAR el plazo de ejecución del Contrato De Prestación De Servicios No. 190-2025-CPS-P (126414), por el término de UN (01) MES Y QUINCE (15) DÍAS calendario a partir del 03 de noviembre de 2025 y hasta el 17 de diciembre de 2025.                                                                                                                                                                                                                    CESIÓN Y CLAUSULADO DEL CONTRATO DE PRESTACIÓN DE SERVICIOS NÚMERO 190-2025-CPS-P (126414) CELEBRADO ENTRE EL FONDO DE DESARROLLO RURAL DE 
SUMAPAZ, LAURA MARCELA ROJAS MARROQUIN Y MONICA JOHANNA CHIPATECUA QUEVEDO.EL CESIONARIO iniciará la ejecución del CONTRATO DE PRESTACIÓN DE 
SERVICIOS No 190-2025-CPS-P (126414), a partir del OCHO (08) de AGOSTO de 2025 hasta el DISICIETE (17) de DICIEMBRE de 2025.                                                                                                          ADICIÓN Y PRORROGA NÚMERO 2° AL CONTRATO DE PRESTACIÓN DE SERVICIOS No. 190-2025-CPS-P (126414), CELEBRADO ENTRE EL FONDO DE DESARROLLO RURAL DE SUMAPAZ Y MONICA JOHANNA CHIPATECUA QUEVEDO.CLÁUSULA PRIMERA. – ADICIONAR el Contrato De Prestación De Servicios No. 190-2025-CPS-P (126414), en 
la suma de SEIS MILLONES TRESCIENTOS MIL PESOS ($ 6.300.000), del rubro O230117459920242289 “Movilidad para Sumapaz”, de conformidad con las consideraciones aquí señaladas, para un total del contrato de SESENTA Y SEIS MILLONES CIENTO CINCUENTA MIL PESOS M/CTE ($ $ 66.150.000). CLÁUSULA SEGUNDA. - PRORROGAR el plazo de ejecución del Contrato De Prestación De Servicios No. . 190-2025-CPS-P (126414),, por el término de UN (01) MES calendario a partir del DIECIOCHO (18) de DICIEMBRE de 2025 y hasta el DIECISIETE (17) de ENERO de 2026.</t>
  </si>
  <si>
    <t>1. Apoyar las etapas de formulación y elaboración de estudios previos de los proyectos de inversión que le sean designados en el tema de Infraestructura y Malla Vial: 2. Brindar apoyo en los requerimientos realizados por el nivel central, con el fin de verificar el seguimiento de los proyectos de Infraestructura. 3. Apoyar los procesos contractuales de los estudios previos elaborados de los proyectos de Infraestructura y Malla Vial, (Responder las observaciones en cada etapa, proyectar adendas, verificar y calificar propuestas). 4. Realizar el seguimiento a la ejecución de los contratos (Apoyo a la supervisión, análisis de informes, modificaciones contractuales, programación de PAC), que le sean designados del Sector de Infraestructura y Malla Vial. 5. Emitir los conceptos técnicos de infraestructura/obras y realizar el seguimiento a la estabilidad de las obras contratadas y/o recibidas por el FDL Sumapaz cuyas pólizas estén vigentes, en cumplimiento a la ley 80 de 1993, que trata de los Derechos y Deberes de las Entidades Estatales. 6.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7. Las demás que demande la administración local que corresponda a la naturaleza del contrato y que sean necesarias para la consecución del fin del objeto contractual.</t>
  </si>
  <si>
    <t>Nivel academico: profesional; profesion(es): ingeniería civil,arquitectura; observacion(es): profesional nbc ingenieria, arquitectura, urbanismo y afines. con 24 meses de experiencia profesional</t>
  </si>
  <si>
    <t>FDRSCD-149-2025 (130991)</t>
  </si>
  <si>
    <t>191-2025-CPS-P (130991)</t>
  </si>
  <si>
    <t>EDNA JENIFFER DUARTE ANZOLA</t>
  </si>
  <si>
    <t>https://community.secop.gov.co/Public/Tendering/OpportunityDetail/Index?noticeUID=CO1.NTC.7736753&amp;isFromPublicArea=True&amp;isModal=False</t>
  </si>
  <si>
    <t>CO1.BDOS.7721527</t>
  </si>
  <si>
    <t>CO1.PCCNTR.7575752</t>
  </si>
  <si>
    <t>PRESTAR SUS SERVICIOS PROFESIONALES PARA APOYAR EL CUBRIMIENTO DE LAS ACTIVIDADES, CRONOGRAMAS Y AGENDA DE LA ALCALDÍA LOCAL A NIVEL INTERNO Y EXTERNO, ASÍ COMO LA GENERACIÓN DE CONTENIDOS PERIODÍSTICOS</t>
  </si>
  <si>
    <t>Nivel academico: profesional; profesion(es): comunicación social,comunicador social y periodista,periodismo; observacion(es): título profesional con núcleo básico conocimiento ¿ nbc en comunicación social, periodismo y afines, establecidas en el sistema nacional de información de la educación superior -snies. sin experiencia profesional.</t>
  </si>
  <si>
    <t>FDRSCD-150-2025 (125640)</t>
  </si>
  <si>
    <t>192-2025-CPS-P (125640)</t>
  </si>
  <si>
    <t>FLOR MARIA PLAZAS SOLER</t>
  </si>
  <si>
    <t>https://community.secop.gov.co/Public/Tendering/OpportunityDetail/Index?noticeUID=CO1.NTC.7735441&amp;isFromPublicArea=True&amp;isModal=False</t>
  </si>
  <si>
    <t>CO1.BDOS.7720559</t>
  </si>
  <si>
    <t>CO1.PCCNTR.7574582</t>
  </si>
  <si>
    <t>PRESTAR LOS SERVICIOS PROFESIONALES EN LA PLANEACIÓN, PROGRAMACIÓN Y SEGUIMIENTO DE LOS PROCESOS ADMINISTRATIVOS DEL PARQUE AUTOMOTOR DE LA ALCALDÍA LOCAL DE SUMAPAZ.2289.</t>
  </si>
  <si>
    <t>ADICIÓNYPRORROGANÚMERO1°ALCONTRATODEPRESTACIÓNDESERVICIOSNO. 192-2025-CPS-P (125640), CELEBRADO ENTRE EL FONDO DE DESARROLLORURALDE SUMAPAZYFLORMARÍAPLAZASSOLER. CLÁUSULAPRIMERA.–ADICIONARelContratoDe Prestación De Servicios No. 192-2025-CPS-P (125640), en la suma de QUINCE MILLONES CIENTO VEINTE MIL PESOS M/CTE ($15.120.000) del rubroO230117459920242289 “Movilidad para Sumapaz”, de conformidad con las consideraciones aquí señaladas, para un
 total del contrato de CUARENTA CINCO MILLONES TRESCIENTOS SESENTA MIL PESOS M/CTE($ 45.360.000).
 CLÁUSULA SEGUNDA.- PRORROGAR el plazo de ejecución del Contrato De Prestación De Servicios No. 192-2025-CPS-P (125640), por el término de TRES (03) MESES calendario a partir del Cuatro (04) de septiembre de 2025 y hasta el Tres (03) de diciembre de 2025.</t>
  </si>
  <si>
    <t>1. Realizar la verificación técnica y financiera de los procesos administrativos y contractuales del parque automotor de propiedad y/o tenencia del Fondo. 2. Realizar el apoyo en la planeación, coordinación y ejecución de las actividades de programación, control, uso, seguimiento y mantenimiento del parque automotor de propiedad y/o tenencia del Fondo. 3. Realizar la gestión en las actividades de manejo y control del parque automotor, así como en la elaboración y revisión de documentos, informes y demás acciones requeridas para la adecuada gestión y conservación del mismo.¿¿ 4. Asistir y representar a la Administración Local en los espacios de participación del Sector, en las reuniones, comités y capacitaciones, entre otros y, hacer parte de los comités que le sean designados.¿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correspondan a la naturaleza del contrato y quesean necesarias para la consecución del fin del objeto contractual.</t>
  </si>
  <si>
    <t>Nivel academico: profesional; profesion(es): ingeniería industrial, administración de empresas,profesional en ciencias economicas ,profesional en ciencias administrativas</t>
  </si>
  <si>
    <t>FDRSCD-151-2025 (125670)</t>
  </si>
  <si>
    <t>193-2025-CPS-AG (125670)</t>
  </si>
  <si>
    <t>RAUL IVAN BORJA SUAREZ</t>
  </si>
  <si>
    <t>https://community.secop.gov.co/Public/Tendering/OpportunityDetail/Index?noticeUID=CO1.NTC.7738810&amp;isFromPublicArea=True&amp;isModal=False</t>
  </si>
  <si>
    <t>CO1.BDOS.7723589</t>
  </si>
  <si>
    <t>CO1.PCCNTR.7577492</t>
  </si>
  <si>
    <t>PRESTAR SUS SERVICIOS ASISTENCIALES PARA APOYAR LA GESTIÓN ADMINISTRATIVA Y OPERATIVA DE PRENSA Y COMUNICACIONES DE LA ALCALDÍA LOCAL DE SUMAPAZ. 2327</t>
  </si>
  <si>
    <t>ADICIÓN Y PRORROGA NÚMERO 1° AL CONTRATO DE PRESTACIÓN DE SERVICIOS No.193-2025-CPS-AG (125670), CELEBRADO ENTRE EL FONDO DE DESARROLLO RURAL DE SUMAPAZ Y RAÚL IVÁN BORJA SUÁREZ.CLÁUSULA PRIMERA. – ADICIONAR el Contrato De Prestación De Servicios No. 193-2025-CPS-AG (125670), en la suma de OCHO MILLONES QUINIENTOS CINCUENTA MIL PESOS M/CTE ($8.550.000) del rubro O230117459920242327 “Fortalecimiento Institucional y sedes administrativas”, de conformidad con las consideraciones aquí señaladas, para un total del contrato de VEINTICINCO MILLONES SEISCIENTOS CINCUENTA MIL PESOS M/CTE ($ 25.650.000).
CLÁUSULA SEGUNDA. - PRORROGAR el plazo de ejecución del Contrato De Prestación De Servicios No. 193-2025-CPS-AG (125670), por el término de TRES (03) MESES calendario a partir del TRECE (13) de SEPTEIMBRE de 2025 y hasta el TRECE (13) de DICIEMBRE de 2025.</t>
  </si>
  <si>
    <t>1. Brindar su apoyo administrativo en las actividades que se desarrollan en el marco de la gestión de prensa y comunicaciones - Área de Gestión de Desarrollo Local. 2. Recopilar y organizar las solicitudes que se hagan por los distintos profesionales para la elaboración de piezas comunicativas que se requieran para la publicidad de los eventos, actividades, entre otros. 3. Apoyar la gestión de Comunicaciones y Prensa en los temas administrativos que se requieran para la elaboración, publicación y/o divulgación de las piezas gráficas que se elaboren. 4. Apoyar en la recolección, clasificación y registro del material fotográfico y de video que elaboren los profesionales y técnicos para la conservación del material audiovisual de la Alcaldía Local, conforme los procedimientos establecidos por Sistema Integrado de Gestión de Calidad de la Secretaria Distrital de la Gobierno. 5. Apoyar a los profesionales del área, en la asistencia a comités, mesas de trabajo, consejos y reuniones que sean convocados y en la elaboración y proyección de documentos tales como actas de reunión, memorandos, oficios, derechos de petición, proposiciones, entre otros que le sean designados.¿ 6. Las demás que demande la administración local que corresponda a la naturaleza del contrato y que sean necesarias para la consecución del fin del objeto contractual.</t>
  </si>
  <si>
    <t>FDRSCD-152-2025 (127550)</t>
  </si>
  <si>
    <t>194-2025-CPS-P (127550)</t>
  </si>
  <si>
    <t>LUIS ANGEL ESPITIA ANAYA</t>
  </si>
  <si>
    <t>https://community.secop.gov.co/Public/Tendering/OpportunityDetail/Index?noticeUID=CO1.NTC.7737344&amp;isFromPublicArea=True&amp;isModal=False</t>
  </si>
  <si>
    <t>CO1.BDOS.7722390</t>
  </si>
  <si>
    <t>CO1.PCCNTR.7576749</t>
  </si>
  <si>
    <t>PRESTAR LOS SERVICIOS ARTÍSTICOS Y MUSICALES PROFESIONALES PARA APOYAR LA GESTIÓN CULTURAL DE LA LOCALIDAD DE SUMAPAZ. 2486</t>
  </si>
  <si>
    <t>ADICIÓN Y PRORROGA NÚMERO 1° AL CONTRATO DE PRESTACIÓN DE SERVICIOS No.194-2025-CPS-P (127550), CELEBRADO ENTRE EL FONDO DE DESARROLLO RURAL DE SUMAPAZ Y LUIS ANGEL ESPITIA ANAYA.CLÁUSULA PRIMERA. – ADICIONAR el Contrato De Prestación De Servicios No. 194-2025-CPS-P (127550), en la suma de QUINCE MILLONES CIENTO VEINTE MIL PESOS M/CTE ($15.120.000), del rubro O230117459920242486 “Acciones para la promoción de la cultura, tradición y costumbres sumapaceñas”, de conformidad con las consideraciones aquí señaladas, para un total del contrato de CUARENTA Y CINCO MILLONES TRESCIENTOS SESENTA MIL PESOS M/CTE ($ $45.360.000),
CLÁUSULA SEGUNDA. - PRORROGAR el plazo de ejecución del Contrato De Prestación De Servicios No. 194-2025-CPS-P (127550), por el término de TRES (03) MESES calendario a partir del CUATRO (04) de SEPTIEMBRE de 2025 y hasta el TRES (03) de DICIEMBRE de 2025.</t>
  </si>
  <si>
    <t>1. Realizar caracterización, propuesta metodológica y planeación mensual de las actividades a desarrollar sistematizando la información del proceso de formación escénica y teatral de los niños, niñas, jóvenes y adultos de la localidad de Sumapaz. 2. Realizar la implementación del Plan de Trabajo elaborado para la ejecución de la meta de Capacitar 600 Personas en Los Campos Artísticos, Interculturales, Culturales y/o Patrimoniales, desarrollando los talleres escénicos y teatrales en los diferentes grupos poblacionales asignados, entregando lista de asistencia de los participantes y demás soportes. 3. Apoyar la difusión de las piezas comunicativas de las actividades y proyectos formativos del área de gestión de desarrollo local en los temas de cultura. 4. Fortalecer las agrupaciones teatrales existentes y emergentes de la localidad, a partir de sus necesidades y requerimientos de formación. 5. Hacer el seguimiento y evaluación de los estudiantes inscritos en los talleres informando el estado de avance de los participantes, número total de inscritos, deserciones, cupos disponibles y cualquier situación que se presente dentro del desarrollo de las actividades.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</si>
  <si>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Nivel academico: profesional; profesion(es): licenciado en danzas y teatro, artes escénicas,artes plásticas, maestro en arte dramatico, licenciatura en artes escenicas,bellas artes</t>
  </si>
  <si>
    <t>FDRSCD-153-2025 (125193)</t>
  </si>
  <si>
    <t>195-2025-CPS-P (125193)</t>
  </si>
  <si>
    <t>JUAN CAMILO ARAQUE BALLARES CEDIDO A EDWARD STIVEN BARRERA GONZALEZ</t>
  </si>
  <si>
    <t>https://community.secop.gov.co/Public/Tendering/OpportunityDetail/Index?noticeUID=CO1.NTC.7736940&amp;isFromPublicArea=True&amp;isModal=False</t>
  </si>
  <si>
    <t>CO1.BDOS.7721836</t>
  </si>
  <si>
    <t>CO1.PCCNTR.7576110</t>
  </si>
  <si>
    <t>PRESTAR LOS SERVICIOS PROFESIONALES PARA EL DESARROLLO DE ACCIONES DE PLANEACIÓN, SEGUIMIENTO, EJECUCIÓN Y ACOMPAÑAMIENTO DE LOS PROCESOS Y ACTIVIDADES AMBIENTALES QUE SE REQUIERAN POR PARTE DEL FONDO DE DESARROLLO RURAL DE SUMAPAZ</t>
  </si>
  <si>
    <t>JUAN CAMILO:1073524239//EDWARD:1032460215</t>
  </si>
  <si>
    <t>CESIÓN Y CLAUSULADO DEL CONTRATO DE PRESTACIÓN DE SERVICIOS NÚMERO 195 2025-CPS-P (125193), CELEBRADO ENTRE EL FONDO DE DESARROLLO RURAL DE SUMAPAZ, JUAN CAMILO ARAQUE BALLARES Y EDWARD STIVEN BARRERA GONZALEZ.EL CESIONARIO iniciará la ejecución del CONTRATO DE PRESTACIÓN DE SERVICIOS No 195-2025-CPS-P (125193) a partir del dieciocho (18) de julio de 2025 hasta el dos (02) de agosto de 2025.                                                                                                                                                                                                                                      ADICIÓN Y PRORROGA NÚMERO 1° AL CONTRATO DE PRESTACIÓN DE SERVICIOS  NO. 195-2025-CPS-P (125193), CELEBRADO ENTRE EL FONDO DE DESARROLLO RURAL DE  SUMAPAZ Y EDWARD STIVEN BARRERA GONZALEZ .CLÁUSULA PRIMERA. – ADICIONAR el Contrato De Prestación De Servicios No. 195-2025-CPS-P (125193), en 
la suma de VEINTIUN MILLONES DE PESOS M/CTE ($ 21.000.000) del rubro O230117459920242689 “Acueductos veredales, saneamiento básico y energías alternativas”, de conformidad con las consideraciones aquí señaladas, para un total del contrato de SESENTA Y TRES MILLONES DE PESOS M/CTE ($ 63.000.000),  CLÁUSULA SEGUNDA. - PRORROGAR el plazo de ejecución del Contrato De Prestación De Servicios No. 195-2025-CPS-P (125193), por el término de TRES (03) MESES calendario a partir del TRES (03) de SEPTIEMBRE de 
2025 y hasta el DOS (02) de DICIEMBRE de 2025. CLAÚSULA TERCERA. Las demás cláusulas del CONTRATO DE PRESTACIÓN DE SERVICIOS No. 195-2025-CPS-P (125193), que no hayan sido modificadas por el presente documento permanecerán tal y como fueron estipuladas.</t>
  </si>
  <si>
    <t>1. Asistir a las mesas de concertación e instancias de participación y/o reuniones designadas por el supervisor y/o el apoyo a la supervisión para la atención de temas relacionados con el saneamiento básico e infraestructura en entidades locales, distritales, nacionales, organizaciones ambientales y/o sociales. 2. Participar en el Consejo Local de Gestión del Riesgo y Cambio Climático y apoyar en la atención de las emergencias ambientales locales que se presenten y con las acciones ambientales desarrolladas en la localidad acorde con las temáticas concertadas dentro de la instancia. 3. Acompañar técnicamente en la gestión ambiental local interna y externa, en temas de infraestructura, efectuando el seguimiento y articulación interinstitucional requerida para su fortalecimiento. 4. Realizar el seguimiento a la ejecución de los contratos de Saneamiento Básico e Infraestructura que le sean designados de conformidad con el Manual de Supervisión e Interventoría de la Secretaría Distrital de Gobierno. 5. Ejecutar acompañamiento técnico oportuno a los requerimientos, solicitudes y reportes de información externa referente a Saneamiento Básico solicitados por entidades distritales, nacionales, entes de control y comunidad en general. 6. Las demás que demande la administración local que corresponda a la naturaleza del contrato y que sean necesarias para la consecución del fin del objeto contractual.</t>
  </si>
  <si>
    <t>Nivel academico: profesional; profesion(es): administración ambiental, ingeniería ambiental,ingenieria ambiental y sanitaria,ciencias ambientales</t>
  </si>
  <si>
    <t>FDRSCD-154-2025 (125162)</t>
  </si>
  <si>
    <t>196-2025-CPS-P (125162)</t>
  </si>
  <si>
    <t>https://community.secop.gov.co/Public/Tendering/OpportunityDetail/Index?noticeUID=CO1.NTC.7737039&amp;isFromPublicArea=True&amp;isModal=False</t>
  </si>
  <si>
    <t>CO1.BDOS.7722262</t>
  </si>
  <si>
    <t>CO1.PCCNTR.7576207</t>
  </si>
  <si>
    <t>PRESTAR LOS SERVICIOS PROFESIONALES DE GEOLOGÍA PARA APOYAR EN LA EJECUCIÓN DE LOS PROYECTOS DE INVERSIÓN DE INFRAESTRUCTURA VIAL, EN LA DE LA LOCALIDAD DE SUMAPAZ</t>
  </si>
  <si>
    <t>ADICIÓN Y PRÓRROGA NÚMERO 1° AL CONTRATO DE PRESTACIÓN DE SERVICIOS NO. 196-2025-CPS-P (125162) CELEBRADO ENTRE EL FONDO DE DESARROLLO RURAL DE SUMAPAZ Y JUAN SEBASTIAN SAAVEDRA RIAÑO.CLÁUSULA PRIMERA. – ADICIONAR el Contrato De Prestación De Servicios No. 196-2025-CPS-P (125162), en la suma de DIECINUEVE MILLONES QUINIENTOS MIL PESOS M/CTE ($19.500.000) del rubro O230117459920242289 “Movilidad para Sumapaz”, de conformidad con las consideraciones aquí señaladas, para un total del contrato de CINCUENTA Y OCHO MILLONES QUINIENTOS MIL PESOS M/CTE ($58.500.000). CLÁUSULA SEGUNDA. - PRORROGAR el plazo de ejecución del Contrato De Prestación De Servicios No. 196-2025-CPS-P (125162), por el término de TRES (3) MESES calendario a partir del 03 de septiembre de 2025 y hasta el 02 de diciembre de 2025.</t>
  </si>
  <si>
    <t>1. Realizar el seguimiento a la estabilidad de las obras contratadas y/o recibidas por el FDL Sumapaz cuyas pólizas estén vigentes, en cumplimiento a la ley 80 de 1993, que trata de los Derechos y Deberes de las Entidades Estatales. 2. Realizar el seguimiento a zonas inestables de la localidad, análisis y propuestas de mejora para mitigar los procesos de remoción en masa, riesgos naturales presentes en la localidad. 3. Orientar técnicamente las gestiones de los profesionales que manejan el tema de Infraestructura y Malla Vial, en la elaboración, estudio de documentos, informes y demás acciones requeridas para la adecuada gestión de infraestructura local. 4. Realizar estudios geológicos y geotécnicos de prefactibilidad, factibilidad y proyecto para obras de infraestructura y malla vial en la localidad de Sumapaz. 5. Las demás que demande la administración local que corresponda a la naturaleza del contrato y que sean necesarias para la consecución del fin del objeto contractual.</t>
  </si>
  <si>
    <t>Nivel academico: profesional; profesion(es): ingeniería geológica,ciencias naturales,geología; observacion(es): profesional nbc geologia y otros programas de ciencias naturales. con 24 meses de experiencia profesional</t>
  </si>
  <si>
    <t>197-2025-CPS-AG (125662)</t>
  </si>
  <si>
    <t>CO1.PCCNTR.7577926</t>
  </si>
  <si>
    <t>ADICIÓN Y PRORROGA NÚMERO 1° AL CONTRATO DE PRESTACIÓN DE SERVICIOS NO. 197-2025-CPS-AG (125662), CELEBRADO ENTRE EL FONDO DE DESARROLLO RURAL DE SUMAPAZYMARTALUCIAVILLALBABAQUERO. CLÁUSULA PRIMERA.– ADICIONAR el Contrato De Prestación De Servicios No. 197-2025-CPS-AG (125662),en la suma de CUATRO MILLONES CUATROCIENTOS DIEZ MILPESOS M/CTE ($4.410.000) del rubro O230117459920242327 “Fortalecimiento Institucional y sedes administrativas”, de conformidad con las consideraciones aquí señaladas, para un total del contrato de VEINTISIETE MILLONES NOVECIENTOSTREINTAMILPESOSM/CTE($27.930.000).CLÁUSULA SEGUNDA.- PRORROGAR el plazo de ejecución del Contrato De Prestación De Servicios No. 197-2025-CPS-AG (125662), por el término de UN (01) MES Y QUINCE (15) DÍAS calendario a partir del CUATRO (04) de NOVIEMBREde 2025 y hasta el DIECIOCHO (18) de DICIEMBRE de 2025.</t>
  </si>
  <si>
    <t>Nivel academico: Bachiller; observacion(es): Título de bachiller en cualquier modalidad tres años de experiencia laboral, de los cuales mínimo dos (2) años de experiencia específica relacionada con la organización de archivos, digitalización, manejo de documentos, aplicación de tablas de retención y/o valoración documental y manejo y construcción de bases de datos.</t>
  </si>
  <si>
    <t>FDRSCD-155-2025 (126240)</t>
  </si>
  <si>
    <t>198-2025-CPS-P (126240)</t>
  </si>
  <si>
    <t>LUISA FERNANDA AREVALO GUTIERREZ</t>
  </si>
  <si>
    <t>https://community.secop.gov.co/Public/Tendering/OpportunityDetail/Index?noticeUID=CO1.NTC.7738736&amp;isFromPublicArea=True&amp;isModal=False</t>
  </si>
  <si>
    <t>CO1.BDOS.7723899</t>
  </si>
  <si>
    <t>CO1.PCCNTR.7577804</t>
  </si>
  <si>
    <t>PRESTAR LOS SERVICIOS PROFESIONALES AL ÁREA DE GESTIÓN DE DESARROLLO LOCAL, PARA APOYAR LA PLANEACIÓN, EJECUCIÓN Y SEGUIMIENTO DEL PROYECTO DE INVERSIÓN ACCIONES PARA EL CUIDADO DE LA SALUD Y EL BIENESTAR DE LAS Y LOS SUMAPACEÑOS. 2324.</t>
  </si>
  <si>
    <t>ADICIÓN Y PRORROGA NÚMERO 1° AL CONTRATO DE PRESTACIÓN DE SERVICIOS NO. 198-2025-CPS-P (126240), CELEBRADO ENTRE EL FONDO DE DESARROLLO RURAL DE SUMAPAZ Y LUISA FERNANDA AREVALO GUTIERREZ.CLÁUSULA PRIMERA. – ADICIONAR el Contrato De Prestación De Servicios No. 198-2025-CPS-P (126240) en 
la suma de QUINCE MILLONES CIENTO VEINTE MIL PESOS M/CTE ($15.120.000) del rubro O230117459920242324 “Acciones para el cuidado de la salud y el bienestar de las y los Sumapaceños, de conformidad con las consideraciones aquí señaladas, para un total del contrato de CUARENTA Y CINCO MILLONES TRESCIENTOS SESENTA MIL PESOS M/CTE ($ 45.360.000).  CLÁUSULA SEGUNDA. - PRORROGAR el plazo de ejecución del Contrato De Prestación De Servicios No. 198-2025-CPS-P (126240), por el término de TRES (03) MESES calendario a partir del CUATRO (04) de SEPTIEMBRE de 2025 y hasta el TRES (03) de DICIEMBRE de 2025</t>
  </si>
  <si>
    <t>1. Apoyar el fortalecimiento de los Dispositivos de Base Comunitaria mediante la promoción y creación de estrategias social para la prevención y disminución del riesgo de consumo sustancias psicoactivas a la población de la localidad. 2. Brindar atención comunitaria a las personas con discapacidad de la localidad de Sumapaz de acuerdo con las necesidades individuales y características del sujeto a ser beneficiado con la ejecución de los proyectos de salud. 3. Realizar acompañamiento a los y las habitantes de la localidad para el acceso a la oferta institución de salud existente en la localidad, especialmente a los relacionados a los servicios de salud mental. 4. Apoyar la formulación y ejecución de las acciones que se desarrollen en el marco de la implementacion de la estrategia distrital de salud Mas Bienestar. 5. Apoyar la gestión de las actividades que se realicen en el marco de la ejecución de los convenios o contratos que se suscriban en materia de salud por el Fondo.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</si>
  <si>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Nivel academico: profesional; profesion(es): trabajo social, sociología; observacion(es): profesional nbc sociologia, trabajo social y afines. sin experiencia profesiona</t>
  </si>
  <si>
    <t>FDRSCD-156-2025 (131125)</t>
  </si>
  <si>
    <t>199-2025-CPS-AG (131125)</t>
  </si>
  <si>
    <t>NESLY MARCELA CASTELLANOS DELGADO</t>
  </si>
  <si>
    <t>https://community.secop.gov.co/Public/Tendering/OpportunityDetail/Index?noticeUID=CO1.NTC.7738760&amp;isFromPublicArea=True&amp;isModal=False</t>
  </si>
  <si>
    <t>CO1.BDOS.7724344</t>
  </si>
  <si>
    <t>CO1.PCCNTR.7577822</t>
  </si>
  <si>
    <t>PRESTAR LOS SERVICIOS TÉCNICOS PARA APOYAR LAS RESPUESTAS A LAS SOLICITUDES, REQUERIMIENTOS Y PROPOSICIONES REALIZADOS POR ENTIDADES PÚBLICAS Y ENTES DE CONTROL, FORTALECIENDO LOS PROCESOS ADMINISTRATIVOS. 2327</t>
  </si>
  <si>
    <t>1. Apoyar en el seguimiento a los derechos de petición ingresados por Bogotá te escucha y demás solicitudes que ingresen a la Alcaldía Local de Sumapaz con el objetivo de dar respuestas oportunas. 2. Brindar asesoría técnica en las visitas administrativas de los Entes de Control, realizando las coordinaciones que sean necesarias para suministrar las respuestas en el marco del objeto para las cuales fueron convocadas. 3. Apoyar las auditorías técnicas que se propongan para el seguimiento y evaluación de los contratos que se suscriban y de las observaciones o hallazgos que se realicen en las auditorias regulares. 4. Emitir los conceptos y respuestas sobre las solicitudes y peticiones que le sean asignados y/o requeridos. 5. Apoyar en la asistencia a comités y reuniones que se requieran actas de reunión, memorandos, oficios, minutas, derechos de petición, proposiciones, entre otros que le sean designados. 6. Las demás que demande la administración local que corresponda a la naturaleza del contrato y que sean necesarias para la consecución del fin del objeto contractual.</t>
  </si>
  <si>
    <t>Nivel academico: técnico; profesion(es): tecnico en asistencia administrativa, tecnologo en gestión administrativa,tecnico en administracion de empresas; observacion(es): o acreditación y aprobación del 50% o más de un plan de estudios de una carrera profesional que sea a fin con el objeto a contratar.</t>
  </si>
  <si>
    <t>200-2025-CPS-P (127550)</t>
  </si>
  <si>
    <t>CO1.PCCNTR.7576547</t>
  </si>
  <si>
    <t xml:space="preserve">ADICIÓN Y PRORROGA NÚMERO 1° AL CONTRATO DE PRESTACIÓN DE SERVICIOS NO. 200-2025-CPS-P (127550), CELEBRADO ENTRE EL FONDO DE DESARROLLO RURAL DE SUMAPAZ Y MAURICIO TORRES DIAZ.CLÁUSULA PRIMERA. – ADICIONAR el Contrato De Prestación De Servicios No. 200-2025-CPS-P (127550), en la suma de QUINCE MILLONES CIENTO VEINTEMIL PESOS M/CTE ($15.120.000) del rubro O230117459920242486 “Acciones para la promoción de la cultura, tradición y costumbres sumapaceñas”, de conformidad con las consideraciones aquí señaladas, para un total del contrato de CUARENTA Y CINCO MILLONES TRESCIENTOS SESENTA MIL PESOS M/CTE ($ 45.360.000). CLÁUSULA SEGUNDA. - PRORROGAR el plazo de ejecución del Contrato De Prestación De Servicios No. 200-2025-CPS-P (127550), por el término de TRES (03) MESES calendario a partir del cuatro (04) de septiembre de 2025 y hasta el tres (03) de diciembre de 2025. </t>
  </si>
  <si>
    <t>FDRSCD-157-2025 (127525)</t>
  </si>
  <si>
    <t>201-2025-CPS-AG (127525)</t>
  </si>
  <si>
    <t>HAGGI STEVENT MONTAÑEZ CARO</t>
  </si>
  <si>
    <t>https://community.secop.gov.co/Public/Tendering/OpportunityDetail/Index?noticeUID=CO1.NTC.7738777&amp;isFromPublicArea=True&amp;isModal=False</t>
  </si>
  <si>
    <t>CO1.BDOS.7724195</t>
  </si>
  <si>
    <t>CO1.PCCNTR.7577923</t>
  </si>
  <si>
    <t>PRESTAR SUS SERVICIOS COMO TÉCNICO DEPORTIVO DE APOYO EN LOS TEMAS DE RECREACIÓN Y DEPORTE PARA LA FORMACIÓN INTEGRAL Y DEPORTIVA DE LAS NIÑAS, NIÑOS Y ADOLESCENTES DE LA LOCALIDAD DE SUMAPAZ</t>
  </si>
  <si>
    <t>ADICIÓN Y PRORROGA NÚMERO 1° AL CONTRATO DE PRESTACIÓN DE SERVICIOS NO. 201-2025-CPS-AG (127525), CELEBRADO ENTRE EL FONDO DE DESARROLLO RURAL DE SUMAPAZ Y HAGGI STEVENT MONTAÑEZ CARO.CLÁUSULA PRIMERA. – ADICIONAR el Contrato De Prestación De Servicios No. 201-2025-CPS-AG (127525),  en la suma de DIEZ MILLONES SEISCIENTOS CINCUENTA MIL PESOS M/CTE ($10.650.000). del rubro “O230117459920242388 Recreación y Deporte para Sumapaz”, de conformidad con las consideraciones aquí señaladas, para un total del contrato de TREINTA Y UN MILLONES NOVECIENTOS CINCUENTA MIL PESOS ($31.950.000). 
CLÁUSULA SEGUNDA. - PRORROGAR el plazo de ejecución del Contrato De Prestación De Servicios No. 201- 2025-CPS-AG (127525), por el término de TRES (03) MESES calendario a partir del CUATRO (04) DE SEPTIEMBRE 2025 y hasta el TRES (03) DE DICIEMBRE DE 2025.</t>
  </si>
  <si>
    <t>1. Apoyar la Elaboración de un diagnóstico sobre los antecedentes, condiciones médicas, habilidades y formación Deportiva de los niños, niñas y jóvenes deportistas de la localidad de Sumapaz, así como colaborar con la planeación quincenal de las actividades a desarrollar, sistematizar la información. 2. Acompañar la elaboración y ejecución del Plan de Trabajo para la ejecución de las metas de Capacitar 600 Personas en Los Campos deportivos y Vincular 500 personas en actividades recreo-deportivas comunitarias de acuerdo con las diferentes iniciativas comunitarias, así como realizar la reactivación de los comités deportivos veredales. 3. Colaborar en el diseño e implementación de herramientas para la formación y capacitación (formatos de asistencia, guías, test deportivos, entre otros) en temas deportivos, dirigido a los niños, niñas y jóvenes de la localidad de Sumapaz. 4. Brindar apoyo en el desarrollo de las sesiones de clase con los niños, niñas y jóvenes de conformidad con las habilidades y necesidades establecidas en el diagnóstico, respetando los parámetros, horarios, intensidad, lugares y demás requerimientos realizados por el FDRS, entregando las listas de asistencia de los participantes, evaluación de conocimientos y habilidades adquiridas entre otras. 5. Ayudar en la realización del seguimiento y evaluación de los estudiantes inscritos en las escuelas informando el estado de avance de los participantes, número total de inscritos, deserciones, cupos disponibles y cualquier situación que se presente dentro del desarrollo de las actividades. 6. Las demás que demande la administración local que corresponda a la naturaleza del contrato y que sean necesarias para la consecución del fin del objeto contractual</t>
  </si>
  <si>
    <t>Nivel academico: técnico; profesion(es): tecnico profesional en educacion fisica, tecnico laboral en servicios de recreacion, deporte y entrenamiento fisico,técnico profesional en educación física y recreación,técnico profesional en deporte y recreación; observacion(es): o acreditación y aprobación del 50% o más de un plan de estudios de una carrera profesional que sea afín con el objeto a contratar.</t>
  </si>
  <si>
    <t>FDRSCD-158-2025 (127825)</t>
  </si>
  <si>
    <t>202-2025-CPS-AG (127825)</t>
  </si>
  <si>
    <t>LAURA XIMENA RUBIANO CARRILLO CEDIDO A CARLA NIAMED LOZANO TAUTIVA</t>
  </si>
  <si>
    <t>https://community.secop.gov.co/Public/Tendering/OpportunityDetail/Index?noticeUID=CO1.NTC.7739038&amp;isFromPublicArea=True&amp;isModal=False</t>
  </si>
  <si>
    <t>CO1.BDOS.7725022</t>
  </si>
  <si>
    <t>CO1.PCCNTR.7578205</t>
  </si>
  <si>
    <t>PRESTAR LOS SERVICIOS TÉCNICOS PARA APOYAR LA FORMULACIÓN, EJECUCIÓN Y SEGUIMIENTO DEL PROYECTO MEJORES CONDICIONES DE SALUD EN LA RURALIDAD</t>
  </si>
  <si>
    <t>LAURA:1000691517//CARLA:52231511</t>
  </si>
  <si>
    <t>ADICIÓN Y PRORROGA NÚMERO 1° AL CONTRATO DE PRESTACIÓN DE SERVICIOS NO. 202-2025-CPS-AG (127825), CELEBRADO ENTRE EL FONDO DE DESARROLLO RURAL DE SUMAPAZYLAURAXIMENARUBIANOCARRILLO.CLÁUSULA PRIMERA.– ADICIONAR el Contrato De Prestación De Servicios No. 202-2025-CPS-AG (127825),
 en la suma de TRECE MILLONESSETESIENTOSCUARENTAMILPESOSM/CTE(13.740.000) del rubroO230117459920242324 “Acciones para el cuidado de la salud y el bienestar de las y los Sumapaceños”, de conformidad con las consideraciones aquí señaladas, para un total del contrato de CUARENTA Y UN MILLONES DOSCIENTOSVEINTEMILPESOSM/CTE($41.220.000).
CLÁUSULA SEGUNDA.- PRORROGAR el plazo de ejecución del Contrato De Prestación De Servicios No. 202-2025-CPS-AG (127825), por el término de TRES (03) MESES calendario a partir del CUATRO (04) deSEPTIEMBREde2025yhasta el TRES (03) de DICIEMBRE de2025.                                                                                                                                                                                                                           CESIÓN Y CLAUSULADO DEL CONTRATO DE PRESTACIÓN DE SERVICIOS NÚMERO 202-2025-CPS-AG (127825) CELEBRADO ENTRE EL FONDO DE DESARROLLO RURAL DE  SUMAPAZ, LAURA XIMENA RUBIANO CARRILLO Y CARLA NIAMED LOZANO TAUTIVA  LA CESIONARIA iniciará la ejecución del CONTRATO DE PRESTACIÓN DE SERVICIOS No 202-2025-CPS-AG (127825) a partir del VEINTICUATRO (24) de SEPTIEMBRE de 2025 hasta el TRES (03) de DICIEMBRE de 2025.</t>
  </si>
  <si>
    <t>1. Brindar su apoyo técnico y administrativo en las actividades que se desarrollan en los proyectos relacionados con el sector Salud. 2. Manejar y mantener actualizado el aplicativo de correspondencia y el correo institucional, realizando la distribución y el seguimiento de entradas y salidas, de acuerdo con las instrucciones recibidas. 3. Apoyar la revisión técnica, administrativa y documental de los informes producto de los contratos suscritos entre el FDRS y particulares, así como su seguimiento y programación pagos, relacionados con los proyectos de salud. 4. Recopilar la información requerida y proyectar las respuestas a los derechos de petición y demás requerimientos de la comunidad y de otras entidades que sean asignados al área. 5. Atender e informar al público sobre los asuntos y trámites propios de las actividades relacionadas con los temas de salud que le sean designados. 6. Asistir a los espacios de participación del Sector Salud y demás comités que le sean asignados y, apoyar la elaboración de actas y demás documentos que se requieran. 7. Las demás que demande la administración local que correspondan a la naturaleza del contrato y que sean necesarias para la consecución del fin del objeto contractual.</t>
  </si>
  <si>
    <t>Nivel academico: técnico; profesion(es): tecnico laboral por competencias en auxiliar administrativo,técnico laboral, técnico laboral auxiliar en salud publica; observacion(es): título de formación técnica y/o tecnológica, o acreditación y aprobación del 50% o más de un plan de estudios de una carrera profesional. con 72 meses o más de experiencia laboral</t>
  </si>
  <si>
    <t>FDRSCD-159-2025 (126222)</t>
  </si>
  <si>
    <t>203-2025-CPS-AG (126222)</t>
  </si>
  <si>
    <t>OSCAR AUDEL TAUTIVA  RODRIGUEZ</t>
  </si>
  <si>
    <t>https://community.secop.gov.co/Public/Tendering/OpportunityDetail/Index?noticeUID=CO1.NTC.7741410&amp;isFromPublicArea=True&amp;isModal=False</t>
  </si>
  <si>
    <t>CO1.BDOS.7726624</t>
  </si>
  <si>
    <t>CO1.PCCNTR.7579752</t>
  </si>
  <si>
    <t>PRESTAR SUS SERVICIOS COMO AUXILIAR PARA APOYAR EL DESARROLLO DE LAS ACTIVIDADES REQUERIDAS PARA LA ADECUADA PRESTACIÓN DEL SERVICIO DE ASISTENCIA TÉCNICA AGROPECUARIA EN LA LOCALIDAD</t>
  </si>
  <si>
    <t xml:space="preserve">ADICIÓN Y PRORROGA NÚMERO 1° AL CONTRATO DE PRESTACIÓN DE SERVICIOS NO. 203-2025-CPS-AG (126222), CELEBRADO ENTRE EL FONDO DE DESARROLLO RURAL DE SUMAPAZ Y OSCAR AUDEL TAUTIVA RODRÍGUEZ.CLÁUSULA PRIMERA. – ADICIONAR el Contrato De Prestación De Servicios No. 203-2025-CPS-AG (126222), 
en la suma de OCHO MILLONES CIENTO NOVENTA MIL PESOS M/CTE ($8.190.000) del rubro O230117459920242671 “Asistencia técnica agropecuaria y educación ambiental en la localidad de Sumapaz”, de conformidad con las consideraciones aquí señaladas, para un total del contrato de VEINTICUATRO MILLONES 
QUINIENTOS SETENTA MIL PESOS M/CTE ($ 24.570.000).  CLÁUSULA SEGUNDA. - PRORROGAR el plazo de ejecución del Contrato De Prestación De Servicios No. 203-2025-CPS-AG (126222), por el término de TRES (03) MESES calendario a partir del TRES (03) de SEPTIEMBRE de 2025 y hasta el DOS (02) de DICIEMBRE de 2025.  </t>
  </si>
  <si>
    <t>1. Apoyar las actividades de registro de los usuarios del servicio de asistencia técnica, así como la información de producción requerida para mejorar procesos de intervención del servicio de ATA en a la localidad. 2. Acompañar, asistir y apoyar las actividades de Asistencia técnica agropecuaria y ambiental designadas por los profesionales del equipo para la adecuada prestación del servicio en la localidad de Sumapaz. 3. Apoyar las actividades de Sanidad animal, capacitaciones y mejoramiento productivo requerido dentro del servicio de asistencia técnica pecuaria. 4. Apoyar la identificación y selección de los usuarios que requieran del servicio de asistencia técnica e informar al equipo profesional de la ULATA, para así lograr la mayor cobertura en servicios de asistencia que beneficie a los habitantes de la localidad. 5. Asistir a reuniones comunitarias y/o jornadas de capacitación programadas, así mismo apoyar proceso de convocatoria de jornadas de capacitación agropecuarias a tener uso Agropecuario y/o implementación de programas y proyectos desarrollados en el marco de la asistencia técnica agropecuaria y ambiental. 6. Facilitar y mantener la comunicación en cuanto a peticiones de asistencia técnica, de manera constante entre la comunidad y el equipo de profesionales, para lograr la mayor cobertura en el servicio de asistencia de la localidad de Sumapaz. 7. Las demás que demande la administración local que corresponda a la naturaleza del contrato y que sean necesarias para la consecución del fin del objeto contractual.</t>
  </si>
  <si>
    <t>FDRSCD-160-2025 (125003)</t>
  </si>
  <si>
    <t>204-2025-CPS-AG (125003)</t>
  </si>
  <si>
    <t>DEISY YURANY PERDOMO GONZALEZ CEDIDO A  ELENA PATRICIA GARCIA SIERRA</t>
  </si>
  <si>
    <t>https://community.secop.gov.co/Public/Tendering/OpportunityDetail/Index?noticeUID=CO1.NTC.7739402&amp;isFromPublicArea=True&amp;isModal=False</t>
  </si>
  <si>
    <t>CO1.BDOS.7724545</t>
  </si>
  <si>
    <t>CO1.PCCNTR.7577870</t>
  </si>
  <si>
    <t>PRESTAR LOS SERVICIOS COMO APOYO ADMINISTRATIVO Y DE COMUNICACIONES A LA JUNTA ADMINISTRADORA LOCAL. 2327</t>
  </si>
  <si>
    <r>
      <rPr>
        <sz val="10"/>
        <color rgb="FF000000"/>
        <rFont val="Calibri"/>
        <family val="2"/>
        <scheme val="minor"/>
      </rPr>
      <t xml:space="preserve">ADMINISTRATIVA/ </t>
    </r>
    <r>
      <rPr>
        <sz val="10"/>
        <color rgb="FFFF0000"/>
        <rFont val="Calibri"/>
        <family val="2"/>
        <scheme val="minor"/>
      </rPr>
      <t>JAL</t>
    </r>
  </si>
  <si>
    <t>DEISY:1069757495//ELENA:52818138</t>
  </si>
  <si>
    <t xml:space="preserve">ADICIÓN Y PRORROGA NÚMERO 1° AL CONTRATO DE PRESTACIÓN DE SERVICIOS NO. 204-2025-CPS-AG (125003), CELEBRADO ENTRE EL FONDO DE DESARROLLO RURAL DE SUMAPAZ Y DEISY YURANY PERDOMO GONZALEZ.CLÁUSULA PRIMERA. – ADICIONAR el Contrato De Prestación De Servicios No. 204-2025-CPS-AG (125003), en la suma de NUEVE MILLONES SETENTA Y CINCO MIL PESOS M/CTE.($ $9.075.000) del rubro O230117459920242327 “Fortalecimiento Institucional y sedes administrativas”, de conformidad con las consideraciones 
aquí señaladas, para un total del contrato de VEINTISIETE MILLONES DOSCIENTOS VEINTICINCO MIL PESOS M/CTE ($ 27.225.000).  
CLÁUSULA SEGUNDA. - PRORROGAR el plazo de ejecución del Contrato De Prestación De Servicios No. 204-2025-CPS-AG (125003), por el término de TRES (03) MESES calendario a partir del cuatro (04) de septiembre de 2025 y hasta el tres (03) de diciembre de 2025.                                                                                                                                                                                                      CESIÓN Y CLAUSULADO DEL CONTRATO DE PRESTACIÓN DE SERVICIOS NÚMERO 204-2025-CPS-AG (125003) CELEBRADO ENTRE EL FONDO DE DESARROLLO RURAL DE  SUMAPAZ, DEISY YURANY PERDOMO GONZÁLEZ Y ELENA PATRICIA GARCIA SIERRA. LA CESIONARIA iniciará la ejecución del CONTRATO DE PRESTACIÓN DE SERVICIOS  PROFESIONALES No. 204-2025-CPS-AG (125003) a partir del OCHO (08) de OCTUBRE de 2025 hasta el TRES (03) de DICIEMBRE de 2025.  </t>
  </si>
  <si>
    <t>1. Apoyar la implementación de mecanismos que fortalezcan la comunicación interna y externa de la Junta Administradora Local. 2. Apoyar la implementación de las estrategias y campañas de comunicación de la Junta Administradora Local. 3. Prestar la colaboración necesaria para el adecuado desarrollo de las sesiones ordinarias y extraordinarias de la Junta Administradora Local. 4. Apoyar la elaboración, radicación, entrega y archivo de documentos, memorandos y oficios cuando le sea requerido. 5. Apoyar en la organización del archivo de gestión y la verificación y depuración documental de la Junta Administradora Local. 6. Dar correcta atención y orientación a la ciudadanía de manera personal y telefónica. 7. Asistir a las reuniones a las que sea citado o designado, para la atención de los asuntos relacionados con el objeto contractual.</t>
  </si>
  <si>
    <t>FDRSCD-161-2025 (127694)</t>
  </si>
  <si>
    <t>205-2025-CPS-AG (127694)</t>
  </si>
  <si>
    <t>https://community.secop.gov.co/Public/Tendering/OpportunityDetail/Index?noticeUID=CO1.NTC.7739240&amp;isFromPublicArea=True&amp;isModal=False</t>
  </si>
  <si>
    <t>CO1.BDOS.7724773</t>
  </si>
  <si>
    <t>CO1.PCCNTR.7578078</t>
  </si>
  <si>
    <t>PRESTAR LOS SERVICIOS COMO TÉCNICO DE APOYO ADMINISTRATIVO AL ÁREA DE GESTIÓN POLICIVA DE LA ALCALDÍA LOCAL DE SUMAPAZ. 2327</t>
  </si>
  <si>
    <t xml:space="preserve">ADICIÓN Y PRORROGA NÚMERO 1° AL CONTRATO DE PRESTACIÓN DE SERVICIOS NO. 205-2025-CPS-AG (127694), CELEBRADO ENTRE EL FONDO DE DESARROLLO RURAL DE SUMAPAZ Y MARCELA TORRES RAMIREZ.CLÁUSULA PRIMERA. – ADICIONAR el Contrato De Prestación De Servicios No. 205-2025-CPS-AG (127694), en la suma de TRECE MILLONES SETECIENTOS SETENTA MIL PESOS M/CTE ($13.770.000) del rubro O230117459920242327 “Fortalecimiento Institucional y sedes administrativas”, de conformidad con las consideraciones aquí señaladas, para un total del contrato de CUARENTA Y UN MILLONES TRESCIENTOS DIEZ MIL PESOS M/CTE ($ 41.310.000).   
CLÁUSULA SEGUNDA. - PRORROGAR el plazo de ejecución del Contrato De Prestación De Servicios No. 205-2025-CPS-AG (127694), por el término de TRES (03) MESES calendario a partir del CUATRO (04) de SEPTIEMBRE de 2025 y hasta el TRES (03) de DICIEMBRE de 2025. </t>
  </si>
  <si>
    <t>1. Manejar el aplicativo de gestión documental de la entidad (ORFEO), realizando la distribución y seguimiento de la correspondencia, manteniéndolo actualizado en forma diaria, así como también revisión de los correos institucionales. 2. Realizar el acopio de la información requerida para la respuesta a los derechos de petición y demás requerimientos de la comunidad y de las diferentes entidades, así como también apoyar la elaboración de documentos tales como informes, actas de reunión, memorandos, oficios, proposiciones, entre otros que le sean designados. 3. Apoyar al área de Gestión Policiva en la organización de la gestión documental, verificando y depurando los documentos de todo orden que se generen y/o lleguen al área, foliarlos, escanearlos y archivarlos en el expediente de gestión correspondiente. 4. Apoyar al área de Gestión Policiva, en la atención y suministro de información a la comunidad, entidades estatales y dependencias de la administración local, de acuerdo con las autorizaciones dadas por el profesional especializado del área. 5. Apoyar al área de Gestión Policiva en la verificación del cumplimiento de los requisitos legales en los diferentes contratos y/o convenios para el trámite de pago. 6. Las demás que le sean asignadas por la supervisión y que estén relacionadas con el objeto del presente contrato.</t>
  </si>
  <si>
    <t>Nivel academico: técnico; profesion(es): técnico profesional en gestión empresarial,técnico laboral en informática empresarial,técnico asistencial en análisis y producción de información administrativa,técnico en contabilidad sistematizada,tecnico en asistencia administrativa,tecnico laboral en contabilidad y sistemas,tecnico laboral por competencias en auxiliar administrativo; observacion(es): título técnico en contabilidad y sistemas, gestión administrativa, gestión empresarial o procesos empresariales. con más de 72 meses o más de experiencia laboral</t>
  </si>
  <si>
    <t>FDRSCD-162-2025 (127603)</t>
  </si>
  <si>
    <t>206-2025-CPS-AG (127603)</t>
  </si>
  <si>
    <t>https://community.secop.gov.co/Public/Tendering/OpportunityDetail/Index?noticeUID=CO1.NTC.7739140&amp;isFromPublicArea=True&amp;isModal=False</t>
  </si>
  <si>
    <t>CO1.BDOS.7724574</t>
  </si>
  <si>
    <t>CO1.PCCNTR.7577974</t>
  </si>
  <si>
    <t>PRESTAR LOS SERVICIOS ADMINISTRATIVOS PARA APOYAR LAS LABORES DE OFICIOS VARIOS Y DE NOTIFICACIÓN PARA LA CUENCA DEL RIO BLANCO, DE LA ALCALDÍA LOCAL DE SUMAPAZ. 2327</t>
  </si>
  <si>
    <t xml:space="preserve">ADICIÓN Y PRORROGA NÚMERO 1° AL CONTRATO DE PRESTACIÓN DE SERVICIOS NO. 206-2025-CPS-AG (127603), CELEBRADO ENTRE EL FONDO DE DESARROLLO RURAL DE SUMAPAZ Y IVAN DARÍO CHINGATE MICAN.CLÁUSULA PRIMERA. – ADICIONAR el Contrato De Prestación De Servicios No. 206-2025-CPS-AG (127603), en la suma de OCHO MILLONES QUINIENTOS CINCUENTA MIL PESOS M/CTE ($8.550.000) del rubro O230117459920242327 “Fortalecimiento Institucional y sedes administrativas”, de conformidad con las consideraciones aquí señaladas, para un total del contrato de VEINTICINCO MILLONES SEISCIENTOS CINCUENTA MIL PESOS M/CTE ($ 25.650.000).  
CLÁUSULA SEGUNDA. - PRORROGAR el plazo de ejecución del Contrato De Prestación De Servicios No. 206-2025-CPS-AG (127603), por el término de TRES (03) MESES calendario a partir del cuatro (04) de septiembre de 2025 y hasta el tres (03) de diciembre de 2025. </t>
  </si>
  <si>
    <t>1. Realizar las labores de distribución, entrega y/o notificación de las comunicaciones externas e internas, avisos y documentos que tengan origen o destino en la Corregiduría de San Juan de la Localidad, dentro de los plazos que se le fijen para el efecto. 2. Apoyar la organización de los espacios, implementos, instalación de equipos y demás elementos que se requieran, para los eventos a realizar con la comunidad, por el Alcalde Local o demás funcionarios, propendiendo de manera permanente porque estos se mantengan en buen estado y en adecuadas condiciones de funcionamiento. 3. Socializar la información que ordene el Alcalde Local o los corregidores, a la comunidad de Sumapaz de acuerdo con los lugares que se definan por estos. 4. Distribuir, radicar y/o notificar la correspondencia entregada diariamente, de conformidad con la programación de la zona o ruta que se le indique. 5. Verificar que las comunicaciones externas e internas, avisos y documentos que recibe y entrega se encuentren completos, organizados, foliados y debidamente relacionados en las planillas respectivas. 6. Apoyar las labores de recepción y organización de correspondencia, de organización de archivo y distribución de espacios, en la corregiduría de San Juan. 7. Asistir a las reuniones a las que sea citado o designado, para la atención de los asuntos relacionados con el objeto. 8. Las demás que demande la administración local que corresponda a la naturaleza del contrato y que sean necesarias para la consecución del fin del objeto contractual.</t>
  </si>
  <si>
    <t>Nivel academico: bachiller; observacion(es): título de bachiller en cualquier modalidad. con 24 meses de experiencia laboral debidamente</t>
  </si>
  <si>
    <t>207-2025-CPS-AG (125662)</t>
  </si>
  <si>
    <t>CO1.PCCNTR.7579006</t>
  </si>
  <si>
    <r>
      <rPr>
        <sz val="10"/>
        <color rgb="FF000000"/>
        <rFont val="Calibri"/>
        <family val="2"/>
        <scheme val="minor"/>
      </rPr>
      <t>POLICIVO</t>
    </r>
    <r>
      <rPr>
        <sz val="10"/>
        <color rgb="FFFF0000"/>
        <rFont val="Calibri"/>
        <family val="2"/>
        <scheme val="minor"/>
      </rPr>
      <t xml:space="preserve"> archivo</t>
    </r>
  </si>
  <si>
    <t>ADICIÓN Y PRORROGA NÚMERO 1° AL CONTRATO DE PRESTACIÓN DE SERVICIOS NO. 207-2025-CPS-AG (125662), CELEBRADO ENTRE EL FONDO DE DESARROLLO RURAL DE
 SUMAPAZYYUDIYINETHREYRIOS. CLÁUSULA PRIMERA.– ADICIONAR el Contrato De Prestación De Servicios No. 207-2025-CPS-AG (125662),
 en la suma de CUATRO MILLONES CUATROCIENTOS DIEZ MIL PESOS M/CTE ($4.410.000)del rubroO230117459920242327 “Fortalecimiento Institucional y sedes administrativas”, de conformidad con las consideraciones aquí señaladas, para un total del contrato de VEINTISIETE MILLONES NOVECIENTOS TREINTAMILPESOSM/CTE($27.930.000).CLÁUSULA SEGUNDA.- PRORROGAR el plazo de ejecución del Contrato De Prestación De Servicios No. 207-2025-CPS-AG (125662), por el término de UN (01) MES Y QUINCE (15) DÍAS calendario a partir del ONCE (11) de NOVIEMBREde2025yhasta el VEINTICINCO (25) de DICIEMBRE de2025. CLAÚSULA TERCERA. Las demás cláusulas del CONTRATO DE PRESTACIÓN DE SERVICIOS No. 207-2025-CPS-AG (125662), que no
 hayan sido modificadas por el presente documento permanecerán tal y como fueron estipuladas</t>
  </si>
  <si>
    <t>FDRSCD-163-2025 (127746)</t>
  </si>
  <si>
    <t>208-2025-CPS-P (127746)</t>
  </si>
  <si>
    <t xml:space="preserve">JOSUÉ FERNANDO CLAVIJO MOLINA CEDIDO A DIANA CAROLINA CARDENAS BRAVO </t>
  </si>
  <si>
    <t>https://community.secop.gov.co/Public/Tendering/OpportunityDetail/Index?noticeUID=CO1.NTC.7741368&amp;isFromPublicArea=True&amp;isModal=False</t>
  </si>
  <si>
    <t>CO1.BDOS.7727072</t>
  </si>
  <si>
    <t>CO1.PCCNTR.7579978</t>
  </si>
  <si>
    <t>PRESTAR LOS SERVICIOS PROFESIONALES AL ÁREA DE GESTIÓN DEL DESARROLLO LOCAL, PARA APOYAR LOS FACTORES ECONÓMICOS Y FINANCIEROS EN LA GESTIÓN CONTRACTUAL DEL FONDO DE DESARROLLO RURAL DE SUMAPAZ</t>
  </si>
  <si>
    <t>JOSUE:79041345//DIANA:52842665</t>
  </si>
  <si>
    <t>ADICIÓN Y PRORROGA NÚMERO 1° AL CONTRATO DE PRESTACIÓN DE SERVICIOS NO. 208-2025-CPS-P (127746), CELEBRADO ENTRE EL FONDO DE DESARROLLO RURAL DE SUMAPAZ Y JOSUE FERNANDO CLAVIJO MEDINA.CLÁUSULA PRIMERA. – ADICIONAR el Contrato De Prestación De Servicios No. 208-2025-CPS-P (127746), en la suma de VEINTIDOS MILLONES CINCUENTA MIL PESOS M/CTE ($22.050.000),  del rubro O230117459920242327 “Fortalecimiento Institucional y sedes administrativas”, de conformidad con las consideraciones 
aquí señaladas, para un total del contrato de SESENTA Y SEIS MILLONES CIENTO CINCUENTA MIL  PESOS M/CTE ($$ 66.150.000). CLÁUSULA SEGUNDA. - PRORROGAR el plazo de ejecución del Contrato De Prestación De Servicios No. 208-2025-CPS-P (127746),  por el término de TRES (03) MESES calendario a partir del TRES (03) de SETIEMBRE de 
2025 y hasta el DOS (02) de DICIEMBRE de 2025.                                                                                                                                                                                                                                                                                                CESIÓN Y CLAUSULADO DEL CONTRATO DE PRESTACIÓN DE SERVICIOS NÚMERO 208-2025-CPS-P (127746) CELEBRADO ENTRE EL FONDO DE DESARROLLO RURAL DE 
SUMAPAZ, JOSUE FERNANDO CLAVIJO MEDINA Y DIANA CAROLINA CARDENAS BRAVO .LA CESIONARIA iniciará la ejecución del CONTRATO DE PRESTACIÓN DE SERVICIOS PROFESIONALES No. 208-2025-CPS-P (127746) a partir del PRIMERO (01) de SEPTIEMBRE de 2025 hasta el DOS (02) de DICIEMBRE de 2025</t>
  </si>
  <si>
    <t>1. Elaborar el análisis del sector y de mercado, estructurar y evaluar los requisitos de capacidad financiera y organizacional, así como las fórmulas económicas para la calificación de las ofertas, en los procesos de contratación que le sean designados. 2. Validar en la determinación de los requisitos relativos a la capacidad financiera y organizacional en los pliegos de condiciones de cada proceso de selección que le sea designado, teniendo en cuenta: (a) el riesgo del proceso de contratación; (b) el valor del contrato objeto del proceso de contratación; (c) el análisis del sector financiero respectivo; y (d) los posibles oferentes que participan del mercado, entre otros. 3. Brindar apoyo en la estructuración y evaluación de las fórmulas económicas para la calificación de las ofertas en los procesos de contratación que adelante la Alcaldía Local de Sumapaz. 4. Participar en los comités evaluadores en el marco de los procesos de selección que adelante el Fondo de Desarrollo Local. 5. Asistir a las reuniones, comités de contratación, comités de seguimiento a la ejecución contractual, capacitaciones entre otros que le designe el despacho del Alcalde Local. 6. Las demás que demande la administración local que corresponda a la naturaleza del contrato y que sean necesarias para la consecución del fin del objeto contractual.</t>
  </si>
  <si>
    <t>Nivel academico: profesional; profesion(es): economía, contaduria pública,administración pública; observacion(es): título profesional en economía, contaduría o administración pública. con tarjeta profesional vigente. con 24 meses de experiencia profesional</t>
  </si>
  <si>
    <t>209-2025-CPS-AG (127554)</t>
  </si>
  <si>
    <t>CO1.PCCNTR.7584972</t>
  </si>
  <si>
    <t xml:space="preserve">ADICIÓN Y PRORROGA NÚMERO 1° AL CONTRATO DE PRESTACIÓN DE SERVICIOS NO. 209-2025-CPS-AG (127554), CELEBRADO ENTRE EL FONDO DE DESARROLLO RURAL DE SUMAPAZ Y OMAR JAVIER GONZALEZ PENAGOS.CLÁUSULA PRIMERA. – ADICIONAR el Contrato De Prestación De Servicios No. 209-2025-CPS-AG (127554), 
en la suma de OCHO MILLONES QUINIENTOS CINCO MIL PESOS M/CTE ($8.505.000) del rubro O230117459920242290 “Fortaleciendo la justicia en Sumapaz”, de conformidad con las consideraciones aquí señaladas, para un total del contrato de VEINTICINCO MILLONES QUINIENTOS QUINCE MIL PESOS M/CTE ($ 25.515.000),  
CLÁUSULA SEGUNDA. - PRORROGAR el plazo de ejecución del Contrato De Prestación De Servicios No. 209-2025-CPS-AG (127554), por el término de TRES (03) MESES calendario a partir del ONCE (11) de SEPTIEMBRE de 2025 y hasta el DIEZ (10) de DICIEMBRE de 2025. </t>
  </si>
  <si>
    <t>FDRSCD-164-2025 (127519)</t>
  </si>
  <si>
    <t>210-2025-CPS-AG (127519)</t>
  </si>
  <si>
    <t>MARLON FABIAN CASTELLANOS TORRES</t>
  </si>
  <si>
    <t>https://community.secop.gov.co/Public/Tendering/OpportunityDetail/Index?noticeUID=CO1.NTC.7744205&amp;isFromPublicArea=True&amp;isModal=False</t>
  </si>
  <si>
    <t>CO1.BDOS.7729428</t>
  </si>
  <si>
    <t>CO1.PCCNTR.7582114</t>
  </si>
  <si>
    <t>PRESTAR SUS SERVICIOS COMO AUXILIAR DE APOYO EN LOS TEMAS DE RECREACIÓN Y DEPORTE PARA LA FORMACIÓN INTEGRAL Y DEPORTIVA DE LAS NIÑAS, NIÑOS Y ADOLESCENTES DE LA LOCALIDAD DE SUMAPAZ</t>
  </si>
  <si>
    <t>ADICIÓN Y PRORROGA NÚMERO 1° AL CONTRATO DE PRESTACIÓN DE SERVICIOS NO. 210-2025-CPS-AG (127519), CELEBRADO ENTRE EL FONDO DE DESARROLLO RURAL DE SUMAPAZ Y MARLON FABIAN CASTELLANOS TORRES.CLÁUSULA PRIMERA. – ADICIONAR el Contrato De Prestación De Servicios No. 210-2025-CPS-AG (127519), en la suma de SEIS MILLONES NOVECIENTOS TREINTA MIL PESOS M/CTE ($6.930.000) del rubro “O230117459920242388 Recreación y Deporte para Sumapaz”, de conformidad con las consideraciones aquí señaladas, para un total del contrato de VEINTE MILLONES SETECIENTOS NOVENTA MIL PESOS M/CTE ($20.790.000). CLÁUSULA SEGUNDA. - PRORROGAR el plazo de ejecución del Contrato De Prestación De Servicios No. 210-2025-CPS-AG (127519), por el término de TRES (03) MESES calendario a partir del CUATRO (04) DE SEPTIEMBRE 2025 y hasta el 03 DE DICIEMBRE DE 2025</t>
  </si>
  <si>
    <t>1. Apoyar administrativamente al área designada en el desarrollo de los procesos y procedimientos de gestión de Recreación y deporte del Fondo. 2. Brindar su apoyo administrativo en la programación y realización de comités, mesas de trabajo, consejos y reuniones que sean requeridas y, en la elaboración y proyección de documentos tales como actas de reunión, informes y otros documentos solicitados por las áreas del Fondo. 3. Apoyar a los profesionales en el manejo y control de los diferentes aplicativos institucionales utilizados como el correo institucional Orfeo, entre otros. 4. Apoyar a los profesionales en la elaboración de los memorandos y oficios requeridos por las áreas designadas. 5. Las demás que demande la administración local que corresponda a la naturaleza del contrato y que sean necesarias para la consecución del fin del objeto contractual.</t>
  </si>
  <si>
    <t>FDRSCD-165-2025 (131017)</t>
  </si>
  <si>
    <t>211-2025-CPS-AG (131017)</t>
  </si>
  <si>
    <t>JENNY CAROLINA HERRERA CAGUA</t>
  </si>
  <si>
    <t>https://community.secop.gov.co/Public/Tendering/OpportunityDetail/Index?noticeUID=CO1.NTC.7747787&amp;isFromPublicArea=True&amp;isModal=False</t>
  </si>
  <si>
    <t>CO1.BDOS.7732239</t>
  </si>
  <si>
    <t>CO1.PCCNTR.7585854</t>
  </si>
  <si>
    <t>PRESTAR LOS SERVICIOS DE APOYO TÉCNICO EN LAS ACTIVIDADES ADMINISTRATIVAS Y OPERATIVAS DEL PARQUE AUTOMOTOR EN LA ALCALDÍA LOCAL DE SUMAPAZ. 2289</t>
  </si>
  <si>
    <t>1. Apoyar en la programación, control y seguimiento del uso diario del parque automotor de propiedad y/o tenencia del FDRS. 2. Llevar estadísticas contables del uso de los recursos empleados para el funcionamiento del parque automotor perteneciente al FDRS solicitados por el apoyo a la supervisión. 3. Manejar el sistema de correspondencia institucional (ORFEO), así como el correo electrónico y demás aplicativos que sean del resorte del despacho. 4. Apoyar en la elaboración de informes o proyección de respuestas y demás documentos que le sean indicados por el apoyo a la supervisión. 5. Apoyar la realización de reuniones, comités de contratación, capacitaciones, comités de seguimiento entre otros que deba adelantar el área y elaboración de actas y demás documentos que se requieran. 6. Las demás que demande la administración local que correspondan a la naturaleza del contrato y quesean necesarias para la consecución del fin del objeto contractual.</t>
  </si>
  <si>
    <t>Nivel academico: técnico; profesion(es): tecnico profesional en contabilidad sistematizada,tecnico laboral en psicologia y trabajo social comunitario,tecnologo gestion comunitaria,tecnologo en salud ocupacional,asistente en servicio social y comunitari tecnico laboral en contabilidad y sistemas,técnico en contabilización de operaciones financieras y comerciales, tecnico laboral por competencias en auxiliar administrativo tecnico o tecnologo en auxiliar de enfermeria</t>
  </si>
  <si>
    <t>FDRSCD-166-2025 (127989)</t>
  </si>
  <si>
    <t>212-2025-CPS-AG (127989)</t>
  </si>
  <si>
    <t>https://community.secop.gov.co/Public/Tendering/OpportunityDetail/Index?noticeUID=CO1.NTC.7748235&amp;isFromPublicArea=True&amp;isModal=False</t>
  </si>
  <si>
    <t>CO1.BDOS.7732221</t>
  </si>
  <si>
    <t>CO1.PCCNTR.7586414</t>
  </si>
  <si>
    <t>ADICIÓN Y PRORROGA NÚMERO 1° AL CONTRATO DE PRESTACIÓN DE SERVICIOS NO. 212-2025-CPS-AG (127989), CELEBRADO ENTRE EL FONDO DE DESARROLLO RURAL DE SUMAPAZ Y ANGELIS POVEDA LÓPEZ.CLÁUSULA PRIMERA. – ADICIONAR el Contrato De Prestación De Servicios No. 212-2025-CPS-AG (127989), en la suma de OCHO MILLONES QUINIENTOS CINCO MIL PESOS M/CTE. ($8.505.000) del rubro O230117459920242230 “Por una mejor convivencia en Sumapaz”, de conformidad con las consideraciones aquí 
señaladas, para un total del contrato de VEINTICINCO MILLONES QUINIENTOS QUINCE MIL PESOS M/CTE ($ 25.515.000).  CLÁUSULA SEGUNDA. - PRORROGAR el plazo de ejecución del Contrato De Prestación De Servicios No. 212-2025-CPS-AG (127989), por el término de TRES (03) MESES calendario a partir del cuatro (04) de septiembre de 2025 y hasta el tres (03) de diciembre de 2025</t>
  </si>
  <si>
    <t>7 . Las demás establecidas en la normatividad vigente. Acompañar a la Alcaldía Local en los escenarios y espacios donde se vincule a la comunidad en actividades propias de la gestión local. 2. Apoyar en sistematizar y consolidar información obtenida de los procesos de recolección de información en la localidad, así como en acciones de apoyo y acompañamiento a espacios e instancias que defina el Fondo de Desarrollo Local de Sumapaz. 3. Acompañar e implementar acciones de diálogo y garantía de Derechos en los procesos de movilización social, concentraciones, ejercicios ciudadanos del derecho a la protesta y a la libre asociación, generen tensiones en la convivencia de la localidad; buscado una articulación con las entidades del orden local y nacional, los actores sociales para la resolución pacífica de las conflictividades en la Alcaldía Local. 4. Acompañar y coordinar las acciones de diálogo y seguridad en los eventos de aglomeración de público que puedan afectar la gobernabilidad y convivencia en la localidad; en especialidad en los diversos escenarios públicos y privados de la localidad y el distrito donde se gestionará e impulsará la interlocución y diálogo. 5. Implementar las acciones necesarias en las actividades interinstitucionales y mesas de diálogo con organizaciones sociales, comunitarias y territoriales donde todos los actores en procesos relacionados con la convivencia y diálogo social en la localidad tal como lo plantea la normativa. 6. Apoyar la ejecución en campo de las actividades de entrega de publicidad, encuestas, convocatoria puerta a puerta, material e información sobre los proyectos de inversión del Fondo de Desarrollo Local de Sumapaz, que contribuyan a procesos comunitarios entre otras que se requieran. 7. Acompañar y, de manera oportuna, generar reportes de los eventos identificados tanto en el monitoreo, como en el proceso de acompañamiento, en las acciones adelantadas y/o en los demás informes requeridos desde la Alcaldía Local de Sumapaz; siguiendo de manera rigurosa los lineamientos establecidos en pro de la recopilación y sistematización de información en los formatos y/o aplicativo establecido. 8. Apoyar a la administración local en la identificación de problemáticas territoriales, mediante el acompañamiento a espacios participativos y fomento de actividades de sensibilización en torno a los DDHH, el diálogo social, la seguridad y la convivencia. 9. Apoyar las actividades que se realicen desde el Fondo de Desarrollo Local de Sumapaz y/o de las entidades distritales en temas logísticos, organización, convocatoria o las que se requieran para el buen desarrollo de estas que involucran a la ciudadanía de la localidad. 10. Las demás requeridas por el/la supervisor/a que guarden relación con el objeto contractual, funciones misionales del Fondo y a las necesidades del servicio.</t>
  </si>
  <si>
    <t>FDRSCD-167-2025 (127564)</t>
  </si>
  <si>
    <t>213-2025-CPS-P (127564)</t>
  </si>
  <si>
    <t>https://community.secop.gov.co/Public/Tendering/OpportunityDetail/Index?noticeUID=CO1.NTC.7747208&amp;isFromPublicArea=True&amp;isModal=False</t>
  </si>
  <si>
    <t>CO1.BDOS.7732418</t>
  </si>
  <si>
    <t>CO1.PCCNTR.7585406</t>
  </si>
  <si>
    <t>PRESTAR LOS SERVICIOS PROFESIONALES COMO ABOGADO (A) DE APOYO AL ÁREA DE GESTIÓN POLICIVA-JURÍDICA DE LA ALCALDÍA LOCAL DE SUMAPAZ</t>
  </si>
  <si>
    <t>ADICIÓN Y PRORROGA NÚMERO 1° AL CONTRATO DE PRESTACIÓN DE SERVICIOS NO. 213-2025-CPS-P (127564), CELEBRADO ENTRE EL FONDO DE DESARROLLO RURAL DE SUMAPAZ Y ELZON FERNEY DELGADO MORALES.CLÁUSULA PRIMERA. – ADICIONAR el Contrato De Prestación De Servicios No. 213-2025-CPS-P (127564), en la suma de VEINTIDOS MILLONES CINCUENTA MIL PESOS M/CTE ($ 22.050.000) del rubro O230117459920242327 “Fortalecimiento Institucional y sedes administrativas”, de conformidad con las consideraciones 
aquí señaladas, para un total del contrato de SESENTA Y SEIS MILLONES CIENTO CINCUENTA MIL PESOS M/CTE ($ 66.150.000).   
CLÁUSULA SEGUNDA. - PRORROGAR el plazo de ejecución del Contrato De Prestación De Servicios No. 213-2025-CPS-P (127564), por el término de TRES (03) MESES calendario a partir del TRES (03) de SEPTIEMBRE de 2025 y hasta el DOS (02) de DICIEMBRE de 2025</t>
  </si>
  <si>
    <t>1. Apoyar la inspección y vigilancia de las actividades económicas, medioambientales, de salubridad, seguridad y vigilancia en la Localidad de Sumapaz, de acuerdo con la articulación entre el área de Gestión Policiva y las corregidurías. 2. Conceptuar en asuntos de competencia del Área de Gestión Policiva de Sumapaz, de acuerdo con las pautas y lineamientos de la Alcaldía Local y de la Secretaría Distrital de Gobierno. 3. Organizar, articular y participar en reuniones y comités conforme a las instrucciones y delegaciones del Alcalde Local y el área Policiva de Sumapaz. 4. Elaborar estrategias y adelantar actividades en el territorio para el fortalecimiento de los mecanismos de justicia comunitaria en el ámbito familiar y comunitario. 5. Manejar el aplicativo de gestión documental de la entidad (ORFEO), realizando el seguimiento, trámite y depuración a la correspondencia que le sea asignada y, en coordinación con las corregidurías, realizar el seguimiento de las actuaciones policivas en el aplicativo institucional. 6. Tramitar y proyectar la respuesta a Acciones de Tutela, Derechos de Petición, Proposiciones y demás requerimientos sobre asuntos que deba conocer la Alcaldía Local y el Área de Gestión Policiva Sumapaz. 7. Apoyar el cumplimiento a lo establecido en el Plan Anual de Gestión, a través de las actividades programadas en el respectivo plan. 8. Las demás que le sean asignadas por la supervisión y que estén relacionadas con el objeto del presente contrato</t>
  </si>
  <si>
    <t>Nivel academico: profesional; profesion(es): derecho; observacion(es): título profesional en derecho. con tarjeta profesional vigente. con 24 meses de experiencia profesional</t>
  </si>
  <si>
    <t>FDRSCD-168-2025 (127845)</t>
  </si>
  <si>
    <t>214-2025-CPS-P (127845)</t>
  </si>
  <si>
    <t xml:space="preserve"> VIVIANA YISED GARZON GONZALEZ</t>
  </si>
  <si>
    <t>https://community.secop.gov.co/Public/Tendering/OpportunityDetail/Index?noticeUID=CO1.NTC.7746107&amp;isFromPublicArea=True&amp;isModal=False</t>
  </si>
  <si>
    <t>CO1.BDOS.7731391</t>
  </si>
  <si>
    <t>CO1.PCCNTR.7584526</t>
  </si>
  <si>
    <t>PRESTAR LOS SERVICIOS PROFESIONALES VETERINARIOS PARA EL FORTALECIMIENTO DE LAS ACTIVIDADES DE BIENESTAR Y PROTECCIÓN ANIMAL EN LA LOCALIDAD DE SUMAPAZ. 2666</t>
  </si>
  <si>
    <t>1. Adelantar el proceso de convocatoria del Consejo Local de Bienestar y Protección Animal, dinamizando su desarrollo y efectuando el seguimiento y articulación interinstitucional requerido para su fortalecimiento. 2. Realizar la atención de urgencias médicos veterinarias, las jornadas de educación y sensibilización sobre la protección y el bienestar animal y las jornadas de adopción de animales de compañía, presentándose soportes y evidencia del servicio. 3. Realizar las actividades médico-veterinarias que se demanden en los animales de granja en la localidad de Sumapaz. 4. Realizar las etapas de formulación y elaboración de estudios previos de los proyectos de inversión que le sea requeridos: Actualizando los Documentos Técnicos de Soporte y las Fichas EBI, definir Especificaciones técnicas, realizar estudios de mercado, elaborar análisis del sector, definir criterios de verificación y calificación y condiciones del contrato, entre otros. 5. Atender de manera oportuna los requerimientos y reportes de información solicitados por interesados, entidades distritales, nacionales y entes de control que se alleguen por el Aplicativo de Gestión Documental ¿ AGD- de la Secretaria Distrital de Gobierno, referente a temas de bienestar animal, tenencia responsables y sanidad aminal. 6. Asistir a las reuniones concertadas, relacionados con el desarrollo rural sostenible con entidades locales, distritales, nacionales, organizaciones ambientales y/o sociales. 7. Las demás que demande la administración local que corresponda a la naturaleza del contrato y que sean necesarias para la consecución del fin del objeto contractual</t>
  </si>
  <si>
    <t>Nivel academico: profesional; profesion(es): agronomía, medicina veterinaria; observacion(es): título profesional en nbc agronomía, veterinaria y afines. con 24 meses de experiencia profesional</t>
  </si>
  <si>
    <t>215-2025-CPS-AG (126303)</t>
  </si>
  <si>
    <t>CO1.PCCNTR.7586072</t>
  </si>
  <si>
    <t xml:space="preserve">ADICIÓN Y PRORROGA NÚMERO 1° AL CONTRATO DE PRESTACIÓN DE SERVICIOS NO. 215-2025-CPS-AG (126303) CELEBRADO ENTRE EL FONDO DE DESARROLLO RURAL DE SUMAPAZ Y BLANCA LIBIA PORRAS LÓPEZ.CLÁUSULA PRIMERA. – ADICIONAR el Contrato De Prestación De Servicios No. 215-2025-CPS-AG (126303), 
en la suma de suma de DOS MILLONES CUATROCIENTOS QUINCE MIL PESOS M/CTE ($2.415.000) del rubro O230117459920242682 “Restauración ecológica urbana y/o rural”, de conformidad con las consideraciones aquí señaladas, para un total del contrato de VEINTIUN MILLONES SETECIENTOS TREINTA Y CINCO MIL PESOS M/CTE ($21.735.000).  
CLÁUSULA SEGUNDA. - PRORROGAR el plazo de ejecución del Contrato De Prestación De Servicios No. 215-2025-CPS-AG (126303), por el término de UN (01) MES calendario a partir del CUATRO (04) DE NOVIEMBRE DE 2025 Y HASTA EL TRES (03) DE DICIEMBRE DEL AÑO 2025.  </t>
  </si>
  <si>
    <t>1. Realizar actividades en el marco de la restauración activa en los predios concertados por la AlcaldíaLocal de Sumapaz y según diseño florísticos establecidos. 2. Ejecutar actividades de mantenimiento integral a las acciones de restauración activa y pasiva en lospredios concetados por la Alcaldía Local de Sumapaz, en cumplimiento de las metas del PDL. 3. Acompañar, asistir y apoyar logísticamente las actividades requeridas para la adecuada implementaciónen campo de los proyectos ambientales locales. 4. Asistir a las reuniones, capacitaciones que sea convocadas y apoyar las convocatorias y logísticarequerida por los profesionales ambientales del FDRS para el cumplimiento de la gestión ambiental local externa. 5. Las demás que demande la administración local que corresponda a la naturaleza del contrato y que seannecesarias para la consecución del fin del objeto contractual.</t>
  </si>
  <si>
    <t>FDRSCD-169-2025 (127688)</t>
  </si>
  <si>
    <t>216-2025-CPS-P (127688)</t>
  </si>
  <si>
    <t>VIANEY EULALIA ROLDÁN ROJAS</t>
  </si>
  <si>
    <t>https://community.secop.gov.co/Public/Tendering/OpportunityDetail/Index?noticeUID=CO1.NTC.7748556&amp;isFromPublicArea=True&amp;isModal=False</t>
  </si>
  <si>
    <t>CO1.BDOS.7733536</t>
  </si>
  <si>
    <t>CO1.PCCNTR.7586735</t>
  </si>
  <si>
    <t>PRESTAR LOS SERVICIOS PROFESIONALES PARA APOYAR LA IMPLEMENTACIÓN, SEGUIMIENTO Y CONTROL DE LOS PLANES DE MEJORAMIENTO RESULTADO DE LAS AUDITORÍAS Y PLANES DE GESTIÓN, ASÍ COMO FORTALECER EL PROCESO DE MEJORA CONTINUA EN LA ALCALDÍA LOCAL DE SUMAPAZ.</t>
  </si>
  <si>
    <t xml:space="preserve">ADICIÓN Y PRORROGA NÚMERO 1° AL CONTRATO DE PRESTACIÓN DE SERVICIOS  NO.  216-2025-CPS-P (127688), CELEBRADO ENTRE EL FONDO DE DESARROLLO RURAL DE  SUMAPAZ Y VIANEY EULALIA ROLDÁN ROJAS .CLÁUSULA PRIMERA. – ADICIONAR el Contrato De Prestación De Servicios No. 216-2025-CPS-P (127688), en la suma de VEINTIDÓS MILLONES CINCUENTA MIL PESOS M/CTE ($22.050.000) del rubro O230117459920242327 “Fortalecimiento Institucional y sedes administrativas”, de conformidad con las consideraciones aquí señaladas, para un total del contrato de SESENTA Y SEIS MILLONES CIENTO CINCUENTA MIL PESOS M/CTE ($ 66.150.000). CLÁUSULA SEGUNDA. - PRORROGAR el plazo de ejecución del Contrato De Prestación De Servicios No. 216-2025-CPS-P (127688), por el término de TRES (03) MESES calendario a partir del cuatro (04) de septiembre de 2025 y hasta el tres (03) de diciembre de 2025.  </t>
  </si>
  <si>
    <t>1. Apoyar la conformación de los planes de mejoramiento resultado de las auditoras de Entes de Control y Oficina de Control Interno, y efectuar el seguimiento y control mensual al cumplimiento de las mismas por parte de los servidores públicos de la Alcaldía Local de Sumapaz, generando las alertas que correspondan, de acuerdo con los lineamientos establecidos y la normatividad vigente. 2. Desarrollar procesos de capacitación y socialización de los resultados de los procesos de auditoria tanto de Entes de Control como de la Oficina de Control Interno, sobre los principales y más recurrentes hallazgos, con el fin de fomentar acciones de mejoramiento en los diferentes procesos y fomentar la disminución de ocurrencia de estos, de acuerdo con los lineamientos establecidos. 3. Realizar seguimiento y control mensual a actividades designadas para el proceso de calidad estableciendo informes sobre los resultados obtenidos, así como al cumplimiento de los Planes de Gestión 4. Proponer y apoyar el diseño de herramientas, instrumentos y acciones de control y mejora y optimización de procesos para la implementación adecuada de los procesos y procedimientos en el marco del Sistema Integrado de Gestión de la Alcaldía Local de Sumapaz. 5. Realizar implementación de la estrategia de seguimiento al cumplimiento del Sistema Integrado de Gestión de la Secretaria Distrital de Gobierno, en la Alcaldía Local de sumapaz, de acuerdo con la metodología establecida, así como proponer, orientar y elaborar documentación de apoyo que permita estandarizar procesos y procedimientos internos en articulación al Sistema Integrado de Gestión. 6. Organizar y asistir a las reuniones, capacitaciones, y eventos que se desarrollen en relación con el objeto del contrato y en las que sea delegado, de acuerdo con los lineamientos y protocolos establecidos, dejando registro de la asistencia y participación en estas física y/o virtual. 7. Las demás que demande la administración local que corresponda a la naturaleza del contrato y que sean necesarias para la consecución del fin del objeto contractual.</t>
  </si>
  <si>
    <t>Nivel academico: profesional; profesion(es): derecho,ciencia política; observacion(es): título profesional en derecho o ciencias políticas. con tarjeta profesional vigente. con 24 meses de experiencia profesional</t>
  </si>
  <si>
    <t>FDRSCD-170-2025 (127546)</t>
  </si>
  <si>
    <t>217-2025-CPS-P (127546)</t>
  </si>
  <si>
    <t>https://community.secop.gov.co/Public/Tendering/OpportunityDetail/Index?noticeUID=CO1.NTC.7748633&amp;isFromPublicArea=True&amp;isModal=False</t>
  </si>
  <si>
    <t>CO1.BDOS.7733907</t>
  </si>
  <si>
    <t>CO1.PCCNTR.7586491</t>
  </si>
  <si>
    <t>PRESTAR LOS SERVICIOS PROFESIONALES PARA APOYAR EL FORTALECIMIENTO DEL SERVICIO DE ASISTENCIA TÉCNICA AGROPECUARIA DE LA LOCALIDAD DE SUMAPAZ</t>
  </si>
  <si>
    <t xml:space="preserve">ADICIÓN Y PRORROGA NÚMERO 1° AL CONTRATO DE PRESTACIÓN DE SERVICIOS NO. 217-2025-CPS-P (127546), CELEBRADO ENTRE EL FONDO DE DESARROLLO RURAL DE SUMAPAZ Y OSCAR JAVIER BARAJAS ALVARADO.CLÁUSULA PRIMERA. – ADICIONAR el Contrato De Prestación De Servicios No. 217-2025-CPS-P (127546), en la suma de VEINTIDOS MILLONES CICUENTA MIL PESOS M/CTE ($22.050.000) del rubro O230117459920242671 “Asistencia técnica agropecuaria y educación ambiental en la localidad de Sumapaz”, de 
conformidad con las consideraciones aquí señaladas, para un total del contrato de SESENTA Y SEIS MILLONES CIENTO CICUENTA MIL PESOS M/CTE ($66.150.000).  
CLÁUSULA SEGUNDA. - PRORROGAR el plazo de ejecución del Contrato De Prestación De Servicios No. 217-2025-CPS-P (127546), por el término de TRES (03) MESES calendario a partir del CUATRO (04) de SEPTIEMBRE de 2025 y hasta el TRES (03) de DICIEMBRE de 2025.  </t>
  </si>
  <si>
    <t>1. Actualizar los Documentos Técnicos de Soporte y las Fichas EBI, definir Especificaciones técnicas, realizar estudios de mercado, elaborar análisis del sector, definir criterios de verificación y calificación y condiciones del contrato, entre otros. 2. Elaborar y/u orientar técnicamente los estudios previos relacionados con temas de asistencia técnica agropecuaria asignados y responder las observaciones en cada etapa del proceso contractual, proyectar adendas, verificar y calificar propuestas a fin de apoyar el proceso contractual y Entregar de manera mensual la información documental (Estudios previos, anexo técnico, estudios de mercado y demás que correspondan) de los procesos o proyectos asignados. 3. Brindar la prestación del servicio de asistencia técnica a pequeños y medianos productores locales para el mejoramiento de la producción, la transformación y la comercialización, realizando las actividades médico-veterinarias que se requieran. 4. Atender las urgencias medico veterinarias que se requieran por parte del FDRS y/o la comunidad y/o tratar a los animales lesionados o enfermos, prescribiendo y administrando medicación, curando heridas, o administrar anestesias y llevar a cabo operaciones quirúrgicas de baja complejidad. Posteriormente, se deben realizar los respectivos reportes de atención y seguimiento realizados. 5. Asistir a los espacios de participación del sector que le sean designados, a las reuniones, comités de contratación, capacitaciones, comités de seguimiento entre otros y hacer parte de los comités que le delegue el Alcalde Local o quien haga sus veces. 6. Prestar apoyo profesional para desarrollar el componente pecuario en la línea de ordenamiento de finca. Capacitar a las personas que atienden las boticas veterinarias para que estas presten un adecuado servicio. 7.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8. Las demás que demande la administración local que corresponda a la naturaleza del contrato y que sean necesarias para la consecución del fin del objeto contractual.</t>
  </si>
  <si>
    <t>Nivel academico: profesional; profesion(es): medicina veterinaria,medicina veterinaria y zootecnia;</t>
  </si>
  <si>
    <t>FDRSCD-171-2025 (127562)</t>
  </si>
  <si>
    <t>218-2025-CPS-P (127562)</t>
  </si>
  <si>
    <t>https://community.secop.gov.co/Public/Tendering/OpportunityDetail/Index?noticeUID=CO1.NTC.7748266&amp;isFromPublicArea=True&amp;isModal=False</t>
  </si>
  <si>
    <t>CO1.BDOS.7733706</t>
  </si>
  <si>
    <t>CO1.PCCNTR.7586632</t>
  </si>
  <si>
    <t>PRESTAR LOS SERVICIOS PROFESIONALES PARA DESARROLLAR ACCIONES DE ACOMPAÑAMIENTO TÉCNICO EN LOS PROYECTOS RELACIONADOS CON ACUEDUCTOS Y SANEAMIENTO BÁSICO ADELANTADOS POR EL FONDO DE DESARROLLO RURAL DE SUMAPAZ</t>
  </si>
  <si>
    <t xml:space="preserve">ADICIÓN Y PRORROGA NÚMERO 1° AL CONTRATO DE PRESTACIÓN DE SERVICIOS No. 218-2025-CPS-P (127562), CELEBRADO ENTRE EL FONDO DE DESARROLLO RURAL DE SUMAPAZ Y LEIDY CATERINE CRUZ NEUQUE.CLÁUSULA PRIMERA. – ADICIONAR el Contrato De Prestación De Servicios No. 218-2025-CPS-P (127562), en 
la suma de VEINTIUN MILLONES CIENTO CINCO MIL PESOS ($ 21.105.000), del rubro  O230117459920242689 “Acueductos veredales, saneamiento básico y energías alternativas”, de conformidad con las  consideraciones aquí señaladas, para un total del contrato de SESENTA Y TRES MILLONES TRESCIENTOS 
QUINCE MIL PESOS M/CTE ($ 63.315.000). CLÁUSULA SEGUNDA. - PRORROGAR el plazo de ejecución del Contrato De Prestación De Servicios No. 218-2025-CPS-P (127562), por el término de TRES (03) MESES calendario a partir del CATORCE (14) de SEPTIEMBRE de 2025 y hasta el TRECE (13) de DICIEMBRE de 2025. </t>
  </si>
  <si>
    <t>1. Realizar el seguimiento a la ejecución de los contratos, planos, cálculos técnicos, estudios, determinación de ubicaciones optimas y especificaciones técnicas de las obras contratadas y/o recibidas por el Fondo de Desarrollo Rural de Sumapaz cuyas pólizas estén vigentes, en cumplimiento a la Ley 80 de 1993. 2. Realizar la evaluación técnica del estado de la infraestructura de los sistemas de acueducto y alcantarillado, así como la elaboración del plan de acción para garantizar la adecuada prestación de estos servicios por parte de comunidades organizadas. 3.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4. Apoyar y orientar técnicamente las gestiones de los profesionales que manejan el tema de Infraestructura y saneamiento básico, en seguridad estructural, revisión hidráulica, zonificación territorial, delimitación de zonas inundables y demás acciones requeridas para la adecuada gestión de infraestructura local. 5. Participar en las reuniones, las mesas de trabajo, los eventos y/o actividades en las que se le designen o sean convocadas por las diferentes entidades y sectores. 6. Las demás que le sean asignadas por la supervisión y que estén relacionadas con el objeto del presente contrato</t>
  </si>
  <si>
    <t>Nivel academico: profesional; profesion(es): arquitectura, ingeniería ambiental,ingeniero sanitario y ambiental, ingenieria ambiental y sanitaria,ciencias ambientales, ingeniería del desarrollo ambiental,gestión y desarrollo urbano,profesional en gestion y desarrollo urbanos; observacion(es): profesional en nbc ingenieria ambiental, sanitaria y afines, o ingeniería, arquitectura, urbanismo y afines. con 24 meses de experiencia profesional</t>
  </si>
  <si>
    <t>FDRSCD-172-2025 (126251)</t>
  </si>
  <si>
    <t>219-2025-CPS-AG (126251)</t>
  </si>
  <si>
    <t>https://community.secop.gov.co/Public/Tendering/OpportunityDetail/Index?noticeUID=CO1.NTC.7748268&amp;isFromPublicArea=True&amp;isModal=False</t>
  </si>
  <si>
    <t>CO1.BDOS.7733637</t>
  </si>
  <si>
    <t>CO1.PCCNTR.7586081</t>
  </si>
  <si>
    <t>PRESTAR LOS SERVICIOS DE APOYO TÉCNICO Y ADMINISTRATIVO EN EL DESARROLLO DE LAS ACTIVIDADES QUE SE EJECUTAN DENTRO DE LA ASISTENCIA TÉCNICA AGROPECUARIA EN LA LOCALIDAD DE SUMAPAZ</t>
  </si>
  <si>
    <t xml:space="preserve">ADICIÓN Y PRORROGA NÚMERO 1° AL CONTRATO DE PRESTACIÓN DE SERVICIOS NO. 219-2025-CPS-AG (126251), CELEBRADO ENTRE EL FONDO DE DESARROLLO RURAL DE SUMAPAZ Y YEISON FERNANDO PAEZ MENDOZA.CLÁUSULA PRIMERA. – ADICIONAR el Contrato De Prestación De Servicios No. 219-2025-CPS-AG (126251), 
en la suma de DIEZ MILLONES SEISCIENTOS CINCUENTA MIL PESOS M/CTE ($10.650.000) del rubro O230117459920242671 “Asistencia técnica agropecuaria y educación ambiental en la localidad de Sumapaz”, de conformidad con las consideraciones aquí señaladas, para un total del contrato de TREINTA Y UN MILLONES NOVECIENTOS CINCUENTA MIL PESOS M/CTE ($ 31.950.000).  CLÁUSULA SEGUNDA. - PRORROGAR el plazo de ejecución del Contrato De Prestación De Servicios No. 219-2025-CPS-AG (126251), por el término de TRES (03) MESES calendario a partir del cuatro (04) de septiembre de 2025 y hasta el tres (03) de diciembre de 2025.  </t>
  </si>
  <si>
    <t>1. "Brindar servicios de asistencia técnica, para desarrollar el componente agrícola en la línea del ordenamiento de finca, a fin de mejorar la producción de las diferentes explotaciones agropecuarias, que se establezcan o beneficien a partir del proyecto de asistencia técnica agropecuaria. 2. "Desarrollar acciones en el componente de reconversión y diversificación de la producción agrícola que impliquen mejoras en la estabilidad del productor, la protección ambiental y competitiva de la producción agrícola local, de acuerdo con el proyecto de asistencia técnica agropecuaria, bajo los principios de seguridad alimentaria. 3. "Asistir a los espacios de participación del sector que le sean designados, a las reuniones, comités de contratación, capacitaciones, comités de seguimiento entre otros y hacer parte de los comités que le delegue el alcalde Local o quien haga sus veces. 4. "Realizar visitas de asistencia técnicas de acompañamiento a los pequeños y medianos productores fomentándoles y apoyándoles en procesos de asociatividad, conformación de empresas y mejoramiento técnico de los cultivos. 5. "Realizar jornadas de Escuelas de campo capacitando a la comunidad en los diferentes temas que abarca la producción y el manejo integrado en Buenas Prácticas Agrícolas-BPA, la reconversión productiva y acciones agrícolas, en la localidad de Sumapaz. 6. Mantener actualizada la base de datos de asistencia técnica periódicamente, generando análisis de producción y actividades económicas de la localidad, entregando los registros, actas, bases de datos, entre otra documentación de cada uno de los predios intervenidos. 7. Las demás que demande la administración local que corresponda a la naturaleza del contrato y que sean necesarias para la consecución del fin del objeto contractual.</t>
  </si>
  <si>
    <t>220-2025-CPS-P (127550)</t>
  </si>
  <si>
    <t xml:space="preserve">ALEXANDRA MARCELA TORRES VELANDIA </t>
  </si>
  <si>
    <t>CO1.PCCNTR.7585253</t>
  </si>
  <si>
    <t>PRESTAR LOS SERVICIOS ARTÍSTICOS Y MUSICALES PROFESIONALES PARA APOYAR LA GESTIÓN CULTURAL DE LA LOCALIDAD DE SUMAPAZ</t>
  </si>
  <si>
    <t xml:space="preserve">ADICIÓN Y PRORROGA NÚMERO 1° AL CONTRATO DE PRESTACIÓN DE SERVICIOS NO. 220-2025-CPS-P (127550), CELEBRADO ENTRE EL FONDO DE DESARROLLO RURAL DE SUMAPAZ Y ALEXANDRA MARCELA TORRES VELANDIA.CLÁUSULA PRIMERA. – ADICIONAR el Contrato De Prestación De Servicios No. 220-2025-CPS-P (127550), en la suma de QUINCE MILLONES CIENTO VEINTE MIL PESOS M/CTE ($15.120.000) del rubro O230117459920242486 “Acciones para la promoción de la cultura, tradición y costumbres sumapaceñas”, de 
conformidad con las consideraciones aquí señaladas, para un total del contrato de CUARENTA Y CINCO MILLONES TRESCIENTOS SESENTA MIL PESOS M/CTE ($ 45.360.000).  
CLÁUSULA SEGUNDA. - PRORROGAR el plazo de ejecución del Contrato De Prestación De Servicios No. 220-2025-CPS-P (127550), por el término de TRES (03) MESES calendario a partir del cuatro (04) de septiembre de 2025 y hasta el tres (03) de diciembre de 2025. </t>
  </si>
  <si>
    <t>221-2025-CPS-P (124965)</t>
  </si>
  <si>
    <t>CO1.PCCNTR.7586605</t>
  </si>
  <si>
    <t>ADICIÓN Y PRÓRROGA NÚMERO 1° AL CONTRATO DE PRESTACIÓN DE SERVICIOS NO. 221-2025-CPS-P (124965) CELEBRADO ENTRE EL FONDO DE DESARROLLO RURAL DE SUMAPAZ Y JHOAN SEBASTIAN MOLINA ORDOÑEZ.CLÁUSULA PRIMERA. – ADICIONAR el Contrato De Prestación De Servicios No. 221-2025-CPS-P (124965), en 
la suma de VEINTIÚN MILLONES NOVECIENTOS MIL PESOS M/CTE ($21.900.000) del rubro O230117459920242289 “Movilidad para Sumapaz”, de conformidad con las consideraciones aquí señaladas, para un total del contrato de SESENTA Y CINCO MILLONES SETECIENTOS MIL PESOS M/CTE ($65.700.000). CLÁUSULA SEGUNDA. - PRORROGAR el plazo de ejecución del Contrato De Prestación De Servicios No. 221-2025-CPS-P (124965), por el término de TRES (3) MESES calendario a partir del 04 de septiembre de 2025 y hasta el 03 de diciembre de 2025.</t>
  </si>
  <si>
    <t>222-2025-CPS-AG (126303)</t>
  </si>
  <si>
    <t>YERALDIN CASTRO PARRA</t>
  </si>
  <si>
    <t>CO1.PCCNTR.7585559</t>
  </si>
  <si>
    <t>ADICIÓN Y PRORROGA NÚMERO 1° AL CONTRATO DE PRESTACIÓN DE SERVICIOS NO. 222-2025-CPS-AG (126303) CELEBRADO ENTRE EL FONDO DE DESARROLLO RURAL DE SUMAPAZ Y YERALDIN CASTRO PARRACLÁUSULA PRIMERA. – ADICIONAR el Contrato De Prestación De Servicios No. 222-2025-CPS-AG (126303), en la suma de suma de TRES MILLONES SEISCIENTOS VEINTIDOS MIL QUINIENTOS PESOS M/CTE ($3.622.500) del rubro O230117459920242682 “Restauración ecológica urbana y/o rural”, de conformidad con las consideraciones aquí señaladas, para un total del contrato de VEINTIDOS MILLONES NOVECIENTOS CUARENTA Y DOS MIL QUINIENTOS PESOS M/CTE ($22.942.500).  CLÁUSULA SEGUNDA. - PRORROGAR el plazo de ejecución del Contrato De Prestación De Servicios No. 222-2025-CPS-AG (126303), por el término de UN (01) MES Y QUINCE (15) DÍAS calendario a partir del CUATRO (04) DE NOVIEMBRE DE 2025 Y HASTA EL DIECIOCHO (18) DE DICIEMBRE DEL AÑO 2025.</t>
  </si>
  <si>
    <t>223-2025-CPS-P (127539)</t>
  </si>
  <si>
    <t>CO1.PCCNTR.7588801</t>
  </si>
  <si>
    <t>FDRSCD-173-2025 (126217)</t>
  </si>
  <si>
    <t>FLOR ANGELICA ACOSTA TAUTIVA</t>
  </si>
  <si>
    <t>https://community.secop.gov.co/Public/Tendering/OpportunityDetail/Index?noticeUID=CO1.NTC.7751365&amp;isFromPublicArea=True&amp;isModal=False</t>
  </si>
  <si>
    <t>CO1.BDOS.7736906</t>
  </si>
  <si>
    <t>1. Recopilar, analizar y elaborar una narrativa histórica de la localidad de Sumapaz mediante metodologías cualitativas, cuantitativas y etnográficas, identificando las vivencias significativas de cada vereda, con especial énfasis en las experiencias de las víctimas del conflicto armado y su impacto en el desarrollo comunitario. 2. Generar relatorías y memorias de las visitas realizadas en la localidad, documentando los avances en la construcción de memoria histórica con un enfoque diferencial, resaltando las experiencias de las víctimas del conflicto armado y su relación con los distintos actores sociales para promover el desarrollo territorial y la cohesión social. 3. Convocar y asistir espacios de diálogo con las víctimas del conflicto armado, organizaciones sociales y otros actores locales, para fomentar la construcción de memoria colectiva y fortalecer las acciones de reconciliación y desarrollo en la localidad de Sumapaz. 4. Realizar procesos de investigación y articulación con actores locales, organizaciones sociales e instituciones para identificar y gestionar apoyos que permitan materializar iniciativas relacionadas con la construcción de memoria histórica, el desarrollo social y económico, y el fortalecimiento del tejido comunitario en Sumapaz 5. Apoyar en los procesos formativos dirigidos a la reactivación económica de la localidad de Sumapaz, mediante la implementación de estrategias que fortalezcan las capacidades productivas de las víctimas del conflicto armado y otros actores sociales, con un enfoque diferencial, territorial y sostenible que promueva la inclusión y el desarrollo comunitario. 6. Entregar al finalizar la ejecución del contrato un texto libro y una línea de tiempo que recopilen el ejercicio de memoria histórica de la localidad de Sumapaz, con un enfoque diferencial que destaque las experiencias de las víctimas del conflicto armado y refleje los aportes de otros actores sociales, cumpliendo con las especificaciones definidas por la Alcaldía Local. 7. Las demás actividades que demande la administración local que corresponda a la naturaleza del contrato y que sean necesarias para la consecución del objeto contractual.</t>
  </si>
  <si>
    <t>Nivel academico: profesional; profesion(es): ciencias sociales,antropología, ciencias humanas; observacion(es): profesional en nbc ciencias sociales y humanas, o antropologia y artes liberales. con 24 meses de experiencia profesional</t>
  </si>
  <si>
    <t>FDRSCD-174-2025 (126229)</t>
  </si>
  <si>
    <t>225-2025-CPS-P (126229)</t>
  </si>
  <si>
    <t>https://community.secop.gov.co/Public/Tendering/OpportunityDetail/Index?noticeUID=CO1.NTC.7750803&amp;isFromPublicArea=True&amp;isModal=False</t>
  </si>
  <si>
    <t>CO1.BDOS.7736306</t>
  </si>
  <si>
    <t>CO1.PCCNTR.7588431</t>
  </si>
  <si>
    <t xml:space="preserve">ADICIÓN Y PRORROGA NÚMERO 1° AL CONTRATO DE PRESTACIÓN DE SERVICIOS No. 225-2025-CPS-P (126229), CELEBRADO ENTRE EL FONDO DE DESARROLLO RURAL DE SUMAPAZ Y MARIA CAMILA RAMIREZ QUIÑONEZ.CLÁUSULA PRIMERA. – ADICIONAR el Contrato De Prestación De Servicios No. 225-2025-CPS-P (126229), en la suma de DIECIOCHO MILLONES NOVECIENTOS MIL PESOS ($ 18.900.000), del rubro O230117459920242319 “Atención a víctimas en Sumapaz”, de conformidad con las consideraciones aquí señaladas, para 
un total del contrato de CINCUENTA Y SEIS MILLONES SETECIENTOS MIL PESOS M/CTE ($ 56.700.000),  
CLÁUSULA SEGUNDA. - PRORROGAR el plazo de ejecución del Contrato De Prestación De Servicios No. 225-2025-CPS-P (126229), por el término de TRES (03) MESES calendario a partir del CUATRO (04) de SEPTIEMBRE de 2025 y hasta el TRES (03) de DICIEMBRE de 2025. </t>
  </si>
  <si>
    <t>1. Brindar apoyo psicosocial y emocional a las víctimas del conflicto armado de la localidad de Sumapaz en el marco del SIVJRNR. 2. Apoyar el acceso a la oferta distrital para la garantía de derechos, en consideración de la condición de riesgo y vulnerabilidad psicosocial de las víctimas del conflicto armado de la localidad de Sumapaz. 3. Elaborar un documento de informe de las acciones de acompañamiento psicosocial impulsadas y las visitas de campo realizadas, donde se evidencien los conceptos que le sean solicitados por parte de la administración local relacionados con las víctimas y con el SIVLRNR. 4. Acompañar a las víctimas y/o sus organizaciones en las jornadas de reparación integral y en los actos simbólicos de dignificación en sus lugares de encuentro dentro del proceso de defensa de los derechos humanos y reconocimiento de las víctimas como sujetos sociales. 5. Apoyar a las víctimas en todas las acciones de reconocimiento de responsabilidad y solicitudes de perdón público como propósito de enaltecer la memoria de las víctimas, de conocer públicamente la responsabilidad en la comisión de violaciones a los derechos humanos e infracciones al Derecho Internacional Humanitario por parte de los victimarios. 6. Las demás que demande la administración local que corresponda a la naturaleza del contrato y que sean necesarias para la consecución del fin del objeto contractual.</t>
  </si>
  <si>
    <t>Nivel academico: profesional; profesion(es): ciencias sociales,psicología, ciencias humanas; observacion(es): profesional en nbc psicologia o ciencias sociales y humanas. con 24 meses de experiencia profesional.</t>
  </si>
  <si>
    <t>FDRSCD-175-2025 (130055)</t>
  </si>
  <si>
    <t>226-2025-CPS-P (130055)</t>
  </si>
  <si>
    <t>JAVIER GIOVANNY ESCAMILLA HERRERA</t>
  </si>
  <si>
    <t>https://community.secop.gov.co/Public/Tendering/OpportunityDetail/Index?noticeUID=CO1.NTC.7750191&amp;isFromPublicArea=True&amp;isModal=False</t>
  </si>
  <si>
    <t>CO1.BDOS.7735797</t>
  </si>
  <si>
    <t>CO1.PCCNTR.7588424</t>
  </si>
  <si>
    <t>PRESTAR LOS SERVICIOS PROFESIONALES PARA APOYAR JURÍDICAMENTE LAS RESPUESTAS A LAS SOLICITUDES RADICADAS POR ENTES DE CONTROL, CONCEJO DE BOGOTÁ Y TEMAS RELACIONADOS CON PLANES DE MEJORAMIENTO. 2327</t>
  </si>
  <si>
    <t>1. Realizar la proyección y elaboración de documentos e informes solicitados por los entes de control, entidades públicas y/o privadas, de conformidad con la normatividad existente para la materia y dentro de los plazos y términos establecidos por la misma. 2. Adelantar seguimiento y control de los requerimientos realizados por los entes control verificando que se cumplan los tramites, en los tiempos establecido por ley. 3. Realizar la elaboración y verificación de todas las respuestas realizadas a los entes de control, validando la información, anexos y fuentes de información. 4. Brindar asesoría a las visitas administrativas de los Entes de Control, realizando las coordinaciones que sean necesarias para suministras las respuestas en el marco del objeto para las cuales fueron convocadas. 5. Emitir los conceptos y respuestas sobre las solicitudes y peticiones que le sean asignados y/o requeridos. 6. Las demás que demande la administración local que corresponda a la naturaleza del contrato y que sean necesarias para la consecución del fin del objeto contractual.</t>
  </si>
  <si>
    <t>Nivel academico: profesional; profesion(es): derecho; observacion(es): título profesional en derecho, con tarjeta profesional vigente. con 24 meses de experiencia profesional</t>
  </si>
  <si>
    <t>FDRSCD-176-2025 (125025)</t>
  </si>
  <si>
    <t>227-2025-CPS-P (125025)</t>
  </si>
  <si>
    <t>https://community.secop.gov.co/Public/Tendering/OpportunityDetail/Index?noticeUID=CO1.NTC.7750806&amp;isFromPublicArea=True&amp;isModal=False</t>
  </si>
  <si>
    <t>CO1.BDOS.7736218</t>
  </si>
  <si>
    <t>CO1.PCCNTR.7588436</t>
  </si>
  <si>
    <t>PRESTAR LOS SERVICIOS PROFESIONALES ESPECIALIZADOS AL ÁREA DE GESTIÓN DE DESARROLLO LOCAL, PARA APOYAR LA GESTIÓN DE LAS OBLIGACIONES POR PAGAR Y PRESUPUESTAL DE LA ALCALDÍA LOCAL DE SUMAPAZ. 2327</t>
  </si>
  <si>
    <t xml:space="preserve">PRESUPUESTO/LIQUIDACIONES </t>
  </si>
  <si>
    <t>1. Llevar el control de las Obligaciones por Pagar, apoyando el proceso de liquidación, depuración, fenecimiento y liberación de saldos, tramitando los traslados presu-puestales necesarios para la utilización de los recursos que se liberen. 2. Mantener actualizada la información de la ejecución presupuestal y apoyar en el trámite de las modificaciones del Plan Anual de Adquisiciones y de los traslados Presupuestales que se requieran. 3. Elaborar los Estudios Previos designados para la contratación de personal por pres-tación de servicios y apoyo a la gestión. 4. Brindar apoyo al Área de Gestión de Desarrollo Local de Sumapaz, en el análisis y elaboración de respuesta sobre las solicitudes relacionadas con las Obligaciones por Pagar, efectuadas por los entes de control, entidades públicas, privadas y/o comunidad. 5. Asistir a las reuniones, mesas de trabajo y comités que sea convocado y participar en las capacitaciones que designe el alcalde Local. 6. Realizar el apoyo a la supervisión de los contratos que se le asignen, dando cum-plimiento a la Ley 1474 de 2011 y demás normatividad existente vigente aplicable. 7. Las demás actividades que demande la administración local que corresponda a la naturaleza del contrato y que sean necesarias para la consecución del objeto Con-tractual.</t>
  </si>
  <si>
    <t>Nivel academico: especializado; profesion(es): administración pública, ingeniería industrial,administración de empresas; especializacion(es): administración,especialista en gerencia de proyectos,administracion financiera; observacion(es): título profesional en administración pública, ingeniería industrial o economía. con tarjeta profesional vigente. equivalencia de especialización por 5 años de experienciao su equivalencia por dos (2) años de experiencia profesional y viceversa, siempre que se acredite el título profesional. con 73 meses o más de experiencia profesional</t>
  </si>
  <si>
    <t>Seis años,un mes de experiencia profesional</t>
  </si>
  <si>
    <t>FDRSCD-177-2025 (128151)</t>
  </si>
  <si>
    <t>228-2025-CPS-AG (128151)</t>
  </si>
  <si>
    <t>https://community.secop.gov.co/Public/Tendering/OpportunityDetail/Index?noticeUID=CO1.NTC.7751007&amp;isFromPublicArea=True&amp;isModal=False</t>
  </si>
  <si>
    <t>CO1.BDOS.7736049</t>
  </si>
  <si>
    <t>CO1.PCCNTR.7588713</t>
  </si>
  <si>
    <t>PRESTAR LOS SERVICIOS COMO AUXILIAR ADMINISTRATIVA EN LA CORREGIDURÍA DE BETANIA</t>
  </si>
  <si>
    <t xml:space="preserve">ADICIÓN Y PRORROGA NÚMERO 1° AL CONTRATO DE PRESTACIÓN DE SERVICIOS NO. 228-2025-CPS-AG (128151), CELEBRADO ENTRE EL FONDO DE DESARROLLO RURAL DE SUMAPAZ Y BLANCA AURORA BAQUERO RINCON.CLÁUSULA PRIMERA. – ADICIONAR el Contrato De Prestación De Servicios No. 228-2025-CPS-AG (128151), 
en la suma de NUEVE MILLONES SETENTA Y CINCO MIL PESOS M/CTE ($ 9.075.000) del rubro O230117459920242327 “Fortalecimiento Institucional y sedes administrativas”, de conformidad con las consideraciones aquí señaladas, para un total del contrato de VEINTISIETE MILLONES DOSCIENTOS VEINTICINCO MIL PESOS M/CTE ($ 27.225.000),  CLÁUSULA SEGUNDA. - PRORROGAR el plazo de ejecución del Contrato De Prestación De Servicios No. 228-2025-CPS-AG (128151), por el término de TRES (03) MESES calendario a partir CUATRO (04) de SEPTIEMBRE de 2025 y hasta el TRES (03) de DICIEMBRE de 2025. </t>
  </si>
  <si>
    <t>1. Apoyar al Corregidor (a) en la realización de las diferentes diligencias de orden institucional que se adelantan en cumplimiento de las funciones asignadas a la Corregiduría de Betania. 2. 2. Apoyar al Corregidor(a) en la elaboración de los diferentes documentos que se generan y reciban, así como en el manejo de los sistemas o aplicativos establecidos para el control de las actividades de la Corregiduría de Betania. 3. Apoyar al corregidor (a) de Betania en la atención a la ciudadanía que requiera información. 4. Adelantar el desarrollo de actividades en la Corregiduría de Betania y apoyar las acciones para el adecuado funcionamiento y operación de las corregidurías y/o sedes de la Alcaldía local de Sumapaz. 5. 5. Llevar el archivo de la documentación que llegue a la dependencia, acorde con la normatividad vigente y la política de Gestión de Calidad establecida por el nivel central. 6. Mantener actualizado el aplicativo de control y gestión de expedientes diseñado para el registro del código de seguridad y convivencia ciudadana, querellas por comportamientos contrarios a la convivencia radicadas en la Corregiduría. 7. Acompañar las actividades de prevención (Sensibilización, socialización, charlas pedagógicas, orientación personalizada, entre otros), de conformidad con el Código Nacional de Policía y Convivencia. 8. Las demás que demande la administración local que corresponda a la naturaleza del contrato y que sean necesarias para la consecución del fin del objeto contractual.</t>
  </si>
  <si>
    <t>FDRSCD-178-2025 (125221)</t>
  </si>
  <si>
    <t>229-2025-CPS-P (125221)</t>
  </si>
  <si>
    <t>CRISTHIAN DANIEL BELTRAN DIAZ</t>
  </si>
  <si>
    <t>https://community.secop.gov.co/Public/Tendering/OpportunityDetail/Index?noticeUID=CO1.NTC.7750375&amp;isFromPublicArea=True&amp;isModal=False</t>
  </si>
  <si>
    <t>CO1.BDOS.7736423</t>
  </si>
  <si>
    <t>CO1.PCCNTR.7588079</t>
  </si>
  <si>
    <t>PRESTAR LOS SERVICIOS PROFESIONALES PARA ESTUDIAR LA RELACIÓN DE LOS SISTEMAS BIOLÓGICOS FRENTE A LAS ACTIVIDADES DE CONSERVACIÓN Y APROVECHAMIENTO DE LOS RECURSOS NATURALES, EN LA LOCALIDAD DE SUMAPAZ</t>
  </si>
  <si>
    <t>1. Apoyar el desarrollo de las metodologías de los proyectos y actividades comunitarias de educación ambiental, conforme a la normatividad nacional, distrital y local ambiental establecida. 2. Realizar y entregar los registros, actas, bases de datos, anexos, entre otros soportes de cada una de las actividades desarrolladas. 3. Programar, apoyar y ejecutar las actividades de educación ambiental en marco de los proyectos de inversión del equipo agroambiental. 4. Asistir a reuniones comunitarias y/o jornadas de capacitación programadas por parte de la administración, así mismo apoyar proceso de convocatoria de jornadas de capacitación para la implementación de programas y proyectos que se requieran. 5. Las demás que demande la administración local que corresponda a la naturaleza del contrato y que sean necesarias para la consecución del fin del objeto contractual.</t>
  </si>
  <si>
    <t>Nivel academico: profesional; profesion(es): ecología,ingeniería ambiental, ingeniería forestal,biología,ingenieria ambiental y sanitaria, ingeniería del desarrollo ambiental,biologia ambiental; observacion(es): sin experiencia profesional</t>
  </si>
  <si>
    <t>FDRSCD-179-2025 (127820)</t>
  </si>
  <si>
    <t>230-2025-CPS-AG (127820)</t>
  </si>
  <si>
    <t>https://community.secop.gov.co/Public/Tendering/OpportunityDetail/Index?noticeUID=CO1.NTC.7750364&amp;isFromPublicArea=True&amp;isModal=False</t>
  </si>
  <si>
    <t>CO1.BDOS.7736055</t>
  </si>
  <si>
    <t>CO1.PCCNTR.7588291</t>
  </si>
  <si>
    <t>PRESTAR LOS SERVICIOS TÉCNICOS PARA APOYAR LA EJECUCIÓN DE LA META, VINCULAR 1000 PERSONAS EN ACCIONES COMPLEMENTARIAS EN SALUD FÍSICA, NUTRICIONAL Y ORAL, A TRAVÉS DEL CIRCUITO DEL CUIDADO. 2324</t>
  </si>
  <si>
    <t xml:space="preserve">ADICIÓN Y PRORROGA NÚMERO 1° AL CONTRATO DE PRESTACIÓN DE SERVICIOS NO. 230-2025-CPS-AG (127820), CELEBRADO ENTRE EL FONDO DE DESARROLLO RURAL DE SUMAPAZ Y JUBA NIRSA POVEDA VARGAS-CLÁUSULA PRIMERA. – ADICIONAR el Contrato De Prestación De Servicios No. 230-2025-CPS-AG (127820), en la suma de DIEZ MILLONES OCHO MIL PESOS ($10.080.000) del rubro O230117459920242324 “Acciones para el cuidado de la salud y el bienestar de las y los Sumapaceños”, de conformidad con las consideraciones aquí señaladas, para un total del contrato de TREINTA MILLONES DOSCIENTOS CUARENTA MIL PESOS M/CTE ($ 30.240.000).  
CLÁUSULA SEGUNDA. - PRORROGAR el plazo de ejecución del Contrato De Prestación De Servicios No. 230-2025-CPS-AG (127820), por el término de TRES (03) MESES calendario a partir del cuatro (04) de septiembre de 2025 y hasta el tres (03) de diciembre de 2025.  </t>
  </si>
  <si>
    <t>Nivel academico: técnico; profesion(es): tecnico profesional en sevicios adminsitrativ de salud; observacion(es): título de formación técnica y/o tecnológica, o acreditación y aprobación del 50% o más de un plan de estudios de una carrera profesional. sin experiencia laboral</t>
  </si>
  <si>
    <t>FDRSCD-180-2025 (125189)</t>
  </si>
  <si>
    <t>231-2025-CPS-AG (125189)</t>
  </si>
  <si>
    <t>https://community.secop.gov.co/Public/Tendering/OpportunityDetail/Index?noticeUID=CO1.NTC.7754022&amp;isFromPublicArea=True&amp;isModal=False</t>
  </si>
  <si>
    <t>CO1.BDOS.7737867</t>
  </si>
  <si>
    <t>CO1.PCCNTR.7591123</t>
  </si>
  <si>
    <t>PRESTAR LOS SERVICIOS COMO AUXILIAR DE APOYO ADMINISTRATIVO AL PROYECTO DE INVERSIÓN DE SOMOS SUMAPAZ: EMPRENDIENDO DE MANERA SOSTENIBLE EN NUESTRO TERRITORIO</t>
  </si>
  <si>
    <t xml:space="preserve">ADICIÓN Y PRORROGA NÚMERO 1° AL CONTRATO DE PRESTACIÓN DE SERVICIOS NO. 231-2025-CPS-AG (125189), CELEBRADO ENTRE EL FONDO DE DESARROLLO RURAL DE SUMAPAZ Y YEFERSON ANDRES SOTO COLLAZOS.CLÁUSULA PRIMERA. – ADICIONAR el Contrato De Prestación De Servicios No. 231-2025-CPS-AG (125189), 
en la suma de NUEVE MILLONES SETENTA Y CINCO MIL PESOS M/CTE ($9.075.000) del rubro O230117459920242315 “Somos Sumapaz: Emprendiendo de manera sostenible en el territorio”,  de conformidad con las consideraciones aquí señaladas, para un total del contrato de VEINTISIETE MILLONES DOSCIENTOS VEINTICINCO MIL PESOS M/CTE ($ 27.225.000). 
CLÁUSULA SEGUNDA. - PRORROGAR el plazo de ejecución del Contrato De Prestación De Servicios No. 231-2025-CPS-AG (125189), por el término de TRES (03) MESES calendario a partir del CUATRO (04) de SEPTIEMBRE de 2025 y hasta el TRES (03) de DICIEMBRE de 2025. </t>
  </si>
  <si>
    <t>1. Apoyar las gestiones de los profesionales que realizan la formulación y seguimiento del Proyecto de Inversión 2315, así como en la elaboración y revisión de documentos, informes y demás acciones requeridas para la adecuada gestión. 2. Asistir a los profesionales en los comités, mesas de trabajo, consejos y reuniones que sean convocados y en la elaboración y proyección de documentos tales como actas de reunión, memorandos, oficios, derechos de petición, proposiciones, entre otros que le sean designados.¿ 3. Participar en la gestión documental, manteniendo actualizado el aplicativo de correspondencia Orfeo y en la organización de los documentos que se generen y/o lleguen, foliarlos, escanearlos y archivarlos en el respectivo expediente contractual o carpeta de gestión correspondiente. 4. Elaborar y alimentar de manera periódica una matriz que contenga la información actualizada de los contratos de los proyectos que se manejan en el área, tales como modificaciones, pagos, informes, estado actual, entre otros.¿ 5. Asistir a las reuniones y/o capacitaciones que sea convocado, así como en representación del Fondo de Desarrollo Rural a las reuniones, encuentros, capacitaciones, comités y demás a los cuales sea designado o invitado. 6. Las demás que demande la administración local que corresponda a la naturaleza del contrato y que sean necesarias para la consecución del fin del objeto contractual</t>
  </si>
  <si>
    <t>Nivel academico: bachiller; observacion(es): título de bachiller en cualquier modalidad. con 36 meses de experiencia laboral debidamente certificada</t>
  </si>
  <si>
    <t>FDRSCD-181-2025 (127508)</t>
  </si>
  <si>
    <t>232-2025-CPS-P (127508)</t>
  </si>
  <si>
    <t>https://community.secop.gov.co/Public/Tendering/OpportunityDetail/Index?noticeUID=CO1.NTC.7752206&amp;isFromPublicArea=True&amp;isModal=False</t>
  </si>
  <si>
    <t>CO1.BDOS.7736732</t>
  </si>
  <si>
    <t>CO1.PCCNTR.7589306</t>
  </si>
  <si>
    <t>PRESTAR LOS SERVICIOS PROFESIONALES AL ÁREA DE GESTIÓN DE DESARROLLO LOCAL PARA APOYAR LA EJECUCIÓN Y SEGUIMIENTO A LOS PROYECTOS DE INVERSIÓN DE CONSTRUCCIÓN E INTERVENCIÓN DE LOS PARQUES VECINALES EN SUMAPAZ</t>
  </si>
  <si>
    <t>1. Apoyar en el control y seguimiento de los contratos que se encuentren en proceso de ejecución de obras de parques vecinales (Apoyo a la supervisión, revisión de informes, proyección modificaciones contractuales, programación y seguimiento al PAC, y seguimiento continuo a la ejecución de las actividades de obra). 2. Acompañar y apoyar al alcalde Local en las diferentes reuniones que se programen en el territorio o en la Bogotá Urbana, así como asistir a los espacios de participación del sector que le sean designados. 3. Asistir y apoyar las reuniones de seguimiento a los contratos en ejecución, comités de contratación, capacitaciones, comités de seguimiento, entre otros, que le sean delegados por el Alcalde Local o quien haga sus veces. 4. Brindar apoyo en la elaboración de informes, respuestas a derechos de petición y demás requerimientos solicitados por los órganos de control, entidades y comunidad, según la normatividad vigente, en los plazos y términos establecidos por la ley. 5. Las demás que demande la administración local que corresponda a la naturaleza del contrato y que sean necesarias para la consecución del fin del objeto contractual.</t>
  </si>
  <si>
    <t>Nivel academico: profesional; profesion(es): arquitectura, ingeniería civil,profesional en gestion y desarrollo urbanos gestión y desarrollo urbano; observacion(es): profesional en nbc ingeniería, arquitectura, urbanismo y afines. con 24 meses de experiencia profesional</t>
  </si>
  <si>
    <t>233-2025-CPS-AG (127820)</t>
  </si>
  <si>
    <t>BIBIAN ANDREA RUBIANO CARRILLO</t>
  </si>
  <si>
    <t>CO1.PCCNTR.7588603</t>
  </si>
  <si>
    <t>234-2025-CPS-P (126217)</t>
  </si>
  <si>
    <t>NATALIA GUZMAN GUERRERO</t>
  </si>
  <si>
    <t>CO1.PCCNTR.7588748</t>
  </si>
  <si>
    <t>ADICIÓNYPRORROGANÚMERO1°ALCONTRATODEPRESTACIÓNDESERVICIOSNO. 234-2025-CPS-P (126217) CELEBRADO ENTRE EL FONDO DEDESARROLLO RURAL DE SUMAPAZYNATALIAGUZMANGUERRERO. CLÁUSULA PRIMERA.– ADICIONARel Contrato De Prestación De Servicios No. 234-2025-CPS-P (126217) en la suma de suma de DIECIOCHO MILLONES NOVECIENTOS MIL PESOS M/CTE ($18.900.000), del rubro O230117459920242319 “Atención a víctimas en Sumapaz” de conformidad con las consideraciones aquí
 señaladas, para un total del contrato de CINCUENTA Y SEIS MILLONES SETECIENTOS MIL PESOS M/CTE($56.700.000).
 CLÁUSULASEGUNDA.-PRORROGARel plazo de ejecución del Contrato De Prestación De Servicios 234-2025-CPS-P (126217), por el término de TRES (03) MESES calendario a partir del Diecisiete (17) de septiembre de 2025 y hasta el Dieciséis (16) de Diciembre de 2025.</t>
  </si>
  <si>
    <t>FDRSCD-182-2025 (127958)</t>
  </si>
  <si>
    <t>235-2025-CPS-AG (127958)</t>
  </si>
  <si>
    <t xml:space="preserve">JESSICA TATIANA SERRANO ESPINAL CEDIDO A JULIETCH LINETCH JAIMES OVIEDO </t>
  </si>
  <si>
    <t>https://community.secop.gov.co/Public/Tendering/OpportunityDetail/Index?noticeUID=CO1.NTC.7751372&amp;isFromPublicArea=True&amp;isModal=False</t>
  </si>
  <si>
    <t>CO1.BDOS.7736745</t>
  </si>
  <si>
    <t>CO1.PCCNTR.7588936</t>
  </si>
  <si>
    <t>PRESTAR SUS SERVICIOS COMO TÉCNICO PARA APOYAR LA EJECUCIÓN DEL PROYECTO DE INVERSIÓN FORTALECIENDO LA CONECTIVIDAD EN SUMAPAZ. 2265</t>
  </si>
  <si>
    <t>JESSICA:1013617405//JULIETCH:1023905930</t>
  </si>
  <si>
    <t xml:space="preserve">CESIÓN Y CLAUSULADO DEL CONTRATO DE PRESTACIÓN DE SERVICIOS NÚMERO 235-2025-CPS-AG (127958), CELEBRADO ENTRE EL FONDO DE DESARROLLO RURAL DE SUMAPAZ, JESSICA TATIANA SERRANO Y JULIETCH LINETCH JAIMES OVIEDO.LA CESIONARIA iniciará la ejecución del CONTRATO DE PRESTACIÓN DE SERVICIOS No 235-2025-CPS-AG (127958) a partir del VEINTIDOS (22) de ABRIL de 2025 hasta el trece (13) de septiembre de 2025.                                                                                                                                                                                                               ADICIÓN Y PRORROGA NÚMERO 1° AL CONTRATO DE PRESTACIÓN DE SERVICIOS  NO. 235-2025-CPS-AG (127958), CELEBRADO ENTRE EL FONDO DE DESARROLLO RURAL DE 
SUMAPAZ Y JULIETCH LINETCH JAIMES OVIEDO CLÁUSULA PRIMERA. – ADICIONAR el Contrato De Prestación De Servicios No. 235-2025-CPS-AG (127958), 
en la suma de NUEVE MILLONES CUATROCIENTOS CINCUENTA MIL PESOS M/CTE ($9.450.000), del rubro O230117459920242265 “Fortaleciendo la Conectividad en Sumapaz”, de conformidad con las consideraciones aquí señaladas, para un total del contrato de VEINTIOCHO MILLONES TRESCIENTOS CINCUENTA MIL  PESOS M/CTE ($28.350.000). CLÁUSULA SEGUNDA. - PRORROGAR el plazo de ejecución del Contrato De Prestación De Servicios No. 235-2025-CPS-AG (127958), por el término de TRES (03) MESES calendario a partir del CATORCE (14) de SEPTIEMBRE de 2025 y hasta el TRECE (13) de DICIEMBRE de 2025.  </t>
  </si>
  <si>
    <t>1. Brindar soporte de sistemas y tecnología a los usuarios que hacen uso de los servicios de los Centros de Conectividad. 2. Realizar informes mensuales de los servicios atendidos, indicando el tipo de servicio prestado, fecha y hora de inicio y fecha y hora de atención, nombre del usuario o equipo atendido, descripción de la falla reportada, solución y conclusión de este. 3. Llevar una base de datos en la que se registre los datos de los usuarios atendidos, motivo del soporte, descripción de la atención y solución brindada. 4. Apoyar al profesional asignado a los Centros de Conectividad en la capacitación que se debe brindar a los usuarios que acuden a los centros. 5. Asistir a las reuniones a las que sea citado o designado, para la atención de los asuntos relacionados con el objeto contractual. 6. Las demás que se le asignen y que surjan de la naturaleza del Contrato.</t>
  </si>
  <si>
    <t>Nivel academico: técnico; profesion(es): técnico laboral en sistemas,tecnico profesional en sistemas,tecnico en asistencia administrativa, tecnico laboral en programacion y analisis de sistemas, tecnología en asistencia general ,tecnico laboral en sistema y computación;</t>
  </si>
  <si>
    <t>FDRSCD-183-2025 (126407)</t>
  </si>
  <si>
    <t>236-2025-CPS-P (126407)</t>
  </si>
  <si>
    <t>GUILLERMO ALBERTO RAMIREZ DUQUE</t>
  </si>
  <si>
    <t>https://community.secop.gov.co/Public/Tendering/OpportunityDetail/Index?noticeUID=CO1.NTC.7752525&amp;isFromPublicArea=True&amp;isModal=False</t>
  </si>
  <si>
    <t>CO1.BDOS.7737113</t>
  </si>
  <si>
    <t>CO1.PCCNTR.7589817</t>
  </si>
  <si>
    <t>1. Realizar las etapas de formulación y elaboración de estudios previos de los proyectos de inversión a ejecutar en el tema de Infraestructura y Malla Vial. 2. Apoyar en la contestación de las observaciones, elaboración de adendas para los proyectos de infraestructura y malla vial. 3. Apoyar en la revisión y calificación de las ofertas presentadas en los proyectos relacionado con infraestructura y malla vial. 4. Realizar la verificación técnica y financiera de los presupuestos que se elaboran en la estructuración de estudios previos. 5. Asistir a los espacios de participación del sector que le sean designados, a las reuniones, comités de contratación, capacitaciones, comités de seguimiento entre otros y hacer parte de los comités que le delegue el Alcalde Local o quien haga sus veces. 6. Las demás que demande la administración local que corresponda a la naturaleza del contrato y que sean necesarias para la consecución del fin del objeto contractual.</t>
  </si>
  <si>
    <t>FDRSCD-184-2025 (126225)</t>
  </si>
  <si>
    <t>237-2025-CPS-P (126225)</t>
  </si>
  <si>
    <t>https://community.secop.gov.co/Public/Tendering/OpportunityDetail/Index?noticeUID=CO1.NTC.7751826&amp;isFromPublicArea=True&amp;isModal=False</t>
  </si>
  <si>
    <t>CO1.BDOS.7737125</t>
  </si>
  <si>
    <t>CO1.PCCNTR.7589145</t>
  </si>
  <si>
    <t>PRESTAR LOS SERVICIOS PROFESIONALES EN LA PLANEACIÓN, EJECUCIÓN Y SEGUIMIENTO DE PROYECTOS DE EDUCACIÓN DE LA ALCALDÍA LOCAL DE SUMAPAZ, EN EL MARCO DEL PDL 2025-2028. 2703</t>
  </si>
  <si>
    <t>ADICIÓN Y PRORROGA NÚMERO1°ALCONTRATODEPRESTACIÓNDESERVICIOSNO.237 2025-CPS-P (126225) CELEBRADO ENTREEL FONDODEDESARROLLORURALDESUMAPAZY ANGELICAMICANBAQUERO. CLÁUSULA PRIMERA.– ADICIONAR el Contrato De Prestación De Servicios No. 237-2025-CPS-P (126225),en la suma de suma de QUINCE MILLONES CIENTO VEINTE MIL PESOS M/CTE ($15.120.000),del rubro O230117459920242703 “Una mejor educación para Sumapaz”, de conformidad con las consideraciones aquí
 señaladas, para un total del contrato de CUARENTA Y SEIS MILLONES TRESCIENTOS SESENTA MIL PESOSM/CTE($46.360.000).CLÁUSULASEGUNDA.-PRORROGARel plazo de ejecución del Contrato De Prestación De Servicios 237-2025-CPS-P (126225), por el término de TRES (03) MESES calendario a partir del Cuatro (04) de septiembre de 2025 y hasta el Tres (03) de Diciembre de 2025.</t>
  </si>
  <si>
    <t>1. Realizar la actualización de los Documentos Técnicos de Soporte (DTS) y solicitar la actualización de las Fichas EBI, así como elaborar los estudios previos y apoyar la gestión contractual de los proyectos de educación que le sean designados, (Especificaciones técnicas, estudios de mercado, análisis del sector, criterios de verificación y calificación, condiciones del contrato, respuestas a observaciones, adendas, verificaciones técnicas, entre otros). 2. Realizar el seguimiento a la ejecución de los contratos (Apoyo a la supervisión, revisión de informes, modificaciones contractuales, programación de PAC), que le sean designados de la dotación pedagógica a colegios. 3. Asistir, a las reuniones, comités y capacitaciones, entre otros, representar a la Administración en los espacios del sector y hacer parte de los comités que le sean designados.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Las demás que demande la administración local que corresponda a la naturaleza del contrato y que sean necesarias para la consecución del fin del objeto contractual.</t>
  </si>
  <si>
    <t>Nivel academico: profesional; profesion(es): administración pública,ciencia política,administración de empresas,ciencias humanas, licenciatura en educación básica,ciencias de la educación</t>
  </si>
  <si>
    <t>238-2025-CPS-P (127516)</t>
  </si>
  <si>
    <t>CO1.PCCNTR.7590246</t>
  </si>
  <si>
    <t>1. Brindar soporte profesional a los supervisores, interventores y contratistas en la elaboración de los documentos y actos administrativos que se deban expedir a fin de requerir a los contratistas en situaciones de incumplimiento y liquidación de los contratos. 2. Realizar y articular los procesos de las liquidaciones contractuales, que por competencia el ordenador del gasto le asigne, garantizando la correcta aplicación de normas y procedimientos técnicos, administrativos y legales vigentes. 3. Asistir a las reuniones, comités de contratación, capacitaciones, comités de seguimiento a la ejecución contractual entre otros y hacer partes de los comités que delegue el alcalde. 4. Elaborar los proyectos de actos administrativos que se le asignen y/o conceptuar sobre la juridicidad de los que le sean designados. 5. Fortalecer a la Alcaldía Local en la definición del monto y cubrimiento de riesgos de la póliza única de cumplimiento exigida en la Ley, para garantizar la ejecución de los contratos. 6. Las demás que sean inherentes al cumplimiento del objeto contractual y/o que le sean asignadas por el Alcalde Local</t>
  </si>
  <si>
    <t>239-2025-CPS-P (126225)</t>
  </si>
  <si>
    <t xml:space="preserve">YURANY CASTELLANOS SANABRIA </t>
  </si>
  <si>
    <t>CO1.PCCNTR.7589141</t>
  </si>
  <si>
    <t xml:space="preserve">ADICIÓN Y PRORROGA NÚMERO 1° AL CONTRATO DE PRESTACIÓN DE SERVICIOS NO. 239-2025-CPS-P (126225), CELEBRADO ENTRE EL FONDO DE DESARROLLO RURAL DE SUMAPAZ Y YURANI CASTELLANOS SANABRIA.CLÁUSULA SEGUNDA. - PRORROGAR el plazo de ejecución del Contrato De Prestación De Servicios No. 2392025-CPS-P (126225), por el término de TRES (03) MESES calendario a partir del CUATRO (04) de SEPTIEMBRE de 2025 y hasta el (03) de DICIEMBRE de 2025. 
CLAÚSULA TERCERA. Las demás cláusulas del CONTRATO DE PRESTACIÓN DE SERVICIOS No. 239-2025-CPS-P (126225), que no hayan sido modificadas por el presente documento permanecerán tal y como fueron estipuladas.  </t>
  </si>
  <si>
    <t>240-2025-CPS-AG (124911)</t>
  </si>
  <si>
    <t>CO1.PCCNTR.7590382</t>
  </si>
  <si>
    <t>FDRSCD-185-2025 (126247)</t>
  </si>
  <si>
    <t>241-2025-CPS-P (126247)</t>
  </si>
  <si>
    <t>https://community.secop.gov.co/Public/Tendering/OpportunityDetail/Index?noticeUID=CO1.NTC.7753011&amp;isFromPublicArea=True&amp;isModal=False</t>
  </si>
  <si>
    <t>CO1.BDOS.7737714</t>
  </si>
  <si>
    <t>CO1.PCCNTR.7590212</t>
  </si>
  <si>
    <t>PRESTAR LOS SERVICIOS PROFESIONALES PARA BRINDAR ACOMPAÑAMIENTO JURÍDICO EN LA LEGALIZACIÓN Y TITULACIÓN DE PREDIOS EN SUMAPAZ. 2362.</t>
  </si>
  <si>
    <t>1. Realizar acompañamiento y brindar herramientas jurídicas en los trámites necesarios para el saneamiento y legalización de los predios de la localidad de Sumapaz. 2. Realizar atención presencial a la comunidad, en aras de orientar jurídicamente a los usuarios frente a los requisitos, procedimientos y gestiones que requieran para la formalización y trámites administrativos relacionados con los predios ubicados dentro de la localidad de Sumapaz. 3. Participar en las reuniones, las mesas de trabajo, los eventos y/o actividades en las que se le designen o sean convocadas por las diferentes entidades y sectores. 4. Brindar apoyo en la elaboración de formulaciones, informes, respuestas a derechos de petición y demás requerimientos, solicitados por los órganos de control, entidades y comunidad en general, de conformidad con la normatividad vigente y dentro de los plazos y términos establecidos por la ley. 5. Elaborar y mantener actualizada una base de datos que contenga toda la información recolectada durante la ejecución del contrato, de los predios atendidos, de los que se lograron legalizar, y de los que quedan pendientes por realizar algún trámite para su legalización. 6. Las demás que le sean asignadas por la supervisión y que estén relacionadas con el objeto del presente contrato</t>
  </si>
  <si>
    <t>Nivel academico: profesional; profesion(es): derecho; observacion(es): profesional nbc derecho y afines. con 12 meses de experiencia en formalización de tierras</t>
  </si>
  <si>
    <t>Un año de experiencia relacionada</t>
  </si>
  <si>
    <t>FDRSCD-186-2025 (131124)</t>
  </si>
  <si>
    <t>242-2025-CPS-P (131124)</t>
  </si>
  <si>
    <t>MANUEL ANTONIO CEPEDA HERRERA</t>
  </si>
  <si>
    <t>https://community.secop.gov.co/Public/Tendering/OpportunityDetail/Index?noticeUID=CO1.NTC.7753769&amp;isFromPublicArea=True&amp;isModal=False</t>
  </si>
  <si>
    <t>CO1.BDOS.7738525</t>
  </si>
  <si>
    <t>CO1.PCCNTR.7591437</t>
  </si>
  <si>
    <t>PRESTAR LOS SERVICIOS PROFESIONALES PARA APOYAR JURÍDICAMENTE LAS RESPUESTAS A LAS SOLICITUDES RADICADAS POR ENTES DE CONTROL, CONCEJO DE BOGOTÁ Y TEMAS RELACIONADOS CON PLANES DE MEJORAMIENTO.</t>
  </si>
  <si>
    <t xml:space="preserve">ACTA DE TERMINACIÓN BILATERAL DEL CONTRATO DE PRESTACIÓN DE SERVICIOS NÚMERO 242-2025-CPS-P (131124), CELEBRADO ENTRE EL FONDO DE DESARROLLO RURAL DE SUMAPAZ Y MANUEL ANTONIO CEPEDA HERRERA.el FONDO liberará la suma UN MILLÓN SEISCIENTOS CINCUENTA MIL PESOS M/CTE. ($1.650.000), correspondientes al certificado de disponibilidad presupuestal CDP No. 1186 del veintiuno (21) de febrero de 2025 y al Registro Presupuestal 1278 del cuatro (04) de marzo de 2025, del CONTRATO ELECTRÓNICO 
DE PRESTACIÓN DE SERVICIOS No. 242-2025-CPS-P (131124). SÉPTIMA: Que EL FONDO aceptó la solicitud y procede a realizar la TERMINACIÓN BILATERAL del CONTRATO DE PRESTACIÓN DE SERVICIOS No. 242-2025-CPS-P (131124), con fundamento en la cláusula décima primera literal a del clausulado complementario del contrato de prestación de servicios SECOP II 242-2025-CPS-P (131124). OCTAVA: Que por lo anterior las partes de común acuerdo, deciden dar por terminada la ejecución del CONTRATO DE PRESTACIÓN DE SERVICIOS No. 242-2025-CPS-P (131124), dejando como fecha de terminación el día VEINTICINCO (25) de AGOSTO del 2025. </t>
  </si>
  <si>
    <t>Nivel academico: profesional; profesion(es): derecho; observacion(es): título profesional en derecho, con tarjeta profesional vigente. sin experiencia profesional</t>
  </si>
  <si>
    <t>FDRSCD-187-2025 (127713)</t>
  </si>
  <si>
    <t>243-2025-CPS-AG (127713)</t>
  </si>
  <si>
    <t>https://community.secop.gov.co/Public/Tendering/OpportunityDetail/Index?noticeUID=CO1.NTC.7753384&amp;isFromPublicArea=True&amp;isModal=False</t>
  </si>
  <si>
    <t>CO1.BDOS.7737904</t>
  </si>
  <si>
    <t>CO1.PCCNTR.7590430</t>
  </si>
  <si>
    <t>PRESTAR LOS SERVICIOS ADMINISTRATIVOS PARA APOYAR LAS LABORES DE OFICIOS VARIOS Y DE NOTIFICACIÓN PARA LA CUENCA DEL RIO SUMAPAZ, DE LA ALCALDÍA LOCAL DE SUMAPAZ. 2327</t>
  </si>
  <si>
    <t xml:space="preserve">ADICIÓN Y PRORROGA NÚMERO 1° AL CONTRATO DE PRESTACIÓN DE SERVICIOS NO. 243-2025-CPS-AG (127713), CELEBRADO ENTRE EL FONDO DE DESARROLLO RURAL DE SUMAPAZ Y JESÚS ARVEY HENAO POLO.CLÁUSULA PRIMERA. – ADICIONAR el Contrato De Prestación De Servicios No. 243-2025-CPS-AG (127713), en la suma de SIETE MILLONES QUINIENTOS SESENTA MIL PESOS M/CTE ($7.560.000) del rubro O230117459920242327 “Fortalecimiento Institucional y sedes administrativas”, de conformidad con las consideraciones aquí señaladas, para un total del contrato de VEINTIDÓS MILLONES SEISCIENTOS OCHENTA MIL PESOS 
M/CTE ($ 22.680.000).  CLÁUSULA SEGUNDA. - PRORROGAR el plazo de ejecución del Contrato De Prestación De Servicios No. 243-2025-CPS-AG (127713), por el término de TRES (03) MESES calendario a partir del cuatro (04) de septiembre de 2025 y hasta el tres (03) de diciembre de 2025. </t>
  </si>
  <si>
    <t>1. Realizar las labores de distribución, entrega y/o notificación de las comunicaciones externas e internas, avisos y documentos que tengan origen o destino en las Corregidurías designadas de la Localidad, así como socializar a la comunidad de Sumapaz la información que ordene el Alcalde Local o los corregidores, de acuerdo con los lugares que se definan por estos. 2. Apoyar la organización de los espacios, implementos, instalación de equipos y demás elementos que se requieran, para los eventos a realizar con la comunidad, por el Alcalde Local o demás funcionarios, propendiendo de manera permanente porque estos se mantengan en buen estado y en adecuadas condiciones de funcionamiento. 3. Verificar que las comunicaciones externas e internas, avisos y documentos que recibe y entrega se encuentren completos, organizados, foliados y debidamente relacionados en las planillas respectivas. 4. Apoyar las labores de recepción y organización de correspondencia, de organización de archivo y distribución de espacios, en las corregidurías de Nazareth y Betania. 5. Asistir a las reuniones a las que sea citado o designado, para la atención de los asuntos relacionados con el objeto. 6. Las demás que demande la administración local que corresponda a la naturaleza del contrato y que sean necesarias para la consecución del fin del objeto contractual.</t>
  </si>
  <si>
    <t>FDRSCD-188-2025 (128155)</t>
  </si>
  <si>
    <t>244-2025-CPS-P (128155)</t>
  </si>
  <si>
    <t>https://community.secop.gov.co/Public/Tendering/OpportunityDetail/Index?noticeUID=CO1.NTC.7753982&amp;isFromPublicArea=True&amp;isModal=False</t>
  </si>
  <si>
    <t>CO1.BDOS.7738910</t>
  </si>
  <si>
    <t>CO1.PCCNTR.7591519</t>
  </si>
  <si>
    <t xml:space="preserve">ADICIÓN Y PRORROGA NÚMERO 1° AL CONTRATO DE PRESTACIÓN DE SERVICIOS NO. 244-2025-CPS-P (128155), CELEBRADO ENTRE EL FONDO DE DESARROLLO RURAL DE SUMAPAZ Y ADOLFO ALFREDO ABALLAY ORTEGON.CLÁUSULA PRIMERA. – ADICIONAR el Contrato De Prestación De Servicios No. 244-2025-CPS-P (128155), en la suma de VEINTIDOS MILLONES CINCUENTA MIL PESOS M/CTE. ($22.050.000) del rubro O230117459920242327 “Fortalecimiento Institucional y sedes administrativas”, de conformidad con las consideraciones aquí señaladas, para un total del contrato de SESENTA Y SEIS MILLONES CIENTO CINCUENTA MIL PESOS M/CTE ($66.150.000).  CLÁUSULA SEGUNDA. - PRORROGAR el plazo de ejecución del Contrato De Prestación De Servicios No. 244-2025-CPS-P (128155), por el término de TRES (03) MESES calendario a partir del CUATRO (04) de SEPTIEMBRE de 2025 y hasta el TRES (03) de DICIEMBRE de 2025. </t>
  </si>
  <si>
    <t>1. Brindar apoyo en la elaboración del análisis del sector y de mercado, estructuración y evaluación de los requisitos de capacidad financiera y organizacional y elaboración y evaluación de las fórmulas económicas para la calificación de las ofertas, en los procesos de contratación que adelante la Alcaldía Local de Sumapaz. 2. Validar en la determinación de los requisitos relativos a la capacidad financiera y organizacional en los pliegos de condiciones de cada proceso de selección que adelante la Alcaldía Local de Sumapaz, teniendo en cuenta: (a) el riesgo del proceso de contratación; (b) el valor del contrato objeto del proceso de contratación; (c) el análisis del sector financiero respectivo; y (d) los posibles oferentes que participan del mercado, entre otros. 3. Brindar apoyo en la estructuración y evaluación de las fórmulas económicas para la calificación de las ofertas en los procesos de contratación que adelante la Alcaldía Local de Sumapaz. 4. Participar en los comités evaluadores en el marco de los procesos de selección que adelante el Fondo de Desarrollo Local. 5. Asistir a las reuniones, comités de contratación, comités de seguimiento a la ejecución contractual, capacitaciones entre otros que le designe el despacho del Alcalde Local. 6. Las demás que demande la administración local que corresponda a la naturaleza del Contrato y que sean necesarias para la consecución del fin del objeto contractual.</t>
  </si>
  <si>
    <t>Nivel academico: profesional; profesion(es): administración pública, contaduria pública,economía; observacion(es): título profesional en economía, contaduría o administración pública con tarjeta profesional vigente. mas de veintitrés (23) meses de experiencia profesional debidamente certificada</t>
  </si>
  <si>
    <t>FDRSCD-189-2025 (125153)</t>
  </si>
  <si>
    <t>245-2025-CPS-P (125153)</t>
  </si>
  <si>
    <t xml:space="preserve">CLAUDIA PAOLA CASTRO ORJUELA CEDIDO HECTOR ALEXANDER GOMEZ MORENO </t>
  </si>
  <si>
    <t>https://community.secop.gov.co/Public/Tendering/OpportunityDetail/Index?noticeUID=CO1.NTC.7754738&amp;isFromPublicArea=True&amp;isModal=False</t>
  </si>
  <si>
    <t>CO1.BDOS.7740263</t>
  </si>
  <si>
    <t>CO1.PCCNTR.7591573</t>
  </si>
  <si>
    <t>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t>
  </si>
  <si>
    <t>CLAUDIA:1018442398//HECTOR:1033775359</t>
  </si>
  <si>
    <t>ADICIÓN Y PRORROGA NÚMERO 1° AL CONTRATO DE PRESTACIÓN DE SERVICIOS NO. 245-2025-CPS-P (125153) CELEBRADO ENTRE EL FONDO DE DESARROLLO RURAL DE SUMAPAZ Y CLAUDIA PAOLA CASTRO ORJUELA.CLÁUSULA PRIMERA. – ADICIONAR el Contrato De Prestación De Servicios No. 245-2025-CPS-P (125153) en 
la suma de suma de VEINTICUATRO MILLONES DE PESOS M/CTE ($ 24.000.000), del rubro O230117459920242703 “Una mejor educación para Sumapaz”, de conformidad con las onsideraciones aquí señaladas, para un total del contrato de SETENTA Y DOS MILLONES DE PESOS M/CTE ($ 72.000.000).  CLÁUSULA SEGUNDA. - PRORROGAR el plazo deejecución del Contrato De Prestación De Servicios 245-2025-CPS-P (125153), por el término de TRES (03) MESES calendario a partir del Cuatro (04) de septiembre de 2025 y hasta  el Tres (03) de Diciembre de 2025.                                                                                                                                                                                                                                                                                                                                                                 CESIÓN Y CLAUSULADO DEL CONTRATO DE PRESTACIÓN DE SERVICIOS NÚMERO 245-2025-CPS-P (125153), CELEBRADO ENTRE EL FONDO DE DESARROLLO RURAL DE 
SUMAPAZ, CLAUDIA PAOLA CASTRO ORJUELA Y HECTOR ALEXANDER GOMEZ  MORENO EL CESIONARIO iniciará la ejecución del CONTRATO DE PRESTACIÓN DE SERVICIOS 
No. 245-2025-CPS-P (125153), a partir del CUATRO (04) DE SEPTIEMBRE de 2025 hasta el TRES (03) DE  DICIEMBRE DE 2025.</t>
  </si>
  <si>
    <t>1. Realizar las etapas de formulación y elaboración de estudios previos de los proyectos de inversión que le sean designados del Sector de educación: Actualizar los Documentos Técnicos de Soporte y las Fichas EBI, definir Especificaciones técnicas, realizar estudios de mercado, elaborar análisis del sector, definir criterios de verificación y calificación y condiciones del contrato, entre otros. 2. Elaborar las fichas técnicas sobre los Estudios Previos de los proyectos designados y presentarlas ante el Comité de Contratación, para sus observaciones y recomendaciones. Así mismo, atender y/o acatar las recomendaciones y sugerencias pertinentes. 3. Orientar desde el punto de vista técnico las respuestas a los requerimientos de los procesos contractuales relacionados con el Sector de Educación, 4. Realizar el seguimiento a la ejecución de los contratos (Apoyo a la supervisión, revisión de informes, modificaciones contractuales, programación de PAC), que le sean designados del Sector de Educación. 5. Asistir, a las reuniones, comités y capacitaciones, entre otros, representar a la Administración en los espacios del sector y hacer parte de los comités que le sean designados. 6. Realizar la verificación técnica, administrativa y financiera de contratos de vigencias anteriores que se le asignen y que se encuentren en proceso de terminación para su respectiva liquidación. 7.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8. Las demás que demande la administración local que corresponda a la naturaleza del contrato y que sean necesarias para la consecución del fin del objeto contractual.</t>
  </si>
  <si>
    <t>Nivel academico: especializado; profesion(es): ciencias sociales,administración pública,economía,ciencia política,administración de empresas,ciencias humanas,profesional en ciencias economicas ,profesional en ciencias administrativas ; especializacion(es): especialista en gerencia de proyectos, especializacion en formulación y evaluación social y economica de proyectos; observacion(es): profesional en nbc ciencias sociales y humanas, o economia, administracion, contaduría y afines. título de postgrado modalidad de especializacion en gerencia de proyectos o formulación de proyectos. con 25 meses y hasta 72 meses de experiencia profesional.</t>
  </si>
  <si>
    <t>246-2025-CPS-AG(125670)</t>
  </si>
  <si>
    <t>CO1.PCCNTR.7589904</t>
  </si>
  <si>
    <t>ADICIÓN Y PRORROGA NÚMERO 1° AL CONTRATO DE PRESTACIÓN DE SERVICIOS No. 246-2025-CPS-AG (125670), CELEBRADO ENTRE EL FONDO DE DESARROLLO RURAL DE SUMAPAZ Y DAYMER RÍOS CIFUENTESCLÁUSULA PRIMERA. – ADICIONAR el Contrato De Prestación De Servicios No. 246-2025-CPS-AG (125670), en la suma de OCHO MILLONES QUINIENTOS CINCUENTA MIL PESOS M/CTE ($8.550.000), del rubro O230117459920242327 “Fortalecimiento Institucional y sedes administrativas”, de conformidad con las consideraciones aquí señaladas, para un total del contrato de VEINTICINCO MILLONES SEISCIENTOS CINCUENTA MIL  PESOS M/CTE ($ $25.650.000),  CLÁUSULA SEGUNDA. - PRORROGAR el plazo de ejecución del Contrato De Prestación De Servicios No. 246-2025-CPS-AG (125670), por el término de TRES (03) MESES calendario a partir del CUATRO (04) de SEPTIEMBRE de 2025 y hasta el TRES (03) de DICIEMBRE de 2025.</t>
  </si>
  <si>
    <t>FDRSCD-190-2025 (127935)</t>
  </si>
  <si>
    <t>247-2025-CPS-P (127935)</t>
  </si>
  <si>
    <t>https://community.secop.gov.co/Public/Tendering/OpportunityDetail/Index?noticeUID=CO1.NTC.7754418&amp;isFromPublicArea=True&amp;isModal=False</t>
  </si>
  <si>
    <t>CO1.BDOS.7739125</t>
  </si>
  <si>
    <t>CO1.PCCNTR.7591535</t>
  </si>
  <si>
    <t>PRESTAR LOS SERVICIOS PROFESIONALES PARA EL DESPACHO DE LA ALCALDÍA LOCAL DE SUMAPAZ EN LOS PROCESOS LEGALES, JURÍDICOS Y ADMINISTRATIVOS PARA DAR CUMPLIMIENTO AL PLAN DE DESARROLLO LOCAL</t>
  </si>
  <si>
    <t>ADICIÓN Y PRORROGA NÚMERO 1° AL CONTRATO DE PRESTACIÓN DE SERVICIOS NO. 247-2025-CPS-P (127935), CELEBRADO ENTRE EL FONDO DE DESARROLLO RURAL DE SUMAPAZ Y EGNA MARIA CORREA DIAZ.CLÁUSULA PRIMERA. – ADICIONAR el Contrato De Prestación De Servicios No. 247-2025-CPS-P (127935),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M/TCE 
($56.700.000). CLÁUSULA SEGUNDA. - PRORROGAR el plazo de ejecución del Contrato De Prestación De Servicios No. 247-2025-CPS-P (127935), por el término de TRES (03) MESES calendario a partir del DIEZ (10) de SEPTIEMBRE de 2025 y hasta el DIEZ (10) de DICIEMBRE de 2025.</t>
  </si>
  <si>
    <t>1. Brindar apoyo al Despacho del Alcalde Local de Sumapaz en la revisión de las respuestas, documentación y/o información de las solicitudes y/o peticiones realizadas por los entes de control, entidades públicas y/o privadas y comunidad en general, de conformidad con la normatividad existente para la materia y dentro de los plazos y términos establecidos por la misma. 2. Brindar apoyo y orientación al despacho del alcalde en los procesos de liquidaciones contractuales y en los asuntos jurídicos que surjan de la gestión contractual que le sean asignados, de conformidad con la normatividad existente para la materia y dentro de los plazos y términos establecidos por la misma. 3. Brindar apoyo en la revisión de los Estudios Previos y demás documentos relacionados con la gestión contractual, que por competencia el ordenador del gasto le asigne, garantizando la correcta aplicación de normas y procedimientos técnicos, administrativos y legales vigentes. 4. Brindar apoyo en la verificación de los documentos que deba suscribir el Alcalde dentro de las funciones propias del despacho aplicando la Constitución Política y la Ley. 5. Asistir a las reuniones, comités y capacitaciones que le sea designado por el Supervisor o el apoyo a la supervisión. 6. Las demás que sean inherentes al cumplimiento del objeto contractual y/o que le sean asignadas por el Alcalde Loca</t>
  </si>
  <si>
    <t>Dos años dee xperiencia profesional</t>
  </si>
  <si>
    <t>FDRSCD-191-2025 (125655)</t>
  </si>
  <si>
    <t>248-2025-CPS-AG (125655)</t>
  </si>
  <si>
    <t>https://community.secop.gov.co/Public/Tendering/OpportunityDetail/Index?noticeUID=CO1.NTC.7754569&amp;isFromPublicArea=True&amp;isModal=False</t>
  </si>
  <si>
    <t>CO1.BDOS.7739333</t>
  </si>
  <si>
    <t>CO1.PCCNTR.7591529</t>
  </si>
  <si>
    <t>1. Apoyar la realización del inventario y su actualización, de los bienes muebles e inmuebles propiedad del Fondo De Desarrollo Rural De Sumapaz y de los que fuere responsable, así como llevar el control del inventario de los bienes y elementos que ingresen al almacén del FDRS y que son para la ejecución de los proyectos de inversión. 2. Realizar el respectivo seguimiento a los contratos de comodato suscritos por la Alcaldía Local De Sumapaz con las juntas de acción comunal. 3. Apoyar a la administración local en el control exacto de las existencias en el almacén del Fondo De Desarrollo Rural, de acuerdo con los métodos, procedimientos y mecanismos de registro adoptados. 4. Apoyar al almacenista en el proceso de elaboración de los movimientos de ingreso, salida y traslado de bienes del almacén del Fondo De Desarrollo Rural, de acuerdo a los soportes correspondientes. 5. Asistir a las reuniones, comités de contratación, capacitaciones, comités de seguimiento a la ejecución contractual entre otros y hacer partes de los comités que delegue el alcalde. 6. Las demás que le sean asignadas o delegadas y que correspondan a la naturaleza del objeto</t>
  </si>
  <si>
    <t>Nivel academico: técnico; profesion(es): tecnico en administracion de empresas,tecnico en asistencia administrativa,tecnologo en gestión administrativa,tecnico laboral por competencias en auxiliar administrativo,tecnico o tecnologo en sistemas de informacion ; observacion(es): o acreditación y aprobación del 50% o más de un plan de estudios de una carrera profesional que sea afín con el objeto a contratar</t>
  </si>
  <si>
    <t>249-2025-CPS-AG (126222)</t>
  </si>
  <si>
    <t>CO1.PCCNTR.7594909</t>
  </si>
  <si>
    <t xml:space="preserve">ADICIÓN Y PRORROGA NÚMERO 1° AL CONTRATO DE PRESTACIÓN DE SERVICIOS NO. 249-2025-CPS-AG (126222), CELEBRADO ENTRE EL FONDO DE DESARROLLO RURAL DE SUMAPAZ Y OSCAR LEOPOLDO ROMERO HERRERA.CLÁUSULA PRIMERA. – ADICIONAR el Contrato De Prestación De Servicios No. 249-2025-CPS-AG (126222), 
en la suma de OCHO MILLONES CIENTO NOVENTA MIL PESOS M/CTE ($8.190.000) del rubro O230117459920242671 “Asistencia técnica agropecuaria y educación ambiental en la localidad de Sumapaz”, de conformidad con las consideraciones aquí señaladas, para un total del contrato de VEINTICUATRO MILLONES QUINIENTOS SETENTA MIL PESOS M/CTE ($ 24.570.000).  CLÁUSULA SEGUNDA. - PRORROGAR el plazo de ejecución del Contrato De Prestación De Servicios No. 249-2025-CPS-AG (126222), por el término de TRES (03) MESES calendario a partir del ONCE (11) de SEPTIEMBRE de 2025 y hasta el DIEZ (10) de DICIEMBRE de 2025.  </t>
  </si>
  <si>
    <t>FDRSCD-192-2025 (127557)</t>
  </si>
  <si>
    <t>250-2025-CPS-P (127557)</t>
  </si>
  <si>
    <t>LAURA VIVIANA BARRAGAN CRUZ</t>
  </si>
  <si>
    <t>https://community.secop.gov.co/Public/Tendering/OpportunityDetail/Index?noticeUID=CO1.NTC.7755357&amp;isFromPublicArea=True&amp;isModal=False</t>
  </si>
  <si>
    <t>CO1.BDOS.7740347</t>
  </si>
  <si>
    <t>CO1.PCCNTR.7592441</t>
  </si>
  <si>
    <t>PRESTAR LOS SERVICIOS PROFESIONALES ESPECIALIZADOS PARA APOYAR LA PLANEACIÓN, EJECUCIÓN Y SEGUIMIENTO DEL PROYECTO DE INVERSIÓN DE CULTURA QUE EJECUTE EL FONDO DE DESARROLLO RURAL DE SUMAPAZ</t>
  </si>
  <si>
    <t>ADICIÓN Y PRORROGA NÚMERO 1° AL CONTRATO DE PRESTACIÓN DE SERVICIOS NO. 250-2025-CPS-P (127557), CELEBRADO ENTRE EL FONDO DE DESARROLLO RURAL DE SUMAPAZ Y LAURA VIVIANA BARRRAGÁN CRUZCLÁUSULA PRIMERA. – ADICIONAR el Contrato De Prestación De Servicios No. 250-2025-CPS-P (127557), en la suma de VEINTICINCO MILLONES DOSCIENTOS MIL PESOS M/CTE ($ 25.200.000) del rubro O230117459920242486 “Acciones para la promoción de la cultura, tradición y costumbres sumapaceñas”, de conformidad con las consideraciones aquí señaladas, para un total del contrato de SETENTA Y CINCO MILLONES 
SEISCIENTOS MIL PESOS M/CTE ($ 75.600.000),  CLÁUSULA SEGUNDA. - PRORROGAR el plazo de ejecución del Contrato De Prestación De Servicios No. 250-2025-CPS-P (127557), por el término de TRES (03) MESES calendario a partir del CUATRO (04) de SEPTIEMBRE de 2025 y hasta el TRES (03) de DICIEMBRE de 2025</t>
  </si>
  <si>
    <t>1. Realizar las etapas de formulación y elaboración de estudios previos de los proyectos de inversión que le sean designados en el sector de Cultura elaborando las fichas técnicas para presentarlas ante el Comité de Contratación, para sus observaciones y recomendaciones. Así mismo, atender y/o acatar las recomendaciones y sugerencias pertinentes. 2. Respaldar los procesos contractuales de los estudios previos elaborados del Sector de Cultura, (Responder las observaciones en cada etapa, proyectar adendas, verificar y calificar propuestas). 3. Realizar el seguimiento a la ejecución de los contratos (Apoyo a la supervisión, revisión de informes, modificaciones contractuales, programación de PAC), que le sean designados del Sector de Educación. 4. Asistir, a las reuniones, comités y capacitaciones, entre otros, representar a la Administración en los espacios del sector y hacer parte de los comités que le sean designados. 5. Realizar la verificación técnica, administrativa y financiera de contratos de vigencias anteriores que se le asignen y que se encuentren en proceso de terminación para su respectiva liquidación.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</si>
  <si>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Nivel academico: especializado; profesion(es): ciencias sociales,ciencias humanas,profesional en ciencias economicas ,profesional en ciencias administrativas , contaduria pública,administración de empresas, administración pública; especializacion(es): gerencia social; observacion(es): profesional en nbc ciencias sociales y humanas, economia, administracion, contaduría y afines. título de postgrado afin con el objeto contractual. con 25 meses y hasta 72 meses de experiencia profesional</t>
  </si>
  <si>
    <t>FDRSCD-193-2025 (127549)</t>
  </si>
  <si>
    <t>251-2025-CPS-P (127549)</t>
  </si>
  <si>
    <t>https://community.secop.gov.co/Public/Tendering/OpportunityDetail/Index?noticeUID=CO1.NTC.7755840&amp;isFromPublicArea=True&amp;isModal=False</t>
  </si>
  <si>
    <t>CO1.BDOS.7740848</t>
  </si>
  <si>
    <t>CO1.PCCNTR.7592722</t>
  </si>
  <si>
    <t>PRESTAR LOS SERVICIOS PROFESIONALES PARA EL APOYO AL FORTALECIMIENTO DE LOS EMPRENDIMIENTOS PRODUCTIVOS AGROPECUARIOS DE LA LOCALIDAD DE SUMAPAZ</t>
  </si>
  <si>
    <t>1. Realizar la actualización de los documentos técnicos de soporte, las fichas EBI; la elaboración estudios de mercado, análisis del sector, y estudios previos de la etapa de procesos contractual requeridos en el marco del Desarrollo rural sostenible, entregando de manera mensual la información documental de los procesos o proyectos que haya apoyado. 2. Promover, fortalecer y/o acompañar de manera técnica y administrativa los procesos organizativos para el mejoramiento de la producción y la comercialización de los emprendiendo agropecuarios locales. 3. Atender de manera integral las actividades de planificación, estandarización de la producción, e implementación de las buenas prácticas agropecuarias, manufactureras y registros agropecuarios desarrollando acciones de capacitación, para las unidades agropecuarias locales seleccionadas a fin de mejorar la oferta productiva, su calidad y los volúmenes de la producción con un enfoque de desarrollo rural sostenible. 4. Promover el desarrollo de alianzas productivas, el desarrollo de mercados locales y la participación de los productos y productores locales en diferentes espacios de comercialización. 5. Asistir a los espacios de participación del sector que le sean asignados, a las reuniones, comités de contratación, capacitaciones, comités de seguimiento entre otros y hacer parte de los comités que le deleguen el Alcalde Local o quien haga de sus veces. 6. Las demás que demande la administración local que corresponda a la naturaleza del contrato y que sean necesarias para la consecución del fin del objeto contractual</t>
  </si>
  <si>
    <t>Nivel academico: profesional; profesion(es): administración de empresas, administrador de empresas agropecuerias,ingeniería agrícola,ingeniería agropecuaria,agronomía,ingenieria agroforestal,ingeniería ambiental,ingeniería forestal</t>
  </si>
  <si>
    <t>FDRSCD-194-2025 (126220)</t>
  </si>
  <si>
    <t>252-2025-CPS-P (126220)</t>
  </si>
  <si>
    <t>LUIS ENRIQUE CORTES GARCIA CEDIDO A GUILLERMO ORJUELA MARTINEZ</t>
  </si>
  <si>
    <t>https://community.secop.gov.co/Public/Tendering/OpportunityDetail/Index?noticeUID=CO1.NTC.7754596&amp;isFromPublicArea=True&amp;isModal=False</t>
  </si>
  <si>
    <t>CO1.BDOS.7739585</t>
  </si>
  <si>
    <t>CO1.PCCNTR.7591908</t>
  </si>
  <si>
    <t>PRESTAR LOS SERVICIOS PROFESIONALES PARA ATENDER EL PROYECTO DE ATENCIÓN DE VÍCTIMAS Y JUSTICIA RESTAURATIVA, DE LA ALCALDÍA LOCAL DE SUMAPAZ. 2319.</t>
  </si>
  <si>
    <t>BIENESTAR SOCIAL VÍCTIMAS</t>
  </si>
  <si>
    <t>LUIS: 86077913// GUILLERMO:11224706</t>
  </si>
  <si>
    <t>CESIÓN Y CLAUSULADO DEL CONTRATO DE PRESTACIÓN DE SERVICIOS NÚMERO252-2025-CPS-P (126220) CELEBRADO ENTRE EL FONDO DE DESARROLLO RURAL DESUMAPAZ, LUIS ENRIQUE CORTÉS GARCÍA Y GUILLERMO ORJUELA MARTINEZ.EL CESIONARIO iniciará la ejecución del CONTRATO DE PRESTACIÓN DE SERVICIOS No. 252-2025-CPS-P (126220), a partir del VEINTIDOS (22) de MAYO de 2025 hasta el DIEZ (10) de SEPTIEMBRE de 2025.                                                                                                                                                                                                                               ADICIÓN Y PRORROGA NÚMERO 1° AL CONTRATO DE PRESTACIÓN DE SERVICIOS NO. 252-2025-CPS-P (126220), CELEBRADO ENTRE EL FONDO DE DESARROLLO RURAL DE 
SUMAPAZ Y GUILLERMO ORJUELA MARTÍNEZ .CLÁUSULA PRIMERA. – ADICIONAR el Contrato De Prestación De Servicios No. 252-2025-CPS-P (126220), en 
la suma de DIECISEIS MILLONES NOVECIENTOS CINCO MIL PESOS M/CTE ($16.905.000) del rubro O230117459920242319 “Atención a víctimas en Sumapaz”, de conformidad con las consideraciones aquí señaladas, para un total del contrato de CINCUENTA MILLONES SETECIENTOS QUINCE MIL PESOS M/CTE ($ 50.715.000),  
CLÁUSULA SEGUNDA. - PRORROGAR el plazo de ejecución del Contrato De Prestación De Servicios No. 2522025-CPS-P (126220), por el término de TRES (03) MESES calendario a partir del ONCE (11) de SEPTIEMBRE de 2025 y hasta el DIEZ (10) de DICIEMBRE de 2025.</t>
  </si>
  <si>
    <t>1. Apoyar las etapas de formulación y elaboración de estudios previos de los proyectos de inversión enfocados a la construcción de memoria, verdad, reparación integral a víctimas, paz y reconciliación, que le sean designados. 2. Representar a la Administración Local en los espacios de participación en temas relacionado con la garantía de los derechos humanos en la localidad de Sumapaz. 3. Gestionar las acciones necesarias en los procesos de formalización para la construcción de memoria, verdad, reparación integral a víctimas en la localidad de Sumapaz. 4. Asistir a las reuniones, comités de contratación, capacitaciones, comités de seguimiento entre otros y hacer parte de los comités que se le deleguen y apoyar, en las reuniones de carácter externo o interno, diligencias, visitas y operativos que se requieran. 5. Dar respuesta de forma y de fondo cuando se requiera a las diferentes solicitudes, derechos de petición y requerimientos en los tiempos establecidos por la Ley realizados por los diferentes órganos de control y comunidad en general. 6. Las demás actividades que demande la administración local que corresponda a la naturaleza del contrato y que sean necesarias para la consecución del objeto contractual.</t>
  </si>
  <si>
    <t>Nivel academico: profesional; profesion(es): derecho; observacion(es): profesional en nbc derecho y afines. sin experienci profesional</t>
  </si>
  <si>
    <t>FDRSCD-195-2025 (125011)</t>
  </si>
  <si>
    <t>253-2025-CPS-P (125011)</t>
  </si>
  <si>
    <t xml:space="preserve">JAIR MARCEL MAHECHA GARZÓN CEDIDO A CRISTIAN RICARDO CAMARGO ORTIZ </t>
  </si>
  <si>
    <t>https://community.secop.gov.co/Public/Tendering/OpportunityDetail/Index?noticeUID=CO1.NTC.7754135&amp;isFromPublicArea=True&amp;isModal=False</t>
  </si>
  <si>
    <t>CO1.BDOS.7739765</t>
  </si>
  <si>
    <t>CO1.PCCNTR.7591177</t>
  </si>
  <si>
    <t>PRESTAR LOS SERVICIOS PROFESIONALES ESPECIALIZADOS, AL DESPACHO Y AL ÁREA DE GESTIÓN DE DESARROLLO LOCAL, PARA APOYAR LOS PROCESOS JURÍDICOS, ADMINISTRATIVOS Y DE CONTRATACIÓN PÚBLICA EN LA ALCALDÍA LOCAL DE SUMAPAZ. 2327</t>
  </si>
  <si>
    <t>JAIR:1010177074//CRISTIAN:1013600388</t>
  </si>
  <si>
    <t>CESIÓN Y CLAUSULADO DEL CONTRATO DE PRESTACIÓN DE SERVICIOS NÚMERO 253-2025-CPS-P (125011), CELEBRADO ENTRE EL FONDO DE DESARROLLO RURAL DE SUMAPAZ, JAIR MARCEL MAHECHA GARZÓN Y CRISTIAN RICARDO CAMARGO ORTIZ.EL CESIONARIO iniciará la ejecución del CONTRATO DE PRESTACIÓN DE SERVICIOS No 253-2025-CPS-P (125011) a partir del diecisiete (17) de julio de 2025 hasta el tres (03) de septiembre de 2025                                                                                                                                                                                                                                                         .                                                                                                                                ADICIÓN Y PRORROGA NÚMERO 1° AL CONTRATO DE PRESTACIÓN DE SERVICIOS NO. 253-2025-CPS-P (125011), CELEBRADO ENTRE EL FONDO DE DESARROLLO RURAL DE SUMAPAZ Y CRISTIAN RICARDO CAMARGO ORTIZ. CLÁUSULA PRIMERA. – ADICIONAR el Contrato De Prestación De Servicios No. 253-2025-CPS-P (125011), en 
la suma de TREINTA MILLONES DE PESOS M/CTE ($30.000.000) del rubro O230117459920242327 “Fortalecimiento Institucional y sedes administrativas”, de conformidad con las consideraciones aquí señaladas, para un total del contrato de NOVENTA MILLONES DE PESOS M/CTE ($90.000.000).  CLÁUSULA SEGUNDA. - PRORROGAR el plazo de ejecución del Contrato De Prestación De Servicios No. 253-2025-CPS-P (125011), por el término de TRES (03) MESES calendario a partir del CUATRO (04) de SEPTIEMBRE de 2025 y hasta el TRES (03) de DICIEMBRE de 2025.                                                                                                                                                                                                                                                                                                                                           ACTA DE TERMINACIÓN BILATERAL DEL CONTRATO DE PRESTACIÓN DE SERVICIOS NÚMERO 253-2025-CPS-P (125011), CELEBRADO ENTRE EL FONDO DE DESARROLLO RURAL DE SUMAPAZ Y CRISTIAN RICARDO CAMARGO ORTIZ.Que el FONDO liberará la suma NUEVE MILLONES DE PESOS M/CTE. ($ 9.000.000), correspondientes al certificado de disponibilidad presupuestal CDP No. 1571 del 20 de agosto de 2025, y al Registro Presupuestal 1655 del 01 de septiembre de 2025 del CONTRATO ELECTRÓNICO DE PRESTACIÓN DE SERVICIOS No. 253-2025-CPS-P (125011).deciden dar por terminada la ejecución del CONTRATO DE PRESTACIÓN DE SERVICIOS No. 253-2025-CPS-P (125011), dejando como fecha de terminación el día SIETE (07) de NOVIEMBRE del 2025.</t>
  </si>
  <si>
    <t>1. Verificar que los trámites legales correspondientes a las etapas precontractual, contractual y post- contractual de los procesos que le sean designados se realicen de conformidad con las normas y verificar la elaboración de los documentos inherentes a las mismas. 2. Revisar los diferentes procesos contractuales que se le designen en la plataforma SECOP I y II o la que haga sus veces. 3. Adelantar la verificación de los actos administrativos de trámite o de fondo, que requieran la firma del Alcalde Local. 4. Realizar el análisis y la revisión de los Estudios Previos y liquidaciones, que por competencia el ordenador del gasto le asigne, garantizando la correcta aplicación de normas y procedimientos técnicos, administrativos y legales vigentes. 5. Realizar la revisión y seguimiento al plan anual de adquisiciones de acuerdo con las modificaciones aprobadas en el comité de contratación respectivo y que se publiquen en las páginas web correspondientes, dentro del término legal establecidos 6. Ejercer las actividades de apoyo a la supervisión de los contratos que le sean asignados, de conformidad con las disposiciones legales y el manual de contratación vigente 7. Asistir a las reuniones de comités de contratación, comités de seguimiento a la ejecución contractual, capacitaciones entre otros que le designe el despacho del Alcalde(sa) Local. 8. Las demás que sean inherentes al cumplimiento del objeto contractual y/o que le sean asignadas por el Alcalde Local.</t>
  </si>
  <si>
    <t>nivel academico: especializado; profesion(es): derecho; especializacion(es): contratación estatal,derecho público,núcleo básico del conocimiento - nbc: derecho y afines; observacion(es): título en derecho. con especialización en contratación estatal o derecho público. con 73 meses o más de experiencia profesional</t>
  </si>
  <si>
    <t>FDRSCD-196-2025 (126378)</t>
  </si>
  <si>
    <t>254-2025-CPS-AG (126378)</t>
  </si>
  <si>
    <t>NICOLAS SANTIAGO ROMERO SOLORZANO CEDIDO A HERMELINDA MELO ESPINOZA</t>
  </si>
  <si>
    <t>https://community.secop.gov.co/Public/Tendering/OpportunityDetail/Index?noticeUID=CO1.NTC.7757325&amp;isFromPublicArea=True&amp;isModal=False</t>
  </si>
  <si>
    <t>CO1.BDOS.7740413</t>
  </si>
  <si>
    <t>CO1.PCCNTR.7593829</t>
  </si>
  <si>
    <t>NICOLAS:1007413169//HERMELINDA:39767738</t>
  </si>
  <si>
    <t xml:space="preserve">CESIÓN Y CLAUSULADO DEL CONTRATO DE PRESTACIÓN DE SERVICIOS NÚMERO 254-2025 CPS-AG (126378) CELEBRADO ENTRE EL FONDO DE DESARROLLO RURAL DE SUMAPAZ, NICOLAS SANTIAGO ROMERO SOLORZANO HERMELINDA MELO ESPINOZA,LA CESIONARIA iniciará la ejecución del CONTRATO DE PRESTACIÓN DE SERVICIOS No 254-2025-CPS-AG (126378), a partir del SEIS (06) de JUNIO de 2025 hasta el TRECE (13) de SEPTIEMBRE de 2025.                                                                                                                                                                                                ADICIÓN Y PRORROGA NÚMERO 1° AL CONTRATO DE PRESTACIÓN DE SERVICIOS  NO. 254-2025-CPS-AG (126378), CELEBRADO ENTRE EL FONDO DE DESARROLLO RURAL DE  SUMAPAZ Y HERMELINDA MELO ESPINOZA.CLÁUSULA PRIMERA. – ADICIONAR el Contrato De Prestación De Servicios No. 254-2025-CPS-AG (126378), 
en la suma de DIECISEIS MILLONES NOVECIENTOS CINCO MIL PESOS M/CTE ($16.905.000) del rubro O230117459920242289 “Movilidad para Sumapaz”,, de conformidad con las consideraciones aquí señaladas, para un total del contrato de CINCUENTA MILLONES SETECIENTOS QUINCE MIL PESOS M/CTE ($ 50.715.000),  
CLÁUSULA SEGUNDA. - PRORROGAR el plazo de ejecución del Contrato De Prestación De Servicios No. 254-2025-CPS-AG (126378), por el término de TRES (03) MESES calendario a partir del CATORCE (14) de SEPTIEMBRE de 2025 y hasta el TRECE (13) de DICIEMBRE de 2025.  </t>
  </si>
  <si>
    <t>1. Apoyar administrativamente al Área de Gestión de Desarrollo Local para los temas de infraestructura y los demás que se asignen. 2. Manejar el aplicativo de gestión documental de la entidad (ORFEO), realizando el seguimiento de la correspondencia, manteniéndolo actualizado en forma diaria, así como también revisión de los correos institucionales. 3. Elaborar, alimentar y actualizar de manera periódica una matriz que contenga la información, modificaciones, entre otros, de los contratos que se deriven del área de Gestión de Desarrollo Local para los temas de infraestructura y los demás que se asignen. 4. Realizar el proceso de gestión documental en la revisión técnica y administrativa de los informes producto de los contratos suscritos entre el FDLS y particulares, el apoyo será en la revisión técnica documental, foliación, programación en el PAC, radicación y seguimiento al mismo. 5. Realizar el acopio de la información requerida para la respuesta a los derechos de petición y demás requerimientos de la comunidad y de las diferentes entidades, así como también apoyar la elaboración de informes que le sean solicitados. 6. Las demás que demande la administración local que corresponda a la naturaleza del contrato y que sean necesarias para la consecución del fin del objeto contractual.</t>
  </si>
  <si>
    <t>FDRSCD-197-2025 (127842)</t>
  </si>
  <si>
    <t>255-2025-CPS-P (127842)</t>
  </si>
  <si>
    <t>https://community.secop.gov.co/Public/Tendering/OpportunityDetail/Index?noticeUID=CO1.NTC.7758027&amp;isFromPublicArea=True&amp;isModal=False</t>
  </si>
  <si>
    <t>CO1.BDOS.7742211</t>
  </si>
  <si>
    <t>CO1.PCCNTR.7594503</t>
  </si>
  <si>
    <t>PRESTAR LOS SERVICIOS PROFESIONALES PARA APOYAR LA EJECUCIÓN DE LA META RELACIONADA CON LA ENTREGA DE DISPOSITIVOS DE ASISTENCIA PERSONAL Y AYUDAS TÉCNICAS</t>
  </si>
  <si>
    <t xml:space="preserve">BIENESTAR SOCIAL SALUD </t>
  </si>
  <si>
    <t>ADICIÓNYPRORROGANÚMERO1°ALCONTRATODEPRESTACIÓNDESERVICIOSNO. 255-2025-CPS-P (127842) CELEBRADO ENTRE EL FONDO DEDESARROLLORURALDE SUMAPAZYMADELINEVANESSABERNUDEZPULIDO CLÁUSULAPRIMERA.–ADICIONARel Contrato De Prestación De Servicios No. 255-2025-CPS-P (127842) en
 la suma de suma de DIECIOCHO MILLONES NOVECIENTOS MIL PESOS ($ 18.900.000) M/CTE, del rubro O230117459920242324 “Acciones para el cuidado de la salud y el bienestar de las y los Sumapaceños”, deconformidad con las consideraciones aquí señaladas, para un total del contrato de CINCUENTA Y SEIS MILLONESSETECIENTOSMILPESOSM/CTE($56.700.000).CLÁUSULASEGUNDA.-PRORROGARel plazo de ejecución del Contrato De Prestación De Servicios 255-2025-CPS-P (127842), por el término de TRES (03) MESES calendario a partir del once (11) de septiembre de 2025 y hastael Diez (10) de diciembre de 2025</t>
  </si>
  <si>
    <t>1. Acompañar las actividades de convocatoria, socialización, inscripción y presentación del proceso de otorgamiento de dispositivos de asistencia personal, de acuerdo con los lineamientos de la Secretaría Distrital de Salud. 2. Realizar las actividades de identificación de necesidades funcionales, vulnerabilidad y prescripción del proceso de otorgamiento de dispositivos de asistencia personal, de acuerdo con los lineamientos de la Secretaría Distrital de Salud. 3. Acompañar las actividades de aprobación y adquisición de dispositivos de asistencia personal incluyendo la gestión continua de la base de datos de beneficiarios y de dispositivos prescritos, de acuerdo con los lineamientos de la Secretaría Distrital de Salud. 4. Realizar las actividades de entrega, entrenamiento y seguimiento de dispositivos de asistencia personal a las personas con discapacidad beneficiarias de la vigencia actual o vigencias anteriores, de acuerdo con los lineamientos de la Secretaría Distrital de Salud. 5. Asistir, a las reuniones, comités y capacitaciones, entre otros, representar a la Administración en los espacios del sector y hacer parte de los comités que le sean designados. 6. Brindar apoyo en la elaboración de informes, respuestas a derechos de petición y demás requerimientos, solicitados por los órganos de control, entidades y comunidad en general, de conformidad con la normatividad vigente. 7. Las demás que demande la administración local que correspondan a la naturaleza del contrato y que sean necesarias para la consecución del fin del objeto contractual.</t>
  </si>
  <si>
    <t>nivel academico: profesional; profesion(es): fisioterapia , ciencias de la salud ; observacion(es): profesional en nbc ciencias de la salud. con 24 meses de experiencia profesiona</t>
  </si>
  <si>
    <t>FDRSCD-198-2025 (125691)</t>
  </si>
  <si>
    <t>256-2025-CPS-P (125691)</t>
  </si>
  <si>
    <t xml:space="preserve"> YESMIN IZQUIERDO MORENO</t>
  </si>
  <si>
    <t>https://community.secop.gov.co/Public/Tendering/OpportunityDetail/Index?noticeUID=CO1.NTC.7756145&amp;isFromPublicArea=True&amp;isModal=False</t>
  </si>
  <si>
    <t>CO1.BDOS.7741241</t>
  </si>
  <si>
    <t>CO1.PCCNTR.7592761</t>
  </si>
  <si>
    <t>PRESTAR LOS SERVICIOS PROFESIONALES PARA ADELANTAR ACCIONES QUE PROMUEVAN EL FORTALECIMIENTO Y LA PARTICIPACIÓN SOCIAL Y COMUNITARIA EN LA LOCALIDAD DE SUMAPAZ. 2327</t>
  </si>
  <si>
    <t>ADICIÓN Y PRORROGA NÚMERO 1° AL CONTRATO DE PRESTACIÓN DE SERVICIOS No. 256-2025-CPS-P (125691), CELEBRADO ENTRE EL FONDO DE DESARROLLO RURAL DE SUMAPAZ Y YESMIN IZQUIERDO MORENO.CLÁUSULA PRIMERA. – ADICIONAR el Contrato De Prestación De Servicios No. 256-2025-CPS-P (125691), en la suma de QUINCE MILLONES TRESCIENTOS MIL PESOS M/CTE ($ 15.300.000) del rubro  O230117459920242327 “Fortalecimiento Institucional y sedes administrativas”, de conformidad con las consideraciones  aquí señaladas, para un total del contrato de CUARENTA Y CINCO MILLONES TRESCIENTOS MIL PESOS  M/CTE ($ $ 45.900.000). 
CLÁUSULA SEGUNDA. - PRORROGAR el plazo de ejecución del Contrato De Prestación De Servicios No. 256-2025-CPS-P (125691), por el término de TRES (03) MESES calendario a partir del ONCE (11) de SEPTIEMBRE de  2025 y hasta el DIEZ (10) de DICIEMBRE de 2025.</t>
  </si>
  <si>
    <t>1. Implementar la metodología de los presupuestos participativos de acuerdo con los lineamientos definidos por la Coordinación General de Presupuestos Participativos. 2. Brindar acompañamiento y establecer estrategias de participación efectiva con la ciudadanía para el desarrollo de la fase II de presupuestos participativos en la localidad de Sumapaz. 3. Realizar el acompañamiento a los profesionales en la implementación y seguimiento de las iniciativas definidas en la priorizació de la fase de presupuestos participativos del Plan de Desarrollo Local 2025-2028. 4. Realizar el acompañamiento a los profesionales en la formulación y seguimiento de los documentos técnicos de soporte de los programas definidos en el Plan de Desarrollo Local 2025-2028. 5. Asistir a las diferentes mesas, reuniones y comités que en el que le sea convocado en marco del desarrollo metodológico de la fase II de los presupuestos participativos. 6. Las demás que demande la administración local que corresponda a la naturaleza del contrato y que sean necesarias para la consecución del fin del objeto contractual</t>
  </si>
  <si>
    <t>Nivel academico: profesional; profesion(es): ciencias sociales,agronomía, administración pública,psicología,ciencia política,sociología, antropología,administración de empresas,ciencias humanas, ciencias de la salud ,profesional en ciencias economicas , ciencias de la educación;</t>
  </si>
  <si>
    <t>FDRSCD-199-2025 (127821)</t>
  </si>
  <si>
    <t>257-2025-CPS-P (127821)</t>
  </si>
  <si>
    <t>https://community.secop.gov.co/Public/Tendering/OpportunityDetail/Index?noticeUID=CO1.NTC.7754925&amp;isFromPublicArea=True&amp;isModal=False</t>
  </si>
  <si>
    <t>CO1.BDOS.7740229</t>
  </si>
  <si>
    <t>CO1.PCCNTR.7591929</t>
  </si>
  <si>
    <t>PRESTAR LOS SERVICIOS PROFESIONALES PARA APOYAR EL FORTALECIMIENTO DE LOS EMPRENDIMIENTOS PRODUCTIVOS AGROPECUARIOS DE LA LOCALIDAD DE SUMAPAZ. 2315</t>
  </si>
  <si>
    <t xml:space="preserve">ADICIÓN Y PRORROGA NÚMERO 1° AL CONTRATO DE PRESTACIÓN DE SERVICIOS NO. 257-2025-CPS-P (127821), CELEBRADO ENTRE EL FONDO DE DESARROLLO RURAL DE SUMAPAZ Y WILLIAM PALACIOS PALACIOS.CLÁUSULA PRIMERA. – ADICIONAR el Contrato De Prestación De Servicios No. 257-2025-CPS-P (127821), en la suma de DIECIOCHO MILLONES NOVECIENTOS MIL PESOS M/CTE ($18.900.000) del rubro O230117459920242315 “Somos Sumapaz: Emprendiendo de manera sostenible en el territorio”, de conformidad con 
las consideraciones aquí señaladas, para un total del contrato de CINCUENTA Y SEIS MILLONES SETECIENTOS MIL PESOS M/CTE ($ 56.700.000). 
CLÁUSULA SEGUNDA. - PRORROGAR el plazo de ejecución del Contrato De Prestación De Servicios No. 257-2025-CPS-P (127821), por el término de TRES (03) MESES calendario a partir del cuatro (04) de septiembre de 2025 y hasta el tres (03) de diciembre de 2025.  </t>
  </si>
  <si>
    <t>1. Adelantar las etapas de formulación y la elaboración de los estudios previos relacionados con temas de Gestión Ambiental y Desarrollo rural Sostenible, así como apoyar en las diferentes etapas del proceso precontractual (Respuestas a observaciones, verificación y evaluación de propuestas entre otros), entregando de manera mensual la información documental de los procesos o proyectos que haya apoyado. 2. Promover, fortalecer y/o acompañar de manera técnica y administrativa los procesos organizativos para el mejoramiento de la producción y la comercialización de los emprendiendo agropecuarios locales. 3. Realizar de manera integral las actividades de planificación, estandarización de la producción, e implementación de las buenas prácticas agropecuarias, manufactureras y registros agropecuarios desarrollando acciones de capacitación, para las unidades agropecuarias locales seleccionadas a fin de mejorar la oferta productiva, su calidad y los volúmenes de la producción con un enfoque de desarrollo rural sostenible. 4. Realizar las visitas de asistencia técnica necesarias a fin de promover en los productores locales la implementación de buenas prácticas agrícolas, la formación de capacidades para el trabajo, la empleabilidad y el emprendimiento productivo para el fomento del desarrollo rural 5. Orientar técnicamente el establecimiento y seguimiento de núcleos de producción demostrativos agrícolas sostenible ambientalmente y demás acciones de fortalecimiento agropecuario requeridas en las parcelas de la alcaldía local que permitan al productor local mejorar las prácticas de producción y aprovechamiento de recursos naturales. 6. Promover el desarrollo de alianzas productivas, el desarrollo de mercados locales y la participación de los productos y productores locales en diferentes espacios de comercialización. 7. Asistir a los espacios de participación del sector que le sean asignados, a las reuniones, comités de contratación, capacitaciones, comités de seguimiento entre otros y hacer parte de los comités que le deleguen el Alcalde Local o quien haga de sus veces. 8. Entregar los registros, actas, bases de datos, entre otra documentación de cada uno de los predios intervenidos y de seguimiento. 9. Las demás que demande la administración local que corresponda a la naturaleza del contrato y que sean necesarias para la consecución del fin del objeto contractual.</t>
  </si>
  <si>
    <t>Nivel academico: profesional; profesion(es): administración pública,contaduria pública,economía,administración de empresas,administración,profesional en ciencias economica profesional en ciencias administrativas ; observacion(es): profesional nbc economia, administracion, contaduria y afines. con 24 meses de experiencia profesional</t>
  </si>
  <si>
    <t>258-2025-CPS-P (126220)</t>
  </si>
  <si>
    <t xml:space="preserve">LINDA MARIANA PACHECO PACHÓN CEDIDO A JUAN CARLOS GOMEZ GARCIA </t>
  </si>
  <si>
    <t>CO1.PCCNTR.7591473</t>
  </si>
  <si>
    <t>LINDA:1121888991//JUAN:80166167</t>
  </si>
  <si>
    <t xml:space="preserve">CESIÓN Y CLAUSULADO DEL CONTRATO DE PRESTACIÓN DE SERVICIOS NÚMERO 258 2025-CPS-P (126220), CELEBRADO ENTRE EL  FONDO DE DESARROLLO RURAL DE SUMAPAZ, LINDA MARIANA PACHON PACHECO Y JUAN CARLOS GOMEZ GARCIA EL CESIONARIO iniciará la ejecución del CONTRATO DE PRESTACIÓN DE  SERVICIOS No. 258-2025-CPS-P (126220), a partir del OCHO (08) DE JULIO de 2025 hasta el TRES (03) DE SEPTIEMBRE DE 2025.                                                                                                                                                                                                                  ADICIÓN Y PRORROGA NÚMERO 1° AL CONTRATO DE PRESTACIÓN DE SERVICIOS NO. 258-2025-CPS-P (126220), CELEBRADO ENTRE EL FONDO DE DESARROLLO RURAL DE SUMAPAZ Y JUAN CARLOS GOMEZ GARCIA.CLÁUSULA PRIMERA. – ADICIONAR el Contrato De Prestación De Servicios No. 258-2025-CPS-P (126220), en la suma de DIECISEIS MILLONES NOVECIENTOS CINCO MIL PESOS M/CTE ($16.905.000) del rubro O230117459920242319 “Atención a víctimas en Sumapaz”, de conformidad con las consideraciones aquí señaladas, para un total del contrato de CINCUENTA MILLONES SETECIENTOS QUINCE MIL PESOS M/CTE ($ 50.715.000).CLÁUSULA SEGUNDA. - PRORROGAR el plazo de ejecución del Contrato De Prestación De Servicios No. 258-2025-CPS-P (126220), por el término de TRES (03) MESES calendario a partir del CUATRO (04) de SEPTIEMBRE de 2025 y hasta el TRES (03) de DICIEMBRE de 2025. </t>
  </si>
  <si>
    <t>259-2025-CPS-P (125691)</t>
  </si>
  <si>
    <t>CO1.PCCNTR.7593598</t>
  </si>
  <si>
    <t>ADICIÓN Y PRORROGA NÚMERO 1° AL CONTRATO DE PRESTACIÓN DE SERVICIOS NO. 259-2025-CPS-P (125691) CELEBRADO ENTRE EL FONDO DE DESARROLLO RURAL DE SUMAPAZ Y RAÚL AUGUSTO BECERRA NOVOA.CLÁUSULA PRIMERA. – ADICIONAR el Contrato De Prestación De Servicios No. 259-2025-CPS-P (125691), en la suma de QUINCE MILLONES TRESCIENTOS MIL PESOS M/CTE ($15.300.000) del rubro O230117459920242327 “Fortalecimiento Institucional y sedes administrativas”, de conformidad con las consideraciones 
aquí señaladas, para un total del contrato de CUARENTA Y CINCO MILLONES NOVECIENTOS MIL PESOS M/CTE ($ 45.900.000). 
CLÁUSULA SEGUNDA. - PRORROGAR el plazo de ejecución del Contrato De Prestación De Servicios No. 042-2025-CPS-P (124885), por el término de TRES (03) MESES calendario a partir del CUATRO (04) de SEPTIEMBRE de 2025 y hasta el TRES (03) de DICIEMBRE de 2025.</t>
  </si>
  <si>
    <t>FDRSCD-200-2025 (127752)</t>
  </si>
  <si>
    <t>260-2025-CPS-P (127752)</t>
  </si>
  <si>
    <t>LEIDY CAROLINA MONTES MORALES CEDIDO A MIGUEL ÁNGEL BAQUERO VANEGAS</t>
  </si>
  <si>
    <t>https://community.secop.gov.co/Public/Tendering/OpportunityDetail/Index?noticeUID=CO1.NTC.7758424&amp;isFromPublicArea=True&amp;isModal=False</t>
  </si>
  <si>
    <t>CO1.BDOS.7741922</t>
  </si>
  <si>
    <t>CO1.PCCNTR.7594460</t>
  </si>
  <si>
    <t>PRESTAR SUS SERVICIOS PROFESIONALES DE APOYO ADMINISTRATIVO Y FINANCIERO AL ÁREA DE GESTIÓN DEL DESARROLLO LOCAL, EN LA GESTIÓN CONTRACTUAL DEL FONDO DE DESARROLLO RURAL DE SUMAPAZ</t>
  </si>
  <si>
    <t>LEIDY:53075373//MIGUEL:79968120</t>
  </si>
  <si>
    <t>OTROSÍ MODIFICATORIO No. 1 AL CONTRATO DE PRESTACIÓN DE SERVICIOS No 260-2025 CPS-P (127752) CELEBRADO ENTRE EL FONDO DE DESARROLLO RURAL DE SUMAPAZ Y LEIDY CAROLINA MONTES MORALES.se propone AJUSTAR LAS OBLIGACIONES ESPECÍFICAS 1, 2 Y 4, con el fin de incorporar las nuevas actividades que actualmente desarrolla la contratista, y que difieren de las inicialmente previstas                                                                                                                                                                                                                                                                                                                            CESIÓN Y CLAUSULADO DEL CONTRATO DE PRESTACIÓN DE SERVICIOS NÚMERO 260-2025-CPS-P (127752) CELEBRADO ENTRE EL FONDO DE DESARROLLO RURAL DE SUMAPAZ, LEIDY CAROLINA MONTES MORALES Y MIGUEL ÁNGEL BAQUERO VANEGAS .EL CESIONARIO iniciará la ejecución del CONTRATO DE PRESTACIÓN DE SERVICIOS PROFESIONALES 
No. 260-2025-CPS-P (127752) a partir del CATORCE (14) de JULIO de 2025 hasta el TRECE (13) de SEPTIEMBRE de 2025                                                                                                                                                 ADICIÓN Y PRORROGA NÚMERO 1° AL CONTRATO DE PRESTACIÓN DE SERVICIOS  NO. 260-2025-CPS-P (127752), CELEBRADO ENTRE EL FONDO DE DESARROLLO RURAL DE 
SUMAPAZ Y MIGUEL ÁNGEL BAQUERO VANEGAS CLÁUSULA PRIMERA. – ADICIONAR el Contrato De Prestación De Servicios No. 260-2025-CPS-P (127752), en 
la suma de QUINCE MILLONES SETECIENTOS CINCUENTA MIL PESOS ($ 15.750.000), del rubro O230117459920242327 “Fortalecimiento Institucional y sedes administrativas”, de conformidad con las consideraciones aquí señaladas, para un total del contrato de CUARENTA Y SIETE MILLONES DOSCIENTOS CICNUENTA  MIL PESOS M/CTE ($ 47.250.000). CLÁUSULA SEGUNDA. - PRORROGAR el plazo de ejecución del Contrato De Prestación De Servicios No. 2602025-CPS-P (127752), por el término de TRES (03) MESES calendario a partir del CATORCE (14) de SEPTIEMBRE  de 2025 y hasta el TRECE (13) de DICIEMBRE de 2025.</t>
  </si>
  <si>
    <t>1. Participar en el análisis de los Estudios Previos que se proyecten por los profesionales, en la elaboración del estudio del sector y del mercado, para el proceso de la adquisición y administración de Bienes y Servicios locales, a fin de dar cumplimiento a las normas y procedimientos técnicos, administrativos y legales vigentes. 2. Actualizar la base de datos de la contratación de la Alcaldía Local de Sumapaz y mantener al día el archivo e información que se genere en el proceso de contratación de la Alcaldía Local de Sumapaz, con el apoyo de los abogados encargados de cada proceso. 3. Realizar seguimiento para que la información y documentación que se genere en el desarrollo de los procesos contractuales se publique tanto en los aplicativos correspondientes como en los expedientes contractuales que se tienen para tal fin. Realizar la elaboración de actas de reuniones, Audiencias o mesas técnicas de trabajo que se adelanten en los procesos del Área de Gestión de Desarrollo Local. 4. Manejar y operar los aplicativos institucionales diseñados para el registro y control de los procesos de contratación (Secop 1, Secop 2, Sivicof, Sipse entre otros), verificando que la información que se registra sea correcta. 5. Asistir a las reuniones, comités de contratación, comités de seguimiento a la ejecución contractual, capacitaciones entre otros que le designe el despacho del Alcalde Local. 6. Las demás que sean inherentes al cumplimiento del objeto contractual y/o que le sean asignadas por el Alcalde Local.</t>
  </si>
  <si>
    <t>Nivel academico: profesional; profesion(es): profesional en ciencias economicas ; observacion(es): profesional en ciencias economicas sin experiencia profesional</t>
  </si>
  <si>
    <t>261-2025-CPS-AG (126303)</t>
  </si>
  <si>
    <t>CO1.PCCNTR.7595308</t>
  </si>
  <si>
    <t>ADICIÓN Y PRORROGA NÚMERO 1° AL CONTRATO DE PRESTACIÓN DE SERVICIOS NO. 261-2025-CPS-AG (126303) CELEBRADO ENTRE EL FONDO DE DESARROLLO RURAL DE SUMAPAZ Y ALFONSO HERNANDEZ MARTINEZ.CLÁUSULA PRIMERA. – ADICIONAR el Contrato De Prestación De Servicios No. 261-2025-CPS-AG (126303), en la suma de suma de DOS MILLONES CUATROCIENTOS QUINCE MIL PESOS M/CTE ($2.415.000) del rubro O230117459920242682 “Restauración ecológica urbana y/o rural”, de conformidad con las consideraciones aquí 
señaladas, para un total del contrato de VEINTIUN MILLONES SETECIENTOS TREINTA Y CINCO MIL PESOS M/CTE ($21.735.000).  
CLÁUSULA SEGUNDA. - PRORROGAR el plazo de ejecución del Contrato De Prestación De Servicios No. 2612025-CPS-AG (126303), por el término de UN (01) MES calendario a partir del CUATRO (04) DE NOVIEMBRE DE 2025 Y HASTA EL TRES (03) DE DICIEMBRE DEL AÑO 2025</t>
  </si>
  <si>
    <t>FDRSCD-201-2025 (127512)</t>
  </si>
  <si>
    <t>262-2025-CPS-P (127512)</t>
  </si>
  <si>
    <t>ADRIAN FELIPE PINZON MARTINEZ CEDIDO A ROSSY JEANNY TORRES YATE</t>
  </si>
  <si>
    <t>https://community.secop.gov.co/Public/Tendering/OpportunityDetail/Index?noticeUID=CO1.NTC.7758694&amp;isFromPublicArea=True&amp;isModal=False</t>
  </si>
  <si>
    <t>CO1.BDOS.7744376</t>
  </si>
  <si>
    <t>CO1.PCCNTR.7595101</t>
  </si>
  <si>
    <t>PRESTAR LOS SERVICIOS PROFESIONALES PARA APOYAR LA EJECUCIÓN Y SEGUIMIENTO DEL PROYECTO RECREACIÓN Y DEPORTE DEL FONDO DE DESARROLLO RURAL DE SUMAPAZ</t>
  </si>
  <si>
    <t>ADRIAN:1014282505// ROSSY 28869214</t>
  </si>
  <si>
    <t xml:space="preserve">CESIÓN Y CLAUSULADO DEL CONTRATO DE PRESTACIÓN DE SERVICIOS NÚMERO 262-2025-CPS-P (127512), CELEBRADO ENTRE EL FONDO DE DESARROLLO RURAL DE SUMAPAZ, ADRIAN FELIPE PINZÓN MARTÍNEZ Y ROSSY JEANNY TORRES YATELA CESIONARIA iniciará la ejecución del CONTRATO DE PRESTACIÓN DE SERVICIOS No 262-2025-CPS-P (127512) a partir del veintidós (22) de abril de 2025 hasta el diez (10) de septiembre de 2025.                                                                                                                                                                                                                                 ADICIÓN Y PRORROGA NÚMERO 1° AL CONTRATO DE PRESTACIÓN DE SERVICIOS NO. 262-2025-CPS-P (127512), CELEBRADO ENTRE EL FONDO DE DESARROLLO RURAL DE  SUMAPAZ Y ROSSY JEANNY TORRES YATE .CLÁUSULA PRIMERA. – ADICIONAR el Contrato De Prestación De Servicios No. 262-2025-CPS-P (127512), en 
la suma de DIECIOCHO MILLONES NOVECIENTOS MIL PESOS M/CTE ($18.900.000) del rubro O230117459920242388 “Recreación y Deporte para Sumapaz”, de conformidad con las consideraciones aquí señaladas, para un total del contrato de CINCUENTA Y SEIS MILLONES SETECIENTOS MIL PESOS M/CTE ($ 56.700.000),  
CLÁUSULA SEGUNDA. - PRORROGAR el plazo de ejecución del Contrato De Prestación De Servicios No. 042-2025-CPS-P (124885), por el término de TRES (03) MESES calendario a partir del ONCE (11) de SEPTIEMBRE de 2025 y hasta el DIEZ (10) de DICIEMBRE de 2025. </t>
  </si>
  <si>
    <t>1. Realizar la actualización de los Documentos Técnicos de Soporte (DTS) y de las Fichas EBI, así como elaborar los estudios previos y apoyar la gestión contractual de los proyectos del Sector de Recreación y deporte que le sean designados, (Especificaciones técnicas, estudios de mercado, análisis del sector, criterios de verificación y calificación, condiciones del contrato, respuestas a observaciones, proyectar adendas, verificar u calificar propuestas técnicas) 2. Realizar el seguimiento a la ejecución de los contratos (Apoyo a la supervisión, revisión de informes, modificaciones contractuales, programación de PAC), que le sean designados del Sector de Recreación y deporte. 3. Asistir, a las reuniones, comités y capacitaciones, entre otros, representar a la Administración en los espacios del sector y hacer parte de los comités que le sean designados. 4. Realizar la verificación técnica, administrativa y financiera de contratos de vigencias anteriores que se le asignen y que se encuentren en proceso de terminación para su respectiva liquidación.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Realizar el seguimiento, monitoreo, control y avance de las escuelas de Formación deportiva de la localidad, desarrollando las actividades pertinentes para su correcto funcionamiento. 7 . Las demás que demande la administración local que corresponda a la naturaleza del contrato y que sean necesarias para la consecución del fin del objeto contractual.</t>
  </si>
  <si>
    <t>Nivel academico: profesional; profesion(es): profesional en ciencias administrativas ,profesional en ciencias economicas , ciencias humanas,ciencias sociales,economía,administración, contaduria pública; observacion(es): profesional en nbc economía, administración, contaduría y afines.ciencias de la educacion, o ciencias sociales y humanas. con 24 meses de experiencia profesional</t>
  </si>
  <si>
    <t>FDRSCD-202-2025 (127553)</t>
  </si>
  <si>
    <t>263-2025-CPS-AG (127553)</t>
  </si>
  <si>
    <t>JUAN SEBASTIAN MALAGÓN</t>
  </si>
  <si>
    <t>https://community.secop.gov.co/Public/Tendering/OpportunityDetail/Index?noticeUID=CO1.NTC.7760335&amp;isFromPublicArea=True&amp;isModal=False</t>
  </si>
  <si>
    <t>CO1.BDOS.7745018</t>
  </si>
  <si>
    <t>CO1.PCCNTR.7596401</t>
  </si>
  <si>
    <t>PRESTAR LOS SERVICIOS DE APOYO ADMINISTRATIVO AL PROYECTO DE SOMOS SUMAPAZ: EMPRENDIENDO DE MANERA SOSTENIBLE EN NUESTRO TERRITORIO</t>
  </si>
  <si>
    <t>1. Apoyar las gestiones de los profesionales que realizan la formulación y seguimiento del Proyecto de Inversión 2315, así como en la elaboración y revisión de documentos, informes y demás acciones requeridas para la adecuada gestión. 2. Apoyar a los profesionales del área, en la asistencia a comités, mesas de trabajo, consejos y reuniones que sean convocados.¿ 3. Apoyar en la gestión operativa y administrativa que realicen los profesionales, diligenciando los formatos que se tengan para tal fin. 4. Asistir a las reuniones y/o capacitaciones que sea convocado, así como en representación del Fondo de Desarrollo Rural a las reuniones, encuentros, capacitaciones, comités y demás a los cuales sea designado o invitado. 5. Las demás que demande la administración local que corresponda a la naturaleza del contrato y que sean necesarias para la consecución del fin del objeto contractual.</t>
  </si>
  <si>
    <t>Nivel academico: bachiller</t>
  </si>
  <si>
    <t>264-2025-CPS-AG (126303)</t>
  </si>
  <si>
    <t>CRISTIAN HERNAN DIMATE SANCHEZ</t>
  </si>
  <si>
    <t>CO1.PCCNTR.7594985</t>
  </si>
  <si>
    <t>FDRSCD-203-2025 (131330)</t>
  </si>
  <si>
    <t>265-2025-CPS-P (131330)</t>
  </si>
  <si>
    <t>GRACIELA MENDOZA CLAVIJO</t>
  </si>
  <si>
    <t>https://community.secop.gov.co/Public/Tendering/OpportunityDetail/Index?noticeUID=CO1.NTC.7760508&amp;isFromPublicArea=True&amp;isModal=False</t>
  </si>
  <si>
    <t>CO1.BDOS.7744891</t>
  </si>
  <si>
    <t>CO1.PCCNTR.7596343</t>
  </si>
  <si>
    <t>PRESTAR LOS SERVICIOS PROFESIONALES PARA LA PLANEACIÓN, PROGRAMACIÓN Y SEGUIMIENTO DE LOS PROCESOS ADMINISTRATIVOS DEL PARQUE AUTOMOTOR DE LA ALCALDÍA LOCAL DE SUMAPAZ</t>
  </si>
  <si>
    <t xml:space="preserve">ADICIÓN Y PRORROGA NÚMERO 1° AL CONTRATO DE PRESTACIÓN DE SERVICIOS NO. 265-2025-CPS-P (131330), CELEBRADO ENTRE EL FONDO DE DESARROLLO RURAL DE SUMAPAZ Y GRACIELA MENDOZA CLAVIJO.CLÁUSULA PRIMERA. – ADICIONAR el Contrato De Prestación De Servicios No265-2025-CPS-P (131330), en la suma de DIECISEIS MILLONES OCHOCIENTOS MIL PESOS M/CTE ($16.800.000) del rubro O230117459920242289 “Movilidad para Sumapaz”, de conformidad con las consideraciones aquí señaladas, para un total 
del contrato de CINCUENTA MILLONES CUATROCIENTOS MIL PESOS M/CTE ($50.400.000).  CLÁUSULA SEGUNDA. - PRORROGAR el plazo de ejecución del Contrato De Prestación De Servicios No. 265-2025-CPS-P (131330), por el término de TRES (03) MESES calendario a partir del ONCE (11) de SEPTIEMBRE de 2025 y hasta el DIEZ (10) de DICIEMBRE de 2025.  </t>
  </si>
  <si>
    <t>1. Realizar la verificación técnica y financiera de los procesos administrativos y contractuales del parque automotor de propiedad y/o tenencia del Fondo. 2. Realizar el apoyo en la planeación, coordinación y ejecución de las actividades de programación, control, uso, seguimiento y mantenimiento del parque automotor de propiedad y/o tenencia del Fondo. 3. Realizar la gestión en las actividades de manejo y control del parque automotor, así como en la elaboración y revisión de documentos, informes y demás acciones requeridas para la adecuada gestión y conservación del mismo.¿ 4. Asistir y representar a la Administración Local en los espacios de participación del Sector, en las reuniones, comités y capacitaciones, entre otros y, hacer parte de los comités que le sean designados. 5. ¿Brindar apoyo en la elaboración de informes, respuestas a derechos de petición y demás requerimientos, solicitados por los órganos de control, entidades y comunidad en general, de conformidad con la normatividad vigente y dentro de los plazos y términos. 6. Las demás que demande la administración local que correspondan a la naturaleza del contrato y quesean necesarias para la consecución del fin del objeto contractual.</t>
  </si>
  <si>
    <t>Nivel academico: profesional; profesion(es): ciencias sociales,trabajo social, profesional en ciencias economicas ,profesional en ciencias administrativas ; observacion(es): profesional trabajo social, ciencias económicas, ciencias administrativas, ciencias sociales. con tarjeta profesional vigente sin experiencia profesional</t>
  </si>
  <si>
    <t>266-2025-CPS-AG (124917)</t>
  </si>
  <si>
    <t>PAULA DANIELA CARO MORENO</t>
  </si>
  <si>
    <t>CO1.PCCNTR.7595842</t>
  </si>
  <si>
    <t>FDRSCD-204-2025 (127822)</t>
  </si>
  <si>
    <t>267-2025-CPS-P (127822)</t>
  </si>
  <si>
    <t>EDWIN ROBERTO QUILAGUY GARZÓN</t>
  </si>
  <si>
    <t>https://community.secop.gov.co/Public/Tendering/OpportunityDetail/Index?noticeUID=CO1.NTC.7761165&amp;isFromPublicArea=True&amp;isModal=False</t>
  </si>
  <si>
    <t>CO1.BDOS.7746575</t>
  </si>
  <si>
    <t>CO1.PCCNTR.7597214</t>
  </si>
  <si>
    <t xml:space="preserve">ADICIÓN Y PRORROGA NÚMERO 1° AL CONTRATO DE PRESTACIÓN DE SERVICIOS NO. 267-2025-CPS-P (127822) CELEBRADO ENTRE EL FONDO DE DESARROLLO RURAL DE SUMAPAZ Y EDWIN ROBERTO QUILAGUY GARZON.CLÁUSULA PRIMERA. – ADICIONAR el Contrato De Prestación De Servicios No 267-2025-CPS-P (127822), en la suma de suma de DIECINUEVE MILLONES QUINIENTOS MIL PESOS M/CTE ($ 19.500.000), del rubro O230117459920242666 “Sumapaz protege su fauna”, de conformidad con las consideraciones aquí señaladas, para un total del contrato de CINCUENTA Y OCHO MILLONES QUINIENTOS MIL PESOS M/CTE ($ 58.500.000).CLÁUSULA SEGUNDA. - PRORROGAR el plazo de ejecución del Contrato De Prestación De Servicios 267-2025CPS-P (127822), por el término de TRES (03) MESES calendario a partir del ONCE (11) DE SEPTIEMBRE DE 2025 y hasta el DIEZ (10) DE DICIEMBRE DE 2025.                                                                                                                                                                                                                                                                                                                                                                                                 ACTA DE SUSPENSIÓN I CONTRATO DE PRESTACIÓN DE SERVICIOS 267-2025-CPS-P  (127822)-FECHA SUSPENSIÓN:14 de agosto de 2025.PLAZO DE SUSPENSIÓN:Dieciocho (18) días.FECHA DE REINICIACIÓN I  01 de septiembre 2025.El día 14 de agosto de 2025, la Contratista EDWIN ROBERTO QUILAGUY GARZON y el 
Alcalde Local de Sumapaz, DIEGO RAMIRO GARCÍA BEJARANO, de acuerdo con la solicitud de modificación No. 2 con memorando No. 20257020021203, mediante la cual solicitó la suspensión del contrato No. 267-2025-CPS-P (127822)  por el término de Dieciocho (18) días calendario, por motivos de incapacidad medica; se realiza SUSPENSIÓN I del CONTRATO DE PRESTACIÓN DE SERVICIOS No. 267-2025-CPS-P (127822), celebrado entre las partes, a partir del catorce (14) de agosto de 2025 con reinicio el día primero (1) de setiembre de 2025; para lo cual se deberá suscribir acta de reinicio y publicar en SECOP II  y una vez en ejecución el contrato el contratista deberá ampliar las garantías y publicarlas, para su respectiva aprobación.                                                                                                                                                                                                                                                                                                                                                                                         ACTA DE SUSPENSIÓN 2  CONTRATO DE PRESTACIÓN DE SERVICIOS 267-2025-CPS- P (127822)  FECHA SUSPENSIÓN 1  14 de agosto de 2025 PLAZO DE SUSPENSIÓN I Dieciocho (18) días .FECHA DE REINICIACIÓN I 01 de septiembre 2025 FECHA DE TERMINACIÓN  SUSPENSION 1 FECHA SUSPENSION 2:01 de septiembre de 2025 -veinticuatro (24) días  PLAZO DE SUSPENSION 2 :28 de diciembre de 2025 FECHA DE REINICIACIÓN 2  25 de septiembre de 2025 El día 01 de septiembre de 2025, el Contratista EDWIN ROBERTO QUILAGUY 
GARZON y el Alcalde Local de Sumapaz, DIEGO RAMIRO GARCÍA BEJARANO, de acuerdo con la solicitud de modificación No. 3 con memorando No. 20257020022273, 
mediante la cual solicitó la suspensión del contrato 267-2025-CPS-P (127822), por el término de veinticuatro (24) días calendario, por motivos de incapacidad medica; se realiza SUSPENSIÓN 2 del CONTRATO DE PRESTACIÓN DE SERVICIOS No. 267-2025- CPS-P (127822), celebrado entre las partes, a partir del primero 01 de septiembre de 2025 con reinicio el día veinticinco (25) de septiembre de 2025                                                                                                                                                                                                                                                                                                                                                                                         ACTA DE SUSPENSIÓN No. 3 CONTRATO DE PRESTACIÓN DE SERVICIOS 267-2025-CPS-P (127822) FECHA SUSPENSIÓN 3:25 de septiembre de 2025.PLAZO DE SUSPENSIÓN 3 :onces (11) días.El día 25 de septiembre de 2025, el Contratista EDWIN ROBERTO QUILAGUY GARZÓN y el Alcalde Local de Sumapaz, DIEGO RAMIRO GARCÍA BEJARANO, de acuerdo con la solicitud de modificación No. 4 con memorando No. 20257020024723, mediante la cual solicitó la ampliación de la suspensión del contrato 267-2025-CPS-P (127822), por el término de once (11) días calendario, por motivos de incapacidad medica; se realiza SUSPENSIÓN No. 3 del CONTRATO DE PRESTACIÓN DE SERVICIOS No. 267-2025-CPS-P (127822), celebrado entre las partes, a partir del  primero 25 de septiembre de 2025 con reinicio el día seis (06) de octubre de 2025; para lo cual se deberá suscribir acta de reinicio.                                                                                   ACTA DE REINICIO 3 CONTRATO DE PRESTACIÓN DE SERVICIOS 267-2025-CPS-P (127822) ,El día 06 de octubre de 2025, se suscribe la presente acta de reinicio del contrato de Prestación de Servicios No. 267-2025-CPS-P (127822), celebrado entre el señor EDWIN ROBERTO QUILAGUY GARZON en calidad de contratista y el señor DIEGO RAMIRO GARCÍA BEJARANO en su condición de Alcalde Local de Sumapaz. Las partes acuerdan que el contrato mencionado se reinicia a partir de la fecha de suscripción de esta acta, esto es, el seis (06) de octubre de 2025, y su ejecución se extenderá hasta el día primero (01) de febrero de 2026
</t>
  </si>
  <si>
    <t>1. Brindar la prestación del servicio de asistencia técnica a pequeños y medianos productores locales para el mejoramiento de la producción, la transformación y la comercialización, realizando las actividades médico-veterinarias que se requieran. 2. Atender, hacer seguimiento y reporte de las urgencias médico-veterinarias que se requieran por parte del FDRS y/o la comunidad; tratando a los animales lesionados o enfermos, prescribiendo y administrando medicación, curando heridas, y/o realizando operaciones quirúrgicas de baja complejidad. Posteriormente, se deben realizar los respectivos reportes de atención y seguimiento realizados. 3. Realizar atención de urgencias médicos veterinarias que se requiera, jornadas de educación y sensibilización sobre la protección y el bienestar animal y jornadas de esterilización que se realice, jornadas de brigadas medico veterinaria, presentándose soportes y evidencia del servicio. 4.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5. Consolidar la información de los animales atendidos estableciendo la naturaleza de las enfermedades, los desórdenes o las lesiones. Realizar la exploración clínica de los animales y elaborar su historial clínico. 6. Asistir a los espacios de participación, reuniones, comités de contratación, capacitaciones, comités de seguimiento que sea convocado, designados, y/o delegado. 7. Realizar inseminación artificial en caso tal que no se encuentre el técnico para no perder la oportunidad de los celos presentados de manera natural y/o implementar sincronización de celos en las hembras bovinas que requieran el tratamiento. 8. Prestar apoyo profesional para desarrollar el componente pecuario en la línea de ordenamiento de finca y realizar jornadas de capacitación médico veterinarias a los productores rurales. 9. Entregar los registros, actas, bases de datos, entre otra documentación de cada una de los predios intervenidos. 10. Las demás actividades que demande la administración local que corresponda a la naturaleza del contrato y que sean necesarias para la consecución del fin del objeto contractual.</t>
  </si>
  <si>
    <t>Nivel academico: profesional; profesion(es): agronomía,medicina veterinaria, medicina veterinaria y zootecnia; observacion(es): título profesional en nbc agronomía, veterinaria y afines. con 24 meses de experiencia profesional</t>
  </si>
  <si>
    <t>268-2025-CPS-P (128156)</t>
  </si>
  <si>
    <t>MARIA CAMILA UMAÑA RUIZ</t>
  </si>
  <si>
    <t>CO1.PCCNTR.7597508</t>
  </si>
  <si>
    <t xml:space="preserve">
PRESTAR LOS SERVICIOS PROFESIONALES PARA APOYAR LA PLANEACIÓN, SEGUIMIENTO, EJECUCIÓN Y CONTROL DE LOS PROYECTOS AMBIENTALES Y DE DESARROLLO RURAL SOSTENIBLE, DEL FONDO DE DESARROLLO RURAL DE SUMAPAZ</t>
  </si>
  <si>
    <t>269-2025-CPS-P (127512)</t>
  </si>
  <si>
    <t>CO1.PCCNTR.7597715</t>
  </si>
  <si>
    <t>270-2025-CPS-AG (126252)</t>
  </si>
  <si>
    <t>KEVIN SMITH VEGA TAUTIVA</t>
  </si>
  <si>
    <t>CO1.PCCNTR.7597532</t>
  </si>
  <si>
    <t xml:space="preserve">ADICIÓN Y PRORROGA NÚMERO 1° AL CONTRATO DE PRESTACIÓN DE SERVICIOS NO. 270-2025-CPS-AG (126252) CELEBRADO ENTRE EL FONDO DE DESARROLLO RURAL DE SUMAPAZ Y GERALDINE KEVIN SMITH VEGA TAUTIVACLÁUSULA PRIMERA. – ADICIONAR el Contrato De Prestación De Servicios No 270-2025-CPS-AG (126252), 
en la suma de suma de DIEZ MILLONES SEISCIENTOS CINCUENTA MIL PESOS M/CTE ($10.650.000), del rubro O230117459920242671 “Asistencia técnica agropecuaria y educación ambiental en la localidad de Sumapaz”,  de conformidad con las consideraciones aquí señaladas, para un total del contrato de TREINTA Y UN MILLONES 
NOVECIENTOS CINCUENTA MIL PESOS M/CTE ($ 31.950.000).    CLÁUSULA SEGUNDA. - PRORROGAR el plazo de ejecución del Contrato De Prestación De Servicios 270-2025
CPS-AG (126252), por el término de TRES (03) MESES calendario a partir del ONCE DE (11) DE SEPTIEMBRE DE 2025 y hasta el DIEZ (10) DE DICIEMBRE DE 2025. </t>
  </si>
  <si>
    <t>FDRSCD-205-2025 (131459)</t>
  </si>
  <si>
    <t>271-2025-CPS-P (131459)</t>
  </si>
  <si>
    <t>JAMILTON ENRIQUE CUBIDES GAITAN CEDIDO A CATERIN BERNAL CARRION CEDIDO A VIRNA ELISA ESPITIA MORENO</t>
  </si>
  <si>
    <t>https://community.secop.gov.co/Public/Tendering/OpportunityDetail/Index?noticeUID=CO1.NTC.7762687&amp;isFromPublicArea=True&amp;isModal=False</t>
  </si>
  <si>
    <t>CO1.BDOS.7747386</t>
  </si>
  <si>
    <t>CO1.PCCNTR.7598156</t>
  </si>
  <si>
    <t>PRESTAR SUS SERVICIOS PROFESIONALES EN LA FORMULACIÓN Y APOYO A LA SUPERVISIÓN DE PROYECTOS DE INVERSIÓN DEL PLAN DE DESARROLLO LOCAL 2025-2028 DE LA LOCALIDAD DE SUMAPAZ, EN LOS COMPONENTES SOCIALES Y DE FUNCIONAMIENTO, GARANTIZANDO EL CUMPLIMIENTO DE LAS METAS ESTABLECIDAS</t>
  </si>
  <si>
    <t>JAMILTON:80069481//CATERIN: 1012398831//VIRNA:52107842</t>
  </si>
  <si>
    <t xml:space="preserve">CESIÓN Y CLAUSULADO DEL CONTRATO DE PRESTACIÓN DE SERVICIOS NÚMERO 271-2025-CPS-P (131459), CELEBRADO ENTRE EL FONDO DE DESARROLLO RURAL DE SUMAPAZ, JAMILTON CUBIDES GAITAN Y CATERIN BERNAL CARRION .LA CESIONARIA iniciará la ejecución del CONTRATO DE PRESTACIÓN DE SERVICIOS No 271-2025-CPS-P (131459) a partir del veintiocho (28) de abril de 2025 hasta el diez (10) de septiembre de 2025.                                                                                                                                                                                                                                              ADICIÓN Y PRORROGA NÚMERO 1° AL CONTRATO DE PRESTACIÓN DE SERVICIOS  NO. 271-2025-CPS-P (131459), CELEBRADO ENTRE EL FONDO DE DESARROLLO RURAL DE SUMAPAZ Y CATERIN BERNAL CARRION.CLÁUSULA PRIMERA. – ADICIONAR el Contrato De Prestación De Servicios No. 271-2025-CPS-P (131459), en la suma de QUINCE MILLONES DE PESOS M/CTE ($ 15.000.000) del rubro O230117459920242327 “Fortalecimiento Institucional y sedes administrativas”, de conformidad con las consideraciones aquí señaladas, para un 
total del contrato de CUARENTA Y CINCO MILLONES DE PESOS M/CTE ($ 45.000.000),  CLÁUSULA SEGUNDA. - PRORROGAR el plazo de ejecución del Contrato De Prestación De Servicios No. 271-2025-CPS-P (131459), por el término de TRES (03) MESES calendario a partir del ONCE (11) de SEPTIEMBRE de 2025 y hasta el DIEZ (10) de DICIEMBRE de 2025.                                         CESIÓN Y CLAUSULADO DEL CONTRATO DE PRESTACIÓN DE SERVICIOS NÚMERO  271-2025-CPS-P (131459) CELEBRADO ENTRE EL FONDO DE DESARROLLO RURAL DE SUMAPAZ, CATERIN BERNAL CARRION Y VIRNA ELISA ESPITIA MORENO.EL CESIONARIO iniciará la ejecución del CONTRATO DE PRESTACIÓN DE SERVICIOS No 271-2025-CPS-P (131459), a partir del PRIMERO (01) de OCTUBRE de 2025 hasta el DIEZ (10) de DICIEMBRE de 2025.                                                                                                                                                                                                                                     ACTA DE TERMINACIÓN BILATERAL DEL CONTRATO DE PRESTACIÓN DE SERVICIOS NÚMERO 271-2025-CPS-P (131459), CELEBRADO ENTRE EL FONDO DE DESARROLLO RURAL DE SUMAPAZ Y VIRNA LISA ESPITIA MORENO,deciden dar por terminada la ejecución del CONTRATO DE PRESTACIÓN DE SERVICIOS No. 271-2025-CPS-P (131459), se fija como fecha de finalización de las actividades contractuales el día 14 DE NOVIEMBRE DE 2025, último día que generará cobro, y como fecha de terminación formal el día 15 DE NOVIEMBRE DE 2025. No obstante, dado que la terminación formal ocurre en un día no hábil, el registro de dicha terminación se realizará el día 18 de noviembre de 2025. </t>
  </si>
  <si>
    <t xml:space="preserve">Nivel academico: profesional; profesion(es): administración pública,finanzas y Vomercio exterior,finanzas y relaciones internacionales, ingeniería industrial,finanzas, gobierno y relaciones internacionales,administración de empresas,administración finanzas,finanzas y negocios internacionales,finanzas y comercio internacional,profesional en ciencias economicas,profesional en ciencias administrativas.titulo profesional en finanzas y relaciones, ingeniera industrial, ciencias economicas, ciencias administrativas con tarjeta profesional vigente. con 24 meses de experiencia profesional </t>
  </si>
  <si>
    <t>Un año de experiencia laboral</t>
  </si>
  <si>
    <t>272-2025-CPS-AG (127989)</t>
  </si>
  <si>
    <t>CO1.PCCNTR.7597453</t>
  </si>
  <si>
    <t xml:space="preserve">ADICIÓN Y PRORROGA NÚMERO 1° AL CONTRATO DE PRESTACIÓN DE SERVICIOS NO. 272-2025-CPS-AG (127989), CELEBRADO ENTRE EL FONDO DE DESARROLLO RURAL DE SUMAPAZ Y CLAUDIA PATRICIA GAMBA CASTRO.CLÁUSULA PRIMERA. – ADICIONAR el Contrato De Prestación De Servicios No. 272-2025-CPS-AG (127989), en la suma de OCHO MILLONES QUINIENTOS CINCO MIL PESOS M/CTE ($8.505.000) del rubro O230117459920242230 “Por una mejor convivencia en Sumapaz”, de conformidad con las consideraciones aquí señaladas, para un total del contrato de VEINTE CINCO MILLONES QUINIENTOS QUINCE MIL PESOS M/CTE ($ 25.515.000). 
CLÁUSULA SEGUNDA. - PRORROGAR el plazo de ejecución del Contrato De Prestación De Servicios No. 272-2025-CPS-AG (127989), por el término de TRES (03) MESES calendario a partir del catorce 14 de septiembre de 2025 y hasta el trece (13) de diciembre de 2025.  </t>
  </si>
  <si>
    <t>273-2025-CPS-P (127847)</t>
  </si>
  <si>
    <t>YOLGUER ALEJANDRO RIVERA CAMACHO</t>
  </si>
  <si>
    <t>CO1.PCCNTR.7599446</t>
  </si>
  <si>
    <t>FDRSCD-206-2025 (131458)</t>
  </si>
  <si>
    <t>274-2025-CPS-AG (131458)</t>
  </si>
  <si>
    <t>https://community.secop.gov.co/Public/Tendering/OpportunityDetail/Index?noticeUID=CO1.NTC.7764774&amp;isFromPublicArea=True&amp;isModal=False</t>
  </si>
  <si>
    <t>CO1.BDOS.7749360</t>
  </si>
  <si>
    <t>CO1.PCCNTR.7599555</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</si>
  <si>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</si>
  <si>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ADICIÓN Y PRORROGA NÚMERO 1° AL CONTRATO DE PRESTACIÓN DE SERVICIOS NO. 274-2025-CPS-AG (131458), CELEBRADO ENTRE EL FONDO DE DESARROLLO RURAL DE SUMAPAZ Y CRISTIAN ANDRES VASQUEZ CHINGATE.CLÁUSULA PRIMERA. – ADICIONAR el Contrato De Prestación De Servicios No. 274-2025-CPS-AG (131458), en la suma de TRECE MILLONES SETECIENTOS CUARENTA MIL PESOS M/CTE ($ 13.740.000) del rubro O230117459920242398 “Cuidado y protección para la población Vulnerable de Sumapaz”, de conformidad con las 
consideraciones aquí señaladas, para un total del contrato de CUARENTA Y UN MILLONES DOSCIENTOS VEINTE MIL PESOS M/CTE ($ 41.220.000),  
CLÁUSULA SEGUNDA. - PRORROGAR el plazo de ejecución del Contrato De Prestación De Servicios No. 2742025-CPS-AG (131458), por el término de TRES (03) MESES calendario a partir del ONCE (11) de SEPTIEMBRE de 2025 y hasta el DIEZ (10) de DICIEMBRE de 2025. </t>
  </si>
  <si>
    <t>1. Registrar en los tiempos establecidos con oportunidad y calidad las novedades y actuaciones relacionadas (Cambios de estados, ingresos, egresos, traslados, solicitud de bloqueos) de acuerdo con la implementación de los procedimientos establecidos para la operación y prestación del servicio de apoyos económicos para personas mayores ¿ Apoyo Económico Tipo C, así como los actos administrativos. 2. Registrar con oportunidad y calidad en el aplicativo de focalización los datos de las personas mayores que solicitan el servicio, y/o que se encuentran atendidas y/o vinculadas al servicio de apoyo económico para personas mayores, teniendo en cuenta los instructivos que para tal efecto expida la Entidad. 3. Registrar en el SIRBE, con calidad y oportunidad la actualización de la información de las personas mayores en estado "En Atención", de acuerdo con los instructivos, protocolos, procedimientos en los tiempos establecidos por la SDIS y la Subdirección para la Vejez. 4. Realizar las consultas y cruces de bases de datos en SIRBE, VUR, Fosyga, Ruaf Registraduría, Inhumados, rama judicial, comprobador de derechos, DNP (Lugar puntaje de SISBEN) y las demás consultas que permitan identificar alguna novedad de los participantes del servicio. 5. Apoyar en la implementación de los procedimientos generales, procedimientos específicos, protocolos e instructivos establecidos por la Entidad para la operación y prestación del servicio Apoyos Económicos para Personas Mayores y el procedimiento de gestión de cartera. Así como apoyar el desarrollo de las actividades de los servicios de la Subdirección para la Vejez. 6. Clasificar, ordenar y archivar la documentación que genera el servicio de Apoyos Económicos para Personas Mayores, de acuerdo con la normatividad vigente y los procedimientos establecidos por la Entidad, procurando el adecuado manejo y conservación de la documentación generada con ocasión de la prestación del servicio. 7. Brindar la información requerida para dar respuesta a solicitudes de los ciudadanos, entes de control y demás agentes internos y externos o para la elaboración de informes o presentaciones requeridas, con calidad y oportunidad. 8. Preparar, asistir y participar en los consejos, comités, comisiones, reuniones, mesas y/o demás espacios que indique el supervisor del contrato o sea convocado, socializando con oportunidad las actividades e información que de ellas se deriven. 9.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10. Apoyar las contingencias y emergencias del Distrito Capital, de acuerdo con la normatividad, los lineamientos y protocolos establecidos por la administración Distrital y el Gobierno Nacional, 11. Cumplir con las demás actividades designadas por el supervisor del contrato relacionadas con el objeto contractual</t>
  </si>
  <si>
    <t>Nivel academico: técnico; profesion(es): técnico profesional en gestión empresarial,tecnico en administracion de empresas,tecnologia en administracion empresarial,tecnico en asistencia administrativa,tecnologo en gestión administrativa,tecnico laboral por competencias en auxiliar administrativo,técnico laboral en auxiliar contable y financiero; observacion(es): título de formación técnica y/o tecnológica, o acreditación y aprobación del 50% o más de un plan de estudios de una carrera profesional. con 72 meses o más de experiencia laboral.</t>
  </si>
  <si>
    <t>275-2025-CPS-P (124819)</t>
  </si>
  <si>
    <t>CO1.PCCNTR.7598889</t>
  </si>
  <si>
    <t>FDRSCD-207-2025 (131263)</t>
  </si>
  <si>
    <t>276-2025-CPS-P (131263)</t>
  </si>
  <si>
    <t>NAOMI VICTORIA MOSQUERA LOZANO CEDIDO A ANGELICA MARÍA GARCIA VILLAMARÍN</t>
  </si>
  <si>
    <t>https://community.secop.gov.co/Public/Tendering/OpportunityDetail/Index?noticeUID=CO1.NTC.7765093&amp;isFromPublicArea=True&amp;isModal=False</t>
  </si>
  <si>
    <t>CO1.BDOS.7750118</t>
  </si>
  <si>
    <t>CO1.PCCNTR.7600013</t>
  </si>
  <si>
    <t>PRESTAR SERVICIOS PROFESIONALES PSICOSOCIALES PARA DESARROLLAR ACCIONES Y ESTRATEGIAS ORIENTADAS A LA PREVENCIÓN DE VIOLENCIA INFANTIL, VIOLENCIA INTRAFAMILIAR Y/O VIOLENCIA SEXUAL Y LA PROMOCIÓN DEL BUEN TRATO</t>
  </si>
  <si>
    <t>NAOMI: 1010227524//AMGELICA:1019127487</t>
  </si>
  <si>
    <t xml:space="preserve">CESIÓN Y CLAUSULADO DEL CONTRATO DE PRESTACIÓN DE SERVICIOS NÚMERO 276-2025-CPS-P (131263) CELEBRADO ENTRE EL FONDO DE DESARROLLO RURAL DE SUMAPAZ, NAOMI VICTORIA MOSQUERA LOZANO Y ANGELICA MARIA GARCIA VILLAMIZAR.EL CESIONARIO acepta todas las obligaciones transferidas por LA CEDENTE 
y acepta todas las cláusulas estipuladas en el CONTRATO DE PRESTACIÓN DE SERVICIOS No. 2762025-CPS-P (131263) y en su clausulado, las cuales declara conocer y acepta en su integridad. TERCERA: EL CESIONARIO iniciará la ejecución del CONTRATO DE PRESTACIÓN DE SERVICIOS No 276 2025-CPS-P (131263), a partir del TRES (03) de ABRIL de 2025 hasta el DIEZ (10) de SEPTIEMBRE de 2025.                                                                                                                                                                                                                                                                                                                            ADICIÓN Y PRORROGA Y ACLARATORIO NÚMERO 1° AL CONTRATO DE PRESTACIÓN DE SERVICIOS  NO. 276-2025-CPS-P (131263), CELEBRADO ENTRE EL FONDO DE DESARROLLO RURAL DE SUMAPAZ Y ANGELICA MARÍA GARCÍA VILLAMARIN.CLÁUSULA PRIMERA. – ADICIONAR el Contrato De Prestación De Servicios No. 276-2025-CPS-P (131263), en 
la suma de DIECINUEVE MILLLONES QUINIENTOS MIL PESOS M/CTE ($ 19.500.000) del rubro O230117459920242541 “Bienestar para las Mujeres de Sumapaz”, de conformidad con las consideraciones aquí señaladas, para un total del contrato de CINCUENTA Y OCHO MILLONES QUINIENTOS MIL PESOS 
M/CTE ($ 58.500.000),  CLÁUSULA SEGUNDA. - PRORROGAR el plazo de ejecución del Contrato De Prestación De Servicios No. 276-2025-CPS-P (131263), por el término de TRES (03) MESES calendario a partir del ONCE (11) de SEPTIEMBRE de 2025 y hasta el DIEZ (10) de DICIEMBRE de 2025.  </t>
  </si>
  <si>
    <t>1. Realizar las actividades de apoyo para la gestión de los compromisos constituidos en las obligaciones relacionados con la ejecución de contratos con objeto relacionado con la prevención de violencias y promoción del buen trato. 2. Brindar acompañamiento en la formulación de los componentes y el proyecto relacionado con la prevención de violencias y promoción del buen trato. 3. Realizar el apoyo a la supervisión en los contratos para los cuales sea designado, actividad en la cual deberá dar cumplimiento al manual de supervisión e interventoría de la SDG 4. Realizar la proyección y revisión de documentos relacionados con violencia y promoción del buen trato que deban ser conocidos y tramitados por el ordenador del gasto 5. Trabajar en talleres y metodologías para prevención de violencias y de buen trato en la localidad de Sumapaz. 6. Brindar apoyo psicosocial y de seguimiento a los casos de violencia intrafamiliar presentados en la localidad de Sumapaz. 7. Las demás que demande la administración local que corresponda a la naturaleza del contrato y que sean necesarias para la consecución del fin del objeto contractual.</t>
  </si>
  <si>
    <t>Nivel academico: profesional; profesion(es): ciencias sociales trabajo social,sociología,ciencias humanas; observacion(es): profesional en nbc ciencias sociales y humanas o sociologia, trabajo social y afines. con 24 meses de experiencia profesiona</t>
  </si>
  <si>
    <t>FDRSCD-208-2025 (127739)</t>
  </si>
  <si>
    <t>277-2025-CPS-P (127739)</t>
  </si>
  <si>
    <t>LUZ ANGELA MORALES HILARIÓN</t>
  </si>
  <si>
    <t>https://community.secop.gov.co/Public/Tendering/OpportunityDetail/Index?noticeUID=CO1.NTC.7764362&amp;isFromPublicArea=True&amp;isModal=False</t>
  </si>
  <si>
    <t>CO1.BDOS.7749744</t>
  </si>
  <si>
    <t>CO1.PCCNTR.7599504</t>
  </si>
  <si>
    <t>PRESTAR LOS SERVICIOS TECNÓLOGOS PARA APOYAR LOS PROCESOS ADMINISTRATIVOS QUE SE ADELANTAN EN EL DESPACHO DE LA ALCALDÍA LOCAL DE SUMAPAZ.</t>
  </si>
  <si>
    <t>ADICIÓN Y PRORROGA NÚMERO 1° AL CONTRATO DE PRESTACIÓN DE SERVICIOS NO. 277-2025-CPS-P (127739), CELEBRADO ENTRE EL FONDO DE DESARROLLO RURAL DE SUMAPAZ Y LUZ ANGELA MORALES HILARIÓN.CLÁUSULA PRIMERA. – ADICIONAR el Contrato De Prestación De Servicios No. 277-2025-CPS-P (127739), en la suma de NUEVE MILLONES NOVECIENTOS MIL PESOS M/CTE ($9.900.000) del rubro O230117459920242327 “Fortalecimiento Institucional y sedes administrativas”, de conformidad con las consideraciones aquí señaladas, para un total del contrato de VEINTINUEVE MILLONES SETECIENTOS MIL PESOS M/CTE ($ 29.700.000). CLÁUSULA SEGUNDA. - PRORROGAR el plazo de ejecución del Contrato De Prestación De Servicios No. 277-2025-CPS-P (127739), por el término de TRES (03) MESES calendario a partir del ONCE (11) de SEPTIEMBRE de 2025 y hasta el DIEZ (10) de DICIEMBRE de 2025.</t>
  </si>
  <si>
    <t>1. Apoyar técnicamente la gestión de los profesionales en la elaboración de informes, documentos y respuestas a derechos de petición y demás requerimientos, así como en el manejo, control y seguimiento de los aplicativos institucionales (Correos, Orfeo, Sipse entre otros). 2. Apoyar a los profesionales a quienes se les ha designado el apoyo a la supervisión de contratos, en la revisión de pago de los aportes parafiscales. 3. Apoyar al Área de Gestión de Desarrollo Local, en la ejecución y seguimiento de los procesos y procedimientos de gestión administrativa conforme a los lineamientos distritales definidos y el marco de la normatividad vigente. 4. Brindar apoyo al Área de Gestión de Desarrollo Local, en la revisión de cuentas de cobro, y el seguimiento al proceso de pagos, de acuerdo con los lineamientos e instructivos establecidos por la SDG para dicho proceso 5. Asistir a las reuniones, comités de contratación, capacitaciones, comités de seguimiento a la ejecución contractual entre otros y hacer partes de los comités que delegue el alcalde. 6. Las demás que demande la administración local que corresponda a la naturaleza del contrato y que sean necesarias para la consecución del fin del objeto contractual.</t>
  </si>
  <si>
    <t>Nivel academico: técnico; profesion(es): ciencias sociales, ciencias humanas,tecnico o tecnologo en ciencias sociales y humanidades,tecnico en asistencia administrativa,tecnico en administracion de empresas,técnico en administración; observacion(es): título técnico o tecnologo en ciencias adminsitrativas, economicas, sociales y /o humanas o acreditar la aprobación de más del 50% de un plan de estudios de una carrera profesional. sin experiencia laboral</t>
  </si>
  <si>
    <t>FDRSCD-209-2025 (130938)</t>
  </si>
  <si>
    <t>278-2025-CPS-P (130938)</t>
  </si>
  <si>
    <t>DIANA CAROLINA MOSQUERA PANIAGUA</t>
  </si>
  <si>
    <t>https://community.secop.gov.co/Public/Tendering/OpportunityDetail/Index?noticeUID=CO1.NTC.7765412&amp;isFromPublicArea=True&amp;isModal=False</t>
  </si>
  <si>
    <t>CO1.BDOS.7750130</t>
  </si>
  <si>
    <t>CO1.PCCNTR.7600202</t>
  </si>
  <si>
    <t>PRESTAR LOS SERVICIOS PROFESIONALES PARA GARANTIZAR APOYO, PROMOCIÓN, ACOMPAÑAMIENTO Y ARTICULACIÓN DE LAS INSTANCIAS DE COORDINACIÓN INTERINSTITUCIONALES PARA LA GESTIÓN TERRITORIAL, LA PARTICIPACIÓN, LA CONVIVENCIA, LA SEGURIDAD HUMANA, LA PREVENCIÓN DE CONFLICTOS, LOS DERECHOS HUMANOS -DDHH- Y DIÁLOGO SOCIAL EN EL MARCO DEL PROYECTO - POR UNA MEJOR CONVIVENCIA EN SUMAPAZ</t>
  </si>
  <si>
    <t>1. Acompañar la articulación, orientación y concertación de las acciones de la Alcaldía Local en materia de promoción local de la participación, el fortalecimiento de la sociedad civil y sus organizaciones sociales desde una gestión territorial con enfoque de Diálogo Social y DDHH. 2. Asistir y apoyar la realización y/o participar en las reuniones de carácter ordinario y/o extraordinario de las instancias de participación y/o de Gobierno de la localidad que le sean asignadas por el alcalde(sa) Local con el enfoque de diálogo social, convivencia y DDHH según las indicaciones de la Alcaldía Local. 3. Apoyar acciones, estrategias y formulación de proyectos el diálogo social, la convivencia y los DDHH, que se financien con recursos del Fondo de Desarrollo Local, en especial el Observatorio Local de DDHH para la implementación de la política pública y del Sistema Distrital de DDHH con enfoque diferencial campesino y territorial de la localidad de Sumapaz. 4. Apoyar en el trámite y respuesta de los requerimientos y peticiones relacionados con el tema de gestión territorial, diálogo social, convivencia y DDHH, que se requieran manejado las aplicaciones, plataformas y tecnologías requeridas en el apoyo del trámite y respuesta de los requerimientos y peticiones relacionadas con las obligaciones. 5. Acompañar y articular acciones en la etapa precontractual, contractual y poscontractual así como en la supervisión de contratos y convenios de los proyectos de inversión relacionados con gestión territorial, diálogo social, convivencia, participación ciudadana y DDHH, que se financien con recursos del Fondo de Desarrollo Rural de Sumapaz. 6. Diseñar, implementar y consolidar análisis y diagnósticos sectoriales o poblacionales suministrados por las instituciones y la comunidad con presencia en lo local, cuando así se requiera para las diferentes instancias e instituciones. 7. Las demás que demande la Administración Local a través de su supervisor o apoyo a la supervisión designado, que correspondan a la naturaleza del contrato y que sean necesarias para la consecución del fin del objeto contractual.</t>
  </si>
  <si>
    <t>Nivel academico: profesional; profesion(es): ciencias sociales,derecho, sociología,antropología,ciencias humanas; observacion(es): profesional nbc derecho y afines, o antropologia y artes liberales, otros de ciencias sociales y humanas. con 24 meses de experiencia profesional.</t>
  </si>
  <si>
    <t>279-2025-CPS-P (126424)</t>
  </si>
  <si>
    <t>CO1.PCCNTR.7599445</t>
  </si>
  <si>
    <t>FDRSCD-211-2025 (136314)</t>
  </si>
  <si>
    <t>280-2025-CPS-AG (136314)</t>
  </si>
  <si>
    <t xml:space="preserve">ClARIBEL MARTINEZ HILARIÓN CEDIDO A DEISY KATHERIN PULIDO MARTINEZ CEDIDO A MONICA LORENA MORENO GUTIERREZ </t>
  </si>
  <si>
    <t>https://community.secop.gov.co/Public/Tendering/OpportunityDetail/Index?noticeUID=CO1.NTC.7768808&amp;isFromPublicArea=True&amp;isModal=False</t>
  </si>
  <si>
    <t>CO1.BDOS.7751889</t>
  </si>
  <si>
    <t>CO1.PCCNTR.7602522</t>
  </si>
  <si>
    <t>BRINDAR LOS SERVICIOS TÉCNICOS PARA ACOMPAÑARA LAS INSTANCIAS DE PARTICIPACIÓN Y ORGANIZACIONES SOCIALES EN EL FORTALECIMIENTO DE LOS PLANES DE ACCIÓN. 2696</t>
  </si>
  <si>
    <t>PLANEACIÓN MUJER Y GENERO</t>
  </si>
  <si>
    <t>CLARIBEL:52373257// DEISY:1023032719//MONICA:1032656000</t>
  </si>
  <si>
    <t xml:space="preserve">CESIÓN Y CLAUSULADO DEL CONTRATO DE PRESTACIÓN DE SERVICIOS NÚMERO 280-2025-CPS-AG (136314) CELEBRADO ENTRE EL FONDO DE DESARROLLO RURAL DE SUMAPAZ, CLARIBEL MARTÍNEZ HILARIÓN Y DEISY KATHERIN PULIDO MARTINEZ.LA CESIONARIA iniciará la ejecución del CONTRATO DE PRESTACIÓN DE SERVICIOS DE APOYO A LA GESTIÓN No. 280-2025-CPS-AG (136314) a partir del ONCE (11) de ABRIL de 2025 hasta el TRECE (13) de SEPTIEMBRE de 2025.                                                                                                                                                             CESIÓN Y CLAUSULADO DEL CONTRATO DE PRESTACIÓN DE SERVICIOS NÚMERO 280-2025CPS-AG (136314) CELEBRADO ENTRE EL FONDO  DE DESARROLLO RURAL DE SUMAPAZ, DEISY  KATHERIN PULIDO MARTINEZ Y MONICA LORENA MORENO GUTIERREZ.LA CESIONARIA iniciará  la ejecución del CONTRATO DE PRESTACIÓN DE SERVICIOS DE APOYO A LA GESTIÓN No. 280-2025-CPS-AG (136314) a partir del SEIS (06) de JUNIO de 2025 hasta el TRECE (13) de SEPTIEMBRE de 2025.                                                                                                                                ADICIÓN Y PRORROGA NÚMERO 1° AL CONTRATO DE PRESTACIÓN DE SERVICIOS  NO.  280-2025-CPS-AG (136314), CELEBRADO ENTRE EL FONDO DE DESARROLLO RURAL DE 
SUMAPAZ Y MONICA LORENA MORENO GUTIÉRREZ. CLÁUSULA PRIMERA. – ADICIONAR el Contrato De Prestación De Servicios No. 280-2025-CPS-AG (136314), 
en  la suma de DIEZ MILLONES OCHENTA MIL PESOS M/CTE ($10.080.000), del rubro  O230117459920242696 “Participación incidente en Sumapaz”, de conformidad con las consideraciones aquí señaladas,  para un total del contrato de TREINTA MILLONES DOSCIENTOS CUARENTA MIL PESOS M/CTE ($ 30.240.000),  CLÁUSULA SEGUNDA. - PRORROGAR el plazo de ejecución del Contrato De Prestación De Servicios No. 280-2025-CPS-AG (136314),  por el término de TRES (03) MESES calendario a partir del CATORCE (14) de SEPTIEMBRE de 2025 y hasta el TRECE (13) de DICIEMBRE de 2025.. </t>
  </si>
  <si>
    <t>1. Apoyar técnicamente la formulación, discusión y aprobación de la propuesta de Plan de Desarrollo Local. 2. Brindar acompañamiento y establecer estrategias de participación efectiva con la ciudadanía para la formulación del Plan del Desarrollo Local. 3. Compilar, procesar y sistematizar los insumos subyacentes del levantamiento de información comunitaria y encuentros ciudadanos. 4. Asistir, convocar y divulgar las reuniones solicitadas por la supervisión en representación del FDRS en torno a la construcción del Plan de Desarrollo Local 5. Apoyar en la elaboración de actas, informes, y demás documentos requeridos por la supervisión. 6. Las demás que demande la administración local que corresponda a la naturaleza del contrato y que sean necesarias para la consecución del fin del objeto contractual.</t>
  </si>
  <si>
    <t>Nivel academico: técnico; profesion(es): tecnico laboral en psicologia y trabajo social comunitario; observacion(es): título de formación técnica y/o tecnológica, o acreditación y aprobación del 50% o más de un plan de estudios de una carrera profesional. sin experiencia laboral</t>
  </si>
  <si>
    <t>FDRSCD-212-2025 (131440)</t>
  </si>
  <si>
    <t>281-2025-CPS-AG (131440)</t>
  </si>
  <si>
    <t>https://community.secop.gov.co/Public/Tendering/OpportunityDetail/Index?noticeUID=CO1.NTC.7765420&amp;isFromPublicArea=True&amp;isModal=False</t>
  </si>
  <si>
    <t>CO1.BDOS.7750159</t>
  </si>
  <si>
    <t>CO1.PCCNTR.7600025</t>
  </si>
  <si>
    <t>PRESTAR LOS SERVICIOS COMO TÉCNICO PARA APOYAR LAS ACTIVIDADES DE MANTENIMIENTO Y CONTROL DE LA MAQUINARIA PESADA DE PROPIEDAD DEL FONDO DE DESARROLLO RURAL DE SUMAPAZ</t>
  </si>
  <si>
    <t xml:space="preserve">ADICIÓN Y PRORROGA NÚMERO 1° AL CONTRATO DE PRESTACIÓN DE SERVICIOS NO. 281-2025-CPS-AG (131440), CELEBRADO ENTRE EL FONDO DE DESARROLLO RURAL DE SUMAPAZ Y DIANA ALEJANDRA VARGAS MARTINEZ.CLÁUSULA PRIMERA. – ADICIONAR el Contrato De Prestación De Servicios No. 281-2025-CPS-AG (131440), en la suma de DIEZ MILLONES QUINIENTOS MIL PESOS M/CTE ($ 10.500.000) del rubro O230117459920242289 “Movilidad para Sumapaz”, de conformidad con las consideraciones aquí señaladas, para un total 
del contrato de TREINTA Y UN MILLONES QUINIENTOS MIL PESOS M/CTE ($ 31.500.000),  CLÁUSULA SEGUNDA. - PRORROGAR el plazo de ejecución del Contrato De Prestación De Servicios No. 281-2025-CPS-AG (131440), por el término de TRES (03) MESES calendario a partir del ONCE (11) de SEPTIEMBRE de 2025 y hasta el DIEZ (10) de DICIEMBRE de 2025.  </t>
  </si>
  <si>
    <t>1. Apoyar en la planeación y ejecución de los programas de mantenimiento preventivo y correctivo de los vehículos pesados y de la maquinaria de propiedad o tenencia del FDRS. 2. Apoyar a los profesionales en la verificación de los repuestos, insumos y demás procedimientos que se le realicen a los vehículos pesados y de la maquinaria de propiedad del FDRS con el fin de garantizar el correcto funcionamiento de estos 3. Apoyar la elaboración de los informes técnicos solicitados y las respuestas a la comunidad y a las entidades sobre los temas relacionados de parque automotor 4. Apoyar a los profesionales en la verificación de los informes de los contratos suscritos por el Fondo para el mantenimiento del parque automotor, dando cumplimiento al Manual de Procesos y Procedimientos para tal fin. 5. Las demás que demande la administración local que corresponda a la naturaleza del contrato y que sean necesarias para la consecución del fin del objeto contractual.</t>
  </si>
  <si>
    <t>Nivel academico: técnico; profesion(es): tecnico profesional en preimpresion, tecnico en diseño para medios impresos; observacion(es): título de formación técnica y/o tecnológica, o acreditación y aprobación del 50% o más de un plan de estudios de una carrera profesional. sin experiencia laboral</t>
  </si>
  <si>
    <t>FDRSCD-210-2025 (130519)</t>
  </si>
  <si>
    <t>282-2025-CPS-P (130519)</t>
  </si>
  <si>
    <t>OSCAR GIOVANNY CONTRERAS</t>
  </si>
  <si>
    <t>https://community.secop.gov.co/Public/Tendering/OpportunityDetail/Index?noticeUID=CO1.NTC.7768944&amp;isFromPublicArea=True&amp;isModal=False</t>
  </si>
  <si>
    <t>CO1.BDOS.7744999</t>
  </si>
  <si>
    <t>CO1.PCCNTR.7602634</t>
  </si>
  <si>
    <t>PRESTAR SERVICIOS PROFESIONALES PARA LA GESTIÓN PRESUPUESTAL Y DE TESORERÍA DEL ÁREA DE GESTIÓN DE DESARROLLO LOCAL DE LA ALCALDÍA LOCAL DE SUMAPAZZ. 2327</t>
  </si>
  <si>
    <t>1. Brindar el apoyo en el manejo de la Plataforma Bogdata para la elaboración de certificados de Disponibilidad y Registro presupuestal de las solicitudes realizadas. 2. Analizar los requisitos previos de los contratos para programar mensualmente los pagos con cargo a los recursos del Fondo de Desarrollo Rural de Sumapaz. 3. Brindar apoyo al responsable de presupuesto en la elaboración de planillas pagos a través de la Plataforma Bogdata, de los contratos vigentes del Fondo de Desarrollo Rural de Sumapaz. 4. Realizar las planillas de seguridad social de los ediles, y el personal contratista de la alcaldía que tengan nivel de riesgo 4 y 5 con respecto a ARL. 5. Realizar la elaboración de informes, respuestas a derechos de petición y demás requerimientos, solicitados por los órganos de control, entidades y comunidad en general, que corresponda a la información de presupuesto. 6. Asistir a las reuniones, comités y capacitaciones, y representar a la Administración en los espacios y en los comités que le sean designados. 7. Las demás que demande la administración local que corresponda a la naturaleza del contrato y que sean necesarias para la consecución del fin del objeto contractual y las demás que se le asignen y que surjan de la naturaleza del Contrato.</t>
  </si>
  <si>
    <t>Nivel academico: profesional; profesion(es): administración pública, contaduria pública,administración de empresas,profesional en ciencias economicas</t>
  </si>
  <si>
    <t>FDRSCD-213-2025 (127548)</t>
  </si>
  <si>
    <t>283-2025-CPS-AG (127548)</t>
  </si>
  <si>
    <t>https://community.secop.gov.co/Public/Tendering/OpportunityDetail/Index?noticeUID=CO1.NTC.7765274&amp;isFromPublicArea=True&amp;isModal=False</t>
  </si>
  <si>
    <t>CO1.BDOS.7750467</t>
  </si>
  <si>
    <t>CO1.PCCNTR.7600307</t>
  </si>
  <si>
    <t>PRESTAR SUS SERVICIOS COMO AUXILIAR ADMINISTRATIVO PARA QUE APOYE LAS ACTIVIDADES QUE SE REALIZAN EN LA GESTIÓN CULTURAL EN LA LOCALIDAD DE SUMAPAZ. 2486</t>
  </si>
  <si>
    <t xml:space="preserve">ADICIÓN Y PRORROGA NÚMERO 1° AL CONTRATO DE PRESTACIÓN DE SERVICIOS NO. 283-2025-CPS-AG (127548), CELEBRADO ENTRE EL FONDO DE DESARROLLO RURAL DE SUMAPAZ Y MARIA ALEJANDRA GOMEZ OSPINA.CLÁUSULA PRIMERA. – ADICIONAR el Contrato De Prestación De Servicios No. 283-2025-CPS-AG (127548), 
en la suma de SIETE MILLONES OCHOCIENTOS SETENTA Y CINCO MIL PESOS M/CTE ($7.875.000), del rubro O230117459920242486 “Acciones para la promoción de la cultura, tradición y costumbres sumapaceñas”, de conformidad con las consideraciones aquí señaladas, para un total del contrato de VEINTITRÉS MILLONES SEISCIENTOS VEINTICINCO MIL PESOS M/CTE ($ 23.625.000).  CLÁUSULA SEGUNDA. - PRORROGAR el plazo de ejecución del Contrato De Prestación De Servicios No. 283-2025-CPS-AG (127548), por el término de TRES (03) MESES calendario a partir del catorce (14) de septiembre de 2025 y hasta el trece (13) de diciembre de 2025.  </t>
  </si>
  <si>
    <t>1. Apoyar la construcción y socialización de la propuesta metodológica y planeación mensual de las actividades a desarrollar en el proceso de formación, sistematizando la información de los beneficiarios. 2. Contribuir con las estrategias y acciones para la implementación del Plan de Trabajo elaborado para la ejecución de la meta de Capacitar 600 Personas en los Campos Artísticos, Interculturales, Culturales y/o Patrimoniales, desarrollando los talleres musicales en los diferentes grupos poblacionales asignados, entregando semanalmente evidencias de asistencia de los participantes. 3. Fortalecer el proceso cultural de los niños, niñas, jóvenes y adultos de la localidad de Sumapaz, cumpliendo con los horarios, lugares acordados con la comunidad y demás requerimientos realizados por el FDRS, haciendo la validación de asistencia semanal.. 4. Apoyar el reporte a través de una matriz de seguimiento mensual, de avance y evaluación de los estudiantes inscritos en el proceso de la escuela de formación artística, cultural, rural y campesina, informando el estado de avance de los participantes. 5. Asistir, a las reuniones, comités, capacitaciones, entre otros, apoyar a la administración en los espacios del sector cultura y hacer parte de los comités que le sean designados, reuniones y convocatorias en donde se convoque al alcalde local y requiera técnico en temas relacionados con la formación musical impartida a los habitantes de la localidad. 6. Las demás que demande la administración local que corresponda a la naturaleza del contrato y que sean necesarias para la consecución del fin del objeto contractual.</t>
  </si>
  <si>
    <t>FDRSCD-214-2025 (125659)</t>
  </si>
  <si>
    <t>284-2025-CPS-AG (125659)</t>
  </si>
  <si>
    <t>DUVAN FELIPE IBARRA ALARCÓN</t>
  </si>
  <si>
    <t>https://community.secop.gov.co/Public/Tendering/OpportunityDetail/Index?noticeUID=CO1.NTC.7769411&amp;isFromPublicArea=True&amp;isModal=False</t>
  </si>
  <si>
    <t>CO1.BDOS.7752449</t>
  </si>
  <si>
    <t>CO1.PCCNTR.7602884</t>
  </si>
  <si>
    <t>PRESTAR LOS SERVICIOS COMO AUXILIAR ADMINISTRATIVO PARA EL CENTRO DE DOCUMENTACIÓN E INFORMACIÓN C.D.I. DE LA ALCALDÍA LOCAL DE SUMAPAZ. 2327</t>
  </si>
  <si>
    <t>1. Apoyar para que se aplique el marco normativo existente para la materia, en lo relacionado con la administración adecuada de las comunicaciones oficiales, el servicio de consulta y conservación de los documentos, acordes con la misión, visión, funciones y programas de la entidad con sujeción a las pautas y principios establecidos en la Ley, normas internas y pautas fijadas por el Archivo General de la Nación. 2. Recibir, radicar, registrar, conservar, distribuir, relacionar, clasificar y entregar la correspondencia que diariamente entra y sale del centro de correspondencia, para que sea distribuida de conformidad con los términos, plazos y condiciones legales y reglamentarias de cada documento. 3. Apoyar, tramitar y dar solución con tiempos de respuesta óptimos a las solicitudes que realicen las dependencias de la Alcaldía Local de Sumapaz, en lo referente a fotocopiado, scaner y localización de archivos físicos o en magnético que así se requiera. 4. Participar en la elaboración de informes, planillas y/o registros de constancia de entrega y salida de correspondencia, organización y archivo de los mismos, así mismo deberá guardar estricta reserva sobre los documentos a la cual tiene acceso por los asuntos de su competencia. 5. Manejar el aplicativo de gestión documental de la entidad (ORFEO), realizando el seguimiento de la correspondencia, manteniéndolo actualizado en forma diaria, así como también revisión de los correos institucionales. 6. Manejar el correo institucional, que ha sido asignado para el trámite de la correspondencia, manteniéndolo actualizado, durante el tiempo que sea necesario para apoyar el trabajo virtual. 7. Las demás que demande la Administración Local que corresponda a la naturaleza del contrato y que sean necesarias para la consecución del fin del objeto contractual.</t>
  </si>
  <si>
    <t>FDRSCD-215-2025 (126239)</t>
  </si>
  <si>
    <t>285-2025-CPS-AG (126239)</t>
  </si>
  <si>
    <t>https://community.secop.gov.co/Public/Tendering/OpportunityDetail/Index?noticeUID=CO1.NTC.7769839&amp;isFromPublicArea=True&amp;isModal=False</t>
  </si>
  <si>
    <t>CO1.BDOS.7753625</t>
  </si>
  <si>
    <t>CO1.PCCNTR.7603097</t>
  </si>
  <si>
    <t>PRESTAR LOS SERVICIOS DE APOYO ADMINISTRATIVO PARA APOYAR EL DESARROLLO DE LAS ACTIVIDADES DEL PROYECTO DE SALUD DEL FONDO DE DESARROLLO RURAL DE SUMAPAZ</t>
  </si>
  <si>
    <t xml:space="preserve">ADICIÓN Y PRORROGA NÚMERO 1° AL CONTRATO DE PRESTACIÓN DE SERVICIOS NO. 285-2025-CPS-AG (126239), CELEBRADO ENTRE EL FONDO DE DESARROLLO RURAL DE SUMAPAZ Y ANDREA CAROLINA PABÓN PABÓNCLÁUSULA PRIMERA. – ADICIONAR el Contrato De Prestación De Servicios No. 042-2025-CPS-P (124885), en  la suma de SIETE MILLONES OCHOCIENTOS SETENTA Y CINCO MIL PESOS M/CTE ($7.875.000) del rubro O230117459920242324  “Acciones para el cuidado de la salud y el bienestar de las y los Sumapaceños”, de conformidad con las consideraciones aquí señaladas, para un total del contrato de VEINTITRES MILLONES SEISCIENTOS VEINTICINCO MIL PESOS M/CTE ($$ 23.625.000),  
CLÁUSULA SEGUNDA. - PRORROGAR el plazo de ejecución del Contrato De Prestación De Servicios No. (285-2025-CPS-AG (126239),  por el término de TRES (03) MESES calendario a partir del CATORCE (14) de SEPTIEMBRE de 2025 y hasta el TRECE (13) de DICIEMBRE de 2025. </t>
  </si>
  <si>
    <t>1. Brindar su apoyo administrativo en las actividades que se desarrollan en los proyectos relacionados con el sector salud. 2. Apoyar administrativamente la revisión técnica, administrativa y documental de los informes producto de los contratos suscritos entre el FDRS y particulares, relacionados con los proyectos de salud. 3. Apoyar en la consolidación de información requerida para las respuestas a los derechos de petición y demás requerimientos de la comunidad y de otras entidades que sean asignados. 4. Atender e informar al público sobre los asuntos y trámites propios de las actividades relacionadas con lostemas de salud que le sean designados 5. Asistir a los espacios de participación del sector salud y demás comités que le sean asignados y, apoyar la elaboración de actas y demás documentos que se requieran. 6. Las demás que demande la administración local que correspondan a la naturaleza del contrato y que sean necesarias para la consecución del fin del objeto contractual.</t>
  </si>
  <si>
    <t>FDRSCD-216-2025 (130765)</t>
  </si>
  <si>
    <t>286-2025-CPS-AG (130765)</t>
  </si>
  <si>
    <t xml:space="preserve">JUAN ALEXANDER CASTELLANOS RODRIGUEZ CEDIDO A OSMAN GABRIEL BARRERA RAMIREZ. </t>
  </si>
  <si>
    <t>https://community.secop.gov.co/Public/Tendering/OpportunityDetail/Index?noticeUID=CO1.NTC.7766662&amp;isFromPublicArea=True&amp;isModal=False</t>
  </si>
  <si>
    <t>CO1.BDOS.7751906</t>
  </si>
  <si>
    <t>CO1.PCCNTR.7600870</t>
  </si>
  <si>
    <t>JUAN: 1033798427// OSMAN:1022934873</t>
  </si>
  <si>
    <t xml:space="preserve">CESIÓN Y CLAUSULADO DEL CONTRATO DE PRESTACIÓN DE SERVICIOS NÚMERO 286-2025-CPS-AG (130765) CELEBRADO ENTRE EL FONDO DE DESARROLLO RURAL DE SUMAPAZ, JUAN ALEXANDER CASTELLANOS RODRIGUEZ Y OSMAN GABRIEL BARRERA RAMIREZ.EL CESIONARIO iniciará la ejecución del CONTRATO DE PRESTACIÓN DE SERVICIOS No 286-2025-CPS-AG (130765), a partir del TRES (03) de ABRIL de 2025 hasta el DOS (02) de OCTUBRE de 2025.                                                                                                                                                                                                                     ADICIÓN Y PRORROGA NÚMERO 1° AL CONTRATO DE PRESTACIÓN DE SERVICIOS  NO. 286-2025-CPS-AG (130765), CELEBRADO ENTRE EL FONDO DE DESARROLLO RURAL DE SUMAPAZ Y OSMAN GABRIEL BARRERA RAMIREZ .CLÁUSULA PRIMERA. – ADICIONAR el Contrato De Prestación De Servicios No. 286-2025-CPS-AG (130765), 
en la suma de SIETE MILLONES SETECIENTOS CINCUENTA MIL PESOS M/CTE ($ 7.750.000) del rubro O230117459920242689 “Acueductos veredales, saneamiento básico y energías alternativas”, de conformidad con las consideraciones aquí señaladas, para un total del contrato de VEINTISEIS MILLONES TRESCIENTOS CINCUENTA MIL PESOS M/CTE ($ 26.350.000),  
CLÁUSULA SEGUNDA. - PRORROGAR el plazo de ejecución del Contrato De Prestación De Servicios No. 286-2025-CPS-AG (130765), por el término de DOS (02) MESES y QUINCE (15) DIAS calendario a partir del TRES (03) de OCTUBRE de 2025 y hasta el DIECISIETE (17) de DICIEMBRE de 2025.  </t>
  </si>
  <si>
    <t>1. Participar en la Inducción y capacitaciones brindadas por el FDRS, las entidades del Distrito y/o las Asociaciones de Acueductos, para mantenimiento y operación de la Plantas de tratamiento de las aguas residuales domésticas (PTAR). 2. Realizar la inspección del funcionamiento de los componentes de las plantas de tratamiento acorde con el cronograma y con los manuales de operación entregados. 3. Realizar la limpieza y mantenimiento de los componentes del sistema 4. Realizar el mantenimiento periódico de las zonas verdes y casetas que hacen parte de las PTAR. 5. Realizar la limpieza y mantenimiento de los componentes del sistema de las PTAR 6. Realizar el mantenimiento periódico de las zonas verdes y casetas que hacen parte de las PTAR. 7. Realizar recorridos y/o acompañamientos de verificación del estado de los acueductos veredales. 8. Participar en las mesas de acueductos que se realicen en la cuenca en la cual se labora en articulacion con las Asociaciones de Acueductos de la localidad. 9. La demás que demande la administración local que corresponda a la naturaleza del contrato y que sean necesarias para la consecución del fin del objeto contractual.</t>
  </si>
  <si>
    <t>287-2025-CPS-P (127539)</t>
  </si>
  <si>
    <t>CO1.PCCNTR.7600502</t>
  </si>
  <si>
    <t>ADICIÓN Y PRORROGA NÚMERO 1° AL CONTRATO DE PRESTACIÓN DE SERVICIOS NO. 287-2025-CPS-P (127539) CELEBRADO ENTRE EL FONDO DE DESARROLLO RURAL DE SUMAPAZ Y OMAR ISRAEL CASTELLANOS MORALES.CLÁUSULA PRIMERA. – ADICIONAR el Contrato De Prestación De Servicios No. 287-2025-CPS-P (127539), en 
la suma de QUINCE MILLONES CIENTO VEINTE MIL PESOS M/CTE ($15.120.000) del rubro O230117459920242388 “Recreación y Deporte para Sumapaz”, de conformidad con las consideraciones aquí señaladas, para un total del contrato de CUARENTA Y CINCO MILLONES TRESCIENTOS SESENTA MIL PESOS M/CTE ($ 45.360.000).  
CLÁUSULA SEGUNDA. - PRORROGAR el plazo de ejecución del Contrato De Prestación De Servicios No. 287-2025-CPS-P (127539), por el término de TRES (03) MESES calendario a partir del ONCE (11) de SEPTIEMBRE de 2025 y hasta el DIEZ (10) de DICIEMBRE de 2025.</t>
  </si>
  <si>
    <t>1 . "1. Elaborar un diagnóstico sobre los antecedentes, condiciones médicas, habilidades y formación Deportiva de los niños, niñas y jóvenes deportistas de la localidad de Sumapaz, así como realizar la planeación quincenal de las actividades a desarrollar, sistematizar la información. 2 . "2. Elaborar y ejecutar el Plan de Trabajo para la ejecución de las metas de Capacitar 1000 Personas en Los Campos deportivos y Vincular personas en actividades recreo-deportivas comunitarias de acuerdo con las diferentes iniciativas comunitarias, así como realizar la reactivación de los comités deportivos veredales. 3 . "3. Diseñar e implementar herramientas para la formación y capacitación (formatos de asistencia, guías, test deportivos, entre otros) en temas deportivos, dirigido a los niños, niñas y jóvenes de la localidad de Sumapaz. 4 . "4. Desarrollar las sesiones de clase con los niños, niñas y jóvenes de conformidad con las habilidades y necesidades establecidas en el diagnóstico, respetando los parámetros, horarios, intensidad, lugares y demás requerimientos realizados por el FDRS, entregando las listas de asistencia de los participantes, evaluación de conocimientos y habilidades adquiridas entre otras. 5. Hacer el seguimiento y evaluación de los estudiantes inscritos en las escuelas informando el estado de avance de los participantes, número total de inscritos, deserciones, cupos disponibles y cualquier situación que se presente dentro del desarrollo de las actividades. 6. Asistir, a las reuniones, comités y capacitaciones, entre otros, representar a la Administración en los espacios del sector y hacer parte de los comités que le sean designados. 7. Las demás que demande la administración local que corresponda a la naturaleza del contrato y que sean necesarias para la consecución del fin del objeto contractual.</t>
  </si>
  <si>
    <t>Nivel academico: profesional; profesion(es): ciencias sociales, ciencias humanas,ciencias de la educación; observacion(es): profesional nbc ciencias de la educacion, o ciencias sociales y humanas. sin experiencia profesional</t>
  </si>
  <si>
    <t>288-2025-CPS-P (127549)</t>
  </si>
  <si>
    <t>VICENTE ANDRES TODARIO MONTES</t>
  </si>
  <si>
    <t>CO1.PCCNTR.7600668</t>
  </si>
  <si>
    <t>ADICIÓN Y PRORROGA NÚMERO 1° AL CONTRATO DE PRESTACIÓN DE SERVICIOS NO. 288-2025-CPS-P (127549), CELEBRADO ENTRE EL FONDO DE DESARROLLO RURAL DE SUMAPAZ Y VICENTE ANDRES TODARO MONTES.CLÁUSULA PRIMERA. – ADICIONAR el Contrato De Prestación De Servicios No. 288-2025-CPS-P (127549), en 
la suma de VEINTE MILLONES CUATROCIENTOS SETENTA Y CINCO MIL PESOS M/CTE ($20.475.000) del rubro O230117459920242315 “Somos Sumapaz: Emprendiendo de manera sostenible en el territorio”, de conformidad con las consideraciones aquí señaladas, para un total del contrato de SESENTA Y UN MILLONES CUATROCIENTOS 
VEINTICINCO MIL ($61.425.000). 
CLÁUSULA SEGUNDA. - PRORROGAR el plazo de ejecución del Contrato De Prestación De Servicios No. 288-2025-CPS-P (127549), por el término de TRES (03) MESESX calendario a partir del DIEZ (10) DE SEPTIEMBRE DE 2025 y hasta el DIEZ (10) DE DICIEMBRE DE 2025.</t>
  </si>
  <si>
    <t>FDRSCD-217-2025 (131253)</t>
  </si>
  <si>
    <t>289-2025-CPS-AG (131253)</t>
  </si>
  <si>
    <t>GLORIA YOLANDA DIMATE RICO CEDIDO A LUZ ADRIANA RODRIGUEZ PEÑALOZA CEDIDO  GABRIELA ALEJANDRA MARTINEZ  BENAVIDES</t>
  </si>
  <si>
    <t>https://community.secop.gov.co/Public/Tendering/OpportunityDetail/Index?noticeUID=CO1.NTC.7769531&amp;isFromPublicArea=True&amp;isModal=False</t>
  </si>
  <si>
    <t>CO1.BDOS.7754454</t>
  </si>
  <si>
    <t>CO1.PCCNTR.7603412</t>
  </si>
  <si>
    <t>PRESTAR LOS SERVICIOS COMO AUXILIAR ADMINISTRATIVA EN LAS CORREGIDURÍAS DE LA LOCALIDAD DE SUMAPAZ. 2327</t>
  </si>
  <si>
    <t>GLORIA:1022943098//LUZ:1072428609/GABRIELA:1022974831</t>
  </si>
  <si>
    <t xml:space="preserve">MODIFICACION N°1 AL CONTRATO DE PRESTACIÓN DE SERVICIOS No 289-2025-CPS AG (131253) CELEBRADO ENTRE EL FONDO DE DESARROLLO RURAL DE SUMAPAZ  Y GLORIA YOLANDA DIMATE RICO .Se solicita realizar el ajuste a las obligaciones especificas; 1, 2, 3 y 4 enunciadas en el punto 10.5 de los Estudios Previos, así como a la cláusula primera, literal B, obligaciones 1,2,3 y  4  el clausulado complementario dentro del contrato de prestación de servicios mencionado en el acápite anterior. Lo anterior se debe a que, por errores de digitación.                                                                                                                                                                                                                                                                                                                                                                    CESIÓN Y CLAUSULADO DEL CONTRATO DE PRESTACIÓN DE SERVICIOS NÚMERO 289-2025-CPS-AG (131253), CELEBRADO ENTRE EL FONDO DE DESARROLLO RURAL DE SUMAPAZ, GLORIA YOLANDA DIMATE RICO Y LUZ ADRIANA RODRIGUEZ PEÑALOZAdentro de dichos documentos, se deja como lugar de ejecución de las obligaciones contractuales; la sede BETANIA, y por lo contrario tendrían que ejecutarse en la sede NAZARETH.LA CESIONARIA iniciará la ejecución del CONTRATO DE PRESTACIÓN DE SERVICIOS No. 289-2025-CPS-AG (131253), a partir del NUEVE (09) DE JUNIO de 2025 hasta el DIEZ (10) DE SEPTIEMBRE DE 2025.                                                                                                                                                                                              ADICIÓN Y PRORROGA NÚMERO 1° AL CONTRATO DE PRESTACIÓN DE SERVICIOS NO. 289-2025-CPS-AG (131253), CELEBRADO ENTRE EL FONDO DE DESARROLLO RURAL DE 
SUMAPAZ Y LUZ ADRIANA RODRIGUEZ PEÑALOZA .CLÁUSULA PRIMERA. – ADICIONAR el Contrato De Prestación De Servicios No. 289-2025-CPS-AG (131253), 
en la suma de NUEVE MILLONES DE PESOS M/CTE ($9.000.000) del rubro O230117459920242327 “Fortalecimiento Institucional y sedes administrativas”, de conformidad con las consideraciones aquí señaladas, para un total del contrato de VEINTISIETE MILLONES DE PESOS M/CTE ($ 27.000.000).  CLÁUSULA SEGUNDA. - PRORROGAR el plazo de ejecución del Contrato De Prestación De Servicios No. 289-2025-CPS-AG (131253), por el término de TRES (03) MESES calendario a partir del ONCE (11) de SEPTIEMBRE de 2025 y hasta el DIEZ (10) de DICIEMBRE de 2025.                                                                                                                                                                                                                                                                                                                                                                   CESIÓN Y CLAUSULADO DEL CONTRATO DE PRESTACIÓN DE SERVICIOS NÚMERO 289-2025-CPS-AG (131253), CELEBRADO ENTRE EL FONDO DE DESARROLLO RURAL DE 
SUMAPAZ, LUZ ADRIANA RODRIGUEZ PEÑALOZA Y GARBIELA ALEJANDRA MARTINEZ BENAVIDES .LA CESIONARIA iniciará la ejecución del CONTRATO DE PRESTACIÓN DE SERVICIOS No. 289-2025-CPS-AG (131253), a partir del CUATRO (04) DE NOVIEMBRE de 2025 hasta el DIEZ (10) DE DICIEMBRE DE 2025. </t>
  </si>
  <si>
    <t>1. Apoyar al Corregidor (a) en la realización de las diferentes diligencias de orden institucional que se adelantan en cumplimiento de las funciones asignadas a la Corregiduría de Betania. 2. 2. Apoyar al Corregidor(a) en la elaboración de los diferentes documentos que se generan y reciban, así como en el manejo de los sistemas o aplicativos establecidos para el control de las actividades de la Corregiduría de Betania. 3. Apoyar al corregidor (a) de Betania en la atención a la ciudadanía que requiera información. 4. Adelantar el desarrollo de actividades en la Corregiduría de Betania y apoyar las acciones para el adecuado funcionamiento y operación de las corregidurías y/o sedes de la Alcaldía local de Sumapaz. 5. 5. Llevar el archivo de la documentación que llegue a la dependencia, acorde con la normatividad vigente y la política de Gestión de Calidad establecida por el nivel central. 6. Mantener actualizado el aplicativo de control y gestión de expedientes diseñado para el registro del código de seguridad y convivencia ciudadana, querellas por comportamientos contrarios a la convivencia radicadas en la Corregiduría. 7. Acompañar las actividades de prevención (Sensibilización, socialización, charlas pedagógicas, orientación personalizada, entre otros), de conformidad con el Código Nacional de Policía y Convivencia. 8. Las demás que demande la administración local que corresponda a la naturaleza del contrato y que sean necesarias para la consecución del fin del objeto contractua</t>
  </si>
  <si>
    <t>Nivel academico: bachiller; observacion(es): título de bachiller en cualquier modalidad tres (3) años de experiencia laboral debidamente certificada.</t>
  </si>
  <si>
    <t>290-2025-CPS-P (126424)</t>
  </si>
  <si>
    <t>CO1.PCCNTR.7602043</t>
  </si>
  <si>
    <t>ADICIÓN Y PRORROGA NÚMERO 1° AL CONTRATO DE PRESTACIÓN DE SERVICIOS  NO.  290-2025-CPS-P (126424), CELEBRADO ENTRE EL FONDO DE DESARROLLO RURAL DE  SUMAPAZ Y NIDIA LUCERO CAICEDO BARRETOCLÁUSULA PRIMERA. – ADICIONAR el Contrato De Prestación De Servicios No. 290-2025-CPS-P (126424), en  la suma de SEIS MILLONES TRESCIENTOS MIL PESOS M/CTE ($6.300.000)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290-2025-CPS-P (126424), por el término de un (01) mes calendario a partir del once (11) de noviembre de 2025 y hasta el 
diez (10) de diciembre de 2025.</t>
  </si>
  <si>
    <t>FDRSCD-218-2025 (127982)</t>
  </si>
  <si>
    <t>291-2025-CPS-P (127982)</t>
  </si>
  <si>
    <t>MARLENY JIMENEZ OCAMPO CEDIDO A BRENDA SHURANY GUTIERREZ BEDOYA</t>
  </si>
  <si>
    <t>https://community.secop.gov.co/Public/Tendering/OpportunityDetail/Index?noticeUID=CO1.NTC.7768740&amp;isFromPublicArea=True&amp;isModal=False</t>
  </si>
  <si>
    <t>CO1.BDOS.7747164</t>
  </si>
  <si>
    <t>CO1.PCCNTR.7602802</t>
  </si>
  <si>
    <t>PRESTAR LOS SERVICIOS PROFESIONALES PARA APOYAR LOS ASPECTOS DE SECTOR Y FINANCIEROS DE LOS PROYECTOS DE INVERSIÓN, DEL FONDO DE DESARROLLO RURAL DE SUMAPAZ.</t>
  </si>
  <si>
    <t>MARLENY:51630538//BRENDA:1033702963</t>
  </si>
  <si>
    <t xml:space="preserve">ADICIÓN Y PRORROGA NÚMERO 1° AL CONTRATO DE PRESTACIÓN DE SERVICIOS NO. : 291-2025-CPS-P (127982), CELEBRADO ENTRE EL FONDO DE DESARROLLO RURAL DE SUMAPAZ Y MARLENY JIMENEZ OCAMPO.CLÁUSULA PRIMERA. – ADICIONAR el Contrato De Prestación De Servicios No. 291-2025-CPS-P (127982),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($ 56.700.000).  
CLÁUSULA SEGUNDA. - PRORROGAR el plazo de ejecución del Contrato De Prestación De Servicios No. 291-2025-CPS-P (127982), por el término de TRES (03) MESES calendario a partir del ONCE (11) de SEPTIEMBRE de 2025 y hasta el DIEZ (10) de DICIEMBRE de 2025.                                                                                                                                                                                                                        CESIÓN Y CLAUSULADO DEL CONTRATO DE PRESTACIÓN DE SERVICIOS NÚMERO 291-2025-CPS-P (127982), CELEBRADO ENTRE EL FONDO DE DESARROLLO RURAL DE 
SUMAPAZ, MARLENY JIMENEZ OCAMPO Y BRENDA SHURANY GUTIERREZ BEDOYA LA CESIONARIA iniciará la ejecución del CONTRATO DE PRESTACIÓN DE SERVICIOS No 291-2025-CPS-P (127982) a partir del veinticuatro (24) de septiembre de 2025 hasta el diez (10) de diciembre de 2025.  </t>
  </si>
  <si>
    <t>1. Realizar el análisis de los Estudios Previos que se proyecten en los procesos de contratación, elaborar el análisis del sector y estudios de mercado, a fin de dar cumplimiento a las normas y procedimientos técnicos, administrativos y legales vigentes. 2. Realizar el seguimiento administrativo y financiero de los proyectos de inversión, consolidando la información que surja de la ejecución de los contratos suscritos para estos. 3. Llevar los registros, archivos y controles necesarios para brindar información oportuna y confiable respecto a los asuntos designados. 4. Asistir a las reuniones, comités de contratación, comités de seguimiento a la ejecución contractual, capacitaciones entre otros que le designe el despacho del Alcalde Local. 5. Las demás que sean inherentes al cumplimiento del objeto contractual y/o que le sean asignadas por el Alcalde Local.</t>
  </si>
  <si>
    <t>Nivel academico: profesional; profesion(es): administración pública, administración de empresas,profesional en gestion empresarial,profesional en ciencias administrativas , ingeniería industrial</t>
  </si>
  <si>
    <t>Dos años de experiencia laboral profesional</t>
  </si>
  <si>
    <t>292-2025-CPS-AG (127548)</t>
  </si>
  <si>
    <t>NOHELY SANTANA SÁNCHEZ</t>
  </si>
  <si>
    <t>CO1.PCCNTR.7603227</t>
  </si>
  <si>
    <t>FDRSCD-219-2025 (127690)</t>
  </si>
  <si>
    <t>293-2025-CPS-P (127690)</t>
  </si>
  <si>
    <t>LEIDY ALEJANDRA ALZATE JARA</t>
  </si>
  <si>
    <t>https://community.secop.gov.co/Public/Tendering/OpportunityDetail/Index?noticeUID=CO1.NTC.7768917&amp;isFromPublicArea=True&amp;isModal=False</t>
  </si>
  <si>
    <t>CO1.BDOS.7754140</t>
  </si>
  <si>
    <t>CO1.PCCNTR.7602620</t>
  </si>
  <si>
    <t>PRESTAR LOS SERVICIOS PROFESIONALES PARA APOYAR LA FORMULACIÓN DE LOS PROCESOS DE GASTOS DE FUNCIONAMIENTO DEL ÁREA DE GESTIÓN DE DESARROLLO LOCAL DE LA ALCALDÍA LOCAL DE SUMAPAZ. 2327</t>
  </si>
  <si>
    <t>1. Brindar acompañamiento en la formulación de los Estudios Previos relacionados con los procesos de adquisición de pólizas para los ediles de la JAL de Sumapaz, y seguros todo riesgo (Elaboración del análisis del sector y estudios de mercado, entre otros). 2. Realizar el estudio y verificación de las garantías que se aporten en los procesos de contratación pública. 3. Realizar la elaboración de actas de reuniones, Audiencias o mesas técnicas de trabajo que se adelanten en los procesos del Área de Gestión de Desarrollo Local. 4. Asistir a las reuniones, comités de contratación, comités de seguimiento a la ejecución contractual, capacitaciones entre otros que le designe el despacho del Alcalde Local, para el mejoramiento en cuanto a los procesos de calidad de la información. 5. Brindar apoyo en la verificación, solicitud y compilación de los documentos que se solicitan en las diferentes auditorías, análisis y trabajo y cierres de expedientes contractuales. 6. Las demás que sean inherentes al cumplimiento del objeto contractual y/o que le sean asignadas por el Alcalde Local.</t>
  </si>
  <si>
    <t>Nivel academico: profesional; profesion(es): contaduria pública,economía,administración de empresas,administración pública,ingeniería industrial,profesional en ciencias administrativas ,profesional en ciencias economicas ; observacion(es): profesional en contaduría, economía, administración de empresas, administración pública o ingenieros industriales. sin experiencia profesional</t>
  </si>
  <si>
    <t>294-2025-CPS-AG (126252)</t>
  </si>
  <si>
    <t>CO1.PCCNTR.7602391</t>
  </si>
  <si>
    <t>ADICIÓN Y PRORROGA NÚMERO 1° AL CONTRATO DE PRESTACIÓN DE SERVICIOS NO. 294-2025-CPS-AG (126252), CELEBRADO ENTRE EL FONDO DE DESARROLLO RURAL DE SUMAPAZ Y LIBARDO DIAZ DIAZ.CLÁUSULA PRIMERA. – ADICIONAR el Contrato De Prestación De Servicios No. 294-2025-CPS-AG (126252), en la suma de DIEZ MILLONES SEISCIENTOS CINCUENTA MIL PESOS M/CTE ($10.650.000) del rubro O230117459920242671 “Asistencia técnica agropecuaria y educación ambiental en la localidad de Sumapaz”, de 
conformidad con las consideraciones aquí señaladas, para un total del contrato de TREINTA Y UN MILLONES NOVECIENTOS CINCUENTA MIL PESOS M/CTE ($ 31.950.000).  
CLÁUSULA SEGUNDA. - PRORROGAR el plazo de ejecución del Contrato De Prestación De Servicios No. 294-2025-CPS-AG (126252), por el término de TRES (03) MESES calendario a partir del ONCE (11) de SEPTIEMBRE de 2025 y hasta el DIEZ (10) de DICIEMBRE de 2025.</t>
  </si>
  <si>
    <t>FDRSCD-220-2025 (126232)</t>
  </si>
  <si>
    <t>295-2025-CPS-AG (126232)</t>
  </si>
  <si>
    <t>https://community.secop.gov.co/Public/Tendering/OpportunityDetail/Index?noticeUID=CO1.NTC.7770207&amp;isFromPublicArea=True&amp;isModal=False</t>
  </si>
  <si>
    <t>CO1.BDOS.7755240</t>
  </si>
  <si>
    <t>CO1.PCCNTR.7603625</t>
  </si>
  <si>
    <t>PRESTAR LOS SERVICIOS DE APOYO ADMINISTRATIVO AL ÁREA DE GESTIÓN DE DESARROLLO LOCAL, EN LA EJECUCIÓN DE LA META SALUD SEXUAL Y REPRODUCTIVA CONSCIENTE EN LOS DIFERENTES CICLOS DE VIDA</t>
  </si>
  <si>
    <t xml:space="preserve">ADICIÓN Y PRORROGA NÚMERO 1° AL CONTRATO DE PRESTACIÓN DE SERVICIOS NO. 295-2025-CPS-AG (126232), CELEBRADO ENTRE EL FONDO DE DESARROLLO RURAL DE SUMAPAZ Y YENNY PATRICIA CRUZ ALVAREZCLÁUSULA PRIMERA. – ADICIONAR el Contrato De Prestación De Servicios No. 295-2025-CPS-AG (126232), en la suma de OCHO MILLONES QUINIENTOS CINCO MIL PESOS ($ 8.505.000), del rubro O230117459920242324 “Acciones para el cuidado de la salud y el bienestar de las y los Sumapaceños” de conformidad 
con las consideraciones aquí señaladas, para un total del contrato de VEINTICINCO MILLONES QUINIENTOS QUINCE MIL PESOS M/CTE ($ 25.515.000). 
CLÁUSULA SEGUNDA. - PRORROGAR el plazo de ejecución del Contrato De Prestación De Servicios No. 295-2025-CPS-AG (126232), por el término de TRES (03) MESES calendario a partir del CATORCE (14) de SEPTIMBRE de 2025 y hasta el TRECE (13) de DICIEMBRE de 2025. </t>
  </si>
  <si>
    <t>1. Apoyar a los profesionales en la elaboración de actas y demás documentos que se requieran y en general brindar su apoyo administrativo en las actividades que se desarrollan en el proyecto relacionado con la prevención del embarazo adolescente en Sumapaz. 2. Manejar y mantener actualizado el aplicativo de correspondencia y el correo institucional, realizando la distribución y el seguimiento de entradas y salidas, de acuerdo con las instrucciones recibidas. 3. Apoyar la revisión administrativa y documental de los informes producto de los contratos suscritos entre el FDLS y particulares, así como su seguimiento y programación pagos, relacionados el proyecto relacionado con la prevención del embarazo adolescente en Sumapaz. 4. Recopilar la información requerida y proyectar las respuestas a los derechos de petición y demás requerimientos de la comunidad y de otras entidades que sean asignados al área. 5. Asistir a las reuniones, capacitaciones y/o eventos que se le convoque y, hacer parte de los espacios de participación del Sector Salud y demás comités que se le sean designados. 6. Las demás que demande la administración local que corresponda a la naturaleza del contrato y que sean necesarias para la consecución del fin del objeto contractual.</t>
  </si>
  <si>
    <t>296-2025-CPS-AG (126303)</t>
  </si>
  <si>
    <t>CO1.PCCNTR.7602483</t>
  </si>
  <si>
    <t>ADICIÓN Y PRORROGA NÚMERO 1° AL CONTRATO DE PRESTACIÓN DE SERVICIOS NO. 296-2025-CPS-AG (126303) CELEBRADO ENTRE EL FONDO DE DESARROLLO RURAL DE SUMAPAZ Y FABIOLA TORRES DIMATE.CLÁUSULA PRIMERA. – ADICIONAR el Contrato De Prestación De Servicios No. 296-2025-CPS-AG (126303), 
en la suma de suma de DOS MILLONES CUATROCIENTOS QUINCE MIL PESOS M/CTE ($2.415.000) del rubro O230117459920242682 “Restauración ecológica urbana y/o rural”, de conformidad con las consideraciones aquí señaladas, para un total del contrato de VEINTIUN MILLONES SETECIENTOS TREINTA Y CINCO MIL PESOS M/CTE ($21.735.000).  CLÁUSULA SEGUNDA. - PRORROGAR el plazo de ejecución del Contrato De Prestación De Servicios No. 296-2025-CPS-AG (126303), por el término de UN (01) MES calendario a partir del ONCE (11) DE NOVIEMBRE DE 2025 Y HASTA EL DIEZ (10) DE DICIEMBRE DEL AÑO 2025.</t>
  </si>
  <si>
    <t>DANIELA VALERO GIL</t>
  </si>
  <si>
    <t>CO1.PCCNTR.7602600</t>
  </si>
  <si>
    <t>FDRSCD-221-2025 (127959)</t>
  </si>
  <si>
    <t>298-2025-CPS-AG (127959)</t>
  </si>
  <si>
    <t>LUISA FERNANDA LOPEZ CORREDOR</t>
  </si>
  <si>
    <t>https://community.secop.gov.co/Public/Tendering/OpportunityDetail/Index?noticeUID=CO1.NTC.7769783&amp;isFromPublicArea=True&amp;isModal=False</t>
  </si>
  <si>
    <t>CO1.BDOS.7754857</t>
  </si>
  <si>
    <t>CO1.PCCNTR.7603604</t>
  </si>
  <si>
    <t>PRESTAR SUS SERVICIOS DE APOYO ASISTENCIAL EN EL DESARROLLO Y EJECUCIÓN DEL PROYECTO DE INVERSIÓN 'FORTALECIENDO LA CONECTIVIDAD EN SUMAPAZ</t>
  </si>
  <si>
    <t>ADICIÓN Y PRORROGA NÚMERO 1° AL CONTRATO DE PRESTACIÓN DE SERVICIOS NO. 298-2025-CPS-AG (127959), CELEBRADO ENTRE EL FONDO DE DESARROLLO RURAL DE SUMAPAZ Y LUISA FERNANDA LOPEZ CORREDORCLÁUSULA PRIMERA. – ADICIONAR el Contrato De Prestación De Servicios No. 298-2025-CPS-AG (127959), 
en la suma de OCHO MILLONES CIENTO NOVENTA MIL PESOS M/CTE ($ 8.190.000) del rubro  O230117459920242265 “Fortaleciendo la Conectividad en Sumapaz”, de conformidad con las consideraciones aquí señaladas, para un total del contrato de VEINTICUATRO MILLONES QUINIENTOS SETENTA MIL PESOS M/CTE ($ 24.570.000),  
CLÁUSULA SEGUNDA. - PRORROGAR el plazo de ejecución del Contrato De Prestación De Servicios No. 298-2025-CPS-AG (127959), por el término de TRES (03) MESES calendario a partir del CATORCE (14) de SEPTIEMBRE de 2025 y hasta el TRECE (13) de DICIEMBRE de 2025</t>
  </si>
  <si>
    <t>299-2025-CPS-AG (127989)</t>
  </si>
  <si>
    <t>CO1.PCCNTR.7602595</t>
  </si>
  <si>
    <t>DERECHOS HUMANOS</t>
  </si>
  <si>
    <t xml:space="preserve">ADICIÓN Y PRORROGA NÚMERO 1° AL CONTRATO DE PRESTACIÓN DE SERVICIOS NO. 299-2025-CPS-AG (127989), CELEBRADO ENTRE EL FONDO DE DESARROLLO RURAL DE SUMAPAZ Y DORIS STELLA VILLALBA BAQUERO.CLÁUSULA PRIMERA. – ADICIONAR el Contrato De Prestación De Servicios No. 299-2025-CPS-AG (127989),  en la suma de OCHO MILLONES QUINIENTOS CINCO MIL PESOS M/CTE. ($8.505.000) del rubro O230117459920242230 “Por una mejor convivencia en Sumapaz”, de conformidad con las consideraciones aquí  señaladas, para un total del contrato de VEINTICINCO MILLONES QUINIENTOS QUINCE MIL DE PESOS M/CTE ($ 25.515.000).  
CLÁUSULA SEGUNDA. - PRORROGAR el plazo de ejecución del Contrato De Prestación De Servicios No. 299-2025-CPS-AG (127989), por el término de TRES (03) MESES calendario a partir del catorce (14) de septiembre de 2025 y hasta el trece (13) de diciembre de 2025. </t>
  </si>
  <si>
    <t>300-2025-CPS-P (131054)</t>
  </si>
  <si>
    <t>CO1.PCCNTR.7603541</t>
  </si>
  <si>
    <t>ADICIÓN Y PRORROGA NÚMERO 1° AL CONTRATO DE PRESTACIÓN DE SERVICIOS NO. 300-2025-CPS-P (131054), CELEBRADO ENTRE EL FONDO DE DESARROLLO RURAL DE SUMAPAZ Y DANIELA ALEJANDRA RUBIANO VIDAL,CLÁUSULA PRIMERA. – ADICIONAR el Contrato De Prestación De Servicios No. 300-2025-CPS-P (131054), en  la suma de DIECIOCHO MILLONES NOVECIENTOS MIL PESOS M/TCE ($18.900.000) del rubro  O230117459920242324 “Acciones para el cuidado de la salud y el bienestar de las y los Sumapaceños”, de conformidad 
con las consideraciones aquí señaladas, para un total del contrato de CINCUENTA Y SEIS MILLONES  SETECIENTOS MIL PESOS ($56.700.000) 
CLÁUSULA SEGUNDA. - PRORROGAR el plazo de ejecución del Contrato De Prestación De Servicios No. 300-2025-CPS-P (131054), por el término de TRES (03) MESES calendario a partir del ONCE (11) de SEPTIEMBRE de  2025 y hasta el DIEZ (10) de DICIEMBRE de 2025</t>
  </si>
  <si>
    <t>FDRSCD-222-2025 (131258)</t>
  </si>
  <si>
    <t>301-2025-CPS-P (131258)</t>
  </si>
  <si>
    <t>https://community.secop.gov.co/Public/Tendering/OpportunityDetail/Index?noticeUID=CO1.NTC.7770191&amp;isFromPublicArea=True&amp;isModal=False</t>
  </si>
  <si>
    <t>CO1.BDOS.7755434</t>
  </si>
  <si>
    <t>CO1.PCCNTR.7603765</t>
  </si>
  <si>
    <t xml:space="preserve">ADICIÓN Y PRORROGA NÚMERO 1° AL CONTRATO DE PRESTACIÓN DE SERVICIOS NO. 301-2025-CPS-P (131258), CELEBRADO ENTRE EL FONDO DE DESARROLLO RURAL DE SUMAPAZ Y LUZ YADIRA CANTOR CASTILLOCLÁUSULA PRIMERA. – ADICIONAR el Contrato De Prestación De Servicios No. 301-2025-CPS-P (131258), en 
la suma de QUINCE MILLONES CIENTO VEINTE MIL PESOS (15.120.000) M/CTE del rubro  O230117459920242486 “Acciones para la promoción de la cultura, tradición y costumbres sumapaceñas”, de conformidad con las consideraciones aquí señaladas, para un total del contrato de CUARENTA Y CINCO MILLONES TRESCIENTOS SESENTA MIL PESOS M/CTE ($ 45.360.000),  CLÁUSULA SEGUNDA. - PRORROGAR el plazo de ejecución del Contrato De Prestación De Servicios No. 301-2025-CPS-P (131258), por el término de TRES (03) MESES calendario a partir del CATORCE (14) de SEPTIEMBRE de 2025 y hasta el TRECE (13) de DICIEMBRE de 2025.  </t>
  </si>
  <si>
    <t>Nivel academico: profesional; profesion(es): licenciado en danzas y teatro,artes escénicas,artes plásticas,bellas artes, maestro en arte dramatico; observacion(es): profesional en nbc bellas artes sin experiencia profesional</t>
  </si>
  <si>
    <t>302-2025-CPS-P (124883)</t>
  </si>
  <si>
    <t>NICOL NATALIA CABANZO CHIRVA</t>
  </si>
  <si>
    <t>CO1.PCCNTR.7603458</t>
  </si>
  <si>
    <t>FDRSCD-223-2025 (125654)</t>
  </si>
  <si>
    <t>303-2025-CPS-AG (125654)</t>
  </si>
  <si>
    <t>https://community.secop.gov.co/Public/Tendering/OpportunityDetail/Index?noticeUID=CO1.NTC.7769847&amp;isFromPublicArea=True&amp;isModal=False</t>
  </si>
  <si>
    <t>CO1.BDOS.7755237</t>
  </si>
  <si>
    <t>CO1.PCCNTR.7603632</t>
  </si>
  <si>
    <t>ADICIÓN Y PRORROGA NÚMERO 1° AL CONTRATO DE PRESTACIÓN DE SERVICIOS No. 303-2025-CPS-AG (125654), CELEBRADO ENTRE EL FONDO DE DESARROLLO RURAL DE SUMAPAZ Y MICHAEL STEVEN RENGIFO MAHECHA.CLÁUSULA PRIMERA. – ADICIONAR el Contrato De Prestación De Servicios No. 303-2025-CPS-AG (125654), 
en la suma de DOCE MILLONES DE PESOS M/CTE ($ 12.000.000), del rubro O230117459920242327 “Fortalecimiento Institucional y sedes administrativas”, de conformidad con las consideraciones aquí señaladas, para un total del contrato de TREINTA Y SEIS MILLONES DE PESOS M/CTE ($ 36.000.000) CLÁUSULA SEGUNDA. - PRORROGAR el plazo de ejecución del Contrato De Prestación De Servicios No. 303-2025-CPS-AG (125654), por el término de TRES (03) MESES calendario a partir del CATORCE (14) de SEPTIEMBRE de 2025 y hasta el TRECE (13) de DICIEMBRE de 2025</t>
  </si>
  <si>
    <t>1. Apoyar técnicamente en la proyección y elaboración de documentos e informes solicitados por los entes de control, entidades públicas y/o privadas, así como en el seguimiento y control de estos, relacionados con la infraestructura vial, de conformidad con la normatividad existente para la materia y dentro de los plazos y términos establecidos por la misma. 2. Brindar asesoría técnica en las visitas administrativas de los Entes de Control, realizando las coordinaciones que sean necesarias para suministrar las respuestas en el marco del objeto para las cuales fueron convocadas. 3. Apoyar las auditorías técnicas que se propongan para el seguimiento y evaluación de los contratos que se suscriban relacionados con la infraestructura vial y de las observaciones o hallazgos que se realicen en las auditorias regulares. 4. Emitir los conceptos y respuestas sobre las solicitudes y peticiones que le sean asignados y/o requeridos. 5. Apoyar en la asistencia a comités y elaboración de actas y demás documentos que se requieran actas de reunión, memorandos, oficios, minutas, derechos de petición, proposiciones, entre otros que le sean designados. 6. Las demás que demande la administración local que corresponda a la naturaleza del contrato y que sean necesarias para la consecución del fin del objeto contractual.</t>
  </si>
  <si>
    <t>Nivel academico: técnico; profesion(es): tecnico en construcciones civiles ,tecnico construccion obras civiles edificacion y obra civil , tecnico en gestion de obras civiles y construcciones, tecnologia en obras civiles ; observacion(es): o acreditación y aprobación del 50% o más de un plan de estudios de una carrera profesional que sea a fin con el objeto a contratar.</t>
  </si>
  <si>
    <t>FDRSCD-224-2025 (127819)</t>
  </si>
  <si>
    <t>304-2025-CPS-AG (127819)</t>
  </si>
  <si>
    <t xml:space="preserve"> NICOLAS DAVID NIÑO RUIZ</t>
  </si>
  <si>
    <t>https://community.secop.gov.co/Public/Tendering/OpportunityDetail/Index?noticeUID=CO1.NTC.7770327&amp;isFromPublicArea=True&amp;isModal=False</t>
  </si>
  <si>
    <t>CO1.BDOS.7755384</t>
  </si>
  <si>
    <t>CO1.PCCNTR.7603751</t>
  </si>
  <si>
    <t>PRESTAR LOS SERVICIOS DE APOYO ADMINISTRATIVO PARA APOYAR EL DESARROLLO DE LAS ACTIVIDADES DEL PROYECTO DE BIENESTAR ANIMAL DEL FONDO DE DESARROLLO RURAL DE SUMAPAZ</t>
  </si>
  <si>
    <t xml:space="preserve">ADICIÓN Y PRORROGA NÚMERO 1° AL CONTRATO DE PRESTACIÓN DE SERVICIOS NO. 304-2025-CPS-AG (127819), CELEBRADO ENTRE EL FONDO DE DESARROLLO RURAL DE SUMAPAZ Y NICOLAS DAVID NIÑO RUIZ.CLÁUSULA PRIMERA. – ADICIONAR el Contrato De Prestación De Servicios No. 304-2025-CPS-AG (127819), en la suma de SEIS MILLONES DE PESOS M/CTE ($6.000.000) del rubro O230117459920242666 “Sumapaz proteje su fauna”, de conformidad con las consideraciones aquí señaladas, para un total del contrato de DIECIOCHO MILLONES DE PESOS M/CTE ($ 18.000.000).  CLÁUSULA SEGUNDA. - PRORROGAR el plazo de ejecución del Contrato De Prestación De Servicios No. 304-2025-CPS-AG (127819), por el término de TRES (03) MESES calendario a partir del trece (13) de septiembre de 2025 y hasta el doce (12) de diciembre de 2025.  </t>
  </si>
  <si>
    <t>1. Apoyar administrativamente al área designada en el desarrollo de los procesos y procedimientos de gestión del proyecto de Bienestar animal del Fondo. 2. Brindar su apoyo administrativo en la programación y realización de comités, mesas de trabajo, consejos y reuniones que sean requeridas y, en la elaboración y proyección de documentos tales como actas de reunión, informes y otros documentos solicitados por las áreas del Fondo. 3. Manejar y actualizar una base de datos con la información de los y las beneficiarias de las diferentes acciones medico veterinarias realizadas por los profesionales del Fondo, consolidando la información por el tipo de atención, la familia beneficiaria, y la vereda donde se realizaron. 4. Apoyar a los profesionales en el manejo y control de los diferentes aplicativos institucionales utilizados como el correo institucional Orfeo, entre otros. 5. Apoyar a los profesionales en la elaboración de los memorandos y oficios requeridos por las áreas designadas. 6. Las demás que demande la administración local que corresponda a la naturaleza del contrato y que sean necesarias para la consecución del fin del objeto contractual.</t>
  </si>
  <si>
    <t>Nivel academico: bachiller; observacion(es): título de bachiller en cualquier modalidad. sin experiencia laboral</t>
  </si>
  <si>
    <t>FDRSCD-225-2025 (131265)</t>
  </si>
  <si>
    <t>305-2025-CPS-AG (131265)</t>
  </si>
  <si>
    <t>https://community.secop.gov.co/Public/Tendering/OpportunityDetail/Index?noticeUID=CO1.NTC.7770078&amp;isFromPublicArea=True&amp;isModal=False</t>
  </si>
  <si>
    <t>CO1.BDOS.7755281</t>
  </si>
  <si>
    <t>PRESTAR SERVICIOS PROFESIONALES PARA PROPORCIONAR HERRAMIENTAS Y ESTRATEGIAS PSICOLÓGICAS QUE AYUDEN A LOS CUIDADORES A MANEJAR EL ESTRÉS, LAS EMOCIONES Y LAS PRESIONES QUE SURGEN EN SU ROL DE CUIDADO POR MEDIO DE CAPACITACIONES, VISITAS EN CAMPO Y TALLERES DENTRO DEL FONDO DE DESARROLLO RURAL DE SUMAPAZ. 2541</t>
  </si>
  <si>
    <t xml:space="preserve">ADICIÓN Y PRORROGA NÚMERO 1° AL CONTRATO DE PRESTACIÓN DE SERVICIOS NO. 305-2025-CPS-AG (131265), CELEBRADO ENTRE EL FONDO DE DESARROLLO RURAL DE SUMAPAZ Y DANIELA VALERO GILCLÁUSULA PRIMERA. – ADICIONAR el Contrato De Prestación De Servicios No. 305-2025-CPS-AG (131265),  en la suma de QUINCE MILLONES DE PESOS M/CTE ($15.000.000), del rubro O230117459920242541 “Bienestar  para las Mujeres de Sumapaz”, de conformidad con las consideraciones aquí señaladas, para un total del contrato de 
CUARENTA Y CINCO MILLONES DE PESOS M/CTE ($ 45.000.000).  CLÁUSULA SEGUNDA. - PRORROGAR el plazo de ejecución del Contrato De Prestación De Servicios No. 305-2025-CPS-AG (131265), por el término de TRES (03) MESES calendario a partir del catorce (14) de septiembre de 2025 y hasta el trece (13) de diciembre de 2025. </t>
  </si>
  <si>
    <t>1. Realizar evaluaciones psicológicas para detectar signos de agotamiento emocional, depresión, ansiedad y otras condiciones relacionadas con el rol de cuidador. 2. Consolidar y actualizar base de datos de las mujeres cuidadoras en la localidad de Sumapaz. 3. Brindar apoyo terapéutico a los cuidadores que experimentan diferentes situaciones emocionales dentro del seguimiento realizado. 4. Ofrecer herramientas prácticas y técnicas del manejo de estrés para gestionar las emociones difíciles dentro de las labores diarias a las mujeres cuidadoras. 5. Trabajar en talleres y metodologías para prevenir el agotamiento del cuidador articulando el trabajo con la ejecución de proyectos del equipo de mujer y genero 6. Las demás que demande la administración local que corresponda a la naturaleza del contrato y que sean necesarias para la consecución del fin del objeto contractual.</t>
  </si>
  <si>
    <t>Nivel academico: profesional; profesion(es): ciencias sociales, trabajo social,sociología,ciencias humanas; observacion(es): profesional en nbc ciencias sociales y humanas o sociologia, trabajo social y afines. sin experiencia profesional</t>
  </si>
  <si>
    <t>FDRSCD-226-2025 (131522)</t>
  </si>
  <si>
    <t>306-2025-CPS-AG (131522)</t>
  </si>
  <si>
    <t>NATALIA SIERRA CIFUENTES</t>
  </si>
  <si>
    <t>https://community.secop.gov.co/Public/Tendering/OpportunityDetail/Index?noticeUID=CO1.NTC.7770401&amp;isFromPublicArea=True&amp;isModal=False</t>
  </si>
  <si>
    <t>CO1.BDOS.7755634</t>
  </si>
  <si>
    <t>CO1.PCCNTR.7603929</t>
  </si>
  <si>
    <t>PRESTAR LOS SERVICIOS TÉCNICOS PARA ACOMPAÑAR A LAS INSTANCIAS DE PARTICIPACIÓN Y ORGANIZACIONES COMUNALES DESDE EL PROYECTO DE PARTICIPACIÓN INCIDENTE DE LA ALCALDÍA LOCAL DE SUMAPAZ.</t>
  </si>
  <si>
    <t xml:space="preserve">ADICIÓN Y PRORROGA NÚMERO 1° AL CONTRATO DE PRESTACIÓN DE SERVICIOS NO. 306-2025-CPS-AG (131522), CELEBRADO ENTRE EL FONDO DE DESARROLLO RURAL DE SUMAPAZ Y NATALIA SIERRA CIFUENTES.CLÁUSULA PRIMERA. – ADICIONAR el Contrato De Prestación De Servicios No. 306-2025-CPS-AG (131522), en la suma de ONCE MILLONES SETECIENTOS MIL PESOS M/CTE ($ 11.700.000) del rubro  O230117459920242696 “Participación incidente en Sumapaz”, de conformidad con las consideraciones aquí señaladas, 
para un total del contrato de TREINTA Y CINCO MILLONES CIEN MIL PESOS M/CTE ($ 35.100.000),  CLÁUSULA SEGUNDA. - PRORROGAR el plazo de ejecución del Contrato De Prestación De Servicios No. 306-2025-CPS-AG (131522), por el término de TRES (03) MESES calendario a partir del CATORCE (14) de  SEPTIEMBRE de 2025 y hasta el TRECE (13) de DICIEMBRE de 2025. </t>
  </si>
  <si>
    <t>1. Apoyar tecnicamente al Área de Gestión de Desarrollo Local para los temas de participación y los demás que se asignen. 2. Elaborar, alimentar y actualizar de manera periódica una matriz que contenga la información, modificaciones, entre otros, de los contratos que se deriven del área de Gestión de Desarrollo Local para los temas de participación y los demás que se asignen. 3. Compilar, procesar y sistematizar los insumos subyacentes del levantamiento de información comunitaria de las instancias de partipación y organizaciones comunales de la localidad. 4. Asistir, convocar y divulgar las reuniones solicitadas por la supervisión en representación del FDRS en torno a la construcción del Plan de Desarrollo Local. 5. Apoyar en la elaboración de actas, informes, y demás documentos requeridos por la supervisión. 6. Las demás que demande la administración local que corresponda a la naturaleza del contrato y que sean necesarias para la consecución del fin del objeto contractual.</t>
  </si>
  <si>
    <t>Nivel academico: técnico; profesion(es): tecnico laboral en psicologia y trabaj social comunitario; observacion(es): título de formación técnica y/o tecnológica, o acreditación y aprobación del 50% o más de un plan de estudios de una carrera profesional. con 36 meses y hasta 71 meses de experiencia laboral</t>
  </si>
  <si>
    <t>FDRSCD-229-2025 (131703)</t>
  </si>
  <si>
    <t>307-2025-CPS-P (131703)</t>
  </si>
  <si>
    <t>https://community.secop.gov.co/Public/Tendering/OpportunityDetail/Index?noticeUID=CO1.NTC.7832983&amp;isFromPublicArea=True&amp;isModal=False</t>
  </si>
  <si>
    <t>CO1.BDOS.7817658</t>
  </si>
  <si>
    <t>CO1.PCCNTR.7651105</t>
  </si>
  <si>
    <t>PRESTAR LOS SERVICIOS PROFESIONALES PARA APOYAR LOS PROCESOS ADMINISTRATIVOS Y FINANCIEROS DEL ÁREA DE GESTIÓN DEL DESARROLLO LOCAL DEL FONDO DE DESARROLLO RURAL DE SUMAPA</t>
  </si>
  <si>
    <t>ADICIÓN Y PRORROGA NÚMERO 1° AL CONTRATO DE PRESTACIÓN DE SERVICIOS NO. 307-2025-CPS-P (131703), CELEBRADO ENTRE EL FONDO DE DESARROLLO RURAL DE SUMAPAZ Y LAURA VALENTINA HOLGUÍN MEDINA.CLÁUSULA PRIMERA. – ADICIONAR el Contrato De Prestación De Servicios No. 307-2025-CPS-P (131703), en 
la suma de suma de DIECIOCHO MILLONES DE PESOS M/CTE ($18.000.000) del rubro O230117459920242327 “Fortalecimiento Institucional y sedes administrativas”, de conformidad con las consideraciones aquí señaladas, para un total del contrato de CINCUENTA Y CUATRO MILLONES DE PESOS M/CTE ($54.000.000).  CLÁUSULA SEGUNDA. - PRORROGAR el plazo de ejecución del Contrato De Prestación De Servicios No. 307-2025-CPS-P (131703), por el término de TRES (03) MESES calendario a partir del CATORCE (14) DE SEPTIEMBRE DE 2025 Y HASTA EL TRECE (13) DE DICIEMBRE DEL AÑO 2025.</t>
  </si>
  <si>
    <t>1. Adelantar la solicitud, consolidación y reporte de información que sea requerida tanto por dependencias de la Secretaría de Gobierno, como demás entidades distritales y nacionales, proyectando respuesta si es del caso y revisando la documentación que se deba aportar. 2. Brindar acompañamiento en la implementación, desarrollo y seguimiento del proceso de pagos, conforme al instructivo de pagos, los lineamientos distritales definidos y el marco de la normatividad vigente. 3. Llevar el control de los pagos hechos a los contratos de apoyo a la gestión suscrito por el FDRS. 4. Realizar la revisión de cuentas de cobro de los contratistas del FDRS, de acuerdo con los lineamientos e instructivos establecidos por la SDG para dicho proceso. 5. Adelantar la solicitud, consolidación y seguimiento de la información para la programación y reprogramación del Plan Anualizado de Caja ¿ PAC. 6. Participar de reuniones, comités, capacitaciones y demás actividades a las que sea convocado por parte de la alcaldía local. 7. Las demás que demande la administración local, que correspondan a la naturaleza del contrato y que sean necesarias para la consecución del fin del objeto contractual.</t>
  </si>
  <si>
    <t>Nivel academico: profesional; profesion(es): administración pública,economía, administración de empresas; observacion(es): título profesional e administración de empresas, o administracion publica, o economia. con 24 meses de experiencia profesional</t>
  </si>
  <si>
    <t>FDRSCD-230-2025 (130937)</t>
  </si>
  <si>
    <t>308-2025-CPS-P (130937)</t>
  </si>
  <si>
    <t>https://community.secop.gov.co/Public/Tendering/OpportunityDetail/Index?noticeUID=CO1.NTC.7881016&amp;isFromPublicArea=True&amp;isModal=False</t>
  </si>
  <si>
    <t>CO1.BDOS.7862782</t>
  </si>
  <si>
    <t>CO1.PCCNTR.7687541</t>
  </si>
  <si>
    <t>PRESTAR SERVICIOS PROFESIONALES COMO ABOGADO (A) DE APOYO EN LA IMPLEMENTACIÓN, ASESORÍA, ACOMPAÑAMIENTO Y GESTIÓN EN EL ACCESO A LA JUSTICIA DE LA COMUNIDAD EN EL MARCO DEL PROYECTO DE INVERSIÓN 2290 FORTALECIENDO LA JUSTICIA EN SUMAPAZ</t>
  </si>
  <si>
    <t xml:space="preserve">ACTA DE TERMINACIÓN BILATERAL DEL CONTRATO DE PRESTACIÓN DE SERVICIOS NÚMERO 308-2025-CPS-P (130937), CELEBRADO ENTRE EL FONDO DE DESARROLLO 
RURAL DE SUMAPAZ Y ADRIANA PAOLA AGUILERA PEÑA  Que EL FONDO aceptó la solicitud y procede a realizar la TERMINACIÓN BILATERAL del 
CONTRATO DE PRESTACIÓN DE SERVICIOS No. 308-2025-CPS-P (130937), con fundamento en la cláusula décima primera literal a del clausulado complementario del contrato de prestación de servicios SECOP II 308-2025-CPS-P (130937). OCTAVA: Que por lo anterior las partes de común acuerdo, deciden dar por terminada la ejecución del 
CONTRATO DE PRESTACIÓN DE SERVICIOS No. 308-2025-CPS-P (130937), dejando como fecha de terminación el día DIECIOCHO (18) de AGOSTO del 2025. </t>
  </si>
  <si>
    <t>1. Adelantar la implementación y la estrategia de abordaje para el fortalecimiento del acceso a la justicia en la comunidad, cumpliendo las metas del proyecto. 2. Brindar acompañamiento en las diferentes acciones que se adelanten desde el Área de Gestión Policivo - Jurídica y que guarden relación con la implementación de los sistemas locales de justicia. 3. Acompañar los diferentes espacios de socialización, divulgación y asesoría propuestos para el cumplimiento de las mestas del proyecto. 4. Adelantar asesoría y acompañamiento a las diferentes solicitudes ciudadanas que se presenten en materia de acceso a la justicia y en cumplimiento de las metas del proyecto. 5. Tramitar y proyectar la respuesta a las Acciones de Tutela, Derechos de Petición, Proposiciones y demás requerimientos sobre asuntos que deba conocer la Alcaldía Local y el Área de Gestión Policivo-Jurídica Sumapaz. 6. Orientar al despacho del Alcalde, en la proyección y elaboración de documentos e informes solicitados por los entes de control, entidades públicas y/o privadas, de conformidad con la normatividad existente para la materia y dentro de los plazos y términos establecidos por la misma. 7. Las otras que determine el supervisor o el equipo de supervisión, conforme al objeto del contrato, las funciones principales del Fondo y las exigencias del servicio.</t>
  </si>
  <si>
    <t>; NIVEL ACADEMICO: PROFESIONAL; PROFESION(ES): DERECHO; OBSERVACION(ES): Profesion NBC DERECHO Y AFINES. Sin experiencia profesional</t>
  </si>
  <si>
    <t>FDRSCD-232-2025 (127991)</t>
  </si>
  <si>
    <t>309-2025-CPS-P (127991)</t>
  </si>
  <si>
    <t>YUDI NATALIA PAIBA GORDILLO</t>
  </si>
  <si>
    <t>https://community.secop.gov.co/Public/Tendering/OpportunityDetail/Index?noticeUID=CO1.NTC.7902173&amp;isFromPublicArea=True&amp;isModal=False</t>
  </si>
  <si>
    <t>CO1.BDOS.7885653</t>
  </si>
  <si>
    <t>CO1.PCCNTR.7705179</t>
  </si>
  <si>
    <t>PRESTAR LOS SERVICIOS PROFESIONALES ESPECIALIZADOS AL DESPACHO DE LA ALCALDÍA LOCAL DE SUMAPAZ, PARA LA ESTRUCTURACIÓN ESTRATÉGICA DE LOS PROCESOS DE PLANEACIÓN DE LOS PROYECTOS DE INVERSIÓN DEL FDRS</t>
  </si>
  <si>
    <t>ADICIÓN Y PRORROGA NÚMERO 1° AL CONTRATO DE PRESTACIÓN DE SERVICIOS NO. 309-2025-CPS-P (127991), CELEBRADO ENTRE EL FONDO DE DESARROLLO RURAL DE SUMAPAZ Y YUDY NATALIA PAIBA GORDILLO.CLÁUSULA PRIMERA. – ADICIONAR el Contrato De Prestación De Servicios No. 309-2025-CPS-P (127991), en la suma de VEINTICINCO MILLONES DOSCIENTOS MIL PESOS M/CTE ($25.200.000) del rubro O230117459920242327 “Fortalecimiento Institucional y sedes administrativas”, de conformidad con las consideraciones 
aquí señaladas, para un total del contrato de SETENTA Y CINCO MILLONES SEISCIENTOS MIL PESOS M/CTE ($ 75.600.000).  
CLÁUSULA SEGUNDA. - PRORROGAR el plazo de ejecución del Contrato De Prestación De Servicios No. 309-2025-CPS-P (127991), por el término de TRES (03) MESES calendario a partir del PRIMERO (01) de OCTUBRE de 2025 y hasta el TREINTA (30) de DICIEMBRE de 2025</t>
  </si>
  <si>
    <t>1. Realizar la estructuración estratégica de los procesos de planeación y de los planes programas y proyectos de inversión. 2. Orientar técnicamente las gestiones de los profesionales que realizan la formulación y seguimiento de planes, programas y proyectos que componen el Plan de Desarrollo local. 3. Asistir a las reuniones, comités y capacitaciones que le sea designado por el Supervisor o el apoyo a la supervisión. 4. Realizar la verificación técnica, administrativa y financiera de contratos de vigencias anteriores de la gestión de planeación. 5. Brindar orientaciones en la elaboración de informes, respuestas a derechos de petición y demás requerimientos, solicitados por los órganos de control, entidades y comunidad en general, de conformidad con la normatividad vigente y dentro de los plazos y términos establecidos por la ley. 6. Las demás que demande la administración local que corresponda a la naturaleza del contrato y que sean necesarias para la consecución del fin del objeto contractual.</t>
  </si>
  <si>
    <t>Nivel Academico: Especializado; profesion(es): administración ambiental, ingeniería ambiental,ingeniería forestal,ingenieria ambiental y sanitaria especializacion(es): maestria en planificación y manejo ambiental de cuencas hidrográficas,especialista en gerencia de proyectos,especializacion en educación y gestió ambiental, gestión ambiental; observacion(es):</t>
  </si>
  <si>
    <t>Dos años , un mes de experiencia profesional</t>
  </si>
  <si>
    <t>310-2025-CPS-AG (124917)</t>
  </si>
  <si>
    <t>DIEGO FELIPE LEE MARTINEZ</t>
  </si>
  <si>
    <t>CO1.PCCNTR.7715564</t>
  </si>
  <si>
    <t>ADICIÓN Y PRORROGA NÚMERO 1° AL CONTRATO DE PRESTACIÓN DE SERVICIOS NO. 310-2025-CPS-AG (124917), CELEBRADO ENTRE EL FONDO DE DESARROLLO RURAL DE SUMAPAZ Y DIEGO FELIPE LEE MARTÍNEZ.CLÁUSULA PRIMERA. – ADICIONAR el Contrato De Prestación De Servicios No. 310-2025-CPS-AG (124917), 
en la suma de DIEZ MILLONES OCHOCIENTOS NOVENTA MIL PESOS M/CTE ($10.890.000) del rubro O230117459920242327 “Fortalecimiento Institucional y sedes administrativas”, de conformidad con las consideraciones aquí señaladas, para un total del contrato de TREINTA Y DOS MILLONES SEISCIENTOS SETENTA MIL PESOS ($ 32.670.000). 
CLÁUSULA SEGUNDA. - PRORROGAR el plazo de ejecución del Contrato De Prestación De Servicios No. 310-2025-CPS-AG (124917), por el término de TRES (03) MESES calendario a partir del primero (01) de octubre de 2025 y hasta el treinta y uno (31) de diciembre de 2025</t>
  </si>
  <si>
    <t>311-2025-CPS-AG (127548)</t>
  </si>
  <si>
    <t>CO1.PCCNTR.7718945</t>
  </si>
  <si>
    <t>ADICIÓN Y PRORROGA NÚMERO 1° AL CONTRATO DE PRESTACIÓN DE SERVICIOS NO. 311-2025-CPS-AG (127548), CELEBRADO ENTRE EL FONDO DE DESARROLLO RURAL DE SUMAPAZ Y ANGELICA LIZETH MORA PRIMERO.CLÁUSULA PRIMERA. – ADICIONAR el Contrato De Prestación De Servicios No. 311-2025-CPS-P (127548), en la suma de SIETE MILLONES OCHOCIENTOS SETENTA Y CINCO MIL PESOS M/CTE ($7.875.000) del rubro O230117459920242486 “Acciones para la promoción de la cultura, tradición y costumbres sumapaceñas” de conformidad con las consideraciones aquí señaladas, para un total del contrato de VEINTITRÉS MILLONES DE PESOS SEISCIENTOS VEINTICINCO MIL PESOS M/TCE ($23.625.000).CLÁUSULA SEGUNDA. - PRORROGAR el plazo de ejecución del Contrato De Prestación De Servicios No. 311-2025-CPS-P (127548), por el término de TRES (03) MESES calendario a partir del primero (01) DE OCTUBRE DE 2025 y hasta el TREINTA (30) DE DICIEMBRE DE 2025. CLAÚSULA TERCERA. Las demás cláusulas del CONTRATO DE PRESTACIÓN DE SERVICIOS No. 311-2025-CPS-P (127548), que no hayan sido modificadas por el presente documento permanecerán tal y como fueron estipuladas.</t>
  </si>
  <si>
    <t>FDRSCD-233-2025 (127983)</t>
  </si>
  <si>
    <t>312-2025-CPS-P (127983)</t>
  </si>
  <si>
    <t>https://community.secop.gov.co/Public/Tendering/OpportunityDetail/Index?noticeUID=CO1.NTC.7929492&amp;isFromPublicArea=True&amp;isModal=False</t>
  </si>
  <si>
    <t>CO1.BDOS.7910523</t>
  </si>
  <si>
    <t>CO1.PCCNTR.7727735</t>
  </si>
  <si>
    <t>PRESTAR LOS SERVICIOS PROFESIONALES COMO ABOGADO (A) DE APOYO AL ÁREA DE GESTIÓN POLICIVA-JURÍDICA DE LA ALCALDÍA LOCAL DE SUMAPAZ. 2327</t>
  </si>
  <si>
    <t xml:space="preserve">ADICIÓN Y PRORROGA NÚMERO 1° AL CONTRATO DE PRESTACIÓN DE SERVICIOS NO. 312-2025-CPS-P (127983), CELEBRADO ENTRE EL FONDO DE DESARROLLO RURAL DE SUMAPAZ Y RAFAEL RICARDO PAEZ MENDOZA.CLÁUSULA PRIMERA. – ADICIONAR el Contrato De Prestación De Servicios No. 312-2025-CPS-P (127983), 
en la suma de DIECIOCHO MILLONES NOVECIENTOS MIL PESOS M/CTE ($18.900.000) del rubro O230117459920242327 “Fortalecimiento Institucional y sedes administrativas”, de conformidad con las consideraciones aquí señaladas, para un total del contrato de CINCUENTA Y SEIS MILLONES SETECIENTOS MIL PESOS M/CTE ($56.700.000). 
CLÁUSULA SEGUNDA. - PRORROGAR el plazo de ejecución del Contrato De Prestación De Servicios No. 312-2025-CPS-P (127983), por el término de TRES (03) MESES calendario a partir del dos (02) de octubre de 2025 y hasta el primero (01) de enero de 2025.  </t>
  </si>
  <si>
    <t>1. Brindar apoyo, conceptuar, proyectar, estudiar y evaluar los asuntos de competencia del Área de Gestión Policiva de la Alcaldía local de Sumapaz, de acuerdo con las pautas y lineamientos del nivel central. 2. Acompañar al Alcalde Local, en la práctica de diligencias comisionadas en los Despachos Comisorios, por las autoridades judiciales que se radiquen en la alcaldía. 3. Elaborar estrategias y adelantar actividades en el territorio para el fortalecimiento de los mecanismos de justicia comunitaria en el ámbito familiar y comunitario. 4. Previa delegación, participar en las reuniones, las mesas de trabajo, los eventos y/o actividades en las que se aborde el tema de justicia comunitaria, justicia en equidad y justicia de paz, convocadas por las diferentes entidades y sectores. 5. Apoyar al área de gestión policivo-jurídica, en la proyección y elaboración de documentos e informes solicitados por los entes de control, entidades públicas y/o privadas, de conformidad con la normatividad existente para la materia y dentro de los plazos y términos establecidos por la misma. 6. Tramitar y proyectar las respuestas a las acciones de Tutela, Derechos de petición, Memorandos, Proposiciones y demás requerimientos sobre asuntos de competencia del Área de Gestión Policivo-Jurídica de la Alcaldía local de Sumapaz. 7. Las demás que le sean asignadas por la supervisión y que estén relacionadas con el objeto del presente contrato</t>
  </si>
  <si>
    <t>Nivel academico: profesional; profesion(es): derecho</t>
  </si>
  <si>
    <t>313-2025-CPS-AG (127697)</t>
  </si>
  <si>
    <t>CO1.PCCNTR.7719034</t>
  </si>
  <si>
    <t>ADICIÓN Y PRORROGA NÚMERO 1° AL CONTRATO DE PRESTACIÓN DE SERVICIOS NO. 313-2025-CPS-AG (127697), CELEBRADO ENTRE EL FONDO DE DESARROLLO RURAL DE SUMAPAZ Y ANA MILENA ROMERO ROMERO.ADICIONAR el Contrato De Prestación De Servicios No. 313-2025-CPS-AG (127697), en la suma de DIEZ MILLONES OCHOCIENTOS NOVENTA MIL PESOS M/CTE ($10.890.000) del rubro O230117459920242327 “Fortalecimiento Institucional y sedes administrativas”, de conformidad con las consideraciones 
aquí señaladas, para un total del contrato de TREINTA Y DOS MILLONES SEISCIENTOS SETENTA MIL PESOS M/CTE ($ 32.670.000). CLÁUSULA SEGUNDA. - PRORROGAR el plazo de ejecución del Contrato De Prestación De Servicios No. 313-2025-CPS-AG (127697), por el término de TRES (03) MESES calendario a partir del PRIMERO (01) de OCTUBRE  de 2025 y hasta el TREINTA Y UNO (31) de DICIEMBRE de 2025.</t>
  </si>
  <si>
    <t>314-2025-CPS-AG (130765)</t>
  </si>
  <si>
    <t>CO1.PCCNTR.7718838</t>
  </si>
  <si>
    <t>ADICIÓN Y PRORROGA NÚMERO 1° AL CONTRATO DE PRESTACIÓN DE SERVICIOS  NO. 314-2025-CPS-AG (130765), CELEBRADO ENTRE EL FONDO DE DESARROLLO RURAL DE 
SUMAPAZ Y JOSE LAZARO SANTANA FIERROCLÁUSULA PRIMERA. – ADICIONAR el Contrato De Prestación De Servicios No. 314-2025-CPS-AG (130765)), en la suma de SIETE MILLONES SETECIENTOS CINCUENTA MIL PESOS M/CTE ($ 7.750.000) del rubro O230117459920242689 “Acueductos veredales, saneamiento básico y energías alternativas”, de conformidad con las consideraciones aquí señaladas, para un total del contrato de VEINTISEIS MILLONES TRESCIENTOS CINCUENTA MIL PESOS M/CTE ($ 26.350.000), CLÁUSULA SEGUNDA. - PRORROGAR el plazo de ejecución del Contrato De Prestación De Servicios No. 314 2025-CPS-AG (130765)), por el término de DOS (02) MESES y QUINCE (15) DIAS calendario a partir del CUATRO (04) de OCTUBRE de 2025 y hasta el DIECIOCHO (18) de DICIEMBRE de 2025</t>
  </si>
  <si>
    <t>315-2025-CPS-AG (131253)</t>
  </si>
  <si>
    <t>GINA ALEXANDRA SERRATO DURAN</t>
  </si>
  <si>
    <t>CO1.PCCNTR.7727606</t>
  </si>
  <si>
    <t xml:space="preserve">ADICIÓN Y PRORROGA NÚMERO 1° AL CONTRATO DE PRESTACIÓN DE SERVICIOS NO. 315-2025-CPS-AG (131253), CELEBRADO ENTRE EL FONDO DE DESARROLLO RURAL DE SUMAPAZ Y GINA ALEXANDRA SERRATO DURAN.CLÁUSULA PRIMERA. – ADICIONAR el Contrato De Prestación De Servicios No. 315-2025-CPS-AG (131253), 
en la suma de SIETE MILLONES QUINIENTOS MIL PESOS M/CTE ($ 7.500.000), del rubro  O230117459920242327 “Fortalecimiento Institucional y sedes administrativas”, de conformidad con las consideraciones aquí señaladas, para un total del contrato de VEINTISIETE MILLONES DE PESOS M/CTE ($ 25.500.000).  CLÁUSULA SEGUNDA. - PRORROGAR el plazo de ejecución del Contrato De Prestación De Servicios No. 315-2025-CPS-AG (131253), por el término de DOS  (02) MESES  Y QUINCE DIAS (15) calendario a partir del tres (03) de octubre de 2025 y hasta el Diecisisete (17) de diciembre de 2025.  </t>
  </si>
  <si>
    <t>1. Apoyar al Corregidor (a) en la realización de las diferentes diligencias de orden institucional que se adelantan en cumplimiento de las funciones asignadas a la Corregiduría de Betania. 2. 2. Apoyar al Corregidor(a) en la elaboración de los diferentes documentos que se generan y reciban, así como en el manejo de los sistemas o aplicativos establecidos para el control de las actividades de la Corregiduría de Betania. 3. Apoyar al corregidor (a) de Betania en la atención a la ciudadanía que requiera información. 4. Adelantar el desarrollo de actividades en la Corregiduría de Betania y apoyar las acciones para el adecuado funcionamiento y operación de las corregidurías y/o sedes de la Alcaldía local de Sumapaz. 5. 5. Llevar el archivo de la documentación que llegue a la dependencia, acorde con la normatividad vigente y la política de Gestión de Calidad establecida por el nivel central. 6. Mantener actualizado el aplicativo de control y gestión de expedientes diseñado para el registro del código de seguridad y convivencia ciudadana, querellas por comportamientos contrarios a la convivencia radicadas en la Corregiduría. 7. Acompañar las actividades de prevención (Sensibilización, socialización, charlas pedagógicas, orientación personalizada, entre otros), de conformidad con el Código Nacional de Policía y Convivencia. 8. Las demás que demande la administración local que corresponda a la naturaleza del contrato y que sean necesarias para la consecución del fin del objeto contractual</t>
  </si>
  <si>
    <t>316-2025-CPS-P (131258)</t>
  </si>
  <si>
    <t>OSCAR FABIAN APOLINAR BOCANEGRA CEDIDO A LAURA VIVIANA DUARTE JARAMILLO</t>
  </si>
  <si>
    <t>CO1.PCCNTR.7727447</t>
  </si>
  <si>
    <t>OSCAR:1026262117//LAURA:1007101395</t>
  </si>
  <si>
    <t xml:space="preserve">CESIÓN Y CLAUSULADO DEL CONTRATO DE PRESTACIÓN DE SERVICIOS NÚMERO 316-2025-CPS-P (131258) CELEBRADO ENTRE EL FONDO DE DESARROLLO RURAL DE  SUMAPAZ, OSCAR FABIAN APOLINAR BOCANEGRA Y LAURA VIVIANA DUARTE JARAMILLO,LA CESIONARIA iniciará la ejecución del CONTRATO DE PRESTACIÓN DE SERVICIOS  PROFESIONALES No. 316-2025-CPS-P (131258) a partir del DIECIOCHO (18) de SEPTIEMBRE de 2025  hasta el DOS (02) de OCTUBRE de 2025.                                                                                                                                        ADICIÓN Y PRORROGA NÚMERO 1° AL CONTRATO DE PRESTACIÓN DE SERVICIOS No. 316-2025-CPS-P (131258), CELEBRADO ENTRE EL FONDO DE DESARROLLO RURAL DE  SUMAPAZ Y LAURA VIVIANA DUARTE JARAMILLO .CLÁUSULA PRIMERA. – ADICIONAR el Contrato De Prestación De Servicios No. 316-2025-CPS-P (131258), en la suma de QUINCE MILLONES CIENTO VEINTE MIL PESOS M/CTE ($15.120.000), del rubro O230117459920242486 “Acciones para la promoción de la cultura, tradición y costumbres sumapaceñas” de 
conformidad con las consideraciones aquí señaladas, para un total del contrato de CUARENTA Y CINCO MILLONES TRESCIENTOS SESENTA MIL PESOS M/CTE ($ 45.360.000) 
CLÁUSULA SEGUNDA. - PRORROGAR el plazo de ejecución del Contrato De Prestación De Servicios No. 316-2025-CPS-P (131258), por el término de TRES (03) MESES calendario a partir del TRES (03) de OCTUBRE de 2025 y hasta el DOS (02) de ENERO de 2026. </t>
  </si>
  <si>
    <t>FDRSCD-234-2025 (130920)</t>
  </si>
  <si>
    <t>317-2025-CPS-P (130920)</t>
  </si>
  <si>
    <t>PAULA ROCIO VELOZA MARTINEZ CEDIDO A JUAN EVANGELISTA SEPÚLVEDA GUERVARA</t>
  </si>
  <si>
    <t>https://community.secop.gov.co/Public/Tendering/OpportunityDetail/Index?noticeUID=CO1.NTC.7931302&amp;isFromPublicArea=True&amp;isModal=False</t>
  </si>
  <si>
    <t>CO1.BDOS.7913625</t>
  </si>
  <si>
    <t>CO1.PCCNTR.7728935</t>
  </si>
  <si>
    <t>PRESTAR LOS SERVICIOS PROFESIONALES PARA GESTIONAR LOS PROYECTOS AMBIENTALES LOCALES ENFOCADOS A LA GENERACIÓN DE ENERGÍA ELÉCTRICA RENOVABLE Y ATENDER LA GESTIÓN AMBIENTAL EXTERNA EN LA LOCALIDAD</t>
  </si>
  <si>
    <t>AMBIENTAL</t>
  </si>
  <si>
    <t>PAULA:1033773200//JUAN:79807164</t>
  </si>
  <si>
    <t xml:space="preserve">ADICIÓN Y PRORROGA NÚMERO 1° AL CONTRATO DE PRESTACIÓN DE SERVICIOS NO. 317-2025-CPS-P (130920), CELEBRADO ENTRE EL FONDO DE DESARROLLO RURAL DE SUMAPAZ Y PAULA ROCÍO VELOZA MARTÍNEZ.CLÁUSULA PRIMERA. – ADICIONAR el Contrato De Prestación De Servicios No. 317-2025-CPS-P (130920), en 
la suma de DIECIOCHO MILLONES SEISCIENTOS MIL PESOS M/CTE ($18.600.000) del rubro O230117459920242689 “Acueductos veredales, saneamiento básico y energías alternativas”, de conformidad con las consideraciones aquí señaladas, para un total del contrato de CINCUENTA Y CINCO MILLONES OCHOCIENTOS MIL PESOS M/CTE ($55.800.000).  CLÁUSULA SEGUNDA. - PRORROGAR el plazo de ejecución del Contrato De Prestación De Servicios No. 317-2025-CPS-P (130920), por el término de TRES (03) MESES calendario a partir del TRES (03) de OCTUBRE de 2025 y hasta el DOS (02) de ENERO de 2026.                                                                                                                                                                                                                                                 CESIÓN Y CLAUSULADO DEL CONTRATO DE PRESTACIÓN DE SERVICIOS NÚMERO 317-2025-CPS-P (130920), CELEBRADO ENTRE EL FONDO DE DESARROLLO RURAL DE  SUMAPAZ, PAULA ROCÍO VELOZA MARTÍNEZ Y JUAN EVANGELISTA SEPÚLVEDA  GUEVARA.EL CESIONARIO iniciará la ejecución del CONTRATO DE PRESTACIÓN DE SERVICIOS  No 317-2025-CPS-P (130920) a partir del nueve (09) de octubre de 2025 hasta el dos (02) de enero de 2026.  </t>
  </si>
  <si>
    <t>1. Realizar las etapas de formulación y elaboración de estudios previos de los proyectos de inversión en el tema de Gestión Ambiental que le sea designado: Actualizar los Documentos Técnicos de Soporte y las Fichas EBI, definir Especificaciones técnicas, realizar estudios de mercado, elaborar análisis del sector, definir criterios de verificación y calificación y condiciones del contrato, entre otros. 2. Realizar seguimiento, actualización y reportes de la implementación del Plan Ambiental Local PAL, en cumplimiento a las obligaciones y competencias definidas en la normatividad ambiental de las entidades que lo soliciten. 3. Apoyar y asistir a los encuentros de la Comisión Ambiental Local, y dinamizar el desarrollo de esta, efectuando el seguimiento y articulación interinstitucional requerida para el fortalecimiento de la gestión ambiental local. 4. Realizar el seguimiento a la ejecución de los contratos (Apoyo a la supervisión, revisión de informes, modificaciones contractuales, programación de PAC), que le sean designados del Sector Ambiental, de conformidad con el Manual de Supervisión e Interventoría de la Secretaría Distrital de Gobierno. 5. Ejecutar acompañamiento técnico oportuno a los requerimientos, solicitudes, y reportes de información de gestión ambiental externa solicitados por entidades distritales, nacionales, entes de control y comunidad en general allegados de manera directa o por el aplicativo de Gestión Documental de la entidad. 6. Ejecutar actividades y jornadas de capacitación y sensibilización en temáticas de Gestión ambiental dirigidas a la comunidad, así como atender requerimientos y emergencias ambientales locales que se presenten e Implementar acciones de gestión ambiental con la comunidad rural de acuerdo con las temáticas concertadas semestralmente o demandadas por el área de gestión ambiental local. 7. Asistir a las reuniones concertadas, citadas y/o designadas para la atención de temas relacionados con la gestión ambiental externa y el desarrollo sostenible con entidades locales, distritales, nacionales, organizaciones ambientales y/o sociales. 8. Las demás que demande la administración local que corresponda a la naturaleza del contrato y que sean necesarias para la consecución del fin del objeto contractual.</t>
  </si>
  <si>
    <t>Nivel academico: profesional; profesion(es): administración ambiental, ingeniería ambiental,ingenieria ambiental y sanitaria,biologia ambiental,ingenieria agroforestal,ingeniería forestal, ciencias ambientales;</t>
  </si>
  <si>
    <t>FDRSCD-235-2025 (125027)</t>
  </si>
  <si>
    <t>318-2025-CPS-P (125027)</t>
  </si>
  <si>
    <t>https://community.secop.gov.co/Public/Tendering/OpportunityDetail/Index?noticeUID=CO1.NTC.7933796&amp;isFromPublicArea=True&amp;isModal=False</t>
  </si>
  <si>
    <t>CO1.BDOS.7915487</t>
  </si>
  <si>
    <t>CO1.PCCNTR.7731742</t>
  </si>
  <si>
    <t>PRESTAR LOS SERVICIOS PROFESIONALES ESPECIALIZADOS PARA APOYAR JURÍDICAMENTE LAS RESPUESTAS A LAS INVESTIGACIONES PRELIMINARES Y LOS HALLAZGOS DE TODO TIPO QUE RESULTEN EN CONTRA DE LA ALCALDÍA LOCAL DE SUMAPAZ. 2327</t>
  </si>
  <si>
    <t>ADICIÓN Y PRORROGA NÚMERO 1° AL CONTRATO DE PRESTACIÓN DE SERVICIOS No. 318-2025-CPS-P (125027), CELEBRADO ENTRE EL FONDO DE DESARROLLO RURAL DE SUMAPAZ Y RAFAEL REINALDO ROMERO ROMERO.CLÁUSULA PRIMERA. – ADICIONAR el Contrato De Prestación De Servicios No. 318-2025-CPS-P (125027), en 
la suma de VEINTE MILLONES DE PESOS M/CTE ($ 20.000.000), del rubro O230117459920242327 “Fortalecimiento Institucional y sedes administrativas”, de conformidad con las consideraciones aquí señaladas, para un total del contrato de SESENTA Y OCHO MILLONES DE PESOS M/CTE ($ 68.000.000),  CLÁUSULA SEGUNDA. - PRORROGAR el plazo de ejecución del Contrato De Prestación De Servicios No. 318-2025-CPS-P (125027), por el término de DOS (02) MESES Y QUINCE (15) DIAS calendario a partir del TRES DE (03) de OCTUBRE de 2025 y hasta el DIECISIETE (17) de DICIEMBRE de 2025.</t>
  </si>
  <si>
    <t>1. Apoyar al Despacho del Alcalde Local de Sumapaz en el análisis elaboración, aval, respuesta y seguimiento de la información o documentación solicitada por los entes de control, entidades públicas y/o privadas de conformidad con la normatividad existente para la materia y dentro de los plazos y términos establecidos por la misma. 2. Acompañar las visitas administrativas realizadas por los Entes de Control, realizando las acciones que sean necesarias para suministrar las respuestas en el marco del objeto para las cuales fueron convocadas. 3. Apoyar en la revisión de los documentos que deba suscribir el alcalde dentro de los procesos de toda índole que se adelanten en contra del FDRS, aplicando los principios que regulan la función administrativa contemplados en la Constitución Política y en la Ley. 4. Emitir los conceptos y respuestas sobre las solicitudes y peticiones que le sean asignados y/o requeridos. 5. Realizar las respuestas a las indagaciones preliminares de los diferentes procesos a cargo del Fondo de Desarrollo Rural de Sumapaz. 6. Apoyar en las acciones de inspección, vigilancia y control de los diferentes procesos del Fondo. 7. Las demás que demande la administración local que corresponda a la naturaleza del contrato y que sean necesarias para la consecución del fin del objeto contractual</t>
  </si>
  <si>
    <t>Nivel academico: especializado; profesion(es): derecho; especializacion(es): derecho penal,derecho procesal civil, derecho penal y criminología,especialización en responsabilidad social empresarial,especializacion en estad políticas públicas y desarrollo; observacion(es): título profesional en derecho, con tarjeta profesional vigente. con posgrado en derecho nbc con tarjeta profesional vigente. con 25 meses y hasta 72 meses de experiencia profesional</t>
  </si>
  <si>
    <t>319-2025-CPS-AG (125670)</t>
  </si>
  <si>
    <t>CO1.PCCNTR.7728909</t>
  </si>
  <si>
    <t>ADICIÓN Y PRORROGA NÚMERO 1° AL CONTRATO DE PRESTACIÓN DE SERVICIOS No. 319-2025-CPS-P (125670), CELEBRADO ENTRE EL FONDO DE DESARROLLO RURAL DE SUMAPAZ Y LUIS ALFONSO SALAZAR BARBOSA.CLÁUSULA PRIMERA. – ADICIONAR el Contrato De Prestación De Servicios No. 319-2025-CPS-P (125670), en la suma de OCHO MILLONES QUINIENTOS CINCUENTA MIL PESOS M/CTE ($8.550.000), del rubro O230117459920242327 “Fortalecimiento Institucional y sedes administrativas”, de conformidad con las consideraciones aquí señaladas, para un total del contrato de VEINTICINCO MILLONES SEISCIENTOS CINCUENTA MIL PESOS M/CTE ($ 25.650.000),  
CLÁUSULA SEGUNDA. - PRORROGAR el plazo de ejecución del Contrato De Prestación De Servicios No. 319-2025-CPS-P (125670), por el término de TRES (03) MESES calendario a partir del TRES (03) de OCTUBRE de 2025 y hasta el DOS (02) de ENERO de 2026</t>
  </si>
  <si>
    <t>320-2025-CPS-AG (127548)</t>
  </si>
  <si>
    <t>DEISY VIVIANA VILLALBA BAQUERO CEDIDO A DORIS STELLA VILLALBA BAQUERO</t>
  </si>
  <si>
    <t>CO1.PCCNTR.7728468</t>
  </si>
  <si>
    <t>DEISY:1032656465//DORIS:1022944534</t>
  </si>
  <si>
    <t xml:space="preserve">CESIÓN Y CLAUSULADO DEL CONTRATO DE PRESTACIÓN DE SERVICIOS NÚMERO 320-2025-CPSAG (127548), CELEBRADO ENTRE EL FONDO DE  DESARROLLO RURAL DE SUMAPAZ, DEISY VIVIANA VILLALBA BAQUERO Y DORIS STELLA VILLALBA BAQUERO.LA CESIONARIA iniciará la ejecución del CONTRATO DE PRESTACIÓN DE SERVICIOS No 320-2025-CPS-AG (127548) a partir del cinco (05) de junio de 2025 hasta el dos (02) de octubre de 2025.                                                                                                                                                                                                                   ADICIÓN Y PRORROGA NÚMERO 1° AL CONTRATO DE PRESTACIÓN DE SERVICIOS  NO. 320-2025-CPS-AG (127548), CELEBRADO ENTRE EL FONDO DE DESARROLLO RURAL DE SUMAPAZ Y DORIS STELLA VILLALBA BAQUERO.CLÁUSULA PRIMERA. – ADICIONAR el Contrato De Prestación De Servicios No. 320-2025-CPS-AG (127548), 
en la suma de SEIS MILLONES QUINIENTOS SESENTA Y DOS MIL QUINIENTOS PESOS M/CTE ($6.562.500), del rubro O230117459920242486 “Acciones para la promoción de la cultura, tradición y costumbres sumapaceñas”, de conformidad con las consideraciones aquí señaladas, para un total del contrato de VEINTIDÓS MILLONES TRESCIENTOS DOCE MIL QUINIENTOS PESOS M/CTE ($ 22.312.500).  CLÁUSULA SEGUNDA. - PRORROGAR el plazo de ejecución del Contrato De Prestación De Servicios No. 320-2025-CPS-AG (127548), por el término de dos (02) meses quince (15) días calendario a partir del tres (03) de octubre 
de 2025 y hasta el diecisiete (17) de diciembre de 2025.  </t>
  </si>
  <si>
    <t>321-2025-CPS-AG (127548)</t>
  </si>
  <si>
    <t>GERMAN MARTÍNEZ HERNANDEZ</t>
  </si>
  <si>
    <t>CO1.PCCNTR.7728942</t>
  </si>
  <si>
    <t>322-2025-CPS-AG (127548)</t>
  </si>
  <si>
    <t>CO1.PCCNTR.7730985</t>
  </si>
  <si>
    <t>ADICIÓN Y PRORROGA NÚMERO 1° AL CONTRATO DE PRESTACIÓN DE SERVICIOS NO.  322-2025-CPS-AG (127548), CELEBRADO ENTRE EL FONDO DE DESARROLLO RURAL DE 
SUMAPAZ Y JEINSTH ANDREA TAUTIVA PINZON .CLÁUSULA PRIMERA. – ADICIONAR el Contrato De Prestación De Servicios No. 322-2025-CPS-AG (127548), 
en la suma de SEIS MILLONES QUINIENTOS SESENTA Y DOS MIL PESOS M/CTE ($6.562.500) del rubro  O230117459920242486 “Acciones para la promoción de la cultura, tradición y costumbres sumapaceñas”, de conformidad con las consideraciones aquí señaladas, para un total del contrato de VEINTIDÓS MILLONES  TRESCIENTOS DOCE MIL QUINIENTOS PESOS M/CTE ($ 22.312.500). CLÁUSULA SEGUNDA. - PRORROGAR el plazo de ejecución del Contrato De Prestación De Servicios No. 322-  2025-CPS-AG (127548), por el término de DOS (02) MESES Y QUINCE (15) DIAS calendario a partir del TRES(03) DE OCTUBRE DE 2025 y hasta el DIECISIETE (17) DE DICIEMBRE DE 2025.</t>
  </si>
  <si>
    <t>FDRSCD-236-2025 (130167)</t>
  </si>
  <si>
    <t>323-2025-CPS-AG (130167)</t>
  </si>
  <si>
    <t>ALEJANDRO ZAPATA VILLALOBOS</t>
  </si>
  <si>
    <t>https://community.secop.gov.co/Public/Tendering/OpportunityDetail/Index?noticeUID=CO1.NTC.7946322&amp;isFromPublicArea=True&amp;isModal=False</t>
  </si>
  <si>
    <t>CO1.BDOS.7927469</t>
  </si>
  <si>
    <t>CO1.PCCNTR.7741220</t>
  </si>
  <si>
    <t>PRESTAR LOS SERVICIOS DE APOYO TÉCNICO Y ADMINISTRATIVO A LAS ÁREAS DE LA ALCALDÍA LOCAL DE SUMAPAZ</t>
  </si>
  <si>
    <t xml:space="preserve">ADICIÓN Y PRORROGA NÚMERO 1° AL CONTRATO DE PRESTACIÓN DE SERVICIOS NO. 323-2025-CPS-AG (130167), CELEBRADO ENTRE EL FONDO DE DESARROLLO RURAL DE 
SUMAPAZ Y ALEJANDRO ZAPATA VILLALOBOS .CLÁUSULA PRIMERA. – ADICIONAR el Contrato De Prestación De Servicios No. 323-2025-CPS-AG (130167), en la suma de DOCE MILLONES DE PESOS ($12.000.000) del rubro O230117459920242327 “Fortalecimiento Institucional y sedes administrativas”, de conformidad con las consideraciones aquí señaladas, para un total del contrato de TREINTA Y SEIS MILLONES DE PESOS M/TCE 36.000.000. CLÁUSULA SEGUNDA. - PRORROGAR el plazo de ejecución del Contrato De Prestación De Servicios No. 323-2025-CPS-AG (130167), por el término de TRES (03) MESES calendario a partir del OCHO DE OCTUBRE DE 2025 y hasta el OCHO (06) DE ENERO DE 2025. CLAÚSULA TERCERA. Las demás cláusulas del CONTRATO DE PRESTACIÓN DE SERVICIOS No. 323-2025-CPS-AG (130167), que no hayan sido modificadas por el presente documento permanecerán tal y como fueron estipuladas. </t>
  </si>
  <si>
    <t>1. OBLIGACIONES ESPECÍFICAS Brindar su apoyo técnico en la programación y realización de comités, mesas de trabajo, consejos y reuniones que sean requeridas y, en la elaboración y proyección de documentos tales como actas de reunión, informes y otros documentos solicitados por las áreas del Fondo. 2. Apoyar en los procesos designados en el desarrollo de los procedimientos de gestión administrativa y operativa, conforme a los lineamientos distritales definidos y el marco de la normatividad vigente. 3. Apoyar a los profesionales en el manejo y control de los diferentes aplicativos institucionales utilizados como el correo institucional Orfeo, entre otros. 4. Apoyar a los profesionales en la elaboración de los memorandos y oficios requeridos por las áreas designadas. 5. Las demás que demande la administración local que corresponda a la naturaleza del contrato y que sean necesarias para la consecución del fin del objeto contractual.</t>
  </si>
  <si>
    <t>Nivel academico: técnico; profesion(es): técnico profesional en administración del recurso humano,tecnico laboral en psicologia y trabajo social comunitario,tecnico profesional en formacion ciudadana,técnico profesional en secretariado bilingue,asistente en servicio social y comunitario,tecnico o tecnologo en ciencias sociales y humanidades; observacion(es): o acreditación y aprobación del 50% o más de un plan de estudios de una carrera profesional.</t>
  </si>
  <si>
    <t>FDRSCD-237-2025 (127555)</t>
  </si>
  <si>
    <t>324-2025-CPS-AG (127555)</t>
  </si>
  <si>
    <t>https://community.secop.gov.co/Public/Tendering/OpportunityDetail/Index?noticeUID=CO1.NTC.7949220&amp;isFromPublicArea=True&amp;isModal=False</t>
  </si>
  <si>
    <t>CO1.BDOS.7931511</t>
  </si>
  <si>
    <t>CO1.PCCNTR.7742880</t>
  </si>
  <si>
    <t>PRESTAR LOS SERVICIOS TECNOLÓGICOS AL ÁREA DE GESTIÓN DE DESARROLLO LOCAL, EN LAS ACTIVIDADES ADMINISTRATIVAS DE LA GESTIÓN CULTURAL DE LA LOCALIDAD DE SUMAPAZ</t>
  </si>
  <si>
    <t>ADICIÓN Y PRORROGA NÚMERO 1° AL CONTRATO DE PRESTACIÓN DE SERVICIOS NO. 324-2025-CPS-AG (127555), CELEBRADO ENTRE EL FONDO DE DESARROLLO RURAL DE SUMAPAZ Y ALEXANDRA CATALINA AMADOR TORRES.CLÁUSULA PRIMERA. – ADICIONAR el Contrato De Prestación De Servicios No. 324-2025-CPS-AG (127555), en la suma de OCHO MILLONES OCHOCIENTOS SETENTA Y CINCO MIL PESOS M/TCE ($8.875.000) del rubro O230117459920242486 “Acciones para la promoción de la cultura, tradición y costumbres sumapaceñas”, de 
conformidad con las consideraciones aquí señaladas, para un total del contrato de treinta millones SIENTO SETENTA Y CINCO MIL PESOS M/TCE ($30.175.000). CLÁUSULA SEGUNDA. - PRORROGAR el plazo de ejecución del Contrato De Prestación De Servicios No. 324-2025-CPS-AG (127555), por el término de DOS (02) MESES Y QUINCE (15) DÍAS calendario a partir del NUEVE (09) DE OCTUBRE DE 2025 y hasta el VEINTICUATRO (24) DE DICIEMBRE DE 2025.</t>
  </si>
  <si>
    <t>1. Brindar su apoyo en la gestión, convocatoria, fortalecimiento de organizaciones sociales, culturales y artísticas de la localidad de Sumapaz para la presentación en el programa de Es Cultura Local. 2. Asistir a las reuniones, comités, capacitaciones que corresponden al componente de Más cultura Local, apoyar los procesos de convocatoria en territorio y la formulación de proyectos a los agentes culturales de la localidad. 3. Acompañar los procesos de ejecución que corresponden a las iniciativas ganadoras del programa de Más Cultura Local, realizar el seguimiento y reportarlo a través de una matriz. 4. Apoyar el proceso de supervisión de manera presencial, a la ejecución de la Escuela Cultural y artística, rural y campesina del proyecto 2486, consolidar y actualizar el seguimiento en un expediente virtual mensualmente 5. Realizar apoyo logístico y administrativo en la planeación y ejecución de los eventos a realizar en la ejecución del proyecto 2486 6. Las demás asignadas que correspondan a la naturaleza del contrato y que sean necesarias para la consecución del fin del objeto contractual.</t>
  </si>
  <si>
    <t>Nivel academico: técnico; profesion(es): ciencias humanas, ciencias sociales,tecnico en administracion de empresas, tecnólogo en administración municipal; observacion(es): título de formación técnica y/o tecnológica, o acreditación y aprobación del 50% o más de un plan de estudios de una carrera profesional. con 36 meses y hasta 71 meses de experiencia laboral</t>
  </si>
  <si>
    <t>FDRSCD-238-2025 (132249)</t>
  </si>
  <si>
    <t>325-2025-CPS-P (132249)</t>
  </si>
  <si>
    <t>https://community.secop.gov.co/Public/Tendering/OpportunityDetail/Index?noticeUID=CO1.NTC.7963397&amp;isFromPublicArea=True&amp;isModal=False</t>
  </si>
  <si>
    <t>CO1.BDOS.7943396</t>
  </si>
  <si>
    <t>CO1.PCCNTR.7754341</t>
  </si>
  <si>
    <t>PRESTAR SERVICIOS PROFESIONALES, CON AUTONOMÍA TÉCNICA Y ADMINISTRATIVA, PARA BRINDAR APOYO AL DESPACHO DEL ALCALDE LOCAL EN LO DIFERENTES ASUNTOS RELACIONADOS CON TEMAS AMBIENTALES Y ADMINISTRATIVOS, TENDIENTES A GARANTIZAR EL PLAN DE DESARROLLO LOCAL</t>
  </si>
  <si>
    <t xml:space="preserve">ADICIÓN Y PRORROGA NÚMERO 1° AL CONTRATO DE PRESTACIÓN DE SERVICIOS NO. 325-2025-CPS-P (132249) CELEBRADO ENTRE EL FONDO DE DESARROLLO RURAL DE SUMAPAZ Y GISELLE MARINA NIETO PIANDOY.CLÁUSULA PRIMERA. – ADICIONAR el Contrato De Prestación De Servicios No. 325-2025-CPS-P (132249), en la suma de suma de CINCO MILLONES SEISCIENTOS TREINTA Y CINCO MIL PESOS M/CTE ($5.635.000) del rubro O230117459920242327 “Fortalecimiento Institucional y sedes administrativas”, de conformidad con las consideraciones aquí señaladas, para un total del contrato de CINCUENTA MILLONES SETECIENTOS QUINCE MIL PESOS M/CTE ($50.715.000).  CLÁUSULA SEGUNDA. - PRORROGAR el plazo de ejecución del Contrato De Prestación De Servicios No. 325-2025-CPS-P (132249), por el término de UN (01) MES calendario a partir del OCHO (08) de DICIEMBRE de 2025 y hasta el SIETE (07) de ENERO de 2026.                                                                                                                                                                                                                                                                                                          ACTA DE TERMINACIÓN BILATERAL DEL CONTRATO DE PRESTACIÓN DE SERVICIOS NÚMERO 325-2025-CPS-P (132249), CELEBRADO ENTRE EL FONDO DE DESARROLLO RURAL DE SUMAPAZ Y GISELLE MARINA NIETO PIANDOY ,deciden dar por terminada la ejecución del CONTRATO DE PRESTACIÓN DE SERVICIOS No. 325-2025-CPS-P (132249), dejando como fecha de terminación el día DIECIOCHO (18) de DICIEMBRE del 2025. </t>
  </si>
  <si>
    <t>1. Brindar acompañamiento al despacho del Alcalde Local de Sumapaz en asuntos ambientales relacionados con la implementación del plan de desarrollo local. 2. Realizar el seguimiento a la formulación y cumplimiento de las metas de los proyectos asociados al plan de desarrollo local. 3. Elaborar, revisar y realizar el seguimiento a los planes de trabajo que se establezcan con los equipos de trabajo, para el cumplimiento de los objetivos tratados por la Alcaldía local en el Marco del plan de Desarrollo local. 4. Brindar apoyo en los Asuntos relacionados con la gestión administrativa del despacho del Alcalde Local de Sumapaz. 5. Asistir a las reunión y comités que se le asignen. 6. Las demás que sean inherentes al cumplimiento del objeto contractual y/o que le sean asignadas por el Alcalde Local.</t>
  </si>
  <si>
    <t>Nivel academico: profesional; profesion(es): administración ambiental, administración pública,ingeniería ambiental,administración de empresas; observacion(es): sin experiencia profesional.</t>
  </si>
  <si>
    <t>326-2025-CPS-P (125677)</t>
  </si>
  <si>
    <t>NICOLAS BERNAL LOPEZ</t>
  </si>
  <si>
    <t>CO1.PCCNTR.7755602</t>
  </si>
  <si>
    <t xml:space="preserve">ADICIÓN Y PRORROGA NÚMERO 1° AL CONTRATO DE PRESTACIÓN DE SERVICIOS NO. 326-2025-CPS-P (125677), CELEBRADO ENTRE EL FONDO DE DESARROLLO RURAL DE  SUMAPAZ Y NICOLÁS BERNAL LOPEZ.CLÁUSULA PRIMERA. – ADICIONAR el Contrato De Prestación De Servicios No. 326-2025-CPS-P (125677), en la suma de DIECISÉIS MILLONES OCHOCIENTOS MIL PESOS M/CTE ($16.800.000) del rubro O230117459920242327 “Fortalecimiento Institucional y sedes administrativas”, de conformidad con las consideraciones aquí señaladas, para un total del contrato de CINCUENTA Y CUATRO MILLONES SEISCIENTOS MIL PESOS M/CTE ($ 54.600.000).  CLÁUSULA SEGUNDA. - PRORROGAR el plazo de ejecución del Contrato De Prestación De Servicios No. 326-2025-CPS-P (125677), por el término de DOS (02) MESES Y (21) DÍAS calendario a partir del once (11) de octubre de 2025 y hasta el treinta y uno (31) de diciembre de 2025. </t>
  </si>
  <si>
    <t>FDRS-MC-231-2025</t>
  </si>
  <si>
    <t>CSE-327-2025</t>
  </si>
  <si>
    <t>COMPAÑÍA DE SEGUROS DE VIDA AURORA S.A</t>
  </si>
  <si>
    <t>https://community.secop.gov.co/Public/Tendering/OpportunityDetail/Index?noticeUID=CO1.NTC.7900500&amp;isFromPublicArea=True&amp;isModal=False</t>
  </si>
  <si>
    <t>CO1.BDOS.7883304</t>
  </si>
  <si>
    <t>CO1.PCCNTR.7760381</t>
  </si>
  <si>
    <t>O21202020070103010271311</t>
  </si>
  <si>
    <t>MÍNIMA CUANTÍA</t>
  </si>
  <si>
    <t>SEGUROS</t>
  </si>
  <si>
    <t>CONTRATAR LA PÓLIZA DE VIDA PARA LOS EDILES DE LA ALCALDIA LOCAL DE SUMAPAZ</t>
  </si>
  <si>
    <t>Nombre y apellido: MARIO ALBERTO DIAZ ARIAS
Identificación: 79724161
Nacionalidad: COLOMBIANO
Domicilio: Carrera 7ma N 74 21 Piso 1 y 3
Tipo documento: Cédula de Ciudadanía</t>
  </si>
  <si>
    <t>FDRSCD-239-2025 (132241)</t>
  </si>
  <si>
    <t>328-2025-CPS-P (132241)</t>
  </si>
  <si>
    <t>https://community.secop.gov.co/Public/Tendering/OpportunityDetail/Index?noticeUID=CO1.NTC.7972612&amp;isFromPublicArea=True&amp;isModal=False</t>
  </si>
  <si>
    <t>CO1.BDOS.7955143</t>
  </si>
  <si>
    <t>CO1.PCCNTR.7761372</t>
  </si>
  <si>
    <t>PRESTAR SERVICIOS PROFESIONALES ESPECIALIZADOS CON PLENA AUTONOMÍA TÉCNICA Y ADMINISTRATIVA, BRINDANDO ACOMPAÑAMIENTO JURÍDICO EN LA GESTIÓN CONTRACTUAL ADELANTADA POR LA ALCALDÍA LOCAL DE SUMAPAZ, DESDE LA ESTRUCTURACIÓN DE LOS PROCESOS Y HASTA LA LIQUIDACIÓN Y CIERRE DEL EXPEDIENTE CONTRACTUAL, CUANDO APLIQUE, ASÍ COMO REALIZAR EL APOYO A LA SUPERVISIÓN DE CONTRATOS, GARANTIZANDO EL CUMPLIMIENTO DE LA NORMATIVIDAD VIGENTE APLICABLE. 2327</t>
  </si>
  <si>
    <t xml:space="preserve">ADICIÓN Y PRORROGA NÚMERO 1° AL CONTRATO DE PRESTACIÓN DE SERVICIOS NO. 328-2025-CPS-P (132241), CELEBRADO ENTRE EL FONDO DE DESARROLLO RURAL DE SUMAPAZ Y CLAUDIA VICTORIA PÀEZ CALDERÒN. CLÁUSULA PRIMERA. – ADICIONAR el Contrato De Prestación De Servicios No. 328-2025-CPS-P (132241), en la suma de DIEZ MILLONES OCHOCIENTOS MIL PESOS M/CTE ($10.800.000) del rubro 0230117459920242327 “Fortalecimiento Institucional y sedes administrativas”, de conformidad con las consideraciones aquí señaladas, para un total del contrato de NOVENTA Y SIETE MILLONES DOSCIENTOS MIL PESOS M/CTE ($97.200.000).  CLÁUSULA SEGUNDA. - PRORROGAR el plazo de ejecución del Contrato De Prestación De Servicios No. 328-2025-CPS-P (132241), por el término de UN (01) MES calendario a partir del NUEVE (09) de DICIEMBRE de 2025 y 
hasta el OCHO (08) de ENERO de 2026.  </t>
  </si>
  <si>
    <t>1. Estructurar los procesos de contratación de bienes, servicios y obras, en cualquiera de las modalidades establecidas por la ley, que se le solicite, velando que los mismos y sus trámites asociados se realicen con arreglo y acatamiento a lo dispuesto en el Estatuto General de Contratación de la Administración Pública y demás normatividad contractual vigente, así como en los manuales y procedimientos adoptados para tal fin. 2. Brindar acompañamiento jurídico y revisar la documentación derivada de los procesos de selección en las etapas precontractual, contractual y postcontractual que le sean asignados y de ser necesario, efectuar las observaciones y/o recomendaciones jurídicas pertinentes, verificando que se cumpla con los requisitos del ordenamiento jurídico vigente, el Manual de Contratación y los procedimientos internos y especialmente para que se de pleno cumplimiento a los principios de transparencia, igualdad, libertad de participación y concurrencia, economía, responsabilidad y selección objetiva, entre otros. 3. Hacer parte del correspondiente flujo de aprobación establecido en la plataforma del SECOP en los procesos contractuales que se adelanten por parte de la Alcaldía, impartiendo las aprobaciones oportunamente y conforme con las disposiciones contenidas en la normatividad vigente. 4. Revisar las evaluaciones jurídicas de las propuestas que se reciban en el desarrollo de los procesos de selección y verificar toda clase de pronunciamientos y demás comunicaciones emitidas por los comités evaluadores de carácter jurídico y que versen sobre la gestión contractual, dando aplicación a la normatividad y jurisprudencia vigente en materia de contratación estatal y demás normas internas que apliquen. 5. Realizar la revisión jurídica y/o elaboración de Actos Administrativos que sean requeridos por la Supervisión del contrato en el marco de la gestión contractual, así como los documentos contractuales que sean puestos a consideración del Alcalde Local en su calidad de ordenador del gasto. 6. Hacer parte de los comités asesores y evaluadores desde el componente jurídico, que se le designe en el trámite de los procesos de selección. 7. Ejercer las actividades de apoyo a la supervisión de los contratos de personal relacionados con la gestión contractual de la Alcaldía, que le sean asignados. 8. Asistir y apoyar jurídicamente en los trámites de incumplimiento, imposición de multas y demás relacionados con la facultad sancionatoria en materia de contratación pública, que se le soliciten. 9. Elaborar y/o revisar la proyección de respuestas a requerimientos de entes de control, peticiones, quejas, reclamos, denuncias y solicitudes de acceso a la información recibidas en la Entidad, en el marco de la gestión contractual, en los tiempos establecidos en la Ley, que le sean asignados por la supervisión del Contrato. 10. Asistir a las reuniones virtuales y/o presenciales en relación con la ejecución del contrato en el marco del apoyo jurídico en los comités, mesas de trabajo y demás, que se realicen para la gestión contractual de los asuntos asignados. 11. Las demás asignadas por el supervisor en el marco del objeto contractual.</t>
  </si>
  <si>
    <t>Nivel academico: especializado; profesion(es): derecho; especializacion(es): contratación estatal, derecho público,derecho administrativo, núcleo básico del conocimiento - nbc: derecho y afines, derecho administrativo y constitucional; observacion(es): título en derecho. con especialización en contratación estatal o derecho público o derecho administrativo y constitucional con 78 meses de experiencia profesional</t>
  </si>
  <si>
    <t>Seis años,seis meses de experiencia profesional</t>
  </si>
  <si>
    <t>329-2025-CPS-AG (127553)</t>
  </si>
  <si>
    <t>CO1.PCCNTR.7787165</t>
  </si>
  <si>
    <t>ADICIÓN Y PRORROGA NÚMERO 1° AL CONTRATO DE PRESTACIÓN DE SERVICIOS NO. 329-2025-CPS-AG (127553), CELEBRADO ENTRE EL FONDO DE DESARROLLO RURAL DE SUMAPAZ Y ROSA UMAIRA CASTRO MORALES.CLÁUSULA PRIMERA. – ADICIONAR el Contrato De Prestación De Servicios No. 329-2025-CPS-AG (127553), en la suma de CUATRO MILLONES CIENTO SESENTA MIL PESOS M/TCE ($4.160.000) del rubro O230117459920242315 “Somos Sumapaz: Emprendiendo de manera sostenible en el territorio”, de conformidad con las consideraciones aquí señaladas, para un total del contrato de DIECISÉIS MILLONES SEISCIENTOS CUARENTA MIL PESOS M/TCE ($16.640.000). 
CLÁUSULA SEGUNDA. - PRORROGAR el plazo de ejecución del Contrato De Prestación De Servicios No. 329-2025-CPS-AG (127553), por el término de DOS (02) MESES calendario a partir del VEINTICUATRO (24) DE OCTUBRE DE 2025 y hasta el VEINTICUATRO (24) DE DICIEMBRE DE 2025</t>
  </si>
  <si>
    <t>1. Apoyar las gestiones de los profesionales que realizan la formulación y seguimiento del Proyecto de Inversión 2315, así como en la elaboración y revisión de documentos, informes y demás acciones requeridas para la adecuada gestión. 2. Apoyar a los profesionales del área, en la asistencia a comités, mesas de trabajo, consejos y reuniones que sean convocados. 3. Apoyar en la gestión operativa y administrativa que realicen los profesionales, diligenciando los formatos que se tengan para tal fin. 4. Asistir a las reuniones y/o capacitaciones que sea convocado, así como en representación del Fondo de Desarrollo Rural a las reuniones, encuentros, capacitaciones, comités y demás a los cuales sea designado o invitado. 5. Las demás que demande la administración local que corresponda a la naturaleza del contrato y que sean necesarias para la consecución del fin del objeto contractual.</t>
  </si>
  <si>
    <t>FDRSCD-240-2025 (132477)</t>
  </si>
  <si>
    <t>330-2025-CPS-P (132477)</t>
  </si>
  <si>
    <t>https://community.secop.gov.co/Public/Tendering/OpportunityDetail/Index?noticeUID=CO1.NTC.8008633&amp;isFromPublicArea=True&amp;isModal=False</t>
  </si>
  <si>
    <t>CO1.BDOS.7991324</t>
  </si>
  <si>
    <t>CO1.PCCNTR.7789113</t>
  </si>
  <si>
    <t>PRESTAR SERVICIOS PROFESIONALES ESPECIALIZADOS, CON PLENA AUTONOMÍA TÉCNICA Y ADMINISTRATIVA AL DESPACHO DEL ALCALDE LOCAL DE SUMAPAZ, EN LA FORMULACIÓN DE LINEAMIENTOS E IMPLEMENTACIÓN DE ACCIONES NECESARIAS, QUE PERMITAN GARANTIZAR LA CORRECTA GESTIÓN CONTRACTUAL, ADMINISTRATIVA, PRESUPUESTAL Y FINANCIERA DE LA ALCALDÍA LOCAL, TENDIENTES A LOGRAR EL EFICIENTE Y EFICAZ FUNCIONAMIENTO DE LA MISMA Y LA EJECUCIÓN DE POLÍTICAS Y PROYECTOS DEL PLAN DE DESARROLLO LOCAL</t>
  </si>
  <si>
    <t xml:space="preserve">ADICIÓN Y PRORROGA No. 1 AL CONTRATO DE PRESTACIÓN DE SERVICIOS NO. 330-2025CPS-P (132477), CELEBRADO ENTRE EL FONDO DE DESARROLLO RURAL DE SUMAPAZ Y  EDNA PATRICIA RANGEL BARRAGAN.CLÁUSULA PRIMERA. – ADICIONAR el Contrato De Prestación De Servicios No. 330-2025-CPS-P (132477), en la suma de NUEVE MILLONES DE PESOS M/CTE ($9.000.000) del rubro O230117459920242327 “Fortalecimiento Institucional y sedes administrativas”, de conformidad con las consideraciones aquí señaladas, para un 
total del contrato de NOVENTA Y CINCO MILONES CUATROCIENTOS MIL PESOS M/CTE ($95.400.000). CLÁUSULA SEGUNDA. - PRORROGAR el plazo de ejecución del Contrato De Prestación De Servicios No. 330-2025-CPS-P (132477), por el término de VEINTICINCO (25) DÍAS calendario a partir del VEINTIUNO (21) de DICIEMBRE de 2025 y hasta el QUINCE (15) de ENERO de 2026.  </t>
  </si>
  <si>
    <t>Liderar jurídicamente el desarrollo de las actividades que se deban adelantar en la etapa precontractual, contractual y postcontractual de los procesos de contratación, para la adquisición de bienes, servicios y obras públicas de la Alcaldía Local, en las diferentes modalidades de selección, con el fin de garantizar que los mismos y sus trámites asociados se realicen con arreglo en lo dispuesto en el Estatuto General de Contratación de la Administración Pública, manuales, procedimientos internos y demás normatividad contractual vigente y especialmente para que se dé pleno cumplimiento a los principios de transparencia, igualdad, libertad de participación y concurrencia, economía, responsabilidad y selección objetiva. 2. Presentar recomendaciones y/o propuestas de ajuste para la definición y formulación de lineamientos, implementación de acciones y demás trámites necesarios para garantizar la correcta gestión contractual, administrativa, financiera y presupuestal de la Alcaldía Local, que permitan atender las necesidades del servicio y el cumplimiento oportuno, eficiente y eficaz de los objetivos, políticas y proyectos del Plan de Desarrollo Local. 3.Realizar la revisión jurídica de los Actos Administrativos que sean puestos a consideración del Alcalde Local, que le sean asignados. 4. Brindar soporte jurídico en los demás asuntos que sean necesarios dentro de la gestión contractual, administrativa, financiera y presupuestal de la entidad, que le sean solicitados. 5. Emitir conceptos y recomendaciones jurídicas en aspectos contractuales y de derecho administrativo que le sean requeridos en el marco de las funciones de la Alcaldía Local. 6. Brindar acompañamiento y orientación jurídica al Despacho del Alcalde Local en los diferentes comités y demás asuntos que le sean solicitados. 7. Brindar orientación jurídica en la atención de requerimientos de entes externos que se le soliciten. 8. Asistir a las reuniones virtuales y/o presenciales que guarden relación con el objeto contratado. 9. Las demás asignadas por el supervisor en el marco del objeto contractual.</t>
  </si>
  <si>
    <t>Título profesional en Derecho. Título de Especialización en Contratación Estatal o en Derecho Público o Derecho Administrativo. Con tarjeta profesional vigente EQUIVALENCIA: De conformidad con la resolución 1124 de 2024 'Equivalencias entre estudios y experiencia</t>
  </si>
  <si>
    <t>80 meses o más de experiencia profesional</t>
  </si>
  <si>
    <t>FDRSCD-241-2025 (132516)</t>
  </si>
  <si>
    <t>331-2025-CPS-P (132516)</t>
  </si>
  <si>
    <t>https://community.secop.gov.co/Public/Tendering/OpportunityDetail/Index?noticeUID=CO1.NTC.8027265&amp;isFromPublicArea=True&amp;isModal=False</t>
  </si>
  <si>
    <t>CO1.BDOS.8009795</t>
  </si>
  <si>
    <t>CO1.PCCNTR.7803471</t>
  </si>
  <si>
    <t>PRESTAR SERVICIOS PROFESIONALES, CON AUTONOMÍA TÉCNICA Y ADMINISTRATIVA, PARA BRINDAR APOYO AL PROCESO DE INVESTIGACIÓN PARTICIPATIVA PARA LA GENERACIÓN DE MEMORIA HISTÓRICA SOBRE LAS VÍCTIMAS DE LA LOCALIDAD DE SUMAPAZ, TENDIENTES A GARANTIZAR EL CUMPLIMIENTO DE LAS METAS TRAZADAS EN EL PLAN DE DESARROLLO LOCAL</t>
  </si>
  <si>
    <t>1. Recopilar, analizar y elaborar una narrativa histórica e interpretativa de la localidad de Sumapaz mediante metodologías cualitativas, cuantitativas y etnográficas, identificando las vivencias significativas de cada vereda, con especial énfasis en las experiencias de las víctimas del conflicto armado y su impacto en el desarrollo comunitario y territorial. 2. Generar relatorías y memorias de las visitas realizadas en la localidad, documentando los avances en la construcción de memoria histórica con un enfoque diferencial, resaltando las experiencias de las víctimas del conflicto armado, su relación con los distintos actores sociales y su contribución a la cohesión social y el fortalecimiento del tejido comunitario. 3. Convocar y asistir espacios de diálogo con las víctimas del conflicto armado, organizaciones sociales y otros actores locales, para fomentar la construcción de memoria colectiva y fortalecer las acciones de reconciliación y desarrollo en la localidad de Sumapaz, promoviendo elementos de identidad local y la valoración de su patrimonio biocultural, incluyendo caminos históricos, saberes tradicionales y sitios de interés histórico y patrimonial. 4. Realizar procesos de investigación y articulación con actores locales, organizaciones socialese instituciones para identificar y gestionar apoyos que permitan materializar iniciativas relacionadas con la construcción de memoria histórica, el desarrollo social y económico, y la conservación del patrimonio material e inmaterial de la localidad, a través de estrategias orientadas al desarrollo territorial como el turismo comunitario, las rutas interpretativas y el reconocimiento de nuevas ruralidades. 5. Apoyar en los procesos formativos dirigidos a la reactivación económica de la localidad de Sumapaz, mediante la implementación de estrategias que fortalezcan las capacidades productivas de las víctimas del conflicto armado y otros actores sociales, con un enfoque diferencial, territorial y sostenible que promueva la inclusión, la identidad y el desarrollo comunitario. 6. Entregar al finalizar la ejecución del contrato, un documento que contenga una línea de tiempo y recopile el ejercicio de memoria histórica de la localidad de Sumapaz, realizado en el marco de la ejecución del contrato, con un enfoque diferencial que destaque las experiencias de las víctimas del conflicto armado y refleje los aportes de otros actores sociales, así como los valores patrimoniales y culturales identificados, cumpliendo con las especificaciones definidas por la Alcaldía Local. 7. Las demás actividades que demande la administración local que correspondan a la naturaleza del contrato y que sean necesarias para la consecución del objeto contractual.</t>
  </si>
  <si>
    <t>Profesional: Ciencias sociales y humanas, antropología, historia, sociología y artes liberales o afines de acuerdo al snies. equivalencia: de conformidad con la resolución 1124 de 2024 'equivalencias entre estudios y experiencia</t>
  </si>
  <si>
    <t>FDRS-LP-227-2025</t>
  </si>
  <si>
    <t>CPS-332-2025</t>
  </si>
  <si>
    <t>UNIÓN TEMPORAL NE-H&amp;F.</t>
  </si>
  <si>
    <t>https://community.secop.gov.co/Public/Tendering/OpportunityDetail/Index?noticeUID=CO1.NTC.7928994&amp;isFromPublicArea=True&amp;isModal=False</t>
  </si>
  <si>
    <t>CO1.BDOS.7795962</t>
  </si>
  <si>
    <t>O230117459920242327    O21202020080585250</t>
  </si>
  <si>
    <t>LICITACIÓN PÚBLICA</t>
  </si>
  <si>
    <t>PRESTACIÓN DE SERVICIOS</t>
  </si>
  <si>
    <t>PRESTAR LOS SERVICIOS DE VIGILANCIA Y SEGURIDAD PRIVADA PARA LAS SEDES Y CORREGIDURIAS DE LA ALCALDIA LOCAL DE SUMAPAZ</t>
  </si>
  <si>
    <t xml:space="preserve">Nombre y apellido: NUBIA CONSUELO CASTRO SUESCA
Identificación: 52368373
Nacionalidad: COLOMBIANA
Domicilio: CALLE 52 A No 22 34
Tipo documento: Cédula de Ciudadanía                                                                                                                                                                                                                                                                                                                                Nombre y apellido: MARINA ROCIO HERNANDEZ PARRA
Identificación: 52.850.968
Nacionalidad: COLOMBIANA
Domicilio: Carrera 7 A No 155 A – 82 Oficina 201
Tipo documento: Cédula de Ciudadanía
</t>
  </si>
  <si>
    <t>H&amp;F  SEGURIDAD LTDA  830140263-1 (50%)//SEGURIDAD NUEVA ERA LTDA 830070625-3 (50%)</t>
  </si>
  <si>
    <t>ADICIÓN Y PRÓRROGA No. 1 AL CONTRATO DE PRESTACIÓN DE SERVICIOS CPS-332-2025 CELEBRADO ENTRE EL FONDO DE DESARROLLO RURAL DE SUMAPAZ Y UNION TEMPORAL NE - H&amp;F.CLÁUSULA PRIMERA: Adicionar el contrato de prestación de servicios No. CPS-332-2025 en la suma de CIENTO NOVENTA Y DOS MILLONES SEISCIENTOS DIEZ MIL SEISCIENTOS SIETE PESOS MCTE ($192.610.607) M/CTE, con cargo al Certificado de Disponibilidad Presupuestal No. 1941, expedido por el responsable del presupuesto el 30 de diciembre de 2025, de conformidad con las consideraciones aquí señaladas, para un valor total del contrato de OCHOCIENTOS CINCUENTA Y DOS MILLONES SEISCIENTOS DIEZ MIL SEISCIENTOS SIETE PESOS M/CTE ($852.610.607). CLÁUSULA SEGUNDA: Prorrogar el plazo de ejecución del contrato en 4 meses y 6 días
calendario, desde el 28 de abril de 2026 hasta el 02 de septiembre de la misma vigencia, para un plazo total de 1 año 4 meses y 6 días calendario</t>
  </si>
  <si>
    <t>FDRSCD-242-2025 (132268)</t>
  </si>
  <si>
    <t>333-2025-CPS-AG (132268)</t>
  </si>
  <si>
    <t>WILLIAN ESNEIDER CHINGATE PULIDO</t>
  </si>
  <si>
    <t>https://community.secop.gov.co/Public/Tendering/OpportunityDetail/Index?noticeUID=CO1.NTC.8045929&amp;isFromPublicArea=True&amp;isModal=False</t>
  </si>
  <si>
    <t>CO1.BDOS.8024944</t>
  </si>
  <si>
    <t>CO1.PCCNTR.7817329</t>
  </si>
  <si>
    <t>PRESTAR LOS SERVICIOS COMO CONDUCTOR DE VEHÍCULO PESADO PROPIEDAD DEL FONDO DE DESARROLLO RURAL DE SUMAPAZ, PARA LA REALIZACIÓN DE LABORES DE MANTENIMIENTO VIAL Y LAS ZONAS PÚBLICAS DE LA LOCALIDAD, ASÍ COMO ATENDER LAS EMERGENCIAS QUE SURJAN EN LA LOCALIDAD DE SUMAPAZ. 2289</t>
  </si>
  <si>
    <t xml:space="preserve">1. Conducir, responder y velar por el mantenimiento y adecuada utilización del vehículo de propiedad del FDRS. Absteniéndose de transportar personal no autorizado por la Alcaldía Local de Sumapaz. 2. Apoyar el proceso de mantenimiento y recuperación de los corredores viales, según las indicaciones impartidas por inspector encargado de la zona, apoyar el proceso de atención de las emergencias viales que surjan en la localidad, acorde con la programación establecida. 3.Prestar labores de apoyo para el mantenimiento, limpieza y buen estado del vehículo, equipo y herramientas. que se le hayan asignado. Estar presente en el taller de mantenimiento cuando se desarrollen los mantenimientos del vehículo asignado, pero de no ser necesario (por indicación del supervisor), deberá realizar acompañamiento durante la jornada laboral en la frente de trabajo en condición de disponibilidad para para conducir otro vehículo o adelantar otra actividad de apoyo. 4. Cumplir con las normas de tránsito y seguridad vigentes y prestar atención al cuidado de los vehículos y maquinaria. Mantenerse a paz y salvo por concepto de multas y comparendos durante la ejecución del contrato. 5. No exponer el vehículo asignado a situaciones de inseguridad y peligro. 6. Informar oportunamente al FDRS cualquier irregularidad que se presente durante el desarrollo de las actividades, así como del estado en que se encuentren los vehículos para iniciar las acciones correctivas y/o preventivas del caso. En dado caso de presentarse una novedad durante la operación del vehículo debe reportar por escrito a la supervisión las circunstancias de tiempo, modo y lugar de eventos que generen daños al vehículo o a alguno de sus componentes y/o a terceros según los enunciados en el instructivo del parque automotor del FDRS, anexando registro fotográfico u otros documentos soporte. 7. Diligenciar diariamente los formatos entregados por el FDRS tales como preoperacional entre otros. 8. Las demás asignadas por el supervisor en el marco del objeto contractual.        </t>
  </si>
  <si>
    <t>NIVEL ACADEMICO: BACHILLER Con licencia de conducción en la categoría B2 y/o C2. OBSERVACION(ES): Resolución 1124 de 2024 de la Secretaría Distrital de Gobierno en cuanto a las equivalencia. se requiere 24 meses de experiencia laboral debidamente certificada</t>
  </si>
  <si>
    <t>24 meses de experiencia laboral debidamente certificada</t>
  </si>
  <si>
    <t>FDRSCD-243-2025 (132283)</t>
  </si>
  <si>
    <t>334-2025-CPS-AG (132283)</t>
  </si>
  <si>
    <t>VICTOR MANUEL RAMIREZ TORRES</t>
  </si>
  <si>
    <t>https://community.secop.gov.co/Public/Tendering/OpportunityDetail/Index?noticeUID=CO1.NTC.8045952&amp;isFromPublicArea=True&amp;isModal=False</t>
  </si>
  <si>
    <t>CO1.BDOS.8028785</t>
  </si>
  <si>
    <t>CO1.PCCNTR.7817457</t>
  </si>
  <si>
    <t>PRESTAR LOS SERVICIOS DE APOYO TÉCNICO COMO INSPECTOR DE LOS FRENTES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</si>
  <si>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 xml:space="preserve">1. Inspeccionar y verificar el cumplimiento de las actividades realizadas por operarios de maquinaria conductores y ayudantes asignados para el mantenimiento y mejoramiento de la malla vial y la atención de emergencias viales. 2. Verificar la aplicación y el cumplimiento del procedimiento de control y seguimiento al combustible que el FDRS disponga para la operación del parque automotor pesado. Para lo cual deberá entregar de manera mensual junto a su informe de actividades los soportes que correspondan según el procedimiento implementado.  3. Verificar la aplicación y el cumplimento del procedimos de control y seguimiento a los materiales e insumos que se destinen por el FDRS para el mantenimiento y mejoramiento vial, así como para la atención de emergencias viales, para lo cual se deberá entregar de manera mensual junto con su informe de actividades los soportes que correspondan según el procedimiento implementado. 4. Asistir a la reunión mensual de comité de movilidad y presentar el respetivo informe de actividades realizadas en su zona en el mes inmediatamente anterior, dicho informe deberá contener el reporte de manteamiento vial, atención a emergencias y demás actividades realizadas durante el periodo, indicado en total de kilómetros y los puntos o sectores intervenidos, anexando fotografías y georreferenciación. 5. Verificar la aplicación y cumplimiento del procedimiento de control y seguimiento a los repuestos, llantas y demás insumos que se utilicen para el normal funcionamiento del parque automotor, para lo cual se deberá entregar de manera mensual junto con su informe de actividades los soportes que correspondan según el procedimiento implementado.  6. Dar estricta aplicación al procedimiento del reporte, en el caso de ocurrencia de accidente o siniestro, a fin de garantizar que se realicen los pasos administrativos correspondientes en los reportes respectivos.  7. Verificar que todo el personal dispuesto para la operación del parque automotor haga uso de las prendas y elementos de protección entregados para la realización de sus actividades.  8. Las demás asignadas por el supervisor en el marco del objeto contractual.
</t>
  </si>
  <si>
    <t>Título de técnico o tecnólogo en construcciones civiles, obras civiles, mantenimiento de vías o técnico laboral por competencias en construcciones civiles</t>
  </si>
  <si>
    <t>36 meses de experiencia</t>
  </si>
  <si>
    <t>335-2025-CPS-AG (132283)</t>
  </si>
  <si>
    <t>WILLIAN OSVALDO RUBIANO TELLEZ</t>
  </si>
  <si>
    <t>CO1.PCCNTR.7820808</t>
  </si>
  <si>
    <t xml:space="preserve">1.Inspeccionar y verificar el cumplimiento de las actividades realizadas por operarios de maquinaria conductores y ayudantes asignados para el mantenimiento y mejoramiento de la malla vial y la atención de emergencias viales. 2. Verificar la aplicación y el cumplimiento del procedimiento de control y seguimiento al combustible que el FDRS disponga para la operación del parque automotor pesado. Para lo cual deberá entregar de manera mensual junto a su informe de actividades los soportes que correspondan según el procedimiento implementado. 3. Verificar la aplicación y el cumplimento del procedimos de control y seguimiento a los materiales e insumos que se destinen por el FDRS para el mantenimiento y mejoramiento vial, así como para la atención de emergencias viales, para lo cual se deberá entregar de manera mensual junto con su informe de actividades los soportes que correspondan según el procedimiento implementado. 4.Asistir a la reunión mensual de comité de movilidad y presentar el respetivo informe de actividades realizadas en su zona en el mes inmediatamente anterior, dicho informe deberá contener el reporte de manteamiento vial, atención a emergencias y demás actividades realizadas durante el periodo, indicado en total de kilómetros y los puntos o sectores intervenidos, anexando fotografías y georreferenciación. 5.Verificar la aplicación y cumplimiento del procedimiento de control y seguimiento a los repuestos, llantas y demás insumos que se utilicen para el normal funcionamiento del parque automotor, para lo cual se deberá entregar de manera mensual junto con su informe de actividades los soportes que correspondan según el procedimiento implementado.  6.Dar estricta aplicación al procedimiento del reporte, en el caso de ocurrencia de accidente o siniestro, a fin de garantizar que se realicen los pasos administrativos correspondientes en los reportes respectivos.  7.Verificar que todo el personal dispuesto para la operación del parque automotor haga uso de las prendas y elementos de protección entregados para la realización de sus actividades.  8.Las demás asignadas por el supervisor en el marco del objeto contractual.
</t>
  </si>
  <si>
    <t>FDRSCD-244-2025 (132285)</t>
  </si>
  <si>
    <t>336-2025-CPS-AG (132285)</t>
  </si>
  <si>
    <t>ERISMENDIZ CASTELLANOS DIAZ</t>
  </si>
  <si>
    <t>https://community.secop.gov.co/Public/Tendering/OpportunityDetail/Index?noticeUID=CO1.NTC.8051594&amp;isFromPublicArea=True&amp;isModal=False</t>
  </si>
  <si>
    <t>CO1.BDOS.8032912</t>
  </si>
  <si>
    <t>CO1.PCCNTR.7821470</t>
  </si>
  <si>
    <t>PRESTAR LOS SERVICIOS COMO OPERARIO DE MAQUINA AMARILLA DE PROPIEDAD DEL FONDO DE DESARROLLO RURAL DE SUMAPAZ, PARA LA REALIZACIÓN DE LABORES DE MANTENIMIENTO VIAL Y LAS ZONAS PÚBLICAS DE LA LOCALIDAD, ASÍ COMO ATENDER LAS EMERGENCIAS QUE SURJAN EN LA LOCALIDAD DE SUMAPAZ. 2289</t>
  </si>
  <si>
    <t xml:space="preserve">1. Operar, responder y velar por el mantenimiento y adecuada utilización de la maquina y/o equipo asignado propiedad del FDRS. 2. Apoyar las labores de obra identificada por la administración local e indicada coordinador. 3. Apoyar las emergencias en la localidad y las cuales necesiten de la intervención de la maquinaria   4. Hacer uso adecuado de la maquinaria y no exponerla a situaciones de inseguridad y peligro.  5. Respetar en forma estricta las normas de tránsito. Responder por el pago de las multas o sanciones que coloquen las autoridades de tránsito y que le sean imputables.   6. Velar por el buen estado mecánico y estético de la maquina asignada, responde y mantener en perfecto estado el equipo de herramientas, señales y repuesto de la misma.  7. Informar oportunamente al FDRS cualquier irregularidad que se presente durante el desarrollo de las actividades, así como del estado en que se encuentren las maquinas y/o equipos para iniciar las acciones correctivas y/o preventivas del caso. En dado caso de presentarse una novedad durante la operación del vehículo debe reportar por escrito a la supervisión las circunstancias de tiempo, modo y lugar de eventos que generen daños al vehículo o a alguno de sus componentes y/o a terceros según los enunciados en el instructivo del parque automotor del FDRS, anexando registro fotográfico u otros documentos soporte.  8. Diligenciar diariamente los formatos entregados por el FDRS tales como preoperacional entre otros.  9. Las demás asignadas por el supervisor en el marco del objeto contractual. </t>
  </si>
  <si>
    <t>Nivel academico: bachiller o equivalencia observacion(es): resolución 1124 de 2024 de la secretaría distrital de gobierno en cuanto a las equivalencia. adicional se requiere 24 meses de experiencia laboral debidamente certificada</t>
  </si>
  <si>
    <t>24 meses de experiencia</t>
  </si>
  <si>
    <t>337-2025-CPS-AG (132268)</t>
  </si>
  <si>
    <t>GERMAN ROMERO ROMÁN</t>
  </si>
  <si>
    <t>CO1.PCCNTR.7823415</t>
  </si>
  <si>
    <t xml:space="preserve">1. Conducir, responder y velar por el mantenimiento y adecuada utilización del vehículo de propiedad del FDRS. Absteniéndose de transportar personal no autorizado por la Alcaldía Local de Sumapaz. 2. Apoyar el proceso de mantenimiento y recuperación de los corredores viales, según las indicaciones impartidas por inspector encargado de la zona, apoyar el proceso de atención de las emergencias viales que surjan en la localidad, acorde con la programación establecida. 3.Prestar labores de apoyo para el mantenimiento, limpieza y buen estado del vehículo, equipo y herramientas. que se le hayan asignado. Estar presente en el taller de mantenimiento cuando se desarrollen los mantenimientos del vehículo asignado, pero de no ser necesario (por indicación del supervisor), deberá realizar acompañamiento durante la jornada laboral en la frente de trabajo en condición de disponibilidad para para conducir otro vehículo o adelantar otra actividad de apoyo. 4. Cumplir con las normas de tránsito y seguridad vigentes y prestar atención al cuidado de los vehículos y maquinaria. Mantenerse a paz y salvo por concepto de multas y comparendos durante la ejecución del contrato. 5. No exponer el vehículo asignado a situaciones de inseguridad y peligro. 6. Informar oportunamente al FDRS cualquier irregularidad que se presente durante el desarrollo de las actividades, así como del estado en que se encuentren los vehículos para iniciar las acciones correctivas y/o preventivas del caso. En dado caso de presentarse una novedad durante la operación del vehículo debe reportar por escrito a la supervisión las circunstancias de tiempo, modo y lugar de eventos que generen daños al vehículo o a alguno de sus componentes y/o a terceros según los enunciados en el instructivo del parque automotor del FDRS, anexando registro fotográfico u otros documentos soporte. 7.Diligenciar diariamente los formatos entregados por el FDRS tales como preoperacional entre otros 8. Las demás asignadas por el supervisor en el marco del objeto contractual.                                               </t>
  </si>
  <si>
    <t>338-2025-CPS-AG (132268)</t>
  </si>
  <si>
    <t>ELKIN ANDRES GARCIA CIFUENTES</t>
  </si>
  <si>
    <t>CO1.PCCNTR.7823091</t>
  </si>
  <si>
    <t xml:space="preserve">1. Conducir, responder y velar por el mantenimiento y adecuada utilización del vehículo de propiedad del FDRS. Absteniéndose de transportar personal no autorizado por la Alcaldía Local de Sumapaz. 2. Apoyar el proceso de mantenimiento y recuperación de los corredores viales, según las indicaciones impartidas por inspector encargado de la zona, apoyar el proceso de atención de las emergencias viales que surjan en la localidad, acorde con la programación establecida. 3.Prestar labores de apoyo para el mantenimiento, limpieza y buen estado del vehículo, equipo y herramientas. que se le hayan asignado. Estar presente en el taller de mantenimiento cuando se desarrollen los mantenimientos del vehículo asignado, pero de no ser necesario (por indicación del supervisor), deberá realizar acompañamiento durante la jornada laboral en la frente de trabajo en condición de disponibilidad para para conducir otro vehículo o adelantar otra actividad de apoyo. 4. Cumplir con las normas de tránsito y seguridad vigentes y prestar atención al cuidado de los vehículos y maquinaria. Mantenerse a paz y salvo por concepto de multas y comparendos durante la ejecución del contrato. 5. No exponer el vehículo asignado a situaciones de inseguridad y peligro. 6. Informar oportunamente al FDRS cualquier irregularidad que se presente durante el desarrollo de las actividades, así como del estado en que se encuentren los vehículos para iniciar las acciones correctivas y/o preventivas del caso. En dado caso de presentarse una novedad durante la operación del vehículo debe reportar por escrito a la supervisión las circunstancias de tiempo, modo y lugar de eventos que generen daños al vehículo o a alguno de sus componentes y/o a terceros según los enunciados en el instructivo del parque automotor del FDRS, anexando registro fotográfico u otros documentos soporte. 7. Diligenciar diariamente los formatos entregados por el FDRS tales como preoperacional entre otros 8. Las demás asignadas por el supervisor en el marco del objeto contractual.                                               </t>
  </si>
  <si>
    <t>339-2025-CPS-AG (132268)</t>
  </si>
  <si>
    <t>MOISES DELGADO VERGARA</t>
  </si>
  <si>
    <t>CO1.PCCNTR.7827252</t>
  </si>
  <si>
    <t>340-2025-CPS-AG (132268)</t>
  </si>
  <si>
    <t>HECTOR ORLANDO PENAGOS PABÓN</t>
  </si>
  <si>
    <t>CO1.PCCNTR.7827069</t>
  </si>
  <si>
    <t>341-2025-CPS-AG (132285)</t>
  </si>
  <si>
    <t>CARLOS JAIR PEÑA PEÑA</t>
  </si>
  <si>
    <t>CO1.PCCNTR.7827853</t>
  </si>
  <si>
    <t>342-2025-CPS-AG (132285)</t>
  </si>
  <si>
    <t>HECTOR ERNESTO GARCIA GARIBELLO</t>
  </si>
  <si>
    <t>CO1.PCCNTR.7827957</t>
  </si>
  <si>
    <t>343-2025-CPS-AG (132285)</t>
  </si>
  <si>
    <t>HECTOR JOAN MORALES HILARION</t>
  </si>
  <si>
    <t>CO1.PCCNTR.7827956</t>
  </si>
  <si>
    <t>344-2025-CPS-AG (132285)</t>
  </si>
  <si>
    <t>SALOMON ROMERO PALACIOS</t>
  </si>
  <si>
    <t>CO1.PCCNTR.7828327</t>
  </si>
  <si>
    <t>345-2025-CPS-AG (132285)</t>
  </si>
  <si>
    <t>EDGAR ENRIQUE RAMIREZ</t>
  </si>
  <si>
    <t>CO1.PCCNTR.7828334</t>
  </si>
  <si>
    <t>346-2025-CPS-AG (132268)</t>
  </si>
  <si>
    <t xml:space="preserve">MARLON RAMIREZ ROMAN </t>
  </si>
  <si>
    <t>CO1.PCCNTR.7830792</t>
  </si>
  <si>
    <t>347-2025-CPS-AG (132268)</t>
  </si>
  <si>
    <t>EDUARDO DIMATE RICO</t>
  </si>
  <si>
    <t>CO1.PCCNTR.7830539</t>
  </si>
  <si>
    <t>348-2025-CPS-AG (132268)</t>
  </si>
  <si>
    <t>HILBER VERGARA ROBAYO</t>
  </si>
  <si>
    <t>CO1.PCCNTR.7831286</t>
  </si>
  <si>
    <t>349-2025-CPS-AG (132285)</t>
  </si>
  <si>
    <t>ALEXANDER BUSTOS CHAVARRO</t>
  </si>
  <si>
    <t>CO1.PCCNTR.7831274</t>
  </si>
  <si>
    <t>350-2025-CPS-AG (132285)</t>
  </si>
  <si>
    <t>ALBEIRO BARBOSA CIFUENTES</t>
  </si>
  <si>
    <t>CO1.PCCNTR.7834720</t>
  </si>
  <si>
    <t>NIVEL ACADEMICO: BACHILLER o Equivalencia OBSERVACION(ES): Resolución 1124 de 2024 de la Secretaría Distrital de Gobierno en cuanto a las equivalencia. Adicional se requiere 24 meses de experiencia laboral debidamente certificada</t>
  </si>
  <si>
    <t>Con 24 meses de experiencia</t>
  </si>
  <si>
    <t>FDRSCD-246-2025 (132473)</t>
  </si>
  <si>
    <t>351-2025-CPS-P (132473)</t>
  </si>
  <si>
    <t>https://community.secop.gov.co/Public/Tendering/OpportunityDetail/Index?noticeUID=CO1.NTC.8075571&amp;isFromPublicArea=True&amp;isModal=False</t>
  </si>
  <si>
    <t>CO1.BDOS.8056401</t>
  </si>
  <si>
    <t>CO1.PCCNTR.7838373</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</si>
  <si>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t>
  </si>
  <si>
    <t>1. Apoyar en la realización y/o revisión de las etapas de formulación y elaboración de estudios previos de los proyectos de inversión que le sean designados. 2. Apoyar en la revisión y evaluación de las etapas pre-contractuales de los proyectos de inversión que le sean designados. 3. Apoyar en el seguimiento de los proyectos de Infraestructura. 4. Realizar seguimiento a la ejecución de los contratos (Apoyo a la supervisión, análisis de informes, modificaciones contractuales, programación de PAC), que le sean designados del Sector de Infraestructura y Malla Vial. 5. Realizar la verificación técnica, administrativa y financiera de contratos de vigencias anteriores que se le asignen y que se encuentren en proceso de terminación para su respectiva liquidación. 6. Brindar acompañamiento y orientación técnica al Despacho del Alcalde Local en los diferentes comités y demás asuntos que le sean solicitados. 7. Asistir a los espacios de participación del sector que le sean designados, capacitaciones, reuniones virtuales y/o presenciales que guarden relación con el objeto contratado. 8. Brindar orientación técnica en la atención de requerimientos de entes externos que se le soliciten en el marco del objeto del contrato. 9. Las demás asignadas por el supervisor en el marco del objeto contractual.</t>
  </si>
  <si>
    <t>Título profesional en Ingeniería civil o ingeniería de Vías o afines.
EQUIVALENCIA: De conformidad con la resolución 1124 de 2024 'Equivalencias entre
estudios y experiencia</t>
  </si>
  <si>
    <t>Con 24 meses de experiencia profesional</t>
  </si>
  <si>
    <t>FDRSCD-247-2025 (132838)</t>
  </si>
  <si>
    <t>352-2025-CPS-P (132838)</t>
  </si>
  <si>
    <t>https://community.secop.gov.co/Public/Tendering/OpportunityDetail/Index?noticeUID=CO1.NTC.8075748&amp;isFromPublicArea=True&amp;isModal=False</t>
  </si>
  <si>
    <t>CO1.BDOS.8056331</t>
  </si>
  <si>
    <t>CO1.PCCNTR.7838419</t>
  </si>
  <si>
    <t>PRESTAR SERVICIOS PROFESIONALES ESPECIALIZADOS CON PLENA AUTONOMÍA TÉCNICA Y ADMINISTRATIVA, BRINDANDO SOPORTE EN LOS PROCESOS CONTABLES, PRESUPUESTALES Y FINANCIEROS A CARGO DE LA ALCALDÍA LOCAL DE SUMAPAZ, ASÍ COMO EN LOS PROCESOS DE ANÁLISIS, REVISIÓN Y CAUSACIÓN CONTABLE DEL PAGO DE LOS CONTRATOS DEL FONDO DE DESARROLLO LOCAL, APLICANDO LA NORMATIVIDAD VIGENTE</t>
  </si>
  <si>
    <t>1. Verificar que se esté danto estricto cumplimiento a los procesos y procedimientos de la Cadena Presupuestal de la entidad (Apropiación, Compromiso, Obligación, Pago.) 2. Verificar que se estén realizando los reportes de información contable, financiera y presupuestal, conforme al procedimiento definido y la periodicidad establecida. 3. Participar en la elaboración de los informes contables, financieros y presupuestales, que se le solicite. 4. Efectuar seguimiento a la reprogramación mensual del PAC que realiza cada supervisor de apoyo, para lograr el oportuno desembolso de los pagos proyectados para cada período. 5. Asistir a las mesas técnicas de obligaciones por pagar que se realicen y apoyar en el seguimiento y demás actividades asociadas al trámite de estas cuentas. 6. Brindar acompañamiento a los encargados de los proyectos de inversión, para garantizar que las cuentas por cobrar y por pagar se manejen de manera adecuada y se contabilicen a tiempo. 7. Revisar que se esté dando cumplimiento con la información de contratos y convenios al proceso de fenecimiento y depuración de las obligaciones por pagar que se requieran según la normatividad. 8. Brindar soporte financiero en el trámite de liquidación de contratos y convenios. 9. Las demás que sean inherentes al cumplimiento del objeto contractual y/o que le sean asignadas por el Alcalde Local.</t>
  </si>
  <si>
    <t>Título profesional en Contaduría Pública, o Economía, o Administración de Empresas. Con tarjeta profesional vigente Con título de Posgrado en Especialización en Control de Gestión y Revisoría Fiscal.</t>
  </si>
  <si>
    <t>Con 25 meses y hasta 72 meses de experiencia profesional</t>
  </si>
  <si>
    <t>353-2025-CPS-AG (132285)</t>
  </si>
  <si>
    <t>PABLO YESID RIOS HILARION</t>
  </si>
  <si>
    <t>CO1.PCCNTR.7837886</t>
  </si>
  <si>
    <t>354-2025-CPS-AG (132285)</t>
  </si>
  <si>
    <t>RAMIRO MARTINEZ HILARION</t>
  </si>
  <si>
    <t>CO1.PCCNTR.7839116</t>
  </si>
  <si>
    <t>FDRSCD-248-2025 (132288)</t>
  </si>
  <si>
    <t>355-2025-CPS-AG (132288)</t>
  </si>
  <si>
    <t>JOSE ALFREDO PEÑALOZA MORENO</t>
  </si>
  <si>
    <t>https://community.secop.gov.co/Public/Tendering/OpportunityDetail/Index?noticeUID=CO1.NTC.8078207&amp;isFromPublicArea=True&amp;isModal=False</t>
  </si>
  <si>
    <t>CO1.BDOS.8059369</t>
  </si>
  <si>
    <t>CO1.PCCNTR.7840215</t>
  </si>
  <si>
    <t>PRESTAR LOS SERVICIOS COMO AYUDANTE DE OBRA EN LAS LABORES EJECUTADAS POR LOS VEHÍCULOS PESADOS Y MAQUINARIA AMARILLA PROPIEDAD DEL FONDO DE DESARROLLO RURAL DE SUMAPAZ, PARA LA REALIZACIÓN DE LABORES DE MANTENIMIENTO VIAL Y LAS ZONAS PÚBLICAS DE LA LOCALIDAD, ASÍ COMO ATENDER LAS EMERGENCIAS QUE SURJAN EN LA LOCALIDAD DE SUMAPAZ.</t>
  </si>
  <si>
    <t>1. Apoyar la actividad de engrase, tanqueo y limpieza de la maquinaria y vehículos pesados del FDRS. 2. Realizar las actividades inherentes, al manteniendo de las vías y atención de emergencias, tales como rocería retito de obstáculos, limpieza de alcantarillas, limpieza de cunetas, remoción de derrumbes menores, función de paleteros en los cierres parciales de vías y aquellas que se consideren necesarias para garantizar la movilidad 3. Apoyar la recolección de material aprovechable en los corregimientos de la localidad. 4. Apoyar la limpieza y adecuación de los pozos sépticos localizados en los corregimientos de la localidad. 5. Las demás asignadas por el supervisor en el marco del objeto contractual.</t>
  </si>
  <si>
    <t>NIVEL ACADEMICO: BACHILLER o EQUIVALENCIA: De conformidad con la Resolución 1124 de 2024 de la Secretaría Distrital de Gobierno se aplica Equivalencia Con 24 meses de experiencia laboral debidamente certificada</t>
  </si>
  <si>
    <t>356-2025-CPS-AG (132288)</t>
  </si>
  <si>
    <t>RAMIRO CASTELLANOS</t>
  </si>
  <si>
    <t>CO1.PCCNTR.7840416</t>
  </si>
  <si>
    <t>357-2025-CPS-AG (132288)</t>
  </si>
  <si>
    <t>DANY PAOLA MEDINA TAPIERO</t>
  </si>
  <si>
    <t>CO1.PCCNTR.7840231</t>
  </si>
  <si>
    <t>358-2025-CPS-AG (132285)</t>
  </si>
  <si>
    <t>NEIDER MOLINA REY</t>
  </si>
  <si>
    <t>CO1.PCCNTR.7850506</t>
  </si>
  <si>
    <t>359-2025-CPS-AG (132288)</t>
  </si>
  <si>
    <t>JAVIER ROMERO SANCHEZ</t>
  </si>
  <si>
    <t>CO1.PCCNTR.7840301</t>
  </si>
  <si>
    <t>360-2025-CPS-AG (132288)</t>
  </si>
  <si>
    <t>LUIS ENRIQUE MARTINEZ BENAVIDES</t>
  </si>
  <si>
    <t>CO1.PCCNTR.7843716</t>
  </si>
  <si>
    <t>361-2025-CPS-AG (132285)</t>
  </si>
  <si>
    <t>ARNOLDO RAMIREZ MALAGÓN</t>
  </si>
  <si>
    <t>CO1.PCCNTR.7859658</t>
  </si>
  <si>
    <t>FDRS-MC-245-2025</t>
  </si>
  <si>
    <t>CSE-362-2025</t>
  </si>
  <si>
    <t>ASEGURADORA SOLIDARIA DE COLOMBIA ENTIDAD COOPERATIVA</t>
  </si>
  <si>
    <t>https://community.secop.gov.co/Public/Tendering/OpportunityDetail/Index?noticeUID=CO1.NTC.8062837&amp;isFromPublicArea=True&amp;isModal=False</t>
  </si>
  <si>
    <t>CO1.BDOS.8037590</t>
  </si>
  <si>
    <t>CO1.PCCNTR.7876328</t>
  </si>
  <si>
    <t>O230117459920242289   O212020200701030471347</t>
  </si>
  <si>
    <t>CONTRATAR LOS SEGUROS OBLIGATORIOS "SOAT" PARA EL PARQUE AUTOMOTOR DE PROPIEDAD DEL FONDO DE DESARROLLO RURAL DE SUMAPAZ Y DE AQUELLOS POR LOS CUALES ES LEGALMENTE RESPONSABLE</t>
  </si>
  <si>
    <t>Nombre y apellido: NANCY LEANDRA VELASQUEZ RODRIGUEZ
Identificación: 52032034
Nacionalidad: Colombiano
Domicilio: Calle 100 No. 9 A -45 Piso 12
Tipo documento: NIT</t>
  </si>
  <si>
    <t>ADICIÓN No. 1 AL CONTRATO DE SEGUROS No. CSE-362-2025 CELEBRADO ENTRE EL FONDO DE DESARROLLO RURAL DE SUMAPAZ Y ASEGURADORA SOLIDARIA DE COLOMBIA ENTIDAD COOPERATIVA.Adicionar el contrato de seguros No. CSE-362-2025 en la suma de UN MILLON CIENTO SEIS MIL DOSCIENTOS PESOS ($1.106.200) M/CTE, con cargo al Certificado de Disponibilidad Presupuestal No. 1309, expedido por el responsable del presupuesto el 25 de junio de 2025; con el fin de adquirir el seguro SOAT para el vehículo Campero Toyota Prado, modelo 2018, placa OLN 316; el cual hace parte del parque automotor del FDRS; a partir del vencimiento de la póliza actual con la que cuenta el citado vehículo; para un valor total del contrato de VEINTITRES MILLONES QUINIENTOS VEINTISIETE MIL QUINIENTOS PESOS ($23.527.500) M/CTE.</t>
  </si>
  <si>
    <t>Cumplir con el objeto del contrato, las especificaciones descritas en los documentos previos, en el Anexo No 1 técnico y en la ley, en la invitación pública y en la propuesta presentada, la cual para todos los efectos formará parte integral del contrato. Suscribir oportunamente el acta de inicio y el acta de liquidación del contrato, conjuntamente con el/la supervisor/a del mismo, cuando corresponda. Mantener estricta reserva y confidencialidad sobre la información que conozca por causa o con ocasión del contrato, así como, respetar la titularidad de los derechos de autor, en relación con los documentos, obras, creaciones que se desarrollen en ejecución del contrato. Dar estricto cumplimiento al Ideario Ético del Distrito expedido por la Alcaldía Mayor de Bogotá D.C., así como a todas las normas que en materia de ética y valores expida la Secretaría Distrital de Gobierno en la ejecución del contrato. Constituir y mantener actualizadas las vigencias y montos de los amparos de las garantías del Contrato, en el evento de presentarse modificaciones en valor y/o plazo, suspensiones, y demás modificaciones que afecten su vigencia o monto. Asumir el pago de los impuestos, gravámenes, aportes parafiscales y servicios de cualquier género que establezcan las leyes colombianas.</t>
  </si>
  <si>
    <t>FDRS-LP-228-2025</t>
  </si>
  <si>
    <t>CPS-363-2025</t>
  </si>
  <si>
    <t>IMPORTADORA IC COLOMBIA SAS</t>
  </si>
  <si>
    <t>https://community.secop.gov.co/Public/Tendering/OpportunityDetail/Index?noticeUID=CO1.NTC.8008838&amp;isFromPublicArea=True&amp;isModal=False</t>
  </si>
  <si>
    <t>CO1.BDOS.7814170</t>
  </si>
  <si>
    <t>CO1.PCCNTR.7886549</t>
  </si>
  <si>
    <t>O230117459920242289   O230117459920242327   O2120201003063611101  O2120202008078714199</t>
  </si>
  <si>
    <t>REALIZAR LA ADMINISTRACIÓN, OPERACIÓN, MANTENIMIENTO PREVENTIVO Y CORRECTIVO DE LA MAQUINARÍA AMARILLA, LOS VEHÍCULOS PESADOS Y LIVIANOS DE PROPIEDAD GUARDA Y/O TENENCIA DEL FONDO DE DESARROLLO RURAL DE SUMAPAZ, ASÍ COMO EL ALQUILER DE EQUIPOS GPS Y SERVICIO DE LOCALIZACIÓN SATELITAL.</t>
  </si>
  <si>
    <t xml:space="preserve">
*Representante Legal/Persona Natural/Veeduría Ciudadana (Información obligatoria)
Nombre y apellido: CLAUDIA YOLANDA VARGAS GONZALEZ
Identificación: 52103407
Nacionalidad: COLOMBIANA
Domicilio: CALLE 22F No.86-50
Tipo documento: NIT</t>
  </si>
  <si>
    <t>ADICIÓN Y PRÓRROGA No. 1 AL CONTRATO DE PRESTACIÓN DE SERVICIOS CPS-363-2025 CELEBRADO ENTRE EL FONDO DE DESARROLLO RURAL DE SUMAPAZ E IMPORTADORA IC COLOMBIA S.A.S.CLÁUSULA PRIMERA: Prorrogar el plazo de ejecución del contrato en 4 meses y 8 días calendario, contados a partir del 23 de febrero de 2026 y hasta el 30 de junio de la misma vigencia, para un plazo total 1 año, 1 mes y 8 días calendario. CLÁUSULA SEGUNDA: Adicionar el contrato de prestación de servicios No. CPS-363-2025 en la suma de MIL TRESCIENTOS SETENTA Y CINCO MILLONES QUINIENTOS CINCUENTA Y OCHO MIL QUINIENTOS DIECINUEVE PESOS MCTE ($2.375.558.519) M/CT, con cargo al Certificado de Disponibilidad Presupuestal No. 1814, expedido por el responsable del presupuesto el 29 de octubre de 2025, de conformidad con las consideraciones aquí señaladas, para un valor total del contrato de SIETE MIL DOSCIENTOS OCHENTA Y SEIS MILLONES SEISCIENTOS SETENTA Y CINCO MIL QUINIENTOS SESENTA Y DOS PESOS M/CTE ($7.286.675.562).                                  ADICIÓN No. 2 AL CONTRATO DE PRESTACIÓN DE SERVICIOS CPS-363-2025 CELEBRADO ENTRE EL FONDO DE DESARROLLO RURAL DE SUMAPAZ E IMPORTADORA IC COLOMBIA S.A.S. CLÁUSULA PRIMERA: Adicionar el contrato de prestación de servicios No. CPS-363-2025 en la suma de SETENTA Y SEIS MILLONES DIECINUEVE MIL QUINIENTOS TREINTA Y OCHO PESOS MCTE ($76.019.538) M/CTE, con cargo al Certificado de Disponibilidad Presupuestal No. 1940, expedido por el responsable del presupuesto el 30 de diciembre de 2025, de conformidad con las consideraciones aquí señaladas, para un valor total del contrato de SIETE MIL TRESCIENTOS SESENTA Y DOS MILLONES SEISCIENTOS NOVENTA Y CINCO MIL CIEN PESOS PESOS M/CTE ($7.362.695.100)</t>
  </si>
  <si>
    <t>FDRSCD-249-2025 (131533)</t>
  </si>
  <si>
    <t>364-2025-CPS-P (131533)</t>
  </si>
  <si>
    <t>https://community.secop.gov.co/Public/Tendering/OpportunityDetail/Index?noticeUID=CO1.NTC.8157791&amp;isFromPublicArea=True&amp;isModal=False</t>
  </si>
  <si>
    <t>CO1.BDOS.8136719</t>
  </si>
  <si>
    <t>CO1.PCCNTR.7891396</t>
  </si>
  <si>
    <t>PRESTAR LOS SERVICIOS PROFESIONALES PARA PROPORCIONAR SERVICIOS DE ASESORAMIENTO Y ORIENTACIÓN NUTRICIONAL, DIRIGIDOS A LA MEJORA DEL RENDIMIENTO DEPORTIVO, LA PREVENCIÓN DE LESIONES Y EL BIENESTAR GENERAL DE LOS NIÑOS, NIÑAS Y ADOLESCENTES DE LA LOCALIDAD DE SUMAPAZ. 2388</t>
  </si>
  <si>
    <t xml:space="preserve">ADICIÓN Y PRORROGA NÚMERO 1° AL CONTRATO DE PRESTACIÓN DE SERVICIOS NO. 364-2025-CPS-P (131533) CELEBRADO ENTRE EL FONDO DE DESARROLLO RURAL DE SUMAPAZ Y FABIO RICARDO DIAZ BELTRAN.CLÁUSULA PRIMERA. – ADICIONAR el Contrato De Prestación De Servicios No. 364-2025-CPS-P (131533), en la suma de suma de SEIS MILLONES DE PESOS M/CTE ($6.000.00) del rubro O230117459920242388 “Recreación y Deporte para Sumapaz”, de conformidad con las consideraciones aquí señaladas, para un total del contrato 
de CUARENTA Y DOS MILLONES DE PESOS M/CTE ($42.000.000).  CLÁUSULA SEGUNDA. - PRORROGAR el plazo de ejecución del Contrato De Prestación De Servicios No. 364
2025-CPS-P (131533), por el término de UN (01) MES calendario a partir del VEINTIUNO (21) DE NOVIEMBRE DE 2025 Y HASTA EL VEINTE (20) DE DICIEMBRE DEL AÑO 2025.  </t>
  </si>
  <si>
    <t>1. Realizar una valoración inicial sobre los hábitos alimentarios, el historial médico y los objetivos deportivos de los estudiantes de las escuelas de formación deportiva para diseñar un plan nutricional adecuado. 2. Crear dietas y planes alimentarios adaptados a las características físicas del deportista (peso, estatura, metabolismo, etc.) y a los requisitos de su disciplina deportiva. 3. Realizar un seguimiento regular del progreso de los estudiantes de las escuelas de formación, ajustando el plan alimentario en función de los resultados obtenidos, el aumento de la carga de entrenamiento, o los cambios en la condición física. 4. Articular con los profesores de las escuelas de formación para asegurar que la nutrición del deportista esté alineada con su plan de entrenamiento y objetivos generales, mediante talleres y capacitaciones. 5. Proporcionar recomendaciones para la alimentación e hidratación antes, durante y después de las competiciones deportivas para optimizar el rendimiento y la recuperación. 6. Las demás que demande la administración local que corresponda a la naturaleza del contrato y que sean necesarias para la consecución del fin del objeto contractual.</t>
  </si>
  <si>
    <t>NIVEL ACADEMICO: PROFESIONAL; PROFESION(ES): Ciencias de la educación, LICENCIATURA EN EDUCACIÓN FÍSICA, RECREACIÓN Y DEPORTE, LICENCIATURA EN EDUCACIÓN BÁSICA CON ÉNFASIS EN EDUCACIÓN FÍSICA, RECREACIÓN Y DEPORTES,CIENCIAS DEL DEPORTE, ADMINISTRACIÓN DEPORTIVA; OBSERVACION(ES): Profesional NBC CIENCIAS DE LA SALUD o NUTRICION Y DIETETICA Con tarjeta profesional vigente Con 24 meses de experiencia profesional</t>
  </si>
  <si>
    <t>FDRSCD-250-2025 (133189)</t>
  </si>
  <si>
    <t>365-2025-CPS-P (133189)</t>
  </si>
  <si>
    <t>https://community.secop.gov.co/Public/Tendering/OpportunityDetail/Index?noticeUID=CO1.NTC.8161036&amp;isFromPublicArea=True&amp;isModal=False</t>
  </si>
  <si>
    <t>CO1.BDOS.8139515</t>
  </si>
  <si>
    <t>CO1.PCCNTR.7894140</t>
  </si>
  <si>
    <t>PRESTAR SERVICIOS PROFESIONALES, CON PLENA AUTONOMÍA TÉCNICA Y ADMINISTRATIVA AL DESPACHO DEL ALCALDE LOCAL DE SUMAPAZ EN LA FORMULACIÓN DE LINEAMIENTOS E IMPLEMENTACIÓN DE ACCIONES NECESARIAS, PARA REALIZAR LA GESTIÓN ADMINISTRATIVA, OPERATIVA, LOGÍSTICA Y COMUNICACIONES QUE PERMITAN GARANTIZAR LA INTERINSTITUCIONAL EN EL MARCO DEL PROYECTO DE BOGOTANEIDAD</t>
  </si>
  <si>
    <t>Diseñar y liderar estrategias de orden administrativo, operativo, logístico y comunicaciones parafortalecer la identidad local, el sentido de pertenencia y la cohesión comunitaria en Sumapaz, en 2. Promover procesos participativos comunitarios que faciliten el autoconocimiento, la apropiación del territorio y la valorización de la historia, tradiciones y valores culturales locales. 3. Impulsar la co-creación de soluciones comunitarias, facilitando espacios donde los ciudadanos asuman un rol activo en la gestión de su entorno y la transformación social de su localidad; garantizando la transversalización de enfoques diferenciales e inclusivos en el desarrollo de las actividades del proyecto, promoviendo una participación equitativa y sostenible de todos los sectores de la comunidad. 4. Establecer y fortalecer alianzas estratégicas con entidades gubernamentales y organizaciones no gubernamentales a nivel local, distrital y nacional para la articulación de acciones del proyecto. 5. Elaborar informes periódicos de seguimiento y evaluación sobre los avances, resultados y retos del proyecto, que sirvan de insumo para la toma de decisiones en la Alcaldía Local. 6. Las demás que le sean asignadas por el supervisor del contrato y que surjan de la naturaleza del mismo</t>
  </si>
  <si>
    <t>Título profesional en Derecho, Sociología con especialización en Voluntariado o Derechos Humanos</t>
  </si>
  <si>
    <t>FDRS-CD-251-2025</t>
  </si>
  <si>
    <t>CIA-366-2025</t>
  </si>
  <si>
    <t>AGENCIA DISTRITAL PARA LA EDUCACIÓN SUPERIOR, LA CIENCIA Y LA TECNOLOGÍA, ATENEA</t>
  </si>
  <si>
    <t>https://community.secop.gov.co/Public/Tendering/OpportunityDetail/Index?noticeUID=CO1.NTC.8307763&amp;isFromPublicArea=True&amp;isModal=False</t>
  </si>
  <si>
    <t>86121701 </t>
  </si>
  <si>
    <t>CO1.BDOS.8285269</t>
  </si>
  <si>
    <t>CO1.PCCNTR.7996656</t>
  </si>
  <si>
    <t>AUNAR ESFUERZOS Y RECURSOS TÉCNICOS, ADMINISTRATIVOS, JURÍDICOS, FINANCIEROS Y HUMANOS ENTRE EL FONDO DE DESARROLLO RURAL DE SUMAPAZ Y LA AGENCIA ATENEA, PARA PROMOVER EL ACCESO Y LA PERMANENCIA DE LOS JÓVENES DE LA CIUDAD DE BOGOTÁ A LOS PROGRAMAS DE EDUCACIÓN POSMEDIA.</t>
  </si>
  <si>
    <t>CONVENIO DERIVADO MÁS CULTURA 2025</t>
  </si>
  <si>
    <t>CIA 679-2025</t>
  </si>
  <si>
    <t>SECRETARIA DISTRITAL DE CULTURA RECREACION Y DEPORTE</t>
  </si>
  <si>
    <t>https://www.contratos.gov.co/consultas/detalleProceso.do?numConstancia=25-22-109419</t>
  </si>
  <si>
    <t>679 de 2025</t>
  </si>
  <si>
    <t>O23011745992024248601000</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</si>
  <si>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2486. SE EXPIDE EL CDP A SOLICITUD EXPRESA DEL ORDENADOR DEL GASTO MEDIANTE SIPSE 133525, RECIBIDO EL 27 DE MAYO DE 2025. SE EXPIDE EL CRP MEDIANTE MEMORANDO 20257020017163, RECIBIDO EL 14 DE JULIO DE 2025.</t>
  </si>
  <si>
    <t>FDRS-LP-252-2025</t>
  </si>
  <si>
    <t>COP-367-2025</t>
  </si>
  <si>
    <t>CONSORCIO ECOSUMAPAZ</t>
  </si>
  <si>
    <t>https://community.secop.gov.co/Public/Tendering/OpportunityDetail/Index?noticeUID=CO1.NTC.8503809&amp;isFromPublicArea=True&amp;isModal=False</t>
  </si>
  <si>
    <t>80101600 </t>
  </si>
  <si>
    <t>CO1.BDOS.8475112</t>
  </si>
  <si>
    <t>CO1.PCCNTR.8338855</t>
  </si>
  <si>
    <t xml:space="preserve">CONTRATO DE OBRA </t>
  </si>
  <si>
    <t>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LA VIGENCIA 2025</t>
  </si>
  <si>
    <t>LUIS FERNANDO CASTAÑEDA BURGOS-.80.231.668</t>
  </si>
  <si>
    <t>CEDRO ANDINO SAS  NIT. 900.298.623-2 (80%)-ECOCIVILES INGENIERIA SAS NIT. 901.864.752-6  (20%)</t>
  </si>
  <si>
    <t>CONSORCIO INTER BIORECUPERACIÓN</t>
  </si>
  <si>
    <t>FDRS-MC-254-2025</t>
  </si>
  <si>
    <t>CSE-368-2025</t>
  </si>
  <si>
    <t>ASEGURADORA SOLIDARIA DE COLOMBIA ENTIDAD COOPERATIVA.</t>
  </si>
  <si>
    <t>https://community.secop.gov.co/Public/Tendering/OpportunityDetail/Index?noticeUID=CO1.NTC.8527262&amp;isFromPublicArea=True&amp;isModal=False</t>
  </si>
  <si>
    <t>84131500 </t>
  </si>
  <si>
    <t>CO1.BDOS.8502599</t>
  </si>
  <si>
    <t>CO1.PCCNTR.8205367</t>
  </si>
  <si>
    <t>O230117459920242289  O212020200701030571351</t>
  </si>
  <si>
    <t>ADQUIRIR EL SEGURO DE AUTOMÓVILES DEL PARQUE AUTOMOTOR DEL FONDO DE DESARROLLO RURAL DE SUMAPAZ</t>
  </si>
  <si>
    <t xml:space="preserve">Nombre y apellido: NANCY LEANDRA VELASQUEZ RODRIGUEZ
Identificación: 52032034
Nacionalidad: Colombiano
Domicilio: Calle 100 No. 9 A -45 Piso 12
Tipo documento: NIT
</t>
  </si>
  <si>
    <t>FDRSCD-225-2025 (138189)</t>
  </si>
  <si>
    <t>369-2025-CPS-P (138189)</t>
  </si>
  <si>
    <t>DANIEL ALVARADO PATIÑO</t>
  </si>
  <si>
    <t>https://community.secop.gov.co/Public/Tendering/OpportunityDetail/Index?noticeUID=CO1.NTC.8653165&amp;isFromPublicArea=True&amp;isModal=False</t>
  </si>
  <si>
    <t>CO1.BDOS.8629846</t>
  </si>
  <si>
    <t>CO1.PCCNTR.8233966</t>
  </si>
  <si>
    <t>PRESTAR LOS SERVICIOS PROFESIONALES PARA REALIZAR LA PLANEACIÓN, SEGUIMIENTO Y EJECUCIÓN DEL PROCESO DE SERVICIO DE TRANSPORTE DE PASAJEROS, DESTINADO PARA ATENDER LAS ACTIVIDADES Y EVENTOS PROGRAMADOS POR LA ALCALDÍA LOCAL DE SUMAPAZ. 2289.</t>
  </si>
  <si>
    <t xml:space="preserve"> TRANSPORTE</t>
  </si>
  <si>
    <t>1. Realizar la articulación de los procesos administrativos, operativos y logísticos necesarios para el correcto desarrollo del servicio de transporte de pasajeros programados por la Alcaldía Local de Sumapaz. 2. Realizar el seguimiento a la ejecución técnica, administrativa, financiera y contable de los contratos asignados; acorde con el Manual de Supervisión de Contratos y la normatividad vigente. 3. Realizar la programación, el control y seguimiento del uso diario de los vehículos designados para que presten el servicio de transporte de pasajeros contratado por la Alcaldía Local. 4. Articular y gestionar con los profesionales encargados de los diferentes proyectos de inversión, las necesidades de transporte que soliciten para desarrollar las actividades correspondientes a cada proyecto. 5. Asistir a reuniones de seguimiento de ejecución de contratos, encuentros ciudadanos, y las demás que se requiera participación. 6. Llevar registros de los archivos y controles que se requieran para brindar información oportuna y confiable respecto a los temas a cargo, de los cuales se suministraran reportes consolidados a los diferentes entes de control que lo soliciten.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otras que determine el supervisor o el apoyo a la supervisión, conforme al objeto del contrato, las funciones principales del Fondo y las exigencias del servicio.</t>
  </si>
  <si>
    <t xml:space="preserve">Nivel academico: profesional; profesion(es): administración pública, contaduria pública,ingeniería industrial,administración de empresas,profesional en ciencias economicas </t>
  </si>
  <si>
    <t>FDRSCD-256-2025 (138261)</t>
  </si>
  <si>
    <t>370-2025-CPS-P (138261)</t>
  </si>
  <si>
    <t>https://community.secop.gov.co/Public/Tendering/OpportunityDetail/Index?noticeUID=CO1.NTC.8654083&amp;isFromPublicArea=True&amp;isModal=False</t>
  </si>
  <si>
    <t>CO1.BDOS.8630813</t>
  </si>
  <si>
    <t>CO1.PCCNTR.8234542</t>
  </si>
  <si>
    <t>PRESTAR SUS SERVICIOS PROFESIONALES ESPECIALIZADOS PARA APOYAR EL DESARROLLO DE ACTIVIDADES DE EMPRENDIMIENTOS SOSTENIBLES Y FORMACIÓN DE CAPACIDADES, EN LA LOCALIDAD DE SUMAPAZ A TRAVÉS DEL PROYECTO 2315</t>
  </si>
  <si>
    <t>1. Realizar la actualización de los documentos técnicos de soporte, anexos técnicos, las fichas EBI; la elaboración estudios de mercado, análisis del sector, y estudios previos de la etapa de procesos contractual requeridos en el marco del Desarrollo rural sostenible, entregando de manera mensual la información documental de los procesos o proyectos que haya apoyado. 2. Acompañar actividades, brigadas y jornadas PyBA, brindando apoyo logístico a nivel local, tanto con entidades como con la comunidad. 3. Servir de enlace entre la comunidad y el IDPYBA para la atención de requerimientos relacionados con la protección y el bienestar animal de la localidad.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</si>
  <si>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especializado; profesion(es): ingeniería agropecuaria, ingeniería agronómica,ingeniería agrícola,ingeniería forestal; especializacion(es): desarrollo local y regional, especialista en ambiente o desarrollo local; observacion(es): profesional especializado nbc ingenieria agronomica, pecuaria y afines. o ingenieria agricola, forestal y afines. con 73 meses de experiencia profesional y especialización en ambiente y desarrollo local.</t>
  </si>
  <si>
    <t>Siete años , un mes de experiencia profesional</t>
  </si>
  <si>
    <t>FDRSCD-257-2025 (138804)</t>
  </si>
  <si>
    <t>371-2025-CPS-AG (138804)</t>
  </si>
  <si>
    <t>https://community.secop.gov.co/Public/Tendering/OpportunityDetail/Index?noticeUID=CO1.NTC.8660973&amp;isFromPublicArea=True&amp;isModal=False</t>
  </si>
  <si>
    <t>CO1.BDOS.8636102</t>
  </si>
  <si>
    <t>CO1.PCCNTR.8238964</t>
  </si>
  <si>
    <t>PRESTAR LOS SERVICIOS DE APOYO TÉCNICO AL ÁREA DE GESTIÓN DEL DESARROLLO LOCAL EN LA GESTIÓN ADMINISTRATIVA Y FINANCIERA DE LOS PROCESOS QUE SE ADELANTAN EN LA ALCALDÍA LOCAL DE SUMAPAZ</t>
  </si>
  <si>
    <t>1.Apoyar en el proceso de asignación de las cuentas de cobro que sean radicadas a la alcaldía para pago, manteniendo actualizada la matriz de seguimiento a pagos. 2. Apoyar en la consollidación de información y proyección de respuestas,a las solicitudes que se alleguen a la alcaldía, relacionadas con temas administrativos y financieros del AGDL. 3. Llevar el control de los actos administrativos generados por el FDRS, haciendo la correspondiente asignación del número de consecutivo cuando le sea requerido. 4. Apoyar a los profesionales en el manejo y control de los diferentes aplicativos institucionales utilizados como correo, Orfeo, entre otros, así como en la gestióndocumental que se requiera. 5. Participar de reuniones, comités, capacitaciones y demás actividades a las que sea convocado por parte de la alcaldía local. 6. Apoyar las demás actividades que le sean asignadas o designadas por el Supervisor y/o el apoyo a la supervisión que correspondan a la naturaleza del contrato y que aporten en la consecución del objeto del mismo.</t>
  </si>
  <si>
    <t>Técnico; profesion(es): tecnico en nomina y prestaciones sociales,técnico en contabilidad sistematizada,tecnico laboral en contabilidad y sistemas,técnico en contabilización de operaciones financieras y comerciales,tecnico laboral por competencias en auxiliar administrativo; observacion(es): perfil y experiencia: técnico en nómina y prestaciones sociales, técnico en contabilidad sistematizada, técnico laboral en contabilidad y sistemas, técnico en contabilización de operaciones financieras y comerciales, técnico laboral por competencias en auxiliar administrativo y afines no requiere experiencia.</t>
  </si>
  <si>
    <t>FDRSCD-258-2025 (138208)</t>
  </si>
  <si>
    <t>372-2025-CPS-AG (138208)</t>
  </si>
  <si>
    <t>SEBASTIAN DAVID HURTADO CORTES</t>
  </si>
  <si>
    <t>https://community.secop.gov.co/Public/Tendering/OpportunityDetail/Index?noticeUID=CO1.NTC.8660352&amp;isFromPublicArea=True&amp;isModal=False</t>
  </si>
  <si>
    <t>CO1.BDOS.8635874</t>
  </si>
  <si>
    <t>CO1.PCCNTR.8238198</t>
  </si>
  <si>
    <t>PRESTAR SERVICIOS DE APOYO EN LA LOGÍSTICA Y ORGANIZACIÓN DEL EVENTO XXIV FERIA AGROAMBIENTAL SUMAPAZ 2025, ORIENTADO A PROMOVER LA CULTURA, TRADICIÓN Y COSTUMBRES SUMAPACEÑAS, ASÍ COMO A FORTALECER LAS PRÁCTICAS AGROAMBIENTALES Y RECONOCER LAS DINÁMICAS RURALES PROPIAS DE LA LOCALIDAD DE SUMAPAZ</t>
  </si>
  <si>
    <t xml:space="preserve"> 1. Apoyar la coordinación logística del evento, incluyendo la planeación, montaje y desarrollo de la Feria Agroambiental Sumapaz 2025, en articulación con el equipo técnico y demás actores involucrados.
 2. Acompañar y servir de enlace con los proveedores contratados para garantizar el cumplimiento de los requerimientos logísticos, técnicos y operativos necesarios para el desarrollo exitoso del evento.
 3. Apoyar la organización de los espacios y actividades del evento, incluyendo la disposición de mobiliario,señalización, medidas de bioseguridad, apoyo en inscripciones, distribución de materiales y atención al público asistente.
 4. Apoyar la programación de reuniones, consejos y comités adelantados en el territorio, incluyendo la asistencia a sedes y garantizando el adecuado desplazamiento hacia y desde el territorio de funcionarios y contratistas de la alcaldía local.
 5. Realizar el seguimiento y verificación de las actividades logísticas durante la ejecución del evento, así como apoyar la sistematización básica de la información relacionada con la participación, desarrollo y cierre del mismo.
 6.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7. Realizar la publicación de los informes mensuales de actividades en el aplicativo SECOP II, una vez se haya efectuado el trámite de pago por parte de la entidad contratante, conforme con las directrices establecidas por la supervisión del contrato.
 8. Ejecutar las demás actividades que demande la administración local y que correspondan a la naturaleza del contrato, necesarias para la consecución del objeto contractual</t>
  </si>
  <si>
    <t>Nivel academico:Técnico; profesion(es): tecnico profesional agropecuario, técnico en producción agropecuaria; observacion(es): se requiere estudiante de economía o estudiante de administración de empresas agroindustriales con aprobación mínima del 50 % del plan de estudios, o técnico agropecuario titulado, con conocimientos en apoyo a procesos
 productivos rurales, manejo de información socioeconómica y acompañamiento a proyectos de desarrollo agropecuario y agroambiental. sin experiencia laboral</t>
  </si>
  <si>
    <t>FDRSCD-259-2025 (139042)</t>
  </si>
  <si>
    <t>373-2025-CPS-P (139042)</t>
  </si>
  <si>
    <t>DIANA MELISSA JIMÉNEZ ARISTIZABAL</t>
  </si>
  <si>
    <t>https://community.secop.gov.co/Public/Tendering/OpportunityDetail/Index?noticeUID=CO1.NTC.8746942&amp;isFromPublicArea=True&amp;isModal=False</t>
  </si>
  <si>
    <t>CO1.BDOS.8664548</t>
  </si>
  <si>
    <t>CO1.PCCNTR.8301520</t>
  </si>
  <si>
    <t>PRESTAR LOS SERVICIOS PROFESIONALES EN SALUD MENTAL Y PSICOSOCIAL EN EL ÁREA DE SALUD PÚBLICA, CON EL FIN DE GENERAR ACCIONES COMPLEMENTARIAS EN SALUD EN LA LOCALIDAD DE SUMAPAZ</t>
  </si>
  <si>
    <t>Nivel academico: profesional; profesion(es): ciencias sociales,ciencias humanas, psicología,sociología,trabajo social; observacion(es): profesional en nbc ciencias sociales y humanas o psicologia, sociologia, trabajo social y afines. no requiere experiencia</t>
  </si>
  <si>
    <t>No se requiere experiencia</t>
  </si>
  <si>
    <t>FDRSCD-260-2025 (138175)</t>
  </si>
  <si>
    <t>374-2025-CPS-P (138175)</t>
  </si>
  <si>
    <t>https://community.secop.gov.co/Public/Tendering/OpportunityDetail/Index?noticeUID=CO1.NTC.8693453&amp;isFromPublicArea=True&amp;isModal=False</t>
  </si>
  <si>
    <t>CO1.BDOS.8664492</t>
  </si>
  <si>
    <t>CO1.PCCNTR.8262723</t>
  </si>
  <si>
    <t>PRESTAR SERVICIOS PROFESIONALES CON PLENA AUTONOMÍA TÉCNICA Y ADMINISTRATIVA, BRINDANDO ACOMPAÑAMIENTO JURÍDICO AL DESPACHO DEL ALCALDE LOCAL EN LOS ASUNTOS QUE ASÍ LO REQUIERAN, PARTICULARMENTE EN LA GESTIÓN CONTRACTUAL Y EN EL SEGUIMIENTO DE LAS DIFERENTES ETAPAS PRECONTRACTUALES DE LOS PROCESOS Y APOYAR LAS ACTIVIDADES RELACIONADAS CON LA LIQUIDACIÓN DE CONTRATOS Y EL CIERRE DE EXPEDIENTES CONTRACTUALES, CON EL FIN DE GARANTIZAR EL CUMPLIMIENTO DE LOS TÉRMINOS Y REQUISITOS LEGALES ESTABLECIDO</t>
  </si>
  <si>
    <t>1. Realizar el seguimiento y control de las diferentes etapas precontractuales de los procesos que se adelanten mediante las modalidades de mínima cuantía, selección abreviada, concurso de méritos y licitación pública, que le sean asignados. 2. Llevar a cabo el seguimiento y control de los términos de los contratos que requieran liquidación y el cierre de los expedientes contractuales correspondientes. 3. Participar en los comités asesores y evaluadores, desde el componente jurídico, en los procesos de selección que le sean designados. 4. Brindar apoyo en la elaboración de informes, respuestas a derechos de petición y demás requerimientos formulados por los órganos de control, entidades y comunidad en general, de conformidad con la normatividad vigente y dentro de los plazos legales establecidos. 5. Acompañar y apoyar al Alcalde Local y a los colaboradores designados en las reuniones programadas en el territorio, en la JAL, en Bogotá Urbana, así como asistir a las capacitaciones y comités de seguimiento que se le asignen. 6. Apoyar la revisión y/o elaboración de documentos previos para el trámite de celebración de convenios y demás asuntos de carácter contractual que se le asignen. 7. Asistir a las reuniones virtuales y/o presenciales relacionadas con la ejecución del contrato, en el marco del apoyo jurídico a comités, mesas de trabajo y demás espacios que se realicen para la gestión contractual de los asuntos asignados. 8.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9. Realizar la publicación de los informes mensuales de actividades en el aplicativo SECOP II, una vez se haya efectuado el trámite de pago por parte de la entidad contratante, conforme con las directrices establecidas por la supervisión del contrato. 10. Ejecutar las demás actividades que demande la administración local, que correspondan a la naturaleza del contrato y que sean necesarias para la consecución del objeto contractual.</t>
  </si>
  <si>
    <t xml:space="preserve"> Nivel academico: profesional; profesion(es): derecho,profesional en ciencias economicas ,profesional en ciencias administrativas ; observacion(es): título profesional en derecho, ciencias economicas</t>
  </si>
  <si>
    <t>FDRSCD-261-2025 (139044)</t>
  </si>
  <si>
    <t>375-2025-CPS-P (139044)</t>
  </si>
  <si>
    <t>https://community.secop.gov.co/Public/Tendering/OpportunityDetail/Index?noticeUID=CO1.NTC.8698996&amp;isFromPublicArea=True&amp;isModal=False</t>
  </si>
  <si>
    <t>CO1.BDOS.8671453</t>
  </si>
  <si>
    <t>CO1.PCCNTR.8266703</t>
  </si>
  <si>
    <t>PRESTAR LOS SERVICIOS COMO PROFESIONAL ESPECIALIZADO PARA REALIZAR EL SEGUIMIENTO DE LOS PROYECTOS DEL PLAN DE DESARROLLO LOCAL 2025-2028 DEL FONDO DE DESARROLLO LOCAL DE SUMAPAZ, ASÍ COMO A SU EJECUCIÓN. 2327</t>
  </si>
  <si>
    <t>1. Realizar seguimiento técnico, físico y financiero a los proyectos de inversión y funcionamiento del Plan de Desarrollo Local 2025-2028, verificando el cumplimiento de metas, cronogramas e indicadores. 2. Monitorear periódicamente la ejecución del Plan Operativo Anual de Inversiones (POAI), generando alertas y reportes que contribuyan al cumplimiento de los objetivos establecidos. 3. Actualizar la información de avance de proyectos en las plataformas institucionales como SEGPLAN, SIPSE, SECOP II y demás sistemas dispuestos por la administración distrital. 4. Hacer seguimiento a la ejecución de iniciativas ciudadanas priorizadas en el marco de presupuestos participativos, asegurando su desarrollo conforme a las fases e instrumentos definidos. 5. Participar en la formulación de estudios previos, fichas técnicas, matriz de riesgos, análisis de sector, cronogramas y demás documentos requeridos para los procesos contractuales del Fondo de Desarrollo Local. 6. Hacer seguimiento y control a las respuestas generadas frente a requerimientos de entes de control, ciudadanía, sistema SDQS, Concejo de Bogotá, JAL y demás actores institucionales, verificando su oportunidad, trazabilidad y calidad técnica. 7. Solicitar informes, realizar visitas de verificación y participar en comités o reuniones técnicas que permitan validar la ejecución de proyectos y contratos a cargo del Fondo de Desarrollo Local. 8. Verificar que las actualizaciones o modificaciones a los proyectos de inversión se reflejen adecuadamente en el Documento Técnico de Soporte (DTS) y demás instrumentos de planeación y contratación. 9. Consolidar y presentar informes técnicos de seguimiento, cuando sean requeridos por el supervisor, la Alcaldía Local o cualquier instancia del nivel distrital. 10. Las demás actividades que el apoyo a la supervisión delegue, siempre que estén enmarcadas en la naturaleza del objeto contractual y contribuyan al seguimiento, gestión y control de la inversión local.</t>
  </si>
  <si>
    <t>Nivel academico: especializado; profesion(es): ingeniería ambiental,ingeniero sanitario y ambiental,ingenieria ambiental y sanitaria, ingenieria agroforestal,ingeniería forestal,ingeniería del desarrollo ambiental; especializacion(es): especialista en gobierno, gerencia y asuntos publicos,gobierno, gerencia y asuntos politicos,gobierno y políticas públicas,alta dirección del estado,administración pública; observacion(es): profesional: nbc del área de la ingeniería ambiental o ingeniería forestal o ingeniería ambiental y sanitaria o ingeniería agroforestal o ingeniería del desarrollo ambiental y afines; especializacion (es): gobierno y asuntos públicos, administración pública, gobierno y políticas públicas, alta gerencia del estado y afines 25 meses de experiencia profesional</t>
  </si>
  <si>
    <t>Dos años, un mes de experiencia profesional</t>
  </si>
  <si>
    <t>FDRSCD-262-2025 (138176)</t>
  </si>
  <si>
    <t>376-2025-CPS-AG (138176)</t>
  </si>
  <si>
    <t>https://community.secop.gov.co/Public/Tendering/OpportunityDetail/Index?noticeUID=CO1.NTC.8701223&amp;isFromPublicArea=True&amp;isModal=False</t>
  </si>
  <si>
    <t>CO1.BDOS.8675634</t>
  </si>
  <si>
    <t>CO1.PCCNTR.8268125</t>
  </si>
  <si>
    <t>PRESTAR LOS SERVICIOS APOYANDO AL PROFESIONAL FINANCIERO DEL DESPACHO EN LOS PROCESOS CONTABLES, PRESUPUESTALES Y FINANCIEROS A CARGO DE LA ALCALDÍA LOCAL DE SUMAPAZ, ASÍ COMO EN LA REVISIÓN DE LOS DOCUMENTOS CONTABLES ASOCIADOS AL PAGO DE LOS CONTRATOS DEL FONDO DE DESARROLLO LOCAL, APLICANDO LA NORMATIVIDAD VIGENTE. 2327</t>
  </si>
  <si>
    <t>1. Apoyar la revisión de los procesos y procedimientos de la cadena presupuestal de la entidad: apropiación, compromiso, obligación y pago. 2. Apoyar la revisión de la información financiera reportada a la Dirección Distrital de Contabilidad de la Secretaría Distrital de Hacienda, garantizando su publicación oportuna en la página web de la entidad dentro de los plazos establecidos. 3. Brindar apoyo al profesional financiero del despacho en la elaboración de los informes contables, financieros y presupuestales que se le soliciten. 4. Apoyar el seguimiento a la reprogramación mensual del PAC que realiza cada supervisor, para facilitar el oportuno desembolso de los pagos proyectados para cada período. 5. Apoyar el seguimiento y las actividades asociadas al trámite de las cuentas de la entidad. 6. Realizar seguimiento a las actividades desarrolladas por los integrantes del grupo de formuladores financieros. 7.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8. Realizar la publicación de los informes mensuales de actividades en el aplicativo SECOP II, una vez se haya efectuado el trámite de pago por parte de la entidad contratante, conforme con las directrices establecidas por la supervisión del contrato. 9. Ejecutar las demás actividades que demande la administración local, que correspondan a la naturaleza del contrato y que sean necesarias para la consecución del objeto contractual.</t>
  </si>
  <si>
    <t>Nivel academico: técnico; profesion(es): tecnico en administracion de empresas,tecnico en asistencia administrativa,tecnologo en gestión administrativa,tecnico laboral por competencias en auxiliar administrativo,tecnico o tecnologo en sistemas de informacion ; observacion(es): título de formación técnica y/o tecnológica, o acreditación y aprobación del 50% o más de un plan de estudios de una carrera profesional. con más 36 meses y hasta 71 meses de experiencia laboral</t>
  </si>
  <si>
    <t>SDIS-CD-226555.-2025</t>
  </si>
  <si>
    <t>9229-2025</t>
  </si>
  <si>
    <t>SECRETARIA DISTRITAL DE INTEGRACION SOCIAL</t>
  </si>
  <si>
    <t>https://community.secop.gov.co/Public/Tendering/OpportunityDetail/Index?noticeUID=CO1.NTC.8596189&amp;isFromPublicArea=True&amp;isModal=Falsehttps://community.secop.gov.co/Public/Tendering/OpportunityDetail/Index?noticeUID=CO1.NTC.8596189&amp;isFromPublicArea=True&amp;isModal=False</t>
  </si>
  <si>
    <t>93141506 </t>
  </si>
  <si>
    <t>O23011745992024239801000</t>
  </si>
  <si>
    <t>AUNAR ESFUERZOS TÉCNICOS, ADMINISTRATIVOS, JURÍDICOS Y FINANCIEROS ENTRE LA SECRETARÍA DISTRITAL DE INTEGRACIÓN SOCIAL Y EL FONDO DE DESARROLLO RURAL DE SUMAPAZ, PARA LA ASIGNACIÓN, DISPOSICIÓN Y MANEJO DE LOS RECURSOS NECESARIOS PARA LA DISPERSIÓN DE TRANSFERENCIAS MONETARIAS CONDICIONADAS Y NO CONDICIONADAS DE LA ESTRATEGIA DE INGRESO MÍNIMO GARANTIZADO, DIRIGIDAS A LOS BENEFICIARIOS DE ESTA LOCALIDAD.</t>
  </si>
  <si>
    <t>El fondo aporto $549.000.000</t>
  </si>
  <si>
    <t>FDRS-CMA-263-2025</t>
  </si>
  <si>
    <t>CIN-377-2025</t>
  </si>
  <si>
    <t>https://community.secop.gov.co/Public/Tendering/OpportunityDetail/Index?noticeUID=CO1.NTC.8792298&amp;isFromPublicArea=True&amp;isModal=False</t>
  </si>
  <si>
    <t>81101500 </t>
  </si>
  <si>
    <t>CO1.BDOS.8691636</t>
  </si>
  <si>
    <t>CO1.PCCNTR.8438605</t>
  </si>
  <si>
    <t>CONCURSO DE MERITOS ABIERTO</t>
  </si>
  <si>
    <t>INTERVENTORÍA</t>
  </si>
  <si>
    <t>REALIZAR LA INTERVENTORÍA TÉCNICA, ADMINISTRATIVA, FINANCIERA, AMBIENTAL, SST, SOCIAL Y JURÍDICA QUE RESULTE DEL PROCESO LICITATORIO CUYO OBJETO ES: "REALIZAR POR EL SISTEMA DE PRECIOS UNITARIOS FIJOS, LA IMPLEMENTACIÓN DE MODELOS DE BIOINGENIERÍA PARA LA RECUPERACIÓN DE ZONAS CON PROCESOS DE EROSIÓN O CON FENÓMENOS DE REMOCIÓN EN MASA ASOCIANDO TÉCNICAS DE RESTAURACIÓN ECOLÓGICA COMO MEDIDA DE MITIGACIÓN Y ADAPTACIÓN AL CAMBIO CLIMÁTICO EN LA LOCALIDAD DE SUMAPAZ CON RECURSOS DE L VIGENCIA 2025</t>
  </si>
  <si>
    <t>EDISON ARIAS CELIS, identificado con C. C. No. 79.582.064 de Bogotá D.C.</t>
  </si>
  <si>
    <t>INCOSS INGENIERIA, CONSULTORIA, SERVICIS Y SUMINISTROS S.A.S NIT.: 900.810.685-5 (50%)- EDGAR HENRY SOLER RUBIO  C.C. 6.760.332-2 (50%)</t>
  </si>
  <si>
    <t>FDRSCD-264-2025 (139163)</t>
  </si>
  <si>
    <t>378-2025-CPS-P (139163)</t>
  </si>
  <si>
    <t>ANDRES FELIPE NIÑO RODRIGUEZ CEDIDO A IVAN DARIO RIVERA ORTEGA</t>
  </si>
  <si>
    <t>https://community.secop.gov.co/Public/Tendering/OpportunityDetail/Index?noticeUID=CO1.NTC.8704185&amp;isFromPublicArea=True&amp;isModal=False</t>
  </si>
  <si>
    <t>CO1.BDOS.8680899</t>
  </si>
  <si>
    <t>CO1.PCCNTR.8270531</t>
  </si>
  <si>
    <t>PRESTAR LOS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t>
  </si>
  <si>
    <t>ANDRES:1015467250//IVAN:80154696</t>
  </si>
  <si>
    <t>1950</t>
  </si>
  <si>
    <t xml:space="preserve">CESIÓN Y CLAUSULADO DEL CONTRATO DE PRESTACIÓN DE SERVICIOS NÚMERO 378-2025-CPS-P (139163), CELEBRADO ENTRE EL FONDO DE DESARROLLO RURAL DE SUMAPAZ, ANDRES FELIPE NIÑO RODRIGUEZ Y IVAN DARIO RIVERA ORTEGA.EL CESIONARIO iniciará la ejecución del CONTRATO DE PRESTACIÓN DE SERVICIOS No 378-2025-CPS-P (139163) a partir del SIETE (07) de NOVIEMBRE de 2025 hasta el NUEVE (09) de DICIEMBRE de 2025.                                                                                                                                                                                                    MODIFICACION No. 2, ADICIÓN Y PRORROGA No. 1 AL CONTRATO DE PRESTACIÓN DE SERVICIOS NO. 378-2025-CPS-P (139163), CELEBRADO ENTRE EL FONDO DE DESARROLLO 
RURAL DE SUMAPAZ Y IVAN DARIO RIVERA ORTEGA .CLÁUSULA PRIMERA. – ADICIONAR el Contrato De Prestación De Servicios No. 378-2025-CPS-P (139163), en 
la suma de SEIS MILLONES SEISCIENTOS SESENTA Y SEIS MIL SEISCIENTOS SESENTA Y SIETE PESOS M/CTE ($6.666.667) del rubro O230117459920242671 “Asistencia técnica agropecuaria y educación ambiental en la localidad de Sumapaz”, de conformidad con las consideraciones aquí señaladas, para un total del contrato de VEINTIUN MILLONES SEISCIENTOS SESENTA Y SEIS MIL SEISCIENTOS SESENTA Y SIETE PESOS M/CTE ($21.666.667).CLÁUSULA SEGUNDA. - PRORROGAR el plazo de ejecución del Contrato De Prestación De Servicios No. 378-2025-CPS-P (139163), por el término de UN (1) MES Y DIEZ (10) DÍAS calendario a partir del DIEZ (10) de DICIEMBRE de 2025 y hasta el DIECINUEVE (19) de ENERO de 2026.  </t>
  </si>
  <si>
    <t>1. Fortalecer el desarrollo de las metodologías de las acciones y actividades comunitarias en el marco de los procesos de educación ambiental, conforme a la normatividad nacional, distrital y local ambiental establecida. 2. Ejecutar las actividades de reconocimiento, identificación, caracterización y diagnóstico de las áreas potenciales de conservación y protección para la ordenación ambiental de fincas, en la localidad de Sumapaz 3. Realizar y entregar los registros, actas, bases de datos, anexos, entre otros soportes de cada una de las actividades desarrolladas en las actividades de educacion ambiental y ordenamiento ambiental en finca 4. Programar, apoyar y ejecutar las actividades de educación ambiental en marco de los proyectos de inversión del equipo agroambiental. 5. Asistir a los espacios reuniones comunitarias y/o jornadas de capacitación programadas por parte de la administración, así mismo apoyar el proceso de convocatoria de jornadas de capacitación para la implementación de programas y proyectos que se requieran.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</si>
  <si>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ingeniería ambiental,ingeniería forestal,ingeniero sanitario y ambiental,ingenieria ambiental y sanitaria,ingenieria agroforestal,ingeniería del desarrollo ambiental; observacion(es): profesional: nbc del área de la ingeniería ambiental o ingeniería forestal o ingeniería ambiental y sanitaria o ingeniería agroforestal o ingeniería del desarrollo ambiental y afines no requiere experiencia</t>
  </si>
  <si>
    <t>FDRSCD-265-2025 (138236)</t>
  </si>
  <si>
    <t>379-2025-CPS-P (138236)</t>
  </si>
  <si>
    <t>BRAYAN DAVID MARTINEZ ZARATE</t>
  </si>
  <si>
    <t>https://community.secop.gov.co/Public/Tendering/OpportunityDetail/Index?noticeUID=CO1.NTC.8710035&amp;isFromPublicArea=True&amp;isModal=False</t>
  </si>
  <si>
    <t>CO1.BDOS.8682697</t>
  </si>
  <si>
    <t>CO1.PCCNTR.8275222</t>
  </si>
  <si>
    <t>PRESTAR SERVICIOS PROFESIONALES PARA DISEÑAR E IMPLEMENTAR PROYECTOS CIUDADANOS DE EDUCACIÓN AMBIENTAL ORIENTADOS A PROMOVER CAMBIOS EN LOS HÁBITOS DE CONSUMO, FOMENTAR LA SEPARACIÓN EN LA FUENTE Y FORTALECER LAS PRÁCTICAS DE RECICLAJE EN LA LOCALIDAD DE SUMAPAZ</t>
  </si>
  <si>
    <t>1. Atender la gestión y las actividades relacionadas con la creación e implementación de proyectos comunitarios de educación ambiental, incluyendo procesos de formación en separación en la fuente y manejo integral de residuos sólidos en la localidad de Sumapaz. 2. Programar, apoyar y ejecutar las actividades de educación ambiental en el marco de los proyectos de inversión desarrollados por el equipo agroambiental. 3. Registrar y entregar actas, bases de datos, anexos y demás soportes generados en cada una de las actividades desarrolladas. 4. Apoyar la gestión integral de residuos peligrosos y no peligrosos derivados de la asistencia técnica rural agropecuaria realizada en la localidad al campesinado sumapaceño. 5. Asistir a reuniones comunitarias y jornadas de capacitación programadas por la administración, así como apoyar los procesos de convocatoria de dichas jornadas para la implementación de programas y proyectos requeridos. 6. Elaborar respuestas a requerimientos, solicitudes y reportes de información de gestión ambiental externa formulados por entidades distritales, nacionales, entes de control o comunidad, tanto de manera directa como a través del aplicativo de gestión documental de la entidad. 7.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8. Realizar la publicación de los informes mensuales de actividades en el aplicativo SECOP II, una vez se haya efectuado el trámite de pago por parte de la entidad contratante, conforme con las directrices establecidas por la supervisión del contrato. 9. Las demás que demande la administración local que corresponda a la naturaleza del contrato y que sean necesarias para la consecución del fin del objeto contractual</t>
  </si>
  <si>
    <t>Nivel academico: profesional; profesion(es): ecología,medicina veterinaria y zootecnia,ingeniería ambiental,ingeniería forestal,biología, ingenieria ambiental y sanitaria,ingenieria agroforestal, ingeniería del desarrollo ambiental,biologia aplicada, ciencias ambientales</t>
  </si>
  <si>
    <t>FDRSCD-266-2025 (140932)</t>
  </si>
  <si>
    <t>380-2025-CPS-P (140932)</t>
  </si>
  <si>
    <t>https://community.secop.gov.co/Public/Tendering/OpportunityDetail/Index?noticeUID=CO1.NTC.8746887&amp;isFromPublicArea=True&amp;isModal=False</t>
  </si>
  <si>
    <t>CO1.BDOS.8719671</t>
  </si>
  <si>
    <t>CO1.PCCNTR.8301198</t>
  </si>
  <si>
    <t>PRESTAR SERVICIOS PROFESIONALES PARA APOYAR TÉCNICAMENTE LOS PROCESOS DE GESTIÓN PREDIAL DEL FONDO DE DESARROLLO RURAL DE SUMAPAZ, MEDIANTE LA ESTRUCTURACIÓN, ANÁLISIS Y VALIDACIÓN DE INFORMACIÓN PREDIAL Y CARTOGRÁFICA; EL DESARROLLO DE METODOLOGÍAS PARA EL LEVANTAMIENTO, ACTUALIZACIÓN Y CONSERVACIÓN CATASTRA. 2362</t>
  </si>
  <si>
    <t>TITULACIÓN</t>
  </si>
  <si>
    <t>1. Apoyar técnicamente las gestiones adelantadas por los profesionales encargados de la formulación y seguimiento del Proyecto de Inversión 2315, en la elaboración y revisión de documentos, contratos, estatutos, actas, acuerdos, informes y demás acciones requeridas para la adecuada gestión administrativa y jurídica.
2. Asistir a los profesionales en los comités, mesas de trabajo, consejos y reuniones que sean convocados y en la elaboración y proyección de documentos tales como actas de reunión, memorandos, oficios, derechos de petición, proposiciones, estudios de mercado, entre otros que le sean designados.
3. Brindar apoyo en actividades de campo relacionadas con capacitación en temas jurídicos y normativos, de acuerdo con el tipo de actividad económica de los emprendimientos vinculados al Proyecto de Inversión 2315
4. Apoyar a los profesionales del equipo en el desarrollo de actividades orientadas al fortalecimiento administrativo y jurídico, que contribuyan al cumplimiento de las metas establecidas en el Proyecto de Inversión 2315.
5. Tramitar, dentro de los términos establecidos por la normatividad vigente, todas las comunicacionesinternas y externas que le sean reasignadas a través del aplicativo de gestión documental ORFEO o delcorreo electrónico institucional, cumpliendo con los lineamientos de los procedimientos SAC-P001, GDIGPD-P003, GDI-GPD-P004, el instructivo GDI-GPD-IN002 y demás directrices relacionadas con la gestión del patrimonio documental de la Secretaría Distrital de Gobierno.
6. Publicar los informes mensuales de actividades en la plataforma SECOP II, una vez se haya efectuado el trámite de pago por parte de la entidad contratante, conforme con las directrices impartidas por lasupervisión del contrato.
7. Las demás que demande la administración local que corresponda a la naturaleza del contrato y que sean necesarias para la consecución del fin del objeto contractual</t>
  </si>
  <si>
    <t>Nivel academico:técnico; profesion(es): tecnico laboral por competencias en auxiliar administrativo,tecnico en asistencia administrativa,tecnico profesional en procesos administrativos;observacion(es): técnico en procesos administrativos o acreditar haberaprobado 50% en la carrera de derecho o su equivalencia en experiencia laboral. no requiere experiencia</t>
  </si>
  <si>
    <t>FDRSCD-267-2025 (138919)</t>
  </si>
  <si>
    <t>381-2025-CPS-P (138919)</t>
  </si>
  <si>
    <t>ALEJO NICOLAS MORENO CAÑON</t>
  </si>
  <si>
    <t>https://community.secop.gov.co/Public/Tendering/OpportunityDetail/Index?noticeUID=CO1.NTC.8741167&amp;isFromPublicArea=True&amp;isModal=False</t>
  </si>
  <si>
    <t>CO1.BDOS.8714809</t>
  </si>
  <si>
    <t>CO1.PCCNTR.8297256</t>
  </si>
  <si>
    <t>PRESTAR LOS SERVICIOS PROFESIONALES PARA APOYAR LOS ASPECTOS DEL SECTOR Y FINANCIEROS DE LOS PROYECTOS DE INVERSIÓN, DEL FONDO DE DESARROLLO RURAL DE SUMAPAZ</t>
  </si>
  <si>
    <t>1. Acompañar las gestiones de los profesionales que realizan la formulación y seguimiento de planes, programas y proyectos que componen el Plan de Desarrollo Local, así como en la elaboración y revisión de documentos, informes y demás acciones requeridas para la adecuada gestión. 2. Apoyar en el seguimiento y control de la ejecución presupuestal asignada para la vigencia, verificando los avances en la ejecución de los gastos de Inversión y Funcionamiento del Fondo de Desarrollo Rural de Sumapaz 3. Realizar el seguimiento a los procesos de terminación y liquidación de los diferentes compromisos de Obligaciones por Pagar de los proyectos de inversión y funcionamiento del Fondo de Desarrollo Rural de Sumapaz. 4. Asistir a las reuniones y/o capacitaciones que sea convocado, así como en representación del Fondo de Desarrollo Rural a las reuniones, encuentros, capacitaciones, comités y demás a los cuales sea designado o invitado.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Apoyar las demás actividades que le sean asignadas o designadas por el Supervisor y/o el apoyo a la supervisión que correspondan a la naturaleza del contrato y que aporten en la consecución del objeto del mismo.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t>
  </si>
  <si>
    <t>Nivel academico: profesional; profesion(es): contaduria pública, administración pública,administración de empresas, ingeniería industrial; observacion(es): profesional: nbc del área de la administración pública o contaduría pública o ingeniería industrial o administración de empresas y afines no requiere experiencia</t>
  </si>
  <si>
    <t>FDRSCD-268-2025 (138183)</t>
  </si>
  <si>
    <t>382-2025-CPS-P (138183)</t>
  </si>
  <si>
    <t>ALEXANDER FRANCO MONTAÑO</t>
  </si>
  <si>
    <t>https://community.secop.gov.co/Public/Tendering/OpportunityDetail/Index?noticeUID=CO1.NTC.8739817&amp;isFromPublicArea=True&amp;isModal=False</t>
  </si>
  <si>
    <t>CO1.BDOS.8715608</t>
  </si>
  <si>
    <t>CO1.PCCNTR.8296435</t>
  </si>
  <si>
    <t>PRESTAR LOS SERVICIOS PROFESIONALES ESPECIALIZADOS PARA REALIZAR LA PLANEACIÓN, LA GESTIÓN, EL SEGUIMIENTO Y LA EJECUCIÓN DE LOS PROCESOS DE CONECTIVIDAD Y SISTEMAS FOTOVOLTAICOS DEL FONDO DE DESARROLLO RURAL DE SUMAPAZ. 2265</t>
  </si>
  <si>
    <t>CONECTIVIDAD</t>
  </si>
  <si>
    <t>1. Formular, estructurar y actualizar de los proyectos de inversión destinados a operativizar centros de acceso comunitario de conectividad y sistemas fotovoltaicos. Esto incluye la elaboración y ajuste de Documentos Técnicos de Soporte (DTS), Fichas EBI, análisis sectoriales, estudios de mercado, definición de especificaciones técnicas, criterios de evaluación y condiciones contractuales. 2. Desarrollar y apoyar los procesos precontractuales y contractuales derivados de los estudios previos, anexos técnicos, incluyendo la respuesta a observaciones, elaboración de adendas, análisis de propuestas, y demás etapas del proceso. 3. Hacer seguimiento técnico, administrativo y financiero a la ejecución de los contratos asignados, incluyendo apoyo a la supervisión, revisión de informes, seguimiento a modificaciones contractuales y programación presupuestal (PAC). 4. Emitir conceptos técnicos y brindar asistencia en temas de conectividad y sistemas fotovoltaicos, según requerimientos del Fondo de Desarrollo Local u otras instancias distritales. 5. Asistir y participar en los espacios institucionales, comunitarios o técnicos a los que sea convocado, ya sea por la Alcaldía Local u otras entidades del orden distrital, nacional o comunitario, en representación de la Administración. Esto incluye reuniones, comités, mesas de trabajo, visitas técnicas, jornadas de capacitación, entre otros, de manera presencial o virtual, según corresponda. 6. Realizar la verificación técnica, administrativa y financiera de contratos de vigencias anteriores que se encuentren en proceso de cierre o liquidación y que le sean asignados. 7. Atender y dar respuesta oportuna a las solicitudes, requerimientos, oficios, proposiciones y demás comunicaciones oficiales que sean remitidas por las áreas misionales de la Alcaldía Local, entidades del nivel distrital, órganos de control, ediles u otros actores institucionales. Esto incluye la elaboración de informes, reportes de avance, conceptos técnicos y respuestas administrativas relacionadas con las metas, proyectos y avances del componente de conectividad y sistemas fotovoltaicos. Así mismo, deberá hacer uso adecuado y diligente de las plataformas administrativas y de gestión habilitadas por el Distrito. 8. Cumplir con las demás que le sean asignadas o delegadas y que correspondan a la naturaleza del</t>
  </si>
  <si>
    <t>Nivel academico: especializado; profesion(es): ingeniería de sistemas y telemática ,ingeniería de sistemas,ingeniería electrónica, ingeniería electrónica y de telecomunicaciones,ingeniería informática,ingenieria ambiental y sanitaria,ingenieria de sistemas y telecomunicaciones,ingenieria en control; especializacion(es): especialización en planeamiento energético, especialización en seguridad, higiene y gestión ambiental; observacion (es): título profesional en ingeniería en control o ingeniería de sistemas o ingeniería de sistemas y telemática o ingeniería de sistemas y telecomunicaciones o ingeniería electrónica o ingeniería informática o ingeniería ambiental y/o sanitaria. con título de posgrado de especialización en planeamiento energético y seguridad industrial, higiene y gestión ambiental. con tarjeta profesional vigente. 25 meses y hasta 72 meses de experiencia profesional dedidamente certificada equivalencia: de conformidad con la resolución 001 de 2024 y 007 de 2024, se aplica las
 equivalencias establecidas en el decreto 785 de 2005 art. 25 equivalencias entre estudios</t>
  </si>
  <si>
    <t>FDRSCD-269-2025 (140765)</t>
  </si>
  <si>
    <t>383-2025-CPS-P (140765)</t>
  </si>
  <si>
    <t>https://community.secop.gov.co/Public/Tendering/OpportunityDetail/Index?noticeUID=CO1.NTC.8807655&amp;isFromPublicArea=True&amp;isModal=False</t>
  </si>
  <si>
    <t>CO1.BDOS.8780973</t>
  </si>
  <si>
    <t>CO1.PCCNTR.8346195</t>
  </si>
  <si>
    <t>RESTAR LOS SERVICIOS PROFESIONALES PARA APOYAR LA PLANEACIÓN, EJECUCIÓN Y SEGUIMIENTO DEL PROYECTO PARA LA CONSTRUCCIÓN E INTERVENCIÓN DE SALONES COMUNALES EN LA LOCALIDAD DE SUMAPAZ. 2696</t>
  </si>
  <si>
    <t>SALONES</t>
  </si>
  <si>
    <t>1. Realizar el seguimiento a la ejecución de los contratos (Apoyo a la supervisión, revisión de informes, modificaciones contractuales, programación de PAC), que le sean designados del Sector de Infraestructura y obras de la localidad. 2.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3. Asistir a los espacios de participación del sector que le sean designados, a las reuniones, comités de contratación, capacitaciones, comités de seguimiento entre otros y hacer parte de los comités, ya sean presenciales o virtuales que le delegue el Alcalde Local o quien haga sus veces. 4. Brindar apoyo en los procesos contractuales de selección para Infraestructura y obras de la localidad. Responder las observaciones en cada etapa, proyectar adendas, verificar y calificar propuestas. 5. Publicar los informes mensuales de actividades en la plataforma SECOP II, una vez se haya efectuado el trámite de pago por parte de la entidad contratante, conforme con las directrices impartidas por la supervisión del contrato. 6. Las demás que demande la administración local que corresponda a la naturaleza del contrato y que sean necesarias para la consecución del fin del objeto contractual.</t>
  </si>
  <si>
    <t>Nivel academico: profesional; profesion(es): arquitectura,ingeniería civil, profesional en gestion y desarrollo urbanos; observacion(e profesional: nbc del área de la arquitectura, ingeniería civil, urbanismo y afines. sin experiencia profesional</t>
  </si>
  <si>
    <t>FDRSCD-270-2025 (140769)</t>
  </si>
  <si>
    <t>384-2025-CPS-P (140769)</t>
  </si>
  <si>
    <t>https://community.secop.gov.co/Public/Tendering/OpportunityDetail/Index?noticeUID=CO1.NTC.8807781&amp;isFromPublicArea=True&amp;isModal=False</t>
  </si>
  <si>
    <t>CO1.BDOS.8780986</t>
  </si>
  <si>
    <t>CO1.PCCNTR.8346298</t>
  </si>
  <si>
    <t>PRESTAR SUS SERVICIOS PROFESIONALES EN LA GESTIÓN LOS PROCESOS CONTABLES QUE SE ADELANTAN EN EL FONDO DE DESARROLLO DE SUMAPAZ</t>
  </si>
  <si>
    <t>1. Fortalecer al contador en la realizacion de las diferentes conciliacionesque se deban realizaren</t>
  </si>
  <si>
    <t>Nivel academico:profesional; profesion(es): profesional en ciencias economicas ,contaduria pública; observacion(es):</t>
  </si>
  <si>
    <t>FDRSCD-271-2025 (138202)</t>
  </si>
  <si>
    <t>385-2025-CPS-P (138202)</t>
  </si>
  <si>
    <t>JUAN SEBASTIÁN MARTÍNEZ PALACIO</t>
  </si>
  <si>
    <t>https://community.secop.gov.co/Public/Tendering/OpportunityDetail/Index?noticeUID=CO1.NTC.8742805&amp;isFromPublicArea=True&amp;isModal=False</t>
  </si>
  <si>
    <t>CO1.BDOS.8718831</t>
  </si>
  <si>
    <t>CO1.PCCNTR.8298656</t>
  </si>
  <si>
    <t>PRESTAR SUS SERVICIOS PROFESIONALES EN EL ÁREA DE LA SALUD, EN CALIDAD DE REFERENTE DEL COMPONENTE DE INNOVACIÓN PÚBLICA DEL PROYECTO BOGOTANEIDAD, EN LA ALCALDÍA LOCAL DE SUMAPAZ, CON EL PROPÓSITO DE FORTALECER LA PLANEACIÓN, EJECUCIÓN, SEGUIMIENTO, ARTICULACIÓN Y SISTEMATIZACIÓN DE LAS ACTIVIDADES COMUNITARIAS Y ESCOLARES DEL PROYECTO, EN CONCORDANCIA CON LAS METAS ESTABLECIDAS EN EL PLAN DE DESARROLLO LOCAL, LOS LINEAMIENTOS DE LA SECRETARÍA DISTRITAL DE GOBIERNO Y LAS ORIENTACIONES DISTRITAL</t>
  </si>
  <si>
    <t>1.Implementar metodológicamente el proyecto Bogotaneidad en la localidad de Sumapaz, integrando el componente de salud en actividades comunitarias y escolares, con enfoque en la promoción de la salud mental, la prevención del consumo problemático de alcohol y la reducción de violencias, mediante el uso de herramientas de innovación pública.
2.Diseñar, desarrollar y realizar seguimiento a estrategias de intervención en salud pública, de acuerdo con el componente asignado en el proyecto, aplicando enfoques preventivos, diferenciales y comunitarios, e incorporando metodologías participativas e innovadoras que fortalezcan la gestión pública local.
3.Articular acciones intersectoriales con el sector salud, instituciones educativas, organizaciones sociales y demás actores territoriales, promoviendo la co-creación de iniciativas orientadas al bienestar integral y la apropiación ciudadana.
4.Planear, ejecutar y evaluar las acciones territoriales del proyecto, garantizando el cumplimiento del cronograma, la calidad técnica de las intervenciones y la incorporación de enfoques de innovación pública.
5. Elaborar y sistematizar productos técnicos como informes, guías metodológicas, formatos de seguimiento, encuestas, teorías de cambio y documentos evaluativos, conforme a los lineamientos y requerimientos del proyecto.
6. Asistir puntualmente a reuniones, capacitaciones y demás espacios convocados por la Alcaldía Local o el equipo del proyecto, en el marco de las actividades programadas.
7. Tramitar, dentro de los términos establecidos por la normatividad vigente, todas las comunicacionesinternas y externas que le sean reasignadas a través del aplicativo de gestión documental ORFEO o del correo electrónico institucional, cumpliendo con los lineamientos de los procedimientos SAC-P001, GDIGPD-P003, GDI-GPD-P004, el instructivo GDI-GPD-IN002 y demás directrices relacionadas con la gestióndel patrimonio documental de la Secretaría Distrital de Gobierno.
8. Publicar los informes mensuales de actividades en la plataforma SECOP II, una vez se haya efectuado eltrámite de pago por parte de la entidad contratante, conforme con las directrices impartidas por la supervisión del contrato.
9. Las demás asignadas que correspondan a la naturaleza del contrato y que sean necesarias para la consecución del fin del objeto contractual.</t>
  </si>
  <si>
    <t>Nivel academico:profesional; profesion(es): ciencias de la salud ,medicina;observacion(es): título profesional en: áreas del conocimiento establecidas en el sistema nacional de información de educación superior -snies correspondientes a ciencias de la salud sin experiencia profesional</t>
  </si>
  <si>
    <t>FDRSCD-272-2025 (138263)</t>
  </si>
  <si>
    <t>386-2025-CPS-P (138263)</t>
  </si>
  <si>
    <t>https://community.secop.gov.co/Public/Tendering/OpportunityDetail/Index?noticeUID=CO1.NTC.8744966&amp;isFromPublicArea=True&amp;isModal=False</t>
  </si>
  <si>
    <t>CO1.BDOS.8719763</t>
  </si>
  <si>
    <t>CO1.PCCNTR.8300440</t>
  </si>
  <si>
    <t>PRESTAR SUS SERVICIOS PROFESIONALES EN EL ÁREA DE ZOOTECNIA PARA APOYAR EL DESARROLLO DE ACTIVIDADES RELACIONADAS CON EL FORTALECIMIENTO DE SISTEMAS PRODUCTIVOS SOSTENIBLES, ASÍ COMO LA FORMACIÓN DE CAPACIDADES COMUNITARIAS, EN LA LOCALIDAD DE SUMAPAZ, EN EL MARCO DEL PROYECTO</t>
  </si>
  <si>
    <t>1. Realizar apoyo, gestión y actividades que permitan la incoporación de la propuesta de valor de marca Sumapaz a los modelos sostenibles en el marco del proyecto Somos Sumapaz emprendiendo de forma sostenible. 2. Promover, fortalecer y/o acompañar de manera técnica y administrativa los procesos organizativos para el mejoramiento de la producción y la comercialización de los emprendiendo agropecuarios locales. 3. Atender de manera integral las actividades de planificación, estandarización de la producción, e implementación de las buenas prácticas agropecuarias, manufactureras y registros agropecuarios desarrollando acciones de capacitación, para las unidades agropecuarias locales seleccionadas a fin de mejorar la oferta productiva, su calidad y los volúmenes de la producción con un enfoque de desarrollo rural sostenible.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GDI-GPD-IN003,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</si>
  <si>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agronomía e ingeniería agronómica,zootecnia,ingeniería forestal,ingeniería agronómica,ingeniería agrícola; observacion(es): profesional nbc ingenieria agronomica, pecuaria y zootecnia o afines. o ingenieria agricola, forestal y afines o empresas agropecuarias y afines. con 24 meses de experiencia profesional</t>
  </si>
  <si>
    <t>FDRSCD-273-2025 (139040)</t>
  </si>
  <si>
    <t>387-2025-CPS-P (139040)</t>
  </si>
  <si>
    <t>ANGELA MARIA BOHORQUEZ BEDOYA</t>
  </si>
  <si>
    <t>https://community.secop.gov.co/Public/Tendering/OpportunityDetail/Index?noticeUID=CO1.NTC.8745317&amp;isFromPublicArea=True&amp;isModal=False</t>
  </si>
  <si>
    <t>CO1.BDOS.8719811</t>
  </si>
  <si>
    <t>CO1.PCCNTR.8300053</t>
  </si>
  <si>
    <t>PRESTAR SUS SERVICIOS PROFESIONALES AL ÁREA DE GESTIÓN POLICIVA-JURÍDICA, EN CUMPLIMIENTO DE LA MISIONALIDAD DE LA ALCALDÍA LOCAL DE SUMAPAZ. 2327</t>
  </si>
  <si>
    <t>1. Participar de manera activa en la inspección y vigilancia de las actividades económicas, medioambientales, de salubridad, seguridad y vigilancia en la localidad de sumapaz, de acuerdo con la articulación entre el área de gestión policiva y las corregidurías de la localidad. 2. Conceptuar y elaborar informes técnicos y jurídicos sobre posibles irregularidades en materia de control urbanístico según las normas vigentes (POT, Código de Policía) y sobre los demás asuntos de competencia del área de gestión policiva y jurídica de sumapaz, de acuerdo con las pautas y lineamientos de la alcaldía local y de la secretaría distrital de gobierno. 3. Organizar, articular y participar en reuniones y comités conforme a las instrucciones y delegaciones del alcalde local y el Área Gestión Policiva y Jurídica de La Alcaldía local de sumapaz. 4. Brindar soporte técnico a respuestas de acciones de tutela, derechos de petición, proposiciones y demás requerimientos sobre asuntos que deba conocer la alcaldía local y el Área de Gestión Policiva de Sumapaz. 5. Manejar el aplicativo de gestión documental de la entidad (ORFEO), realizando el seguimiento, trámite y depuración que le sea asignada y, en coordinación con las corregidurías, realizar el seguimiento de las actuaciones policivas en el aplicativo institucional. 6. Acompañar y articular acciones en actividades de índole local, de acuerdo con la directriz del alcalde local y el Área de Gestión Policiva de la Alcaldía local de sumapaz. 7. Las demás que le sean asignadas por la supervisión y que estén relacionadas con el objeto del presente contrato.</t>
  </si>
  <si>
    <t>Nivel academico: profesional; profesion(es): arquitectura,ingeniería civil, ingenieria civil y construcciones,ingeniería catastral y geodesta,ingeniería catastral; observacion(es): profesional: nbc del área de la arquitectura o ingeniería civil o ingeniería civil y construcciones o ingeniería catastral y geodesta y afines no requiere experiencia</t>
  </si>
  <si>
    <t>FDRSCD-274-2025 (138177)</t>
  </si>
  <si>
    <t>388-2025-CPS-P (138177)</t>
  </si>
  <si>
    <t>CLAUDIA GARCIA ECHEVERRI CEDIDO A NATALI GUERRERO CALDERÓN</t>
  </si>
  <si>
    <t>https://community.secop.gov.co/Public/Tendering/OpportunityDetail/Index?noticeUID=CO1.NTC.8744791&amp;isFromPublicArea=True&amp;isModal=False</t>
  </si>
  <si>
    <t>CO1.BDOS.8719460</t>
  </si>
  <si>
    <t xml:space="preserve">
CO1.PCCNTR.8300446</t>
  </si>
  <si>
    <t>CLAUDIA:52283101//NATALIA:1077870396</t>
  </si>
  <si>
    <t xml:space="preserve">CESIÓN Y CLAUSULADO DEL CONTRATO DE PRESTACIÓN DE SERVICIOS NÚMERO 388-2025-CPS-P (138177), CELEBRADO ENTRE EL FONDO DE DESARROLLO RURAL DE SUMAPAZ, CLAUDIA GARCIA ECHEVERRI Y NATALI GUERRERO CALDERON.LA CESIONARIA iniciará la ejecución del CONTRATO DE PRESTACIÓN DE SERVICIOS  No 388-2025-CPS-P (138177) a partir del DIECISIETE (17) DE SEPTIEMBRE DE 2025 hasta el TREINTA Y UNO (31) DE DICIEMBRE DE 2025.  </t>
  </si>
  <si>
    <t>1. Apoyar en la estructuración de los estudios previos y demás documentos precontractuales requeridos para la formulación de los procesos que le sean asignados. 2. Participar en los comités asesores y evaluadores, desde el componente jurídico, en los procesos de selección que se le designen. 3. Apoyar en la elaboración de documentos y trámites que deban adelantarse a través de la plataforma SIPSE. 4. Organizar y adelantar los trámites requeridos para la remisión de los procesos contractuales a la Secretaría Distrital de Gobierno, a través de la Dirección para la Gestión del Desarrollo Local, para su asistencia técnica. 5. Realizar la verificación y el trámite correspondiente de los procesos de contratación que le sean asignados a través de las plataformas SECOP I y II, asegurando su correcta publicación en los términos establecidos y el cumplimiento de los requisitos legales aplicables. 6. Entregar de manera oportuna, completa y conforme a los procedimientos de gestión del patrimonio documental, los expedientes contractuales (virtuales y/o físicos) al archivo del FDRS Local, tanto en la etapa precontractual como una vez perfeccionado el respectivo contrato. 7. Asistir a reuniones, comités de contratación, capacitaciones y comités de seguimiento a la ejecución contractual, entre otros, y participar en los comités que designe el Alcalde Local. 8.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9. Realizar la publicación de los informes mensuales de actividades en el aplicativo SECOP II, una vez se haya efectuado el trámite de pago por parte de la entidad contratante, conforme con las directrices establecidas por la supervisión del contrato. 10. Ejecutar las demás actividades que demande la administración local, que correspondan a la naturaleza del contrato y que sean necesarias para la consecución del objeto contractual.</t>
  </si>
  <si>
    <t>Nivel academico: profesional; profesion(es): derecho,profesional en ciencias economicas ,profesional en ciencias administrativas ; observacion(es): título profesional en derecho, ciencias economicas, ciencias administrativas y afines con 24 meses de experiencia profesiona</t>
  </si>
  <si>
    <t>FDRSCD-275-2025 (138193)</t>
  </si>
  <si>
    <t>389-2025-CPS-P (138193)</t>
  </si>
  <si>
    <t>https://community.secop.gov.co/Public/Tendering/OpportunityDetail/Index?noticeUID=CO1.NTC.8745944&amp;isFromPublicArea=True&amp;isModal=False</t>
  </si>
  <si>
    <t>CO1.BDOS.8721161</t>
  </si>
  <si>
    <t>CO1.PCCNTR.8300845</t>
  </si>
  <si>
    <t>PRESTAR LOS SERVICIOS PROFESIONALES PARA APOYAR AL EQUIPO DE PRENSA Y COMUNICACIONES DE LA ALCALDÍA LOCAL EN LA REALIZACIÓN DE PRODUCTOS Y PIEZAS DIGITALES, IMPRESAS Y PUBLICITARIAS DE GRAN FORMATO Y DE ANIMACIÓN GRÁFICA, ASÍ COMO APOYAR LA PRODUCCIÓN Y MONTAJE DE EVENTOS</t>
  </si>
  <si>
    <t>Nivel academico: profesional; profesion(es): diseño grafico,artes plásticas, diseño industrial,diseño y publicidad,bellas artes,artes visuales,profesional en cine y television,comunicacion digital,comunicación y entretenimiento digital,profesional en diseño visual; observacion(es): título de profesional: en áreas del conocimiento establecidas en el sistema nacional de información de la educación superior -snies bellas artes y con núcleo básico conocimiento ¿ nbc artes plásticas, visuales y afines: diseño gráfico, diseño industrial, cine y televisión, diseño visual, diseño digital y multimedia, comunicación gráfica, comunicación publicitaria, comunicación audiovisual, diseño de comunicación visual, artes plásticas y visuales, diseño de comunicación y afines; área del conocimiento ingeniería de sistemas, telemática y afines. mínimo un (1) año de experiencia relacionada.</t>
  </si>
  <si>
    <t>Dos años de experiencia profesional; un año de experiencia relacionada;</t>
  </si>
  <si>
    <t>FDRSCD-276-2025 (140731)</t>
  </si>
  <si>
    <t>390-2025-CPS-AG (140731)</t>
  </si>
  <si>
    <t>https://community.secop.gov.co/Public/Tendering/OpportunityDetail/Index?noticeUID=CO1.NTC.8745544&amp;isFromPublicArea=True&amp;isModal=False</t>
  </si>
  <si>
    <t>CO1.BDOS.8721403</t>
  </si>
  <si>
    <t>CO1.PCCNTR.8300095</t>
  </si>
  <si>
    <t>PRESTAR LOS SERVICIOS TÉCNICOS DE APOYO A LA GESTIÓN ADMINISTRATIVA Y JURÍDICA EN EL MARCO DEL PROYECTO DE INVERSIÓN -SOMOS SUMAPAZ EMPRENDIENDO DE MANERA SOSTENIBLE EN NUESTRO TERRITORIO. 2315</t>
  </si>
  <si>
    <t>VICTIMAS</t>
  </si>
  <si>
    <t>1. Apoyar técnicamente las gestiones adelantadas por los profesionales encargados de la formulación y seguimiento del Proyecto de Inversión 2315, en la elaboración y revisión de documentos, contratos, estatutos, actas, acuerdos, informes y demás acciones requeridas para la adecuada gestión administrativa y jurídica. 2. Asistir a los profesionales en los comités, mesas de trabajo, consejos y reuniones que sean convocados y en la elaboración y proyección de documentos tales como actas de reunión, memorandos, oficios, derechos de petición, proposiciones, estudios de mercado, entre otros que le sean designados. 3. Brindar apoyo en actividades de campo relacionadas con capacitación en temas jurídicos y normativos, de acuerdo con el tipo de actividad económica de los emprendimientos vinculados al Proyecto de Inversión 2315 4. Apoyar a los profesionales del equipo en el desarrollo de actividades orientadas al fortalecimiento administrativo y jurídico, que contribuyan al cumplimiento de las metas establecidas en el Proyecto de Inversión 2315. 5.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</si>
  <si>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técnico; profesion(es): tecnico laboral por competencias en auxiliar administrativo,tecnico en asistencia administrativa, tecnico profesional en procesos administrativos; observacion(es): técnico en procesos administrativos o acreditar haber aprobado 50% en la carrera de derecho o su equivalencia en experiencia laboral. no requiere experiencia</t>
  </si>
  <si>
    <t>FDRSCD-277-2025 (140777)</t>
  </si>
  <si>
    <t>391-2025-CPS-AG (140777)</t>
  </si>
  <si>
    <t>MARÍA JULIANA VELOZA JOYA</t>
  </si>
  <si>
    <t>https://community.secop.gov.co/Public/Tendering/OpportunityDetail/Index?noticeUID=CO1.NTC.8745755&amp;isFromPublicArea=True&amp;isModal=False</t>
  </si>
  <si>
    <t>CO1.BDOS.8721661</t>
  </si>
  <si>
    <t>CO1.PCCNTR.8300835</t>
  </si>
  <si>
    <t>PRESTAR LOS SERVICIOS DE APOYO TÉCNICO EN LAS ACTIVIDADES ADMINISTRATIVAS Y OPERATIVAS DEL PARQUE AUTOMOTOR EN LA ALCALDÍA LOCAL DE SUMAPAZ.2289</t>
  </si>
  <si>
    <t>TRANSPORTE</t>
  </si>
  <si>
    <t>1961</t>
  </si>
  <si>
    <t xml:space="preserve">ADICIÓN Y PRORROGA Y MODIFICATORIO NÚMERO 1° AL CONTRATO DE PRESTACIÓN DE SERVICIOS NO. 391-2025-CPS-AG (140777), CELEBRADO ENTRE EL FONDO DE DESARROLLO RURAL DE SUMAPAZ Y MARIA JULIANA VELOZA JOYA.CLÁUSULA PRIMERA. – ADICIONAR el Contrato De Prestación De Servicios No. 391-2025-CPS-AG (140777), 
en la suma de TRES MILLONES CIENTO DIEZ MIL PESOS M/CTE ($3.110.000) del rubro O230117459920242289 “Movilidad Para Sumapaz”, de conformidad con las consideraciones aquí señaladas, para un total del contrato de DOCE MILLONES CUATROCIENTOS CUARENTA MIL PESOS M/CTE ($12.440.000).  CLÁUSULA SEGUNDA. - PRORROGAR el plazo de ejecución del Contrato De Prestación De Servicios No. 513-2025-CPS-P (143235), por el término de UN (01) MES calendario a partir del QUINCE (15) de DICIEMBRE de 2025 y hasta el CATORCE (14) de ENERO de 2026. </t>
  </si>
  <si>
    <t xml:space="preserve"> 1  Elaborar informes, proyecciones de respuestas y otros documentos que sean requeridos por la supervisión del contrato.
 2. Coordinar y asistir en la realización de reuniones, comités de contratación, capacitaciones y comités de seguimiento, incluyendo la elaboración de actas y documentos relacionados.
 3. Participar en reuniones presenciales o virtuales que sean convocadas por el supervisor del contrato.
 4. Elaborar informes técnicos y dar respuesta a la comunidad y a las entidades sobre temas relacionados con los proyectos a cargo del área.
 5.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6. Publicar los informes mensuales de actividades en SECOP II, una vez se haya efectuado el trámite de  pago por parte de la entidad contratante, conforme a las directrices impartidas por la supervisión del  contrato.
 7. Cumplir con las demás obligaciones que demande la Administración Local, siempre que correspondan a la naturaleza del contrato y resulten necesarias para la consecución del objeto contractual.</t>
  </si>
  <si>
    <t>Nivel academico: técnico; profesion(es): tecnico laboral en contabilidad, técnico en contabilidad sistematizada,tecnico laboral en contabilidad y sistemas,tecnico profesional en procesos contables,tecnico profesional en contabilidad sistematizada, técnico en contabilización de operaciones financieras y comerciales,tecnico en nomina y prestaciones sociales, tecnico laboral por competencias en auxiliar administrativo; observacion(es): técnico; profesion(es): tecnico en contabilidad, técnico en nómina y prestaciones sociales, tecnico laboral en contabilidad y sistemas, técnico en contabilización de operaciones financieras y comerciales,tecnico laboral por competencias en auxiliar administrativo y afines no requiere experiencia.</t>
  </si>
  <si>
    <t>FDRSCD-278-2025 (138776)</t>
  </si>
  <si>
    <t>392-2025-CPS-P (138776)</t>
  </si>
  <si>
    <t>https://community.secop.gov.co/Public/Tendering/OpportunityDetail/Index?noticeUID=CO1.NTC.8752141&amp;isFromPublicArea=True&amp;isModal=False</t>
  </si>
  <si>
    <t>CO1.BDOS.8726720</t>
  </si>
  <si>
    <t>CO1.PCCNTR.8305628</t>
  </si>
  <si>
    <t>PRESTAR LOS SERVICIOS PROFESIONALES PARA APOYAR LOS ASUNTOS JURÍDICOS Y LEGALES DEL PROYECTO DE PARTICIPACIÓN INCIDENTE EN SUMAPAZ, DE LA ALCALDÍA LOCAL DE SUMAPAZ. 2696</t>
  </si>
  <si>
    <t>PARTICIPACIÓN</t>
  </si>
  <si>
    <t>Se solicita realizar el ajuste a las obligaciones específicas numerales 1, 2 y 3, enunciadas en el punto 10.5 de los Estudios Previos, así como en la cláusula primera -Obligaciones del Contratista, literal B, numerales 1, 2 y 3 del clausulado complementario del Contrato de Prestación de Servicios. Las demás obligaciones permanecerán sin modificación. Lo anterior, en razón a que, por un error de digitación en los documentos referidos, dichas obligaciones fueron relacionadas de manera incorrecta.</t>
  </si>
  <si>
    <t>1. Brindar apoyo jurídico y contractual para la ejecución de los convenios y contratos suscritos entre el Fondo de Desarrollo Rural, Juntas de Acción Comunal y demás instancias de participación que le sean designados.
2. Acompañar la formulación de los estudios previos en aspectos jurídicos y contractuales de los proyectos de Participación que le sean designados.
3. Brindar apoyo jurídico al Fondo de Desarrollo Rural de Sumapaz, a los dignatarios y afiliados de las JAC, sobre los proyectos liderados por el Fondo de Desarrollo Rural de Sumapaz.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Asistir, a las reuniones, comités y capacitaciones, actividades, entre otros; representar a la Administración en los espacios del sector y hacer parte de los comités e instancias de participación que le sean designados.
6. Manejar el sistema de correspondencia institucional (ORFEO), así como el correo electrónico y demás aplicativos institucionales.
7. Apoyar las demás actividades que le sean asignadas o designadas por el Supervisor y/o el apoyo a la supervisión que correspondan a la naturaleza del contrato y que aporten en la consecución del objeto delmismo.</t>
  </si>
  <si>
    <t>Nivel academico:profesional; profesion(es): ciencias sociales,trabajo social,sociología,ciencias humanas; observacion(es): profesional: nbc de las ciencias sociales, trabajo social,sociología,ciencias humanas no requiere experiencia</t>
  </si>
  <si>
    <t>FDRSCD-279-2025 (138886)</t>
  </si>
  <si>
    <t>393-2025-CPS-AG (138886)</t>
  </si>
  <si>
    <t>ANDRES GOMEZ LOPEZ</t>
  </si>
  <si>
    <t>https://community.secop.gov.co/Public/Tendering/OpportunityDetail/Index?noticeUID=CO1.NTC.8752234&amp;isFromPublicArea=True&amp;isModal=False</t>
  </si>
  <si>
    <t>CO1.BDOS.8726614</t>
  </si>
  <si>
    <t>CO1.PCCNTR.8305728</t>
  </si>
  <si>
    <t>PRESTAR LOS SERVICIOS TÉCNICOS Y/O TECNOLÓGOS AL ÁREA DE GESTIÓN DE DESARROLLO LOCAL PARA APOYAR LA EJECUCIÓN Y SEGUIMIENTO DE LOS PROYECTOS DE INVERSIÓN RELACIONADOS CON LA CONSTRUCCIÓN E INTERVENCIÓN DE PARQUES VECINALES, ASÍ COMO EL DISEÑO Y SEGUIMIENTO TÉCNICO DE LAS RUTAS DE CICLO MONTAÑISMO EN LA LOCALIDAD DE SUMAPAZ. 2486</t>
  </si>
  <si>
    <t>PARQUES</t>
  </si>
  <si>
    <t>1. Apoyar en el control y seguimiento de los contratos que se encuentren en proceso de ejecución de obras de parques vecinales (Apoyo a la supervisión, revisión de informes, proyección modificaciones contractuales, programación y seguimiento al PAC, y seguimiento continuo a la ejecución de las actividades de obra. 2. Acompañar y apoyar al alcalde Local en las diferentes reuniones que se programen en el territorio o en la Bogotá Urbana, así como asistir a los espacios de participación del sector que le sean designados. 3. Asistir y apoyar las reuniones de seguimiento a los contratos en ejecución, comités de contratación, capacitaciones, comités de seguimiento, entre otros, que le sean delegados por el Alcalde Local o quien haga sus veces. 4. Brindar apoyo en la elaboración de informes, respuestas a derechos de petición y demás requerimientos solicitados por los órganos de control, entidades y comunidad, según la normatividad vigente, en los plazos y términos establecidos por la ley. 5. Apoyar en las actividades técnicas relacionadas con el diseño preliminar, levantamiento de información en campo, trazado, verificación y seguimiento de las rutas de ciclo montañismo en la localidad de Sumapaz, en concordancia con los lineamientos establecidos por la administración local, articulación con las entidades competentes y las directrices técnicas internacionales como las definidas por la International Mountain Bicycling Association (IMBA). 6. Las demás que demande la administración local que corresponda a la naturaleza del contrato y que sean necesarias para la consecución del fin del objeto contractual.</t>
  </si>
  <si>
    <t>Nivel academico: tecnólogo; profesion(es): tecnologia en turismo y hotelería, técnico profesional en guianza turística; observacion(es): tecnólogo en guianza turística y afines. o equivalencia de tres (3) años de experiencia relacionada por título de formación tecnológica o de formación técnica profesional adicional al inicialmente exigido, y viceversa. con 36 meses de experiencia laboral</t>
  </si>
  <si>
    <t>FDRSCD-281-2025 (138318)</t>
  </si>
  <si>
    <t>394-2025-CPS-P (138318)</t>
  </si>
  <si>
    <t>https://community.secop.gov.co/Public/Tendering/OpportunityDetail/Index?noticeUID=CO1.NTC.8803992&amp;isFromPublicArea=True&amp;isModal=False</t>
  </si>
  <si>
    <t>CO1.BDOS.8731433</t>
  </si>
  <si>
    <t>CO1.PCCNTR.8343288</t>
  </si>
  <si>
    <t>PRESTAR LOS SERVICIOS PROFESIONALES ZOOTÉCNICOS PARA EL FORTALECIMIENTO DEL SERVICIO DE ASISTENCIA TÉCNICA AGROPECUARIA, ORDENAMIENTO AMBIENTAL DE FINCA Y BIENESTAR ANIMAL TERRITORIAL EN LA LOCALIDAD DE SUMAPAZ 2671</t>
  </si>
  <si>
    <t>1. Brindar la prestación del servicio de asistencia técnica a pequeños y medianos productores locales para el mejoramiento de la producción, la transformación y la comercialización, realizando las actividades zootecnicas que se requieran. 2. Elaborar la metodología de seguimiento de parámetros productivos de los sistemas productivos pecuarios presentes en la localidad y registrar la información de los predios intervenidos en el componente de OAF. 3. Desarrollar actividades de protección y bienestar animal de la localidad según lo requerido por la política pública distrital PYBA. 4.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5. Asistir a los espacios de participación, reuniones, comités de contratación, capacitaciones, comités de seguimiento que sea convocado, designados, y/o delegado, presenciales y virtuales. 6. Prestar apoyo profesional para desarrollar el componente pecuario en la línea de ordenamiento de finca y realizar jornadas de capacitación zootécnica a los productores rurales. 7.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8. Entregar los registros, actas, bases de datos, entre otra documentación de cada una de los predios intervenidos, así como de cada una de las actividades PYBA realizadas. 9. Las demás que demande la administración local que corresponda a la naturaleza del contrato y que sean necesarias para la consecución del fin del objeto contractual</t>
  </si>
  <si>
    <t>Nivel academico: profesional; profesion(es): medicina veterinaria y zootecnia, zootecnia;</t>
  </si>
  <si>
    <t>FDRSCD-282-2025 (138192)</t>
  </si>
  <si>
    <t>395-2025-CPS-P (138192)</t>
  </si>
  <si>
    <t>DONALDSON STEVEN RÍOS PONZÓN</t>
  </si>
  <si>
    <t>https://community.secop.gov.co/Public/Tendering/OpportunityDetail/Index?noticeUID=CO1.NTC.8765030&amp;isFromPublicArea=True&amp;isModal=False</t>
  </si>
  <si>
    <t>CO1.BDOS.8736591</t>
  </si>
  <si>
    <t>CO1.PCCNTR.8314979</t>
  </si>
  <si>
    <t>PRESTAR SUS SERVICIOS PROFESIONALES ESPECIALIZADOS PARA APOYAR EL CUBRIMIENTO DE LAS ACTIVIDADES, CRONOGRAMAS Y AGENDA DE LA ALCALDÍA LOCAL A NIVEL INTERNO Y EXTERNO, ASÍ COMO LA GENERACIÓN DE CONTENIDOS PERIODÍSTICOS. 2327</t>
  </si>
  <si>
    <t>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8. Asistir a las reuniones convocadas, de forma presencial o virtual.
9. Tramitar, dentro de los términos establecidos por la normatividad vigente, todas las comunicaciones internas y externas que le sean reasignadas a través del aplicativo de gestión documental ORFEO o delcorreo electrónico institucional, cumpliendo con los lineamientos de los procedimientos SAC-P001, GDIGPD- P003, GDI-GPD-P004, el instructivo GDI-GPD-IN002 y demás directrices relacionadas con la gestión del patrimonio documental de la Secretaría Distrital de Gobierno.
10. Publicar los informes mensuales de actividades en la plataforma SECOP II, una vez se haya efectuado el trámite de pago por parte de la entidad contratante, conforme con las directrices impartidas por la supervisión del contrato.
11. Las demás funciones que demande la administración local, que correspondan a la naturaleza del
contrato y sean necesarias para la consecución del objeto contractual.</t>
  </si>
  <si>
    <t>Nivel academico: especializado; profesion(es): comunicación social,ingeniería de sistemas,comunicador social y periodista,periodismo;especializacion(es): comunicación social, periodismo o televisión,especialización en redes y comunicaciones ; observacion(es): título profesional con núcleo básico conocimiento ¿ nbc en comunicación social, periodismo y afines, establecidas en el sistema nacional de información de la educación superior -snies.Más de 25 meses de experiencia profesional</t>
  </si>
  <si>
    <t>Dos años, seis mes de experiencia  profesional</t>
  </si>
  <si>
    <t>FDRSCD-283-2025 (138179)</t>
  </si>
  <si>
    <t>396-2025-CPS-P (138179)</t>
  </si>
  <si>
    <t>https://community.secop.gov.co/Public/Tendering/OpportunityDetail/Index?noticeUID=CO1.NTC.8760479&amp;isFromPublicArea=True&amp;isModal=False</t>
  </si>
  <si>
    <t>CO1.BDOS.8734088</t>
  </si>
  <si>
    <t>CO1.PCCNTR.8311446</t>
  </si>
  <si>
    <t>PRESTAR SUS SERVICIOS PROFESIONALES ESPECIALIZADOS PARA APOYAR LA FORMULACIÓN Y EL SEGUIMIENTO DE LOS PROCESOS RELACIONADOS CON LOS GASTOS DE FUNCIONAMIENTO Y LOS PROYECTOS DE INVERSIÓN, EN EL MARCO DEL PLAN DE DESARROLLO LOCAL 2025-2028 DEL FONDO DE DESARROLLO RURAL DE SUMAPAZ FDRS. 2327</t>
  </si>
  <si>
    <t>FORMULACIÓN TÉCNICA</t>
  </si>
  <si>
    <t xml:space="preserve">1.	Elaborar estudios previos, diagnósticos y documentos técnicos, para la formulación y seguimiento de procesos relacionados con Gastos de Funcionamiento y de Proyectos de Inversión, incluyendo la actualización de documentos técnicos de soporte (DTS) y fichas estadísticas básicas de inversión (EBI).
2.	Apoyar los procesos precontractuales que le sean designados, en la elaboración de respuestas a las observaciones presentadas, asi como realizar evaluaciones técnicas de las diferentes propuestas.
3.	Mantener actualizada la información de proyectos de Inversión y Gastos de Funcionamiento, garantizando el registro en matrices específicas, suministrando la información para aplicativos institucionales como SEGPLAN, SIPSE, SECOP, entre otros.
4.	Apoyar al Ordenador del Gasto en la supervisión de contratos que le sean designados, verificando el cumplimiento técnico, financiero y administrativo y, generando los informes y conceptos técnicos necesarios para pagos.
5.	Asistir a los espacios que le sean asignados, a las reuniones, comités de contratación, capacitaciones, comités de seguimiento entre otros y hacer parte de los comités que le delegue el Alcalde Local o quien haga sus veces.
6.	Brindar apoyo en la elaboración de informes, respuestas a derechos de petición y demás requerimientos, solicitados por los órganos de control, entidades y comunidad en general, dentro de los términos establecidos en la normatividad vigente.
7.	Gestionar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8.	Realizar la publicación de los informes mensuales de actividades en el aplicativo SECOP II, una vez se haya efectuado el trámite de pago por parte de la entidad contratante, conforme con las directrices establecidas por la supervisión del contrato.
9.	Las demás que demande la administración local que corresponda a la naturaleza del contrato y que sean necesarias para la consecución del fin del objeto contractual.
</t>
  </si>
  <si>
    <t xml:space="preserve">Nivel academico: especializado; profesion(es): administracion y gestion ambiental,administración ambiental,ingeniería ambiental, ciencias ambientales; especializacion(es): especialización en gerencia para el manejo de los recursos naturales del medio ambiente y prevención de desastres,especializacion en gerencia en salud ocupacional; observacion(es): administración ambiental o ingenieria ambiental con especialización en gerencia de recursos naturales o especialización en seguridad y salud en trabajo o afines según snies 30 meses de experiencia profesional
</t>
  </si>
  <si>
    <t>Dos años, seis meses de experiencia  profesional</t>
  </si>
  <si>
    <t>FDRSCD-284-2025 (139038)</t>
  </si>
  <si>
    <t>397-2025-CPS-P (139038)</t>
  </si>
  <si>
    <t>https://community.secop.gov.co/Public/Tendering/OpportunityDetail/Index?noticeUID=CO1.NTC.8777611&amp;isFromPublicArea=True&amp;isModal=False</t>
  </si>
  <si>
    <t>CO1.BDOS.8752980</t>
  </si>
  <si>
    <t>CO1.PCCNTR.8324877</t>
  </si>
  <si>
    <t>PRESTAR LOS SERVICIOS PROFESIONALES PARA APOYAR EL CUBRIMIENTO DE LAS ACTIVIDADES, CRONOGRAMAS Y AGENDA DE LA ALCALDÍA LOCAL A NIVEL INTERNO Y EXTERNO, ASÍ COMO LA GENERACIÓN DE CONTENIDOS PERIODÍSTICOS. 2327</t>
  </si>
  <si>
    <t>1. Desarrollar comunicados, cubrimientos y apoyo a temas asociados a prensa, de acuerdo con los temas asignados. 2. Apoyar el cubrimiento de actividades, operativos, eventos y demás acciones desarrollas por la Alcaldía Local. 3. Crear y ejecutar publicaciones impresas y/o digitales con contenidos de la entidad con la periodicidad que determine el líder de comunicaciones. 4. Alimentar en la página web de la entidad, el contenido noticioso y de prensa a que haya lugar. 5. Apoyar la realización, conceptualización y desarrollo de piezas audiovisuales requeridas por la Alcaldía Local. 6. Apoyar en el monitoreo de medios de comunicación y seguimiento a los contenidos de la Alcaldía Local.</t>
  </si>
  <si>
    <t>Nivel academico: profesional; profesion(es): publicidad,relaciones públicas e institucionales,mercadeo y publicidad,ciencias sociales, profesional en ciencias economicas ,profesional en ciencias administrativas ; observacion(es): profesional: nbc del área de la publicidad o relaciones públicas e institucionales o mercadeo y publicidad o profesional en ciencias economicas o profesional en ciencias administrativas o profesional en ciencias sociales. no requiere experiencia</t>
  </si>
  <si>
    <t>FDRSCD-285-2025 (139086)</t>
  </si>
  <si>
    <t>398-2025-CPS-P (139086)</t>
  </si>
  <si>
    <t xml:space="preserve">CHRISTIAN MANUEL PEREZ PEÑA CEDIDO A MONICA YULIETH GUTIERREZ VALCARCEL </t>
  </si>
  <si>
    <t>https://community.secop.gov.co/Public/Tendering/OpportunityDetail/Index?noticeUID=CO1.NTC.8777587&amp;isFromPublicArea=True&amp;isModal=False</t>
  </si>
  <si>
    <t>CO1.BDOS.8753285</t>
  </si>
  <si>
    <t>CO1.PCCNTR.8325518</t>
  </si>
  <si>
    <t>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t>
  </si>
  <si>
    <t>CHRISTIAN:1047420793//MONICA:1057577989</t>
  </si>
  <si>
    <t xml:space="preserve">CESIÓN Y CLAUSULADO DEL CONTRATO DE PRESTACIÓN DE SERVICIOS NÚMERO  398-2025-CPS-P (139086), CELEBRADO ENTRE EL FONDO DE DESARROLLO RURAL DE SUMAPAZ, CHRISTIAN MANUEL PEREZ PEÑA Y MONICA YULIETH GUTIERREZ  VALCARCEL,LA CESIONARIA iniciará la ejecución del CONTRATO DE PRESTACIÓN DE SERVICIOS No 398-2025-CPS-P (139086) a partir del catorce (14) de noviembre de 2025 hasta el veintidós (22) de diciembre de 2025.  </t>
  </si>
  <si>
    <t>1. Realizar la estructuración de los estudios previos, garantizando la coherencia y correspondencia entre los Documentos Tipo de Soporte (DTS), la ficha EBI y el respectivo proyecto de inversión. 2. Realizar los trámites pertinentes a través de la plataforma SIPSE de los procesos contractuales que le sean asignados. 3. Organizar la documentación y adelantar los trámites necesarios para la remisión de los procesos contractuales a la asistencia técnica de la Secretaría Distrital de Gobierno, a través de la Dirección para la Gestión del Desarrollo Local. 4. Entregar de manera oportuna, completa y conforme a los procedimientos de gestión del patrimonio documental, los expedientes contractuales en medio virtual y/o físico al archivo del Fondo de Desarrollo Regional y Social (FDRS) local en la etapa precontractual y, una vez perfeccionado el respectivo contrato, a gestión documental. 5. Adelantar los cierres de los procesos contractuales que le sean asignados. 6. Asistir a las reuniones, comités de contratación, capacitaciones, comités de seguimiento a la ejecución contractual y otros eventos relacionados, con el fin de garantizar la coordinación y el cumplimiento del objeto contractual. 7. Actualizar periódicamente la información en las matrices de contratación para garantizar su relevancia y precisión en el Sistema de Vigilancia y Control Financiero (SIVICOF).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Las demás que sean inherentes al cumplimiento del objeto contractual y/o que le sean asignadas por el Alcalde Local.</t>
  </si>
  <si>
    <t xml:space="preserve">Nivel academico: profesional; profesion(es): derecho,profesional en ciencias administrativas </t>
  </si>
  <si>
    <t>FDRSCD-286-2025 (138178)</t>
  </si>
  <si>
    <t>399-2025-CPS-P (138178)</t>
  </si>
  <si>
    <t>https://community.secop.gov.co/Public/Tendering/OpportunityDetail/Index?noticeUID=CO1.NTC.8778219&amp;isFromPublicArea=True&amp;isModal=False</t>
  </si>
  <si>
    <t>CO1.BDOS.8753868</t>
  </si>
  <si>
    <t>CO1.PCCNTR.8325551</t>
  </si>
  <si>
    <t>PRESTAR LOS SERVICIOS DE APOYO PROFESIONAL AL ÁREA DE GESTIÓN DE DESARROLLO LOCAL, EN LOS TEMAS RELACIONADOS CON LA INFRAESTRUCTURA VIAL DE LA ALCALDÍA LOCAL DE SUMAPAZ.</t>
  </si>
  <si>
    <t>1. Brindar apoyo técnico a los profesionales del programa de Movilidad en la revisión de los informes presentados por los contratistas relacionados con la ejecución de las obras de infraestructura vial (malla vial) que se adelantan. 2. Apoyar a los profesionales del programa de Movilidad en la formulación de procesos contractuales, elaboración de informes, proyección de respuestas y demás documentos que se requieran en el marco del apoyo a la supervisión que demande la Alcaldía Local. 3. Brindar apoyo en el manejo del aplicativo de correspondencia institucional (ORFEO) y llevar un control y seguimiento riguroso de los requerimientos gestionados a través de este, así como del correo electrónico institucional y demás canales de comunicación. 4. Apoyar la verificación técnica de los contratos de vigencias anteriores que se asignen a los profesionales de infraestructura y que se encuentren en proceso de terminación, con el fin de adelantar su respectiva liquidación. 5. Brindar apoyo en la elaboración de informes, actas de reunión, memorandos, oficios, minutas, respuestas a derechos de petición y demás requerimientos solicitados por los órganos de control, entidades y comunidad en general, de conformidad con la normatividad vigente y dentro de los plazos legales establecidos. 6. Acompañar al Alcalde Local en las reuniones que se programen en el territorio, en la JAL y en Bogotá Urbana, así como asistir a los espacios de participación del sector, reuniones, comités de contratación, capacitaciones y comités de seguimiento que se le designen, haciendo parte de los comités que delegue el Alcalde Local o quien haga sus veces. 7. Publicar de los informes mensuales de actividades en el aplicativo SECOP II, una vez se haya efectuado el trámite de pago por parte de la entidad contratante, conforme con las directrices establecidas por la supervisión del contrato. 8. Ejecutar las demás actividades que demande la administración local, que correspondan a la naturaleza del contrato y que sean necesarias para la consecución del objeto contractual.</t>
  </si>
  <si>
    <t>Nivel academico: profesional; profesion(es): ingeniería industrial, administración de empresas,administración pública; observacion(es): profesional en ingeniería industrial, administración de empresas o afines veinticuatro (24) meses de experiencia profesional o como equivalencia titulo de posgrado en la modalidad de especialización</t>
  </si>
  <si>
    <t>FDRSCD-287-2025 (138191)</t>
  </si>
  <si>
    <t>400-2025-CPS-P (138191)</t>
  </si>
  <si>
    <t>https://community.secop.gov.co/Public/Tendering/OpportunityDetail/Index?noticeUID=CO1.NTC.8776953&amp;isFromPublicArea=True&amp;isModal=False</t>
  </si>
  <si>
    <t>CO1.BDOS.8753208</t>
  </si>
  <si>
    <t>CO1.PCCNTR.8324824</t>
  </si>
  <si>
    <t>PRESTAR LOS SERVICIOS PROFESIONALES PARA APOYAR LAS ACCIONES DE RECONOCIMIENTO TERRITORIAL, MEMORIA HISTÓRICA Y MANEJO DEL PATRIMONIO CULTURAL EN MARCO DE LA RECONSTRUCCIÓN DEL TEJIDO SOCIAL DE POBLACIÓN VÍCTIMA DEL CONFLICTO ARMADO DE LA LOCALIDAD DE SUMAPAZ. 2319.</t>
  </si>
  <si>
    <t>1. Gestionar y obtener la Autorización de Intervención de Investigación Arqueológica ante la autoridad competente, previo al inicio de cualquier actividad de campo, asegurando que todas las intervenciones arqueológicas que se desarrollen en el marco de los procesos de fortalecimiento y de patrimonialización a nivel comunitario. 2. Realizar el registro del Polígono General de intervención y de los Polígonos Específicos, con base en la delimitación técnica del área de estudio, asegurando la georreferenciación precisa de los sectores intervenidos con presencia o relevancia para víctimas o excombatientes. 3. Ejecutar actividades de prospección y registro arqueológico, que incluyan la recolección de información superficial y/o subterránea, el registro gráfico, fotográfico y espacial de elementos, contextos y hallazgos, documentando detalladamente todas las acciones como insumo para procesos de memoria, reparación simbólica, fortalecimiento del tejido social y patrimonialización comunitaria. 4. Elaborar y entregar un Informe Técnico Final, que describa sistemáticamente la metodología aplicada, los resultados obtenidos y el análisis preliminar de los materiales arqueológicos, incluyendo conclusiones y recomendaciones con enfoque diferencial y que puedan articularse con estrategias de construcción de paz, reconciliación y valor patrimonial. 5. Diseñar y entregar un Modelo de Datos Arqueológicos, que contenga el registro de todas las actividades de diagnóstico arqueológico, la zonificación del área intervenida y la identificación de sitios detectados y los relevantes para procesos de memoria de las víctimas del conflicto armado y valor patrimonial 6. Obtener autorización expresa y previa del líder del a cargo del proceso para la ejecución de cada actividad arqueológica específica, incluyendo, pero sin limitarse a: Reubicación o descarte de sondeos, Modificación de áreas o estrategias de prospección, y Prospecciones adicionales para la delimitación de sitios arqueológicos. desarrollando así las todas las actividades y acciones bajo criterios de rigor científico, ética profesional y respeto al patrimonio cultural. 7. Acatar los lineamientos técnicos, operativos e históricos definidos por el líder responsable del proceso, quien orienta y coordina su desarrollo, así como brindar apoyo a las actividades propias del equipo de trabajo. participando de manera oportuna en todas las jornadas de socialización con la comunidad, reuniones virtuales y/o presenciales convocadas por el equipo o por el alcalde local.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Las otras que determine el supervisor o el apoyo a la supervisión, conforme al objeto del contrato, las funciones principales del Fondo y las exigencias del servicio</t>
  </si>
  <si>
    <t>Nivel academico: profesional; profesion(es): ciencias sociales,derecho, antropología,ciencias humanas; observacion(es): título profesional en arqueologia, ciencias humanas, ciencias sociales, derecho y afines</t>
  </si>
  <si>
    <t>FDRSCD-288-2025 (138209)</t>
  </si>
  <si>
    <t>401-2025-CPS-AG (138209)</t>
  </si>
  <si>
    <t> JUAN JOSE MARTINEZ GALEANO</t>
  </si>
  <si>
    <t>https://community.secop.gov.co/Public/Tendering/OpportunityDetail/Index?noticeUID=CO1.NTC.8777854&amp;isFromPublicArea=True&amp;isModal=False</t>
  </si>
  <si>
    <t>CO1.BDOS.8753696</t>
  </si>
  <si>
    <t>CO1.PCCNTR.8325414</t>
  </si>
  <si>
    <t>PRESTAR LOS SERVICIOS COMO AUXILIAR ADMINISTRATIVO PARA APOYAR LAS ACTIVIDADES DE MANTENIMIENTO Y CONTROL DE LOS VEHÍCULOS PESADOS Y MAQUINARIA AMARILLA DE PROPIEDAD DEL FONDO DE DESARROLLO RURAL DE SUMAPAZ 2289</t>
  </si>
  <si>
    <t>1. Apoyar a los profesionales en la verificación de los repuestos, insumos de repuestos y/o combustible y demás procedimientos que se le realicen a los vehículos del parque automotor de propiedad del FDRS con el fin de garantizar el correcto funcionamiento de estos. 2. Apoyar a los profesionales en la recopilación de información para la implementación del PESV, de la totalidad del parque automotor propiedad del FDRS. 3. Apoyar a los profesionales que manejan el automotor de propiedad del FDRS en la solicitud de cotizaciones, elaboración de Estudios del Sector y de mercado, para los procesos de contratación. y demás actividades requeridas. 4. Apoyar la elaboración, incluir información y actualización de manera permanente de la matriz de seguimiento de repuestos, reparaciones y demás de cada uno de los vehículos que conforman el parque automotor propiedad del Fondo de Desarrollo Rural de Sumapaz. 5. Apoyar en la planeación, contratación y ejecución de los programas de mantenimiento preventivo y correctivo de los vehículos de propiedad o tenencia del FDRS. 6. Apoyar la elaboración de los informes técnicos solicitados y las respuestas a la comunidad y a las entidades sobre los temas relacionados con los proyectos a cargo del área. 7. Asistir y representar a la administración local en las reuniones, comités y capacitaciones, entre otros y, hacer parte de los comités que le sean designados, así como las reuniones virtuales y presenciales convocadas por el Alcalde Local. 8.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9. Realizar la publicación de los informes mensuales de actividades en el aplicativo SECOP II, una vez se haya efectuado el trámite de pago por parte de la entidad contratante, conforme con las directrices establecidas por la supervisión del contrato. 10. Ejecutar las demás actividades que demande la administración local y que correspondan a la naturaleza del contrato, necesarias para la consecución del objeto contractual.</t>
  </si>
  <si>
    <t>Nivel academico: bachiller; observacion(es): bachiller 24 meses de experiencia laboral debidamente certificada</t>
  </si>
  <si>
    <t>FDRSCD-289-2025 (140775)</t>
  </si>
  <si>
    <t>402-2025-CPS-AG (140775)</t>
  </si>
  <si>
    <t>ERIKA ROCIO BUSTOS ROMERO</t>
  </si>
  <si>
    <t>https://community.secop.gov.co/Public/Tendering/OpportunityDetail/Index?noticeUID=CO1.NTC.8807677&amp;isFromPublicArea=True&amp;isModal=False</t>
  </si>
  <si>
    <t>CO1.BDOS.8780785</t>
  </si>
  <si>
    <t>CO1.PCCNTR.8346756</t>
  </si>
  <si>
    <t>PRESTAR SERVICIOS TÉCNICOS PARA LA FORMULACIÓN, EJECUCIÓN Y SEGUIMIENTO DEL PROYECTO MEJORES CONDICIONES DE SALUD EN LA RURALIDAD, CON ESPECIAL ÉNFASIS EN LA POBLACIÓN CON DISCAPACIDAD Y EN SUS CUIDADORES Y CUIDADORAS. 2324</t>
  </si>
  <si>
    <t>1. Ejecutar proyectos de salud comunitaria, atendiendo las necesidades de la población campesina y articulándose con organizaciones comunitarias, sectoriales e intersectoriales. 2. Brindar soporte técnico a los profesionales vinculados en las diferentes metas del proyecto, promoviendo estilos de vida saludables y la prevención de enfermedades crónicas no transmisibles. 3. Generar articulaciones estratégicas intersectoriales que faciliten el acceso a los servicios de salud y eliminen barreras que limiten la atención oportuna de la comunidad campesina de Sumapaz. 4. Acompañar a la población de Sumapaz, especialmente a personas con discapacidad y sus cuidadores y cuidadoras, en actividades que promuevan la salud, el bienestar físico y mental 5. Participar activamente en reuniones, capacitaciones y eventos convocados por la Alcaldía Local, incluyendo espacios de participación del sector salud y otros comités delegados. 6.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</si>
  <si>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Nivel academico: técnico; profesion(es): tecnico o tecnologo en auxiliar de enfermeria ,tecnico laboral en psicologia y trabajo social comunitario,tecnologo en salud ocupacional,tecnico en salud ocupacional,tecnologo gestion comunitaria; observacion(es): nivel academico: técnico en auxiliar de enfermería, tecnico laboral en psicologia y trabajo social comunitario,tecnologo en salud ocupacional,asistente en servicio social y comunitario, tecnologo en auxiliar de enfermeria y afines no requiere experiencia</t>
  </si>
  <si>
    <t>FDRSCD-290-2025 (138203)</t>
  </si>
  <si>
    <t>403-2025-CPS-AG (138203)</t>
  </si>
  <si>
    <t>MIGUEL ANGEL VERA JULIO</t>
  </si>
  <si>
    <t>https://community.secop.gov.co/Public/Tendering/OpportunityDetail/Index?noticeUID=CO1.NTC.8782277&amp;isFromPublicArea=True&amp;isModal=False</t>
  </si>
  <si>
    <t>CO1.BDOS.8758926</t>
  </si>
  <si>
    <t>CO1.PCCNTR.8328537</t>
  </si>
  <si>
    <t>PRESTAR SERVICIOS DE APOYO ADMINISTRATIVO EN EL PROYECTO BOGOTANEIDAD DE LA ALCALDÍA LOCAL DE SUMAPAZ, MEDIANTE ACTIVIDADES DE ORGANIZACIÓN DOCUMENTAL, LOGÍSTICA, ASISTENCIA OPERATIVA Y SISTEMATIZACIÓN DE INFORMACIÓN, PARA APOYAR LA EJECUCIÓN DE ACCIONES COMUNITARIAS Y ESCOLARES SEGÚN LINEAMIENTOS DE LA SECRETARÍA DISTRITAL DE GOBIERNO.</t>
  </si>
  <si>
    <t>1. Realizar tareas administrativas y operativas asociadas al proyecto Bogotaneidad, incluyendo la organización y archivo de documentos, control de asistencia, sistematización básica de información recolectada en territorio (en formatos físicos y digitales), así como el seguimiento a encuestas, registros y demás instrumentos de recolección de datos. 2. Fortalecer la comunicación interna del equipo mediante la actualización permanente de bases de datos, el envío de correspondencia y el apoyo logístico y administrativo en la planificación y coordinación de reuniones, eventos y actividades comunitarias programadas en el marco del proyecto. 3. Apoyar en la entrega, recepción, distribución y adecuado manejo de documentos, insumos y demás elementos logísticos necesarios para la ejecución efectiva del proyecto en territorio. 4. Asistir a las reuniones, cómites, capacitaciones, jornadas operativas y demás actividades institucionales programadas en el marco del proyecto Bogotaneidad, según requerimientos de la Alcaldía Local de Sumapaz. 5.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6. Contribuir en la implementación de acciones orientadas a la innovación pública, facilitando procesos administrativos que promuevan una gestión eficiente y participativa en la localidad.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asignadas que correspondan a la naturaleza del contrato y que sean necesarias para la consecución del fin del objeto contractual.</t>
  </si>
  <si>
    <t>FDRSCD-291-2025 (138681)</t>
  </si>
  <si>
    <t>404-2025-CPS-P (138681)</t>
  </si>
  <si>
    <t>https://community.secop.gov.co/Public/Tendering/OpportunityDetail/Index?noticeUID=CO1.NTC.8779900&amp;isFromPublicArea=True&amp;isModal=False</t>
  </si>
  <si>
    <t>CO1.BDOS.8756526</t>
  </si>
  <si>
    <t>CO1.PCCNTR.8327356</t>
  </si>
  <si>
    <t>PRESTAR LOS SERVICIOS PROFESIONALES PARA ACOMPAÑAR AL ÁREA DE GESTIÓN POLICIVA-JURÍDICA EN LA GESTIÓN DE LOS ASUNTOS RELACIONADOS CON SEGURIDAD CIUDADANA, CONVIVENCIA Y PREVENCIÓN DE CONFLICTIVIDADES, VIOLENCIAS Y DELITOS EN LA LOCALIDAD DE SUMAPAZ. 2327.</t>
  </si>
  <si>
    <t>1. Materializar previo vistos buenos de la profesional especializada y/o al alcalde local, acciones concretas tales como diligencias, visitas IVC y operativos en cuanto a las situaciones que ponen en riesgo la seguridad y la convivencia, garantizando la confidencialidad en el manejo de los archivos y/o documentos suscritos, haciendo la correspondiente entrega de ellos al finalizar el contrato. 2. Realizar el monitoreo constante del comportamiento de la seguridad, convivencia y percepción de seguridad en los territorios de la localidad, canalizando las iniciativas y sugerencias de la comunidad a través de mecanismos objetivos, presentando el análisis cuantitativo y cualitativo sobre la caracterización de las problemáticas y generando la articulación con las entidades competentes. 3. Organizar, apoyar, participar, colaborar asistir y proponer mecanismos tendientes al fortalecimiento de los mecanismos de justicia comunal y/o comunitaria en el ámbito familiar y comunitario, propendiendo por el cumplimiento de las metas del Plan de Gestión Local relacionadas con seguridad, convivencia y justicia. 4. Fortalecer los procesos formulación de los proyectos de inversión de la Alcaldía Local relacionados con seguridad y convivencia, en concordancia con lo establecido en el Plan de Desarrollo Local, las líneas de inversión dictadas por el Consejo Superior de Política Fiscal- CONFIS, los criterios de elegibilidad y viabilidad del Sector Seguridad, las directrices del Departamento Administrativo del Planeación Distrital y de conformidad con los plazos e instrucciones que le imparta el (la) alcalde (sa) Local 5. Asistir y apoyar en el desarrollo de las reuniones del Consejo Local de Seguridad, reuniones, mesas de trabajo, eventos y/o actividades y Juntas Zonales de Seguridad, llevar el control y custodia de las actas y hacer seguimiento al cumplimiento de los compromisos adquiridos por la Alcaldía y cuando se requiera convocar y apoyar la instalación y el desarrollo de los Puestos de Mando Unificado -PMU, de responsabilidad de la Alcaldía Local, de acuerdo con la normatividad vigente. 6. Brindar insumos para tramitar las respuestas a Acciones de Tutela, Derechos de Petición, Proposiciones y demás requerimientos sobre asuntos de competencia de la Alcaldía Local y el Área de Gestión Policiva Sumapaz, así como revisar, analizar y conceptuar sobre de los informes presentados al alcalde(sa) Local, en temas relacionados con seguridad, convivencia y justicia. 7. Asistir puntualmente a reuniones virtuales y presenciales convocadas por la Alcaldia Local de Sumapaz y demás entidades relacionadas.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Apoyar las demás actividades que le sean asignadas por el alcalde Local y/o el apoyo a la supervisión del contrato y que surjan de la naturaleza del contrato.</t>
  </si>
  <si>
    <t xml:space="preserve">Nivel academico: profesional; profesion(es): ciencias sociales,ciencias militares,administración policial,profesional en politica y relaciones internacionales; observacion(es): título profesional nbc del área de la ciencias sociales,ciencias militares, administración policial y afines. Con 24 meses de experiencia profesional </t>
  </si>
  <si>
    <t>FDRSCD-292-2025 (139082)</t>
  </si>
  <si>
    <t>405-2025-CPS-P (139082)</t>
  </si>
  <si>
    <t>https://community.secop.gov.co/Public/Tendering/OpportunityDetail/Index?noticeUID=CO1.NTC.8780961&amp;isFromPublicArea=True&amp;isModal=False</t>
  </si>
  <si>
    <t>CO1.BDOS.8757083</t>
  </si>
  <si>
    <t>CO1.PCCNTR.8327724</t>
  </si>
  <si>
    <t>PRESTAR SERVICIOS PROFESIONALES PARA LA GESTIÓN PRESUPUESTAL Y DE TESORERÍA DEL ÁREA DE GESTIÓN DE DESARROLLO LOCAL DE LA ALCALDÍA LOCAL DE SUMAPAZ</t>
  </si>
  <si>
    <t>1. Gestionar el manejo de la plataforma BogData para la elaboración de certificados de disponibilidad presupuestal (CDP) y registros presupuestales (RP) de las solicitudes realizadas, en colaboración y coordinación con el responsable del área de presupuesto. 2. Elaborar las modificaciones presupuestales correspondientes en el aplicativo vigente. 3. Ejecutar, en coordinación con el responsable del área de presupuesto, la elaboración de pagos a través de la plataforma BogData para los contratos vigentes del Fondo de Desarrollo Rural de Sumapaz. 4. Realizar el seguimiento a las obligaciones por pagar y efectuar las liberaciones respectivas. 5. Elaborar el Programa Anual Mensualizado de Caja (PAC), incluyendo su programación y reprogramación, conforme a la información presupuestal vigente. 6. Asistir a las reuniones, comités y capacitaciones, y representar a la Administración en los espacios y en los comités que le sean designados. 7. Publicar los informes mensuales de actividades en la plataforma SECOP II, una vez se haya efectuado el trámite de pago por parte de la entidad contratante, conforme con las directrices impartidas por la supervisión del contrato.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Las demás que demande la administración local que corresponda a la naturaleza del contrato y que sean necesarias para la consecución del fin del objeto contractual y las demás que se le asignen y que surjan de la naturaleza del Contrato.</t>
  </si>
  <si>
    <t>Nivel academico: profesional; profesion(es): administración pública, administración de empresas,profesional en ciencias economicas ,ingeniería industrial,contaduria pública; observacion(es): profesional: nbc del área de la contaduría pública o administración pública o ingeniería industrial o administración de empresas y afines. sin experiencia profesional.</t>
  </si>
  <si>
    <t>FDRSCD-293-2025 (138372)</t>
  </si>
  <si>
    <t>406-2025-CPS-P (138372)</t>
  </si>
  <si>
    <t>https://community.secop.gov.co/Public/Tendering/OpportunityDetail/Index?noticeUID=CO1.NTC.8781816&amp;isFromPublicArea=True&amp;isModal=False</t>
  </si>
  <si>
    <t>CO1.BDOS.8758176</t>
  </si>
  <si>
    <t>CO1.PCCNTR.8328228</t>
  </si>
  <si>
    <t>PRESTAR LOS SERVICIOS PROFESIONALES AL ÁREA DE GESTIÓN DEL DESARROLLO LOCAL, EN LA GESTIÓN Y EJECUCIÓN DE LAS ACTIVIDADES ADMINISTRATIVAS QUE SE ADELANTAN EN EL DESPACHO DE LA ALCALDÍA LOCAL DE SUMAPAZ. 2327</t>
  </si>
  <si>
    <t>1. Orientar al despacho del Alcalde Local en la consolidación de respuestas e informes solicitados por entes de control, entidades públicas y/o privadas, personas naturales o jurídicas, relacionados con derechos de petición, solicitudes, proposiciones y demás requerimientos sobre asuntos de competencia de la Alcaldía Local. 2. Elaborar las actas correspondientes a las reuniones virtuales y presenciales que se realicen desde el despacho del Alcalde Local. 3. Hacer seguimiento al Programa Anual Mensualizado de Caja (PAC) y al Plan Anual de Adquisiciones, conforme a las directrices impartidas por el despacho. 4. Apoyar la gestión de la correspondencia del despacho, incluyendo el manejo de aplicativos institucionales y del correo oficial del Alcalde Local. 5. Ejecutar la revisión de garantías contractuales y cuentas de cobro relacionadas con contratos de prestación de servicios (CPS). 6. Asistir a reuniones virtuales y presenciales que designe el despacho y demás espacios que le sean designados por el Alcalde local. 7. Ejecutar las demás actividades que demande la administración local, que correspondan a la naturaleza del contrato y que sean necesarias para la consecución del objeto contractual.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t>
  </si>
  <si>
    <t>Nivel academico: profesional; profesion(es): ingeniería industrial, administración de empresas, administración pública, administración de empresas comerciales; observacion(es): título profesional en ingeniería industrial, administrador público o de empresas o de empresas comerciales, con tarjeta profesional vigente</t>
  </si>
  <si>
    <t>407-2025-CPS-P (138318)</t>
  </si>
  <si>
    <t>IVAN ARBEY MARTINEZ PALACIOS</t>
  </si>
  <si>
    <t>CO1.PCCNTR.8343100</t>
  </si>
  <si>
    <t>FDRSCD-294-2025 (138881)</t>
  </si>
  <si>
    <t>408-2025-CPS-P (138881)</t>
  </si>
  <si>
    <t>https://community.secop.gov.co/Public/Tendering/OpportunityDetail/Index?noticeUID=CO1.NTC.8782443&amp;isFromPublicArea=True&amp;isModal=False</t>
  </si>
  <si>
    <t>CO1.BDOS.8758789</t>
  </si>
  <si>
    <t>CO1.PCCNTR.8328914</t>
  </si>
  <si>
    <t>1. Adelantar los procesos de liquidación y/o terminación de los contratos de tenencia, manejo, mantenimiento y administración del parque automotor suscritos en las vigencias anteriores que le sean designados. 2. Realizar las gestiones de los profesionales en las actividades de manejo y control del parque automotor, así como en la elaboración y revisión de documentos, informes y demás acciones requeridas para la adecuada gestión y conservación del mismo. 3. Asistir y representar a la administración local en las reuniones, comités y capacitaciones, entre otros y, hacer parte de los comités que le sean designados, así como las reuniones virtuales y presenciales convocadas por el Alcalde Local.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Apoyar en la planeación y ejecución de los programas de mantenimiento preventivo y correctivo de los vehículos pesados y de la maquinaria de propiedad o tenencia del FDRS. 6. Apoyar la elaboración de los informes técnicos solicitados y las respuestas a la comunidad y a las entidades sobre los temas relacionados de parque automotor. 7. Adelantar e implementar el PESV, para la totalidad del parque automotor de propiedad del FDRS. 8. Manejar el sistema de correspondencia institucional (ORFEO), así como el correo electrónico y demás aplicativos de ser asignados en función del equipo de maquinaria. 9. Las demás que demande la administración local que corresponda a la naturaleza del contrato y que sean necesarias para la consecución del fin del objeto contractual.</t>
  </si>
  <si>
    <t>Nivel academico: profesional; profesion(es): ingeniería mecánica,ingeniería industrial,ingeniería electrónica; observacion(es): profesional: nbc del área de la ingeniería mecanica, ingeniería industrial, ingeniería electronica y afines sin experiencia profesional</t>
  </si>
  <si>
    <t>FDRSCD-295-2025 (138210)</t>
  </si>
  <si>
    <t>409-2025-CPS-AG (138210)</t>
  </si>
  <si>
    <t>KEVIN EDUARDO VERGEL SILVA</t>
  </si>
  <si>
    <t>https://community.secop.gov.co/Public/Tendering/OpportunityDetail/Index?noticeUID=CO1.NTC.8783807&amp;isFromPublicArea=True&amp;isModal=False</t>
  </si>
  <si>
    <t>CO1.BDOS.8759218</t>
  </si>
  <si>
    <t>CO1.PCCNTR.8330033</t>
  </si>
  <si>
    <t>PRESTAR SERVICIOS DE APOYO ASISTENCIAL PARA COLABORAR EN LAS ACTIVIDADES DE MANTENIMIENTO, SEGUIMIENTO Y CONTROL DEL PARQUE AUTOMOTOR PESADO Y DE LA MAQUINARIA AMARILLA DE PROPIEDAD DEL FONDO DE DESARROLLO RURAL DE SUMAPAZ, EN EL MARCO DEL PROYECTO DE INVERSIÓN 2289.</t>
  </si>
  <si>
    <t>1. Apoyar a los profesionales responsables en la verificación de los repuestos, insumos de repuestos, combustible y demás procedimientos que se adelanten a los vehículos del parque automotor de propiedad del Fondo de Desarrollo Rural de Sumapaz ¿ FDRS, con el fin de contribuir al adecuado funcionamiento de los mismos. 2. Apoyar en la recolección y organización de la información necesaria para la implementación del Plan Estratégico de Seguridad Vial ¿ PESV, aplicable a la totalidad del parque automotor del FDRS. 3. Brindar apoyo en la solicitud de cotizaciones, recopilación de información del mercado y elaboración de estudios del sector, para los procesos de contratación relacionados con el parque automotor, conforme a los lineamientos del equipo técnico. 4. Apoyar en la elaboración, inclusión de información y actualización constante de la matriz de seguimiento de repuestos, reparaciones y demás aspectos técnicos de cada uno de los vehículos propiedad del FDRS. 5. Colaborar en la planeación y ejecución de los programas de mantenimiento preventivo y correctivo de los vehículos del FDRS, bajo las directrices del equipo técnico. 6. Apoyar la elaboración de informes técnicos e institucionales requeridos, así como la atención de solicitudes de la comunidad o de otras entidades, en temas relacionados con los vehículos o proyectos a cargo del área. 7. Asistir y apoyar a la administración local en las reuniones, comités, capacitaciones y demás espacios que le sean asignados, ya sean presenciales o virtuales, conforme a las instrucciones del supervisor o contratante. 8. Apoyar la tramitación oportuna de las comunicaciones internas y externas que le sean asignadas a través del sistema ORFEO o correo institucional, conforme a los procedimientos y lineamientos establecidos en materia de gestión documental por la Secretaría Distrital de Gobierno. 9. Apoyar la publicación de los informes mensuales de actividades en el aplicativo SECOP II, una vez se haya efectuado el trámite de pago por parte de la entidad contratante, según indicaciones del supervisor del contrato. 10. Realizar las demás actividades que le sean encomendadas por la administración local, dentro del marco del objeto contractual y de las funciones propias del apoyo asistencial.</t>
  </si>
  <si>
    <t>Nivel academico: bachiller; observacion(es): bachiller veinticuatro (24) meses de experiencia laboral debidamente certificada</t>
  </si>
  <si>
    <t>FDRSCD-296-2025 (139024)</t>
  </si>
  <si>
    <t>410-2025-CPS-P (139024)</t>
  </si>
  <si>
    <t>HERNAND DAVID PRIETO ORJUELA</t>
  </si>
  <si>
    <t>https://community.secop.gov.co/Public/Tendering/OpportunityDetail/Index?noticeUID=CO1.NTC.8788326&amp;isFromPublicArea=True&amp;isModal=False</t>
  </si>
  <si>
    <t>CO1.BDOS.8763443</t>
  </si>
  <si>
    <t>CO1.PCCNTR.8333059</t>
  </si>
  <si>
    <t>1. Realizar la actualización de los documentos técnicos de soporte, anexos técnicos, las fichas EBI; la elaboración estudios de mercado, análisis del sector, y estudios previos de la etapa de procesos contractual requeridos en el marco del Desarrollo rural sostenible, entregando de manera mensual la información documental de los procesos o proyectos que haya apoyado. 2. Promover, fortalecer y/o acompañar de manera técnica y administrativa los procesos organizativos para el mejoramiento de la producción y la comercialización de los emprendiendo agropecuarios locales. 3. Atender de manera integral las actividades de planificación, estandarización de la producción, e implementación de las buenas prácticas agropecuarias, manufactureras y registros agropecuarios desarrollando acciones de capacitación, para las unidades agropecuarias locales seleccionadas a fin de mejorar la oferta productiva, su calidad y los volúmenes de la producción con un enfoque de desarrollo rural sostenible.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</si>
  <si>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administración pública,economía, ingeniería industrial,administración de empresas,profesional en ciencias economicas ; observacion(es): profesional: nbc del área de la ingeniería industrial, economía, administracion de empresas, ciencias financieras, administración pública y afines con 24 meses de experiencia profesional</t>
  </si>
  <si>
    <t>FDRSCD-297-2025 (138909)</t>
  </si>
  <si>
    <t>411-2025-CPS-P (138909)</t>
  </si>
  <si>
    <t>https://community.secop.gov.co/Public/Tendering/OpportunityDetail/Index?noticeUID=CO1.NTC.8786959&amp;isFromPublicArea=True&amp;isModal=False</t>
  </si>
  <si>
    <t>CO1.BDOS.8762744</t>
  </si>
  <si>
    <t>CO1.PCCNTR.8331898</t>
  </si>
  <si>
    <t>PRESTAR LOS SERVICIOS PROFESIONALES PARA APOYAR LA FORMULACIÓN, EJECUCIÓN, SEGUIMIENTO Y MEJORA CONTINUA DE LAS HERRAMIENTAS QUE CONFORMAN LA GESTIÓN AMBIENTAL INSTITUCIONAL DE LA ALCALDÍA LOCAL 2327</t>
  </si>
  <si>
    <t>PROMOTORA DE LA MEJORA</t>
  </si>
  <si>
    <t>ADICIÓN Y PRORROGA Y MODIFICATORIO NÚMERO 1° AL CONTRATO DE PRESTACIÓN DE SERVICIOS NO. 411-2025-CPS-P (138909), CELEBRADO ENTRE EL FONDO DE DESARROLLO RURAL DE SUMAPAZ Y SANDRA MILENA TEJADA MADRIGAL. CLÁUSULA SEGUNDA.  – ADICIONAR el Contrato De Prestación De Servicios No. 411-2025-CPS-P (138909), en la suma de CINCO MILLONES QUINIENTOS MIL PESOS M/CTE ($5.500.000) del rubro O230117459920242327 “fortalecimiento institucional y sedes administrativas”, de conformidad con las consideraciones aquí señaladas, para un total del contrato de VEINTIDOS MILLONES DE PESOS M/CTE ($22.000.000).  CLÁUSULA TERCERA. - PRORROGAR el plazo de ejecución del Contrato De Prestación De Servicios No. 411-2025-CPS-P (138909), por el término de UN (01) MES calendario a partir del DIECIOCHO (18) de DICIEMBRE de  2025 y hasta el DIECISIETE (17) de ENERO de 2026</t>
  </si>
  <si>
    <t>1. Realizar la formulación, evaluación y seguimiento de los programas ambientales que componen el Plan Institucional de Gestión Ambiental-PIGA.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 4. Realizar la recolección de información y los reportes solicitados o establecidos en la normatividad ambiental por parte de las diferentes entidades distritales, nacionales y entes de control, en lo que respecta a la gestión ambiental institucional. 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 Local. 8. Formular, implementar y hacer seguimiento a planes de mejoramiento relacionados con la gestión ambiental de la Alcaldía Local. 9. Apoyar a la Alcaldía Local en la atención de auditorías internas y externas frente a los temas de gestión ambiental institucional. 10. Apoyar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Las demás que demande la administración local que corresponda a la naturaleza del contrato y que sean necesarias para la consecución del fin del objeto contractual.</t>
  </si>
  <si>
    <t>Nivel academico: profesional; profesion(es): ingenieria agroforestal,ingeniero sanitario y ambiental,ingeniería forestal,ingeniería del desarrollo ambiental,ingeniería ambiental; observacion(es): profesional: nbc del área de la ingeniería ambiental o ingeniería forestal o ingeniería ambiental y sanitaria o ingeniería agroforestal o ingeniería del desarrollo ambiental y afines sin experiencia profesional</t>
  </si>
  <si>
    <t>FDRSCD-298-2025 (139409)</t>
  </si>
  <si>
    <t>412-2025-CPS-P (139409)</t>
  </si>
  <si>
    <t>https://community.secop.gov.co/Public/Tendering/OpportunityDetail/Index?noticeUID=CO1.NTC.8791988&amp;isFromPublicArea=True&amp;isModal=False</t>
  </si>
  <si>
    <t>CO1.BDOS.8767066</t>
  </si>
  <si>
    <t>CO1.PCCNTR.8335335</t>
  </si>
  <si>
    <t>PRESTAR SUS SERVICIOS PROFESIONALES PARA APOYAR EL DESARROLLO DE ACTIVIDADES DE EMPRENDIMIENTOS SOSTENIBLES Y FORMACIÓN DE CAPACIDADES, EN LA LOCALIDAD DE SUMAPAZ A TRAVÉS DEL PROYECTO</t>
  </si>
  <si>
    <t>1. Realizar la actualización de los documentos técnicos de soporte, anexos técnicos, las fichas EBI; la elaboración estudios de mercado, análisis del sector, y estudios previos de la etapa de procesos contractual requeridos en el marco del Desarrollo rural sostenible, entregando de manera mensual la información documental de los procesos o proyectos que haya apoyado. 2. Promover, fortalecer y/o acompañar de manera técnica y administrativa los procesos organizativos para el mejoramiento de la producción y la comercialización de los emprendiendo agropecuarios locales. 3. Atender de manera integral las actividades de planificación, estandarización de la producción, e implementación de las buenas prácticas agropecuarias, manufactureras y registros agropecuarios desarrollando acciones de capacitación, para las unidades agropecuarias locales seleccionadas a fin de mejorar la oferta productiva, su calidad y los volúmenes de la producción con un enfoque de desarrollo rural sostenible.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</si>
  <si>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administración pública, administración de empresas,profesional en ciencias economicas ,profesional en ciencias administrativas ; observacion(es): profesional: nbc del área de la administración pública, administración de empresas, profesional en ciencias económicas, profesional en ciencias administrativas y afines sin experiencia profesional</t>
  </si>
  <si>
    <t>FDRSCD-299-2025 (138920)</t>
  </si>
  <si>
    <t>413-2025-CPS-P (138920)</t>
  </si>
  <si>
    <t>JOSE MANUEL SÁNCHEZ TAMAYO</t>
  </si>
  <si>
    <t>https://community.secop.gov.co/Public/Tendering/OpportunityDetail/Index?noticeUID=CO1.NTC.8792709&amp;isFromPublicArea=True&amp;isModal=False</t>
  </si>
  <si>
    <t>CO1.BDOS.8766987</t>
  </si>
  <si>
    <t>CO1.PCCNTR.8335736</t>
  </si>
  <si>
    <t>ACTA DE TERMINACIÓN BILATERAL DEL CONTRATO DE PRESTACIÓN DE SERVICIOS NÚMERO 413-2025-CPS-P (138920), CELEBRADO ENTRE EL FONDO DE DESARROLLO RURAL DE SUMAPAZ Y JOSE MANUEL SANCHEZ TAMAYO .EL FONDO aceptó la solicitud y procede a realizar la TERMINACIÓN BILATERAL del 
CONTRATO DE PRESTACIÓN DE SERVICIOS No. 413-2025-CPS-P (138920), con fundamento en la cláusula décima primera literal a del clausulado complementario del contrato de prestación de servicios SECOP II 413-2025-CPS-P (138920) OCTAVA: Que por lo anterior las partes de común acuerdo, deciden dar por terminada la ejecución del CONTRATO DE PRESTACIÓN DE SERVICIOS No. 413-2025-CPS-P (138920), dejando como fecha de terminación el día VEINTIUNO (21) DE NOVIEMBRE DE 2025.</t>
  </si>
  <si>
    <t>1. Asesorar en el diseño de estrategias y campañas de comunicación de la Alcaldía Local en atención al cumplimento de su misionalidad y el desarrollo de los compromisos institucionales definidos en el Plan de Desarrollo Local y el Plan de Gestión Institucional. 2. Orientar y coordinar con el equipo de prensa y comunicaciones de la Alcaldía Local el manejo efectivo de la información destinada a los medios de comunicación y a la opinión pública, y elaborar los textos y demás documentos requeridos para este fin, de acuerdo con los lineamientos establecidos por la Oficina Asesora de Comunicaciones de la Secretaría Distrital de Gobierno. 3. Dirigir la implementación de mecanismos que fortalezcan la comunicación interna y externa de la Alcaldía Local, ofreciendo los elementos de soporte a nivel visual, gráfico y publicitario. 4. Asesorar a las áreas de la Alcaldía Local en lo relacionado con la ejecución de eventos, coordinación de medios de comunicación, el cubrimiento de actividades programadas. 5. Fortalecer la imagen corporativa de la Alcaldía Local a través del portafolio de servicios en la página web y demás herramientas digitales. 6. Coordinar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t>
  </si>
  <si>
    <t>nivel academico: profesional; profesion(es): publicidad,mercadeo y publicidad, comunicación social,periodismo,publicidad y marketing creativo ,publicidad y mercadeo; observacion(es): profesional: nbc del área de la comunicación social, periodismo, publicidad y afines, establecidas en el sistema nacional de información de la educación superior snies dos años de experiencia profesional</t>
  </si>
  <si>
    <t>FDRSCD-300-2025 (139414)</t>
  </si>
  <si>
    <t>414-2025-CPS-P (139414)</t>
  </si>
  <si>
    <t>https://community.secop.gov.co/Public/Tendering/OpportunityDetail/Index?noticeUID=CO1.NTC.8791705&amp;isFromPublicArea=True&amp;isModal=False</t>
  </si>
  <si>
    <t>CO1.BDOS.8767235</t>
  </si>
  <si>
    <t>CO1.PCCNTR.8335371</t>
  </si>
  <si>
    <t>1. Realizar levantamientos topográficos de precisión en las veredas de la localidad de Sumapaz, empleando métodos directos y equipos profesionales como estaciones totales, receptores GNSS de doble frecuencia, niveles automáticos, entre otros. 2. Elaborar planos prediales georreferenciados, cumpliendo con los estándares técnicos establecidos por el Instituto Geográfico Agustín Codazzi (IGAC) y los lineamientos definidos por el Fondo. 3. Verificar y validar en campo los linderos, áreas y elementos físicos de los predios, asegurando la precisión y consistencia de la información recolectada para su posterior uso en procesos catastrales y jurídicos. 4. Apoyar técnicamente al equipo jurídico y catastral, especialmente en la elaboración de expedientes prediales y en la resolución de conflictos de límites o superposición de predios. 5. Organizar y entregar la documentación técnica resultante de los levantamientos realizados, incluyendo croquis, planos, reportes de campo, archivos digitales y metadatos geoespaciales conforme a los requerimientos del Fondo. 6. Participar en recorridos de campo, jornadas de socialización y reuniones técnicas, cuando se requiera, para garantizar una adecuada articulación con las comunidades rurales y demás actores institucionales. 7. Aplicar protocolos de seguridad y buenas prácticas en terreno, teniendo en cuenta las condiciones geográficas, ambientales y sociales de la localidad. 8. Entregar informes técnicos periódicos y finales, en los formatos establecidos por la supervisión del contrato, detallando las actividades realizadas, hallazgos y recomendaciones técnicas. 9. Publicar los informes mensuales de actividades en la plataforma SECOP II, una vez se haya efectuado el trámite de pago por parte de la entidad contratante, conforme con las directrices impartidas por la supervisión del contrato. 10. Las demás que demande la administración local que corresponda a la naturaleza del contrato y que sean necesarias para la consecución del fin del objeto contractual.</t>
  </si>
  <si>
    <t>Nivel academico: profesional; profesion(es): ingeniería topográfica,tecnología en cartografía,ingeniería catastral y geodesta,geodesta; observacion(es): profesional: nbc del área de la ingeniería topógrafíca, cartografía, geodesia y afines con 24 meses de experiencia profesional</t>
  </si>
  <si>
    <t>FDRSCD-301-2025 (139402)</t>
  </si>
  <si>
    <t>415-2025-CPS-P (139402)</t>
  </si>
  <si>
    <t>https://community.secop.gov.co/Public/Tendering/OpportunityDetail/Index?noticeUID=CO1.NTC.8791703&amp;isFromPublicArea=True&amp;isModal=False</t>
  </si>
  <si>
    <t>CO1.BDOS.8767243</t>
  </si>
  <si>
    <t>CO1.PCCNTR.8335372</t>
  </si>
  <si>
    <t xml:space="preserve">ADICIÓN Y PRORROGA No. 1 AL CONTRATO DE PRESTACIÓN DE SERVICIOS NO. 415-2025-CPS-P (139402), CELEBRADO ENTRE EL FONDO DE DESARROLLO RURAL DE SUMAPAZ Y WILLIAM 
DAVID OSPINO NIETO.CLÁUSULA PRIMERA. – ADICIONAR el Contrato De Prestación De Servicios No. 415-2025-CPS-P (139402), en la suma de CUATRO MILLONES CIENTO SESENTA Y SEIS MIL SEISCIENTOS SESENTA Y SIETE PESOS M/CTE ($4.166.667) del rubro O230117459920242327 “Fortalecimiento Institucional y sedes administrativas”, de conformidad con las consideraciones aquí señaladas, para un total del contrato de DIECINUEVE MILLONES CIENTO SESENTA Y SEIS MIL SEISCIENTOS SESENTA Y SIETE PESOS M/CTE ($19.166.667). CLÁUSULA SEGUNDA. - PRORROGAR el plazo de ejecución del Contrato De Prestación De Servicios No. 415-2025-CPS-P (139402), por el término de VEINTICINCO (25) DÍAS calendario a partir del VEINTITRES (23) de DICIEMBRE de 2025 y hasta el DIECISEIS (16) de ENERO de 2026.  </t>
  </si>
  <si>
    <t>1. Consolidar los reportes de información que sean requeridos tanto por dependencias de la Secretaría de Gobierno, como demás entidades distritales y nacionales, proyectando respuesta si es del caso y revisando la documentación que se deba aportar. 2. Brindar acompañamiento en la implementación, desarrollo y seguimiento de los procesos y procedimientos de gestión administrativa y financiera del AGDL, conforme a los lineamientos distritales definidos y el marco de la normatividad vigente. 3. Realizar el proceso de recopilación y procesamiento de la información para la programación y reprogramación del PAC del FDRS. 4. Hacer seguimiento contínuo del PAC programado para cada mes, garantizando que todos los apoyos a la supervisión tramiten las diferentes cuentas programadas para pago. 5.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6. Publicar los informes mensuales de actividades en la plataforma SECOP II, una vez se haya efectuado el trámite de pago por parte de la entidad contratante, conforme con las directrices impartidas por la supervisión del contrato. 7. Las demás que le sean asignadas por la supervisión y que estén relacionadas con el objeto del presente contrato.</t>
  </si>
  <si>
    <t>Nivel academico: profesional; profesion(es): ingeniería industrial, administración de empresas,administración pública, profesional en ciencias economicas ,economía;</t>
  </si>
  <si>
    <t>FDRSCD-302-2025 (140760)</t>
  </si>
  <si>
    <t>416-2025-CPS-P (140760)</t>
  </si>
  <si>
    <t>https://community.secop.gov.co/Public/Tendering/OpportunityDetail/Index?noticeUID=CO1.NTC.8799143&amp;isFromPublicArea=True&amp;isModal=False</t>
  </si>
  <si>
    <t>CO1.BDOS.877136</t>
  </si>
  <si>
    <t>CO1.PCCNTR.8339644</t>
  </si>
  <si>
    <t>PRESTAR LOS SERVICIOS PROFESIONALES AL ÁREA DE GESTIÓN DE DESARROLLO LOCAL DE LA ALCALDÍA LOCAL DE SUMAPAZ PARA APOYAR LA PLANIFICACIÓN Y EL SEGUIMIENTO A LA EJECUCIÓN DEL PROYECTO DE MEJORAMIENTO DE VIVIENDA. 2278</t>
  </si>
  <si>
    <t>SEDES</t>
  </si>
  <si>
    <t>1. Brindar apoyo al equipo de mejoramiento de vivienda del FDRS en la proyección y en el seguimiento a las respuestas dadas mediante oficios, memorandos y/o conceptos que deban ser suscritos por el Alcalde local de Sumapaz. 2. Prestar apoyo al equipo mejoramiento de vivienda del FDRS en la revisión, seguimiento y trámite de los documentos presentados por los contratistas para los pagos que correspondan en lo que requiera aprobación, apoyando al apoyo a la supervisión designado por el supervisor. 3. Mantener actualizada la base de datos y matrices del equipo de mejoramiento de vivienda, de los contratistas y contratos jurídicos, informando mensualmente el estado actual de cada uno de ellos y generar alerta si existen retrasos en la ejecución o finalización de estos. 4.Manejar el sistema de correspondencia institucional (ORFEO), así como el correo electrónico y demás aplicativos que sean designados. 5. Acompañar y apoyar al Alcalde Local en las diferentes reuniones que se programen en el territorio, en la JAL, en la Bogotá Urbana, así como asistir a los espacios de participación del sector que le sean designados, seguimiento de contratos, a reuniones, capacitaciones, comités de seguimiento, entre otros, y hacer parte de los comités que le delegue el Alcalde Local o quien haga sus veces. 6. Realizar la verificación social, técnica y administrativa de contratos en ejecución o de vigencias anteriores que se le asignen y que se encuentren en proceso de terminación para su respectiva liquidación.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correspondan a la naturaleza del contrato y que sean necesarias para la consecución del objeto contractual.</t>
  </si>
  <si>
    <t>Nivel academico: profesional; profesion(es): ingeniería civil,profesional en gestion y desarrollo urbanos,arquitectura; observacion(es): profesional: nbc del área de la ingeniería civil, arquitectura, urbanismo y afines. sin experiencia profesional</t>
  </si>
  <si>
    <t>417-2025-CPS-P (139086)</t>
  </si>
  <si>
    <t>ANDERSSON GUERRERO GUTIERREZ CEDIDO A ZAYRA DANIELA CASAS LOZANO</t>
  </si>
  <si>
    <t>CO1.PCCNTR.8336500</t>
  </si>
  <si>
    <t>ANDERSON:1073234695//ZAIRA:1026570662</t>
  </si>
  <si>
    <t>2000</t>
  </si>
  <si>
    <t xml:space="preserve">CESIÓN Y CLAUSULADO DEL CONTRATO DE PRESTACIÓN DE SERVICIOS NÚMERO 417-2025-CPS-P (139086), CELEBRADO ENTRE EL FONDO DE DESARROLLO RURAL DE SUMAPAZ, ANDERSSON GUERRERO GUTIERREZ Y ZAYRA DANIELA CASAS LOZANO .LA CESIONARIA acepta todas las obligaciones transferidas por LA CEDENTE y acepta todas las cláusulas estipuladas en el CONTRATO DE PRESTACIÓN DE SERVICIOS No. 417-2025-CPS-P (139086) en su clausulado, las cuales declara conocer y acepta en su integridad. TERCERA: LA CESIONARIA iniciará la ejecución del CONTRATO DE PRESTACIÓN DE SERVICIOS No. 417-2025 CPS-P (139086), a partir del VEINTISIETE (27) DE NOVIEMBRE de 2025 hasta el VEINTICUATRO (24) DE DICIEMBRE DE 2025.                                                                                                                                                                                                                                                                                           ADICIÓN Y PRORROGA NÚMERO 1° AL CONTRATO DE PRESTACIÓN DE SERVICIOS NO. 417-2025-CPS-P (139086), CELEBRADO ENTRE EL FONDO DE DESARROLLO RURAL DE SUMAPAZ Y ZAYRA DANIELA CASAS LOZANO.CLÁUSULA PRIMERA. – ADICIONAR el Contrato De Prestación De Servicios No. 417-2025-CPS-P (139086), en la suma de DOS MILLONES OCHOCIENTOS TREINTA Y TRES MIL TRESCIENTOS TREINTA Y TRES PESOS M/CTE ($2.833.333) del rubro O230117459920242327 “Fortalecimiento Institucional y sedes administrativas”, de conformidad con las consideraciones aquí señaladas, para un total del contrato de DIECISIETE MILLONES OCHOCIENTOS TREINTA Y TRES MIL TRESCIENTOS TREINTA Y TRES PESOS M/CTE ($17.833.333).  CLÁUSULA SEGUNDA. - PRORROGAR el plazo de ejecución del Contrato De Prestación De Servicios No. 417-2025-CPS-P (139086), por el término de DIECISIETE (17) DÍAS calendario a partir del 25 de diciembre del 2025 hasta el 10 de enero de 2026. </t>
  </si>
  <si>
    <t>1. Realizar la estructuración de los estudios previos, garantizando la coherencia y correspondencia entre los Documentos Tipo de Soporte (DTS), la ficha EBI y el respectivo proyecto de inversión. 2. Realizar los trámites pertinentes a través de la plataforma SIPSE de los procesos contractuales que le sean asignados. 3. Organizar la documentación y adelantar los trámites necesarios para la remisión de los procesos contractuales a la asistencia técnica de la Secretaría Distrital de Gobierno, a través de la Dirección para la Gestión del Desarrollo Local. 4. Entregar de manera oportuna, completa y conforme a los procedimientos de gestión del patrimonio documental, los expedientes contractuales en medio virtual y/o físico al archivo del Fondo de Desarrollo Regional y Social (FDRS) local en la etapa precontractual y, una vez perfeccionado el respectivo contrato, a gestión documental. 5. Adelantar los cierres de los procesos contractuales que le sean asignados. 6. Asistir a las reuniones, comités de contratación, capacitaciones, comités de seguimiento a la ejecución contractual y otros eventos relacionados, con el fin de garantizar la coordinación y el cumplimiento del objeto contractual. 7. Actualizar periódicamente la información en las matrices de contratación para garantizar su relevancia y precisión en el Sistema de Vigilancia y Control Financiero (SIVICOF).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Las demás que sean inherentes al cumplimiento del objeto contractual y/o que le sean asignadas por el Alcalde Local</t>
  </si>
  <si>
    <t>Nivel academico: profesional; profesion(es): derecho,profesional en ciencias administrativas</t>
  </si>
  <si>
    <t>FDRSCD-303-2025 (139191)</t>
  </si>
  <si>
    <t>418-2025-CPS-P (139191)</t>
  </si>
  <si>
    <t>https://community.secop.gov.co/Public/Tendering/OpportunityDetail/Index?noticeUID=CO1.NTC.8798346&amp;isFromPublicArea=True&amp;isModal=False</t>
  </si>
  <si>
    <t>CO1.BDOS.8772483</t>
  </si>
  <si>
    <t>CO1.PCCNTR.8339615</t>
  </si>
  <si>
    <t>1. Realizar la actualización de los documentos técnicos de soporte, anexos técnicos, las fichas EBI; la elaboración estudios de mercado, análisis del sector, y estudios previos de la etapa de procesos contractual requeridos en el marco del Desarrollo rural sostenible, entregando de manera mensual la información documental de los procesos o proyectos que haya apoyado. 2. Promover, fortalecer y/o acompañar de manera técnica y administrativa los procesos organizativos para el mejoramiento de la producción y la comercialización de los emprendiendo agropecuarios locales. 3. Atender de manera integral las actividades de planificación, estandarización de la producción, e implementación de las buenas prácticas agropecuarias, manufactureras y registros agropecuarios desarrollando acciones de capacitación, para las unidades agropecuarias locales seleccionadas a fin de mejorar la oferta productiva, su calidad y los volúmenes de la producción con un enfoque de desarrollo rural sostenible.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</si>
  <si>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administración pública,economía, ingeniería industrial,administración de empresas,profesional en ciencias economicas ,profesional en ciencias administrativas ; observacion(es): profesional: nbc del área de la ingeniería industrial, economía, administracion de empresas, ciencias financieras, administración pública y afines</t>
  </si>
  <si>
    <t>FDRSCD-304-2025 (139021)</t>
  </si>
  <si>
    <t>419-2025-CPS-AG (139021)</t>
  </si>
  <si>
    <t>YENIFER ALEXANDRA MUÑOZ CASTRO CEDIDO A GERARDO TORRES RUNZA</t>
  </si>
  <si>
    <t>https://community.secop.gov.co/Public/Tendering/OpportunityDetail/Index?noticeUID=CO1.NTC.8800466&amp;isFromPublicArea=True&amp;isModal=False</t>
  </si>
  <si>
    <t>CO1.BDOS.8775812</t>
  </si>
  <si>
    <t>CO1.PCCNTR.8340824</t>
  </si>
  <si>
    <t>PRESTAR LOS SERVICIOS COMO APOYO ADMINISTRATIVO AL PROYECTO DE INVERSIÓN DE SOMOS SUMAPAZ: EMPRENDIENDO DE MANERA SOSTENIBLE EN NUESTRO TERRITORIO. 2315</t>
  </si>
  <si>
    <t>YENIFER:1007519817//GERARDO:1069759856</t>
  </si>
  <si>
    <t xml:space="preserve">CESIÓN Y CLAUSULADO DEL CONTRATO DE PRESTACIÓN DE SERVICIOS NÚMERO  419-2025-CPS-AG (139021) CELEBRADO ENTRE EL FONDO DE DESARROLLO RURAL DE  SUMAPAZ, YENIFER ALEXANDRA MUÑOZ CASTRO Y GERARDO TORRES RUNZA.EL CESIONARIO iniciará la ejecución del CONTRATO DE PRESTACIÓN DE  SERVICIOS No 419-2025-CPS-AG (139021), a partir del VEINTITRES (23) de OCTUBRE de 2025 hasta el TREINTA Y UNO (31) de DICIEMBRE de 2025.  </t>
  </si>
  <si>
    <t>1. Apoyar las gestiones de los profesionales que realizan la formulación y seguimiento del Proyecto de Inversión 2315, así como en la elaboración y revisión de documentos, informes y demás acciones requeridas para la adecuada gestión. 2. Asistir a los profesionales en los comités, mesas de trabajo, consejos y reuniones que sean convocados y en la elaboración y proyección de documentos tales como actas de reunión, memorandos, oficios, derechos de petición, proposiciones, entre otros que le sean designados. 3. Participar en la gestión documental, manteniendo actualizado el aplicativo de correspondencia Orfeo o cualquier otro apoyo documental en el respectivo expediente contractual o carpeta de gestión correspondiente en relación a las iniciativas o emprendimientos. 4. Elaborar y alimentar de manera periódica seguimiento de datos que contenga la información actualizada de los contratos de los proyectos que se manejan en el área, tales como modificaciones, pagos, informes, estado actual, entre otros. 5. Asistir y apoyar a los profesionales del equipo en actividades de campo en relacion a los emprendimientos del proyecto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</si>
  <si>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FDRSCD-305-2025 (138799)</t>
  </si>
  <si>
    <t>420-2025-CPS-AG (138799)</t>
  </si>
  <si>
    <t>EDWIN STEVE MENDEZ QUINTERO</t>
  </si>
  <si>
    <t>https://community.secop.gov.co/Public/Tendering/OpportunityDetail/Index?noticeUID=CO1.NTC.8800479&amp;isFromPublicArea=True&amp;isModal=False</t>
  </si>
  <si>
    <t>CO1.BDOS.8775744</t>
  </si>
  <si>
    <t>CO1.PCCNTR.8340747</t>
  </si>
  <si>
    <t xml:space="preserve">ACTA DE TERMINACIÓN BILATERAL DEL CONTRATO DE PRESTACIÓN DE SERVICIOS NÚMERO 420-2025-CPS-AG (138799), CELEBRADO ENTRE EL FONDO DE DESARROLLO RURAL DE SUMAPAZ Y EDWIN STEVE MENDEZ QUINTERO.EL FONDO aceptó la solicitud y procede a realizar la TERMINACIÓN BILATERAL del CONTRATO DE PRESTACIÓN DE SERVICIOS No. 420-2025-CPS-AG (138799), con fundamento en la cláusula décima primera literal a del clausulado complementario del contrato de prestación de servicios SECOP II 420-2025-CPS-AG (138799). OCTAVA: Que por lo anterior las partes de común acuerdo, deciden dar por terminada la ejecución del CONTRATO DE PRESTACIÓN DE SERVICIOS No. 420-2025-CPS-AG (138799), dejando como fecha de terminación el día VEINTITRES (23) de OCTUBRE del 2025. </t>
  </si>
  <si>
    <t>1. Apoyar administrativamente al Área de Gestión de Desarrollo Local para los temas de participación y los demás que se asignen. 2. Manejar el aplicativo de gestión documental de la entidad (ORFEO), realizando el seguimiento de la correspondencia, manteniéndolo actualizado en forma diaria, así como también revisión de los correos institucionales. 3. Elaborar, alimentar y actualizar de manera periódica una matriz que contenga la información, modificaciones, entre otros, de los contratos que se deriven del área de Gestión de Desarrollo Local, para los temas de participación y los demás que se asignen. 4. Apoyar la revisión técnica y administrativa de los informes producto de los contratos suscritos entre el FDRS y particulares, el apoyo será en la revisión técnica documental, foliación, programación en el PAC, radicación y seguimiento al mismo. 5. Realizar el acopio de la información requerida para la respuesta a los derechos de petición y demás requerimientos de la comunidad y de las diferentes entidades, así como también apoyar la elaboración de informes que le sean solicitados. 6. Apoyar las demás actividades que le sean asignadas o designadas por el Supervisor y/o el apoyo a la supervisión que correspondan a la naturaleza del contrato y que aporten en la consecución del objeto del mismo.</t>
  </si>
  <si>
    <t>Nivel academico: bachiller; observacion(es): título de bachiller en cualquier modalidad 24 meses de experiencia laboral debidamente certificada</t>
  </si>
  <si>
    <t>FDRSCD-306-2025 (139020)</t>
  </si>
  <si>
    <t>421-2025-CPS-P (139020)</t>
  </si>
  <si>
    <t>NORMA YOHANA CASTELLANOS PEREZ</t>
  </si>
  <si>
    <t>https://community.secop.gov.co/Public/Tendering/OpportunityDetail/Index?noticeUID=CO1.NTC.8800913&amp;isFromPublicArea=True&amp;isModal=False</t>
  </si>
  <si>
    <t>CO1.BDOS.8775865</t>
  </si>
  <si>
    <t>CO1.PCCNTR.8340754</t>
  </si>
  <si>
    <t>1. Realizar acciones en campo que permitan mejorar y optimizar los procesos productivos de los emprendimientos en el marco del proyecto 2315. 2. Promover, fortalecer y/o acompañar de manera técnica los procesos operativos para el mejoramiento de la producción y la calidad de los empredimentos locales. 3. Atender de manera integral las actividades de planificación, estandarización de la producción, e implementación de las buenas prácticas manufactureras y registros sanitarios desarrollando acciones de capacitación, para las unidades agropecuarias locales seleccionadas a fin de mejorar la oferta productiva, su calidad y los volúmenes de la producción con un enfoque de desarrollo rural sostenible.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</si>
  <si>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ingeniería industrial,economía, administración de empresas,administración pública, profesional en ciencias economicas ; observacion(es): profesional: nbc del área de la medicina veterinaria o medicina veterinaria y zootecnia o agronomía y afines sin experiencia profesional</t>
  </si>
  <si>
    <t>FDRSCD-307-2025 (141079)</t>
  </si>
  <si>
    <t>422-2025-CPS-AG (141079)</t>
  </si>
  <si>
    <t>BRAYAN SEBASTIAN TORRES RODRIGUEZ</t>
  </si>
  <si>
    <t>https://community.secop.gov.co/Public/Tendering/OpportunityDetail/Index?noticeUID=CO1.NTC.8800288&amp;isFromPublicArea=True&amp;isModal=False</t>
  </si>
  <si>
    <t>CO1.BDOS.8775919</t>
  </si>
  <si>
    <t>CO1.PCCNTR.8340622</t>
  </si>
  <si>
    <t>PRESTAR SUS SERVICIOS DE APOYO PARA DESARROLLAR ACTIVIDADES LOGÍSTICAS Y OPERATIVAS, EN LOS BIENES Y/O PREDIOS A CARGO DEL FONDO DE DESARROLLO RURAL DE SUMAPAZ 2327</t>
  </si>
  <si>
    <t>LOGISTICA INTEGRAL</t>
  </si>
  <si>
    <t>1. Programar actividades y realizar mantenimiento periódico de carácter preventivo de las Instalaciones hidráulicas, eléctricas y de gas, en las sedes o inmuebles de propiedad del FDRS encaminadas aprevenir daños o averías. 2. Realizar seguimiento y control de los medidores de consumo de servicios públicos de las instalaciones de las sedes o inmuebles de propiedad del FDRS, presentando los informes respectivos. 3. Realizar las reparaciones de acuerdo con los daños o averías que se presenten en las instalaciones hidráulicas, eléctricas y de gas, en las sedes o inmuebles de propiedad del FDRS. 4. Realizar las pruebas y revisiones antes y después de realizar los trabajos y responder por la buena ejecución de las mismas. 5. Apoyar las labores de organización y distribución de espacios en las sedes de la Alcaldía y de los inmuebles de propiedad del Fondo Desarrollo Local de Sumapaz. 6. Apoyar las labores de registro, organización, radicación y entrega de correspondencia cuando sea requerido 7. Las demás que demande la administración local que corresponda a la naturaleza del contrato y que sean necesarias para la consecución del fin del objeto contractual.</t>
  </si>
  <si>
    <t>FDRSCD-308-2025 (140928)</t>
  </si>
  <si>
    <t>423-2025-CPS-AG (140928)</t>
  </si>
  <si>
    <t>https://community.secop.gov.co/Public/Tendering/OpportunityDetail/Index?noticeUID=CO1.NTC.8800970&amp;isFromPublicArea=True&amp;isModal=False</t>
  </si>
  <si>
    <t>CO1.BDOS.8776180</t>
  </si>
  <si>
    <t>CO1.PCCNTR.8341028</t>
  </si>
  <si>
    <t>1. Apoyar la caracterización y sistematización de la información relacionada con los procesos de formación artística, cultural, intercultural y patrimonial de la localidad de Sumapaz. 2. Colaborar en la planeación, organización y seguimiento administrativo de las actividades programadas dentro del plan de trabajo de cultura, garantizando el soporte documental correspondiente (listas de asistencia, informes y demás registros). 3. Brindar apoyo en la producción, archivo y difusión de piezas comunicativas relacionadas con los proyectos y actividades culturales del área de Gestión de Desarrollo Local. 4. Contribuir al fortalecimiento de agrupaciones artísticas y culturales, apoyando en la recopilación de información sobre sus necesidades y requerimientos para efectos de planeación administrativa. 5. Elaborar y actualizar reportes mensuales de seguimiento que consoliden la información de los participantes en las escuelas de formación artística, cultural, rural y campesina de la localidad. 6. Apoyar la elaboración, proyección y revisión de documentos administrativos asociados con la gestión cultural de la Alcaldía Local de Sumapaz.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</si>
  <si>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424-2025-CPS-AG (141079)</t>
  </si>
  <si>
    <t>CO1.PCCNTR.8340923</t>
  </si>
  <si>
    <t>FDRSCD-309-2025 (138885)</t>
  </si>
  <si>
    <t>425-2025-CPS-P (138885)</t>
  </si>
  <si>
    <t>JONATHAN RUBEN VALBUENA CABEZAS </t>
  </si>
  <si>
    <t>https://community.secop.gov.co/Public/Tendering/OpportunityDetail/Index?noticeUID=CO1.NTC.8804513&amp;isFromPublicArea=True&amp;isModal=False</t>
  </si>
  <si>
    <t>CO1.BDOS.8779862</t>
  </si>
  <si>
    <t>CO1.PCCNTR.8343679</t>
  </si>
  <si>
    <t>1. Realizar la actualización de los Documentos Técnicos de Soporte (DTS) y de las Fichas EBI, así como elaborar los estudios previos y apoyar la gestión contractual de los proyectos del sector de recreación y deporte que le sean asignados, incluyendo especificaciones técnicas, estudios de mercado, análisis del sector, criterios de verificación y calificación, condiciones del contrato, respuestas a observaciones, proyección de adendas y revisión de propuestas técnicas. 2. Realizar el seguimiento a la ejecución de los contratos del sector de recreación y deporte que le sean asignados, incluyendo apoyo a la supervisión, revisión de informes, análisis de modificaciones contractuales y seguimiento a la programación del PAC. 3. Asistir de manera obligatoria a todas las reuniones, presenciales o virtuales, que convoque el Alcalde Local, el Área de Gestión de Desarrollo Local, relacionadas con el objeto contractual o con el desarrollo de las actividades del proyecto, garantizando participación activa y cumplimiento de compromisos. 4. Realizar el seguimiento permanente y visitas técnicas a las Escuelas de Formación Deportiva de la localidad, tantas veces como sea necesario, para garantizar la adecuada ejecución de las clases por parte de los docentes asignados, conforme a los cronogramas establecidos por el Fondo de Desarrollo Local, verificando su correcto funcionamiento y la calidad del proceso formativo. 5. Asistir a comités, capacitaciones, espacios sectoriales y otras actividades institucionales relacionadas con el proyecto, representando a la Administración Local y participando en los espacios que le sean designados. 6.Realizar el seguimiento técnico y operativo del avance de metas y actividades del proyecto, incluyendo el monitoreo de coberturas, resultados e impactos, con enfoque territorial, y elaborar los informes que le sean solicitados por la supervisión del contrato o por la entidad contratante. 7. Las demás que demande la Administración Local, relacionadas con la naturaleza del contrato y necesarias para la consecución de su objeto.</t>
  </si>
  <si>
    <t>Nivel academico: profesional; profesion(es): licenciatura en linguistica y literatura,ciencias del deporte,administración deportiva, ciencias del deporte y la educación física,licenciatura en educación basica con enfasis en educacion fisica recreacion y deportes,licenciatura en educación física, recreación y deporte,licenciatura en deporte,licenciatura en ciencias del deporte,entrenamiento deportivo,ciencias de la educación; observacion(es): profesional: nbc del área de las ciencias del deporte y educación física o administración deportiva o licenciatura en educación básica con énfasis en educación física, recreación y deportes o licenciatura en educación física, recreación y deporte o ciencias de la educación y afines sin experiencia profesiona</t>
  </si>
  <si>
    <t>FDRSCD-310-2025 (141365)</t>
  </si>
  <si>
    <t>426-2025-CPS-P (141365)</t>
  </si>
  <si>
    <t>https://community.secop.gov.co/Public/Tendering/OpportunityDetail/Index?noticeUID=CO1.NTC.8804230&amp;isFromPublicArea=True&amp;isModal=False</t>
  </si>
  <si>
    <t>CO1.BDOS.8779707</t>
  </si>
  <si>
    <t>CO1.PCCNTR.8343640</t>
  </si>
  <si>
    <t>1. Realizar la estructuración, elaboración, actualización y ajuste de los documentos técnicos de soporte, anexos técnicos, fichas EBI; estudios de mercado, análisis del sector, estudios previos, acuerdos de compromiso, metodologías y demás documentos requeridos en el marco de la implementación del Proyecto de Inversión 2315 Somos Sumapaz: Emprendiendo de manera sostenible en el territorio, en el ámbito de sus competencias profesional. 2. Atender de manera integral las actividades de planificación, estandarización de la producción, e implementación de las buenas prácticas agropecuarias, manufactureras y registros agropecuarios desarrollando acciones de capacitación y acompañamiento a las unidades productivas, Mipymes, emprendimientos y/o actores de la economía informal seleccionados, que contribuya a la optimización de procesos, con enfoque en sostenibilidad, uso eficiente de recursos, estándares de calidad y posicionamiento la marca colectiva Somos Sumapaz. 3. Acompañar el diagnóstico integral de los emprendimientos beneficiarios, identificando cuellos de botella, ineficiencias y oportunidades de mejora, así como la propuesta de los indicadores de desempeño (ambiental, productivo, comercial) y proponiendo ajustes para su consolidación.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</si>
  <si>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ingeniería agronómica,ingeniería de control,ingeniería quimica,ingenieria ambiental y sanitaria; observacion(es): profesional: nbc del área de las ingenierías, ingeniería química y afines no requiere experiencia</t>
  </si>
  <si>
    <t>FDRSCD-311-2025 (140992)</t>
  </si>
  <si>
    <t>427-2025-CPS-P (140992)</t>
  </si>
  <si>
    <t>ALEX JAVIER GUZMAN CUERVO</t>
  </si>
  <si>
    <t>https://community.secop.gov.co/Public/Tendering/OpportunityDetail/Index?noticeUID=CO1.NTC.8804853&amp;isFromPublicArea=True&amp;isModal=False</t>
  </si>
  <si>
    <t>CO1.BDOS.8779869</t>
  </si>
  <si>
    <t>CO1.PCCNTR.8343884</t>
  </si>
  <si>
    <t>PRESTAR SERVICIOS PROFESIONALES PARA BRINDAR APOYO JURÍDICO Y CONTRACTUAL AL FONDO DE DESARROLLO RURAL DE SUMAPAZ. 2327</t>
  </si>
  <si>
    <t>1. Adelantar el trámite que se requiera para las suspensiones, prórrogas y novedades contractuales en general, que requiera el Fondo de Desarrollo Rural de Sumapaz. 2. Estructurar los procesos contractuales de bienes y servicios que se le asignen en las diferentes modalidades de selección, así como brindar acompañamiento en los trámites de convenios que sean requeridos por el Fondo de Desarrollo Rural de Sumapaz. 3. Hacer parte de los comités asesores y evaluadores desde el componente jurídico, que se le designe en el trámite de los procesos de selección. 4. Adelantar los cierres de procesos contractuales que le sean asignados. 5. Asistir a las reuniones, capacitaciones y comités, entre otros, que le sean requeridos. 6. Actualizar periódicamente la información en las matrices de contratación para garantizar su relevancia y precisión en SIVICOF.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sean inherentes al cumplimiento del objeto contractual y/o que le sean asignadas por el Alcalde Local</t>
  </si>
  <si>
    <t>Nivel academico: profesional; profesion(es): derecho,profesional en ciencias administrativas ,profesional en ciencias economicas ,ciencias sociales;</t>
  </si>
  <si>
    <t>FDRSCD-312-2025 (139018)</t>
  </si>
  <si>
    <t>428-2025-CPS-P (139018)</t>
  </si>
  <si>
    <t>https://community.secop.gov.co/Public/Tendering/OpportunityDetail/Index?noticeUID=CO1.NTC.8805389&amp;isFromPublicArea=True&amp;isModal=False</t>
  </si>
  <si>
    <t>CO1.BDOS.8780723</t>
  </si>
  <si>
    <t>CO1.PCCNTR.8344767</t>
  </si>
  <si>
    <t>PRESTAR LOS SERVICIOS PROFESIONALES ORIENTADOS A LA IMPLEMENTACIÓN DE HERRAMIENTAS Y ESTRATEGIAS PSICOSOCIALES DIRIGIDAS A LAS CUIDADORAS DE LA LOCALIDAD DE SUMAPAZ</t>
  </si>
  <si>
    <t>MUJERES</t>
  </si>
  <si>
    <t>1. Desarrollar y apoyar procesos de formación coordinar y facilitar talleres, capacitaciones y campañas dirigidas a organizaciones de mujeres,comites veredales , consejo local de mujeres del sumapaz, centradas en el enfoque de género, derechos de las mujeres y autonomía económica. 2. Brindar asistencia técnica con enfoque de géneropara brindar acompañamiento al equipo de trabajo en actividades administrativas y de campo, asegurando la transversalización del enfoque de género en todas las acciones. 3. Adelantar la recopilación, análisis y actualización de indicadores, bases de datos y matrices relacionadas con proyectos productivos liderados por mujeres, priorizando la sostenibilidad y el impacto social. 4. Realizar seguimiento técnico y evaluación participativa de los programas y proyectos ejecutados desde el Fondo de Desarrollo Rural de Sumapaz, con énfasis en el fortalecimiento económico de las mujeres. 5. Participar en espacios de diálogo y construcción colectiva Integrarse activamente en grupos focales, mesas de trabajo y espacios de participación relacionados con mujer y equidad de género, promoviendo el liderazgo femenino y la incidencia comunitaria. 6. Proponer e impulsar estrategias que promuevan la prevención de violencias, el empoderamiento económico y el fortalecimiento de proyectos productivos autosostenibles liderados por mujeres.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Desarrollar otras acciones que solicite la administración local, siempre que estén alineadas con el objeto contractual y contribuyan al fortalecimiento de las organizaciones de mujeres</t>
  </si>
  <si>
    <t>Nivel academico: profesional; profesion(es): administración de empresas, administración pública,profesional en ciencias economicas , economía,ingeniería industrial; observacion(es): profesional: nbc del área de la administracion de empresas, economía, ciencias financieras, administración pública, ingeniería industrial y afines sin experiencia profesional</t>
  </si>
  <si>
    <t>FDRSCD-313-2025 (138187)</t>
  </si>
  <si>
    <t>429-2025-CPS-P (138187)</t>
  </si>
  <si>
    <t>https://community.secop.gov.co/Public/Tendering/OpportunityDetail/Index?noticeUID=CO1.NTC.8804517&amp;isFromPublicArea=True&amp;isModal=False</t>
  </si>
  <si>
    <t>CO1.BDOS.8779774</t>
  </si>
  <si>
    <t>CO1.PCCNTR.8343680</t>
  </si>
  <si>
    <t>PRESTAR LOS SERVICIOS ESPECIALIZADOS PARA ESTRUCTURAR, FORMULAR Y REALIZAR SEGUIMIENTO DEL PROYECTO DE INVERSIÓN DE MUJERES QUE EJECUTE EL FONDO DE DESARROLLO RURAL DE SUMAPAZ. 2541</t>
  </si>
  <si>
    <t>1. Realizar las etapas formulación de los componentes y el proyecto relacionado con la prevención del feminicidio y la violencia contra la mujer. 2. Realizar las actividades de apoyo a la supervisión en los contratos para los cuales sea designado, actividad en la cual deberá dar cumplimiento al manual de supervisión e interventoría de la SDG. 3. Asistir a las reuniones, comités y capacitaciones, entre otros, representar a la Administración en los espacios del sector cultura y hacer parte de los comités que le sean designados. 4. Proyectar respuesta a los derechos de petición, solicitudes de información que requiera la comunidad, entidades del sector central, entidades de control político, así como de los hallazgos y/o informes de auditoría que presenten los entes de control, relacionados con los proyectos de inversión que tengan relación con la prevención del feminicidio y la violencia contra la mujer, así como de los convenios y/o contratos respecto de los cuales ejerza el apoyo a la supervisión. 5. Verificar los procesos contractuales de los estudios previos elaborados para los cumplimientos de los planes de inversión asociados al equipo de mujer y género, (Responder las observaciones en cada etapa, proyectar adendas, realizar evaluación de propuestas); así como el proceso de liquidación de los contratos designados para apoyar la supervisión.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</si>
  <si>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especializado; profesion(es): ciencias sociales,administración pública,trabajo social,ciencia política,sociología,ciencias humanas,ciencias de la educación; especializacion(es): desarrollo social comunitario,ciencia política,gerencia social, especializacion en educacion y orientacion familiar; observacion(es): profesional en nbc ciencias sociales y humanas o administración pública o derecho o ciencia política especialista en gerencia social o intervención social comunitaria o intervención con familias o ciencias sociales o especializaciones a fines con 24 meses de experiencia profesiona</t>
  </si>
  <si>
    <t>FDRSCD-315-2025 (138910)</t>
  </si>
  <si>
    <t>430-2025-CPS-AG (138910)</t>
  </si>
  <si>
    <t>JAQUELINE REMOLINA</t>
  </si>
  <si>
    <t>https://community.secop.gov.co/Public/Tendering/OpportunityDetail/Index?noticeUID=CO1.NTC.8886755&amp;isFromPublicArea=True&amp;isModal=False</t>
  </si>
  <si>
    <t>CO1.BDOS.8780759</t>
  </si>
  <si>
    <t>CO1.PCCNTR.8410301</t>
  </si>
  <si>
    <t>PRESTAR LOS SERVICIOS TÉCNICOS PARA APOYAR LA ATENCIÓN DE SOLICITUDES DE ENTES DE CONTROL, PROPOSICIONES Y COMUNIDAD EN GENERAL. 2327</t>
  </si>
  <si>
    <t>CONTROL</t>
  </si>
  <si>
    <t>1. Brindar apoyo técnico en la realización de comités, mesas de trabajo, consejos y reuniones que sean convocados, así como en la elaboración y proyección de documentos y respuestas tales como actas, memorandos, oficios, proposiciones y derechos de petición. 2. Prestar apoyo técnico en la proyección, articulación, distribución, orientación, consolidación y control de respuestas e insumos de los equipos de trabajo para atender peticiones y solicitudes presentadas por entes de control, entidades nacionales y distritales, y la comunidad en general. 3. Llevar una base de datos actualizada diariamente para el control de la recepción y el cumplimiento de términos de respuesta a las peticiones y solicitudes presentadas. 4. Apoyar a los profesionales en el manejo y control de los diferentes aplicativos institucionales, tales como el correo electrónico institucional, Orfeo, entre otros, así como en la gestión documental requerida. 5. Asistir a reuniones, comités, capacitaciones y demás espacios a los que sea convocado, así como representar a la Administración en los espacios y comités que le sean designados. 6. Publicar los informes mensuales de actividades en la plataforma SECOP II, una vez efectuado el trámite de pago por parte de la entidad contratante, conforme a las directrices impartidas por la supervisión del contrato. 7. Cumplir con las demás actividades que demande la administración local, siempre que</t>
  </si>
  <si>
    <t>Nivel academico: técnico; profesion(es): tecnico en administracion de empresas, tecnico en asistencia administrativa,tecnologo en gestión administrativa,tecnología en gestión empresarial,técnico laboral en informática empresarial,técnico asistencial en análisis y producción de información administrativa,tecnico laboral en contabilidad; observacion(es): o acreditación y aprobación del 50% o más de un plan de estudios de una carrera profesional que sea a fin con el objeto a contratar.</t>
  </si>
  <si>
    <t>431-2025-CPS-P (138881)</t>
  </si>
  <si>
    <t>JAISSON HERNEY PALACIOS GÓMEZ</t>
  </si>
  <si>
    <t>CO1.PCCNTR.8345401</t>
  </si>
  <si>
    <t>FDRSCD-316-2025 (139175)</t>
  </si>
  <si>
    <t>432-2025-CPS-P (139175)</t>
  </si>
  <si>
    <t>ELIZABETH GRANADOS MORENO</t>
  </si>
  <si>
    <t>https://community.secop.gov.co/Public/Tendering/OpportunityDetail/Index?noticeUID=CO1.NTC.8808776&amp;isFromPublicArea=True&amp;isModal=False</t>
  </si>
  <si>
    <t>CO1.BDOS.8783037</t>
  </si>
  <si>
    <t>CO1.PCCNTR.8347086</t>
  </si>
  <si>
    <t>PRESTAR LOS SERVICIOS PROFESIONALES PARA APOYAR EL DESARROLLO DE LAS ACTIVIDADES DEL PROYECTO DE INVERSIÓN QUE INCLUYE LOS TEMAS RELACIONADOS A EDUCACIÓN DESDE LA PRIMERA INFANCIA HASTA EL ACCESO Y PERMANENCIA EN LA EDUCACIÓN SUPERIOR QUE EJECUTE EL FONDO DE DESARROLLO RURAL DE SUMAPAZ EN EL MARCO DEL PDL 2025-2028. 2703.</t>
  </si>
  <si>
    <t>ARTE,CULTURA,PATRIMONIO</t>
  </si>
  <si>
    <t>1. Realizar el seguimiento a la ejecución de los contratos (Apoyo a la supervisión, revisión de informes, modificaciones contractuales, programación de PAC), que le sean designados de la dotación pedagógica a colegios. 2. Asistir y/o atender a los estudiantes que se vinculan a los programas del convenio suscrito con Atenea, cuando presenten situaciones psicosociales a fin de brindarles herramientas que les permita mejorar su situación social y se mantengan vinculados en él. 3. Elaborar una base de datos manteniéndola actualizada con la información relevante de las personas atendidas que le sirva a la administración para tomar decisiones y hacer entrega de ella al apoyo a la supervisión designado al finalizar el plazo del contrato. 4. Brindar apoyo en la elaboración de informes, respuestas a derechos de petición y demás requerimientos, solicitados por los órganos de control, entidades y comunidad en general, de conformidad con la normatividad vigente y dentro de los plazos y términos. 5. Manejar el o los aplicativos de gestión documental de la entidad y el de seguimiento a las actividades, realizando el correspondiente ingreso y seguimiento de correspondencia y actuaciones, de tal forma que se garantice. 6. Asistir, a las reuniones, comités y capacitaciones, entre otros, representar a la Administración en los espacios del sector y hacer parte de los comités que le sean designados.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</si>
  <si>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ciencias humanas,licenciatura en educación básica,ciencias de la educación,licenciado en educación preescolar ; observacion(es):</t>
  </si>
  <si>
    <t>FDRSCD-317-2025 (141049)</t>
  </si>
  <si>
    <t>433-2025-CPS-AG (141049)</t>
  </si>
  <si>
    <t>https://community.secop.gov.co/Public/Tendering/OpportunityDetail/Index?noticeUID=CO1.NTC.8808103&amp;isFromPublicArea=True&amp;isModal=False</t>
  </si>
  <si>
    <t>CO1.BDOS.8782669</t>
  </si>
  <si>
    <t>CO1.PCCNTR.8346820</t>
  </si>
  <si>
    <t>PRESTAR SERVICIOS DE APOYO A LA GESTIÓN EN LA ALCALDÍA LOCAL DE SUMAPAZ, ORIENTADOS A FORTALECER LOS PROCESOS DE DERECHOS HUMANOS, SEGURIDAD, CONVIVENCIA Y DIÁLOGO SOCIAL, MEDIANTE EL ACOMPAÑAMIENTO Y SOPORTE EN LA IMPLEMENTACIÓN DE PROGRAMAS INSTITUCIONALES, EN EL DESARROLLO DE EVENTOS COMUNITARIOS, EN LA ATENCIÓN DE FENÓMENOS DE CONFLICTIVIDAD SOCIAL, EJERCICIOS DE MOVILIZACIÓN CIUDADANA, AGLOMERACIONES DE PÚBLICO Y ACTIVIDADES DE ARTICULACIÓN INTERINSTITUCIONAL. 2230</t>
  </si>
  <si>
    <t>1. Acompañar a la Alcaldía Local en espacios comunitarios, escenarios de movilización social, ejercicios de protesta ciudadana y eventos de aglomeración pública, contribuyendo a la promoción del diálogo, la articulación interinstitucional y la resolución pacífica de conflictos. 2. Apoyar la implementación de acciones de diálogo social, mesas interinstitucionales y espacios de interlocución con organizaciones sociales, comunitarias y territoriales, conforme a los lineamientos normativos y a los objetivos del Área de Gestión Policiva. 3. Apoyar y articular actividades de carácter local, siguiendo las directrices del Alcalde Local y del Área de Gestión Policiva y Jurídica, con el fin de fortalecer la presencia institucional y el tejido social en el territorio. 4. Colaborar en la recolección, organización, sistematización y análisis de información proveniente del territorio, incluyendo datos derivados del acompañamiento a procesos comunitarios y de los proyectos de inversión ejecutados por el Fondo de Desarrollo Local de Sumapaz. 5. Brindar apoyo en la planificación, logística, convocatoria y ejecución de actividades institucionales, tales como jornadas pedagógicas, encuestas, entrega de material informativo y procesos comunitarios, liderados por la Alcaldía Local o entidades distritales. 6. Elaborar reportes claros, oportunos y sistemáticos sobre los eventos y actividades acompañadas, así como sobre las acciones adelantadas, en concordancia con los lineamientos y formatos establecidos por la Alcaldía Local. 7. Apoyar la identificación de problemáticas territoriales mediante el acompañamiento a espacios participativos y el desarrollo de actividades pedagógicas orientadas a la promoción de los derechos humanos, la convivencia, el diálogo social y la seguridad en la localidad. 8. Publicar los informes mensuales de actividades en SECOP II, una vez se haya efectuado el trámite de pago por parte de la entidad contratante, conforme a las directrices impartidas por la supervisión del contrato. 9. Cumplir con las demás obligaciones que demande la Administración Local, siempre que correspondan a la naturaleza del contrato y resulten necesarias para la consecución del objeto contractual.</t>
  </si>
  <si>
    <t>FDRSCD-318-2025 (141069)</t>
  </si>
  <si>
    <t>434-2025-CPS-P (141069)</t>
  </si>
  <si>
    <t>https://community.secop.gov.co/Public/Tendering/OpportunityDetail/Index?noticeUID=CO1.NTC.8807588&amp;isFromPublicArea=True&amp;isModal=False</t>
  </si>
  <si>
    <t>CO1.BDOS.8781634</t>
  </si>
  <si>
    <t>CO1.PCCNTR.8346720</t>
  </si>
  <si>
    <t>PRESTAR SUS SERVICIOS PROFESIONALES DE APOYO A LA GESTIÓN CONTRACTUAL DEL FONDO DE DESARROLLO RURAL DE SUMAPAZ, ESPECIALMENTE EN LOS PROCESOS DE SEGUIMIENTO, LIQUIDACIÓN Y CIERRE DE CONTRATOS, EN EL MARCO DE LA NORMATIVA LEGAL VIGENTE Y LOS LINEAMIENTOS INSTITUCIONALES DEL ÁREA DE GESTIÓN DEL DESARROLLO LOCAL. 2327</t>
  </si>
  <si>
    <t xml:space="preserve">ADICIÓN Y PRORROGA NÚMERO 1° AL CONTRATO DE PRESTACIÓN DE SERVICIOS  NO. 434-2025-CPS-P (141069) CELEBRADO ENTRE EL FONDO DE DESARROLLO RURAL DE SUMAPAZ Y CLAUDIA GARCIA ECHEVERRI.CLÁUSULA PRIMERA. – ADICIONAR el Contrato De Prestación De Servicios No. 434-2025-CPS-P (141069), en 
la suma de DOS MILLONES QUINIENTOS MIL PESOS M/CTE ($2.500.000) del rubro O230117459920242327 
“Fortalecimiento Institucional y sedes administrativas”, de conformidad con las consideraciones aquí señaladas, para un total del contrato de DIECISIETE MILLONES QUINIENTOS MIL PESOS M/CTE ($17.500.000).  CLÁUSULA SEGUNDA. - PRORROGAR el plazo de ejecución del Contrato De Prestación De Servicios No. 434-2025-CPS-P (141069), por el término de QUINCE (15) DÍAS calendario a partir del Veinticinco (25) de DICIEMBRE de 2025 y hasta el OCHO (08) de ENERO de 2026.  </t>
  </si>
  <si>
    <t>1.Apoyar en el trámite e impulso del proceso de liquidación de los convenios y/o contratos suscritos por el Fondo de Desarrollo Rural de Sumapaz, realizando las actividades necesarias de revisión, verificación y/o requerimientos necesarios para impulsar los trámites asignados. 2. Realizar la proyección y/o la revisión las actas de liquidación de los convenios y/o contratos que le sean asignados, realizando los ajustes y requerimientos que sean necesarios. 3. Brindar soporte profesional a los supervisores y/o apoyos a la supervisión en la elaboración de los documentos y actos administrativos que se deban expedir a fin de requerir a los contratistas en situaciones de incumplimiento y liquidación de los contratos. 4. Proyectar y/o apoyar la respuesta a solicitudes y peticiones realizadas por organismos de control, la Secretaría Distrital de Gobierno y ciudadanía en general, en especial cuando requieran de la información del trámite de las liquidaciones y pagos de los contratos asignados. 5. Realizar las gestiones necesarias para impulsar y tramitar el cierre de los expedientes contractuales que le sean asignados, elaborando los documentos que deba necesarios para la culminación de los trámites que sean requeridos para tal fin. 6. Asistir a las reuniones, comités, capacitaciones, comités de seguimiento en atención a las actividades derivadas del objeto contractual. 7.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8. Publicar los informes mensuales de actividades en SECOP II, una vez se haya efectuado el trámite de pago por parte de la entidad contratante, conforme a las directrices impartidas por la supervisión del contrato. 9. Cumplir con las demás obligaciones que demande la Administración Local, siempre que correspondan a la naturaleza del contrato y resulten necesarias para la consecución del objeto contractual.</t>
  </si>
  <si>
    <t>Nivel academico: profesional; profesion(es): derecho,ciencias sociales; observacion(es): profesional: nbc del área del derecho, ciencias sociales y afines sin experiencia profesiona</t>
  </si>
  <si>
    <t>FDRSCD-319-2025 (138884)</t>
  </si>
  <si>
    <t>435-2025-CPS-P (138884)</t>
  </si>
  <si>
    <t>https://community.secop.gov.co/Public/Tendering/OpportunityDetail/Index?noticeUID=CO1.NTC.8816149&amp;isFromPublicArea=True&amp;isModal=False</t>
  </si>
  <si>
    <t>CO1.BDOS.8786412</t>
  </si>
  <si>
    <t>CO1.PCCNTR.8353357</t>
  </si>
  <si>
    <t>PRESTAR LOS SERVICIOS PROFESIONALES EN LA PLANEACIÓN, EJECUCIÓN Y SEGUIMIENTO DE PROYECTOS DE EDUCACIÓN DE LA ALCALDÍA RURAL DE SUMAPAZ, EN EL MARCO DEL PDL 2025-2028. 2703</t>
  </si>
  <si>
    <t>1. Adelantar la actualización de los Documentos Técnicos de Soporte (DTS) y las Fichas EBI, así como en la elaboración de los estudios previos y la gestión contractual de los proyectos de acceso a la educación superior que le sean designados, (Especificaciones técnicas, estudios de mercado, análisis del sector, criterios de verificación y calificación, condiciones del contrato, entre otros). 2. Realizar el seguimiento a la ejecución de los contratos (Apoyo a la supervisión, revisión de informes, modificaciones contractuales, programación de PAC), que le sean designados en temas de acceso a la educación superior. 3. Asistir, a las reuniones, comités y capacitaciones, entre otros, representar a la Administración en los espacios del sector y hacer parte de los comités que le sean designados. 4. Brindar apoyo en la elaboración de informes, respuestas a derechos de petición y demás requerimientos, solicitados por los órganos de control, entidades y comunidad en general, de conformidad con la normatividad vigente y dentro de los plazos y términos. 5. Realizar control y verificación de los elementos entregados a las instituciones educativas y los espacios rurales de la localidad. 6. Las demás que demande la administración local que corresponda a la naturaleza del contrato y que sean necesarias para la consecución del fin del objeto contractual.</t>
  </si>
  <si>
    <t>Nivel academico: profesional; profesion(es): profesional en lenguas modernas, licenciatura en literatura,licenciatura en lingüística y literatura con énfasis en etnoeducación,licenciatura en linguistica y literatura,profesional en estudios literarios, lingüistica; observacion(es): profesional: nbc del área del conocimiento en lenguas modernas, literatura, lingüística y afines sin experiencia profesional</t>
  </si>
  <si>
    <t>FDRSCD-320-2025 (138817)</t>
  </si>
  <si>
    <t>436-2025-CPS-P (138817)</t>
  </si>
  <si>
    <t>https://community.secop.gov.co/Public/Tendering/OpportunityDetail/Index?noticeUID=CO1.NTC.8815374&amp;isFromPublicArea=True&amp;isModal=False</t>
  </si>
  <si>
    <t>CO1.BDOS.8785766</t>
  </si>
  <si>
    <t>CO1.PCCNTR.8352793</t>
  </si>
  <si>
    <t>PRESTAR SERVICIOS PROFESIONALES, PARA ACOMPAÑAR EL FORTALECIMIENTO DE ORGANIZACIONES SOCIALES MEDIANTE LA CONSTRUCCIÓN PARTICIPATIVA DE PLANES DE VIDA Y ESTRATEGIAS DE MANEJO AMBIENTAL SOSTENIBLE, CON ENFOQUE TERRITORIAL Y DIFERENCIAL EN LA LOCALIDAD 20 DE SUMAPAZ. 2696</t>
  </si>
  <si>
    <t xml:space="preserve">MODIFICACIÓN No. 001 AL CONTRATO DE PRESTACIÓN DE SERVICIOS No. 436-2025-CPS-P (138817) DE 2025, CELEBRADO ENTRE EL FONDO DE DESARROLLO  RURAL DE SUMAPAZ Y ANDERSON CAMILO LAGOS VALDERRAMA e solicita realizar el ajuste a las  obligaciones especificas; 1, 2 y 3 enunciadas en el punto 10.5 de los Estudios Previos, la cláusula primera, literal B, obligaciones 1, 2, y 3 del clausulado complementario dentro del  contrato de prestación de servicios mencionado en el acápite anterior.   Las demás obligaciones permanecerán  sin modificación. Lo anterior, en razón a que, por un error de digitación en los documentos referidos, dichas  obligaciones fueron relacionadas de manera incorrecta. </t>
  </si>
  <si>
    <t xml:space="preserve">1.	Acompañar el fortalecimiento de las organizaciones sociales mediante la construcción participativa de planes de vida y estrategias de manejo ambiental sostenible, con enfoque territorial y diferencial
2.	Elaborar informes técnicos y sociales de los procesos adelantados con las organizaciones sociales de la localidad, con evidencias del acompañamiento, logros alcanzados, impactos organizativos y comunitarios y, recomendaciones para su sostenibilidad.
3.	Brindar orientación, acompañamiento y asistencia técnica a los dignatarios y afiliados de las JAC e instancias de participación de los proyectos que se ejecutan por el Fondo de Desarrollo Rural de Sumapaz.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Manejar el aplicativo de gestión documental de la entidad (ORFEO), realizando el seguimiento de la correspondencia, manteniéndolo actualizado en forma diaria, así como también revisión de los correos institucionales.
6.	Asistir, a las reuniones, comités y capacitaciones, actividades, entre otros; representar a la Administración en los espacios del sector y hacer parte de los comités e instancias de participación que le sean designados.
7.	Apoyar las demás actividades que le sean asignadas o designadas por el Supervisor y/o el apoyo a la supervisión que correspondan a la naturaleza del contrato y que aporten en la consecución del objeto del mismo.
</t>
  </si>
  <si>
    <t xml:space="preserve">Nivel académico: profesional; profesion(es): ciencias sociales,derecho, profesional en ciencias administrativas ; observacion(es):profesional: nbc del área del derecho, ciencias sociales, ciencias administrativas y afines no requiere experiencia
</t>
  </si>
  <si>
    <t>FDRSCD-321-2025 (141354)</t>
  </si>
  <si>
    <t>437-2025-CPS-P (141354)</t>
  </si>
  <si>
    <t>https://community.secop.gov.co/Public/Tendering/OpportunityDetail/Index?noticeUID=CO1.NTC.8816828&amp;isFromPublicArea=True&amp;isModal=False</t>
  </si>
  <si>
    <t>CO1.BDOS.8790475</t>
  </si>
  <si>
    <t>CO1.PCCNTR.8353672</t>
  </si>
  <si>
    <t>PRESTAR LOS SERVICIOS PROFESIONALES PARA FORTALECER EL DESARROLLO DE LOS PROYECTOS DE MITIGACIÓN Y GESTIÓN DEL RIESGO Y ADAPTACIÓN AL CAMBIO CLIMÁTICO PARA LA CONSERVACIÓN DEL MEDIO AMBIENTE Y LOS RECURSOS NATURALES RENOVABLES EXISTENTES EN LA LOCALIDAD DE SUMAPAZ. 2613</t>
  </si>
  <si>
    <t>BIOINGENIERÍA</t>
  </si>
  <si>
    <t>1. Realizar la revisión de amenazas de desastres y peligros inminentes en la localidad de Sumapaz,
incluyendo aquellos asociados a procesos de degradación forestal y presencia de especies invasoras,
fomentando acciones de preparación, restauración ecológica y rehabilitación de áreas afectadas en caso de
desastres.
2. Promover, organizar y atender las visitas técnicas y solicitudes de conceptos al IDIGER, con el fin de
mantener actualizada la matriz de puntos críticos de la localidad de Sumapaz, incorporando aspectos de
aprovechamiento forestal sostenible, restauración de ecosistemas y control de especies invasoras,
socializando resultados y necesidades de intervención con las partes interesadas.
3. Realizar la actualización de la base de datos relacionada con la atención de mitigación del riesgo y
emergencias ambientales locales, incluyendo proyectos y acciones de manejo forestal, restauración
ecológica y erradicación de especies invasoras en el sistema de información geográfico. Así mismo, deberá
acompañar y hacer seguimiento a las obras de infraestructura relacionadas con la reducción del riesgo, la
adaptación al cambio climático y la gestión forestal sostenible.
4. Brindar acompañamiento para atender de manera oportuna los requerimientos y reportes de información
solicitados por entidades distritales, nacionales, entes de control y comunidad en general que se alleguen
por el Aplicativo de Gestión Documental de la entidad, en lo referente a temas de gestión forestal,
restauración ecológica, aprovechamiento forestal y manejo de especies invasoras.
5. Asistir a las reuniones concertadas, citadas y/o designadas para la atención de temas relacionados con la
gestión ambiental, la gestión forestal sostenible y el desarrollo sostenible, con entidades locales, distritales,
nacionales, organizaciones ambientales y/o sociales.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</si>
  <si>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profesional; profesion(es): ingenieria agroforestal,biologia ambiental,ingenieria ambiental y sanitaria,ingeniería ambiental,ingeniería del desarrollo ambiental,ecología, biología; observacion(es): profesional: nbc del área de la ingeniería agroforestal, ecología,ingeniería ambiental, biología, ingenieria ambiental y sanitaria, ingeniería del desarrollo ambiental,biologia ambiental y afines sin experiencia profesional.</t>
  </si>
  <si>
    <t>FDRSCD-314-2025 (138882)</t>
  </si>
  <si>
    <t>438-2025-CPS-AG (138882)</t>
  </si>
  <si>
    <t>https://community.secop.gov.co/Public/Tendering/OpportunityDetail/Index?noticeUID=CO1.NTC.8819351&amp;isFromPublicArea=True&amp;isModal=False</t>
  </si>
  <si>
    <t>CO1.BDOS.8792680</t>
  </si>
  <si>
    <t>CO1.PCCNTR.8355707</t>
  </si>
  <si>
    <t>PRESTAR LOS SERVICIOS COMO AUXILIAR ADMINISTRATIVO EN LA CORREGIDURÍA DE SAN JUAN. 2327</t>
  </si>
  <si>
    <t>1. Apoyar al Corregidor (a) en la realización de las diferentes diligencias de orden institucional que se adelantan en cumplimiento de las funciones asignadas a la Corregiduría de San Juan.
2. Apoyar al Corregidor(a) en la elaboración de los diferentes documentos que se generan y reciban, así como en el manejo de los sistemas o aplicativos establecidos para el control de las actividades de la Corregiduría de San Juan.
3. Apoyar al corregidor (a) de San Juan en la atención a la ciudadanía que requiera información.
4. Adelantar el desarrollo de actividades en la Corregiduría de San Juan y apoyar las acciones para el adecuado funcionamiento y operación de las corregidurías y/o sedes de la Alcaldía local de Sumapaz.
5. Llevar el archivo de la documentación que llegue a la dependencia, acorde con la normatividad vigente y
la política de Gestión de Calidad establecida por el nivel central.
6. Mantener actualizado el aplicativo de control y gestión de expedientes diseñado para el registro del código de seguridad y convivencia ciudadana, querellas por comportamientos contrarios a la convivencia radicadas en la Corregiduría.
7. Acompañar las actividades de prevención (Sensibilización, socialización, charlas pedagógicas,orientación personalizada, entre otros), de conformidad con el Código Nacional de Policía y Convivencia.
8. Las demás que demande la administración local que corresponda a la naturaleza del contrato y que sean
necesarias para la consecución del fin del objeto contractual.</t>
  </si>
  <si>
    <t>439-2025-CPS-P (138881)</t>
  </si>
  <si>
    <t>CO1.PCCNTR.8357947</t>
  </si>
  <si>
    <t>440-2025-CPS-AG (140928)</t>
  </si>
  <si>
    <t>CO1.PCCNTR.8358160</t>
  </si>
  <si>
    <t>FDRSCD-323-2025 (138883)</t>
  </si>
  <si>
    <t>441-2025-CPS-P (138883)</t>
  </si>
  <si>
    <t>BRAYAN STIVEN RODRIGUEZ ROJAS</t>
  </si>
  <si>
    <t>https://community.secop.gov.co/Public/Tendering/OpportunityDetail/Index?noticeUID=CO1.NTC.8823177&amp;isFromPublicArea=True&amp;isModal=False</t>
  </si>
  <si>
    <t>CO1.BDOS.8797848</t>
  </si>
  <si>
    <t>CO1.PCCNTR.8358481</t>
  </si>
  <si>
    <t>PRESTAR SERVICIOS PROFESIONALES, CON AUTONOMÍA TÉCNICA Y ADMINISTRATIVA, PARA BRINDAR APOYO AL DESPACHO DEL ALCALDE LOCAL EN LOS DIFERENTES ASUNTOS RELACIONADOS CON LA PLANEACIÓN, FORMULACIÓN Y EJECUCIÓN DE LOS PROYECTOS DE INFRAESTRUCTURA TENDIENTES A GARANTIZAR EL CUMPLIMIENTO DE LAS METAS TRAZADAS EN EL PLAN DE DESARROLLO LOCAL. 2289</t>
  </si>
  <si>
    <t>1. Realizar la revisión de las etapas de formulación y elaboración de estudios previos de los proyectos de inversión que le sean designados. 2. Adelantar la revisión y evaluación de las etapas pre-contractuales de los proyectos de inversión. 3.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y demás lineamientos relacionados con el proceso de Gestión de Patrimonio Documental de la Secretaría Distrital de Gobierno. 4. Realizar la publicación de los informes mensuales de actividades en el aplicativo SECOP II, una vez se haya efectuado el trámite de pago por parte de la entidad contratante, conforme con las directrices establecidas por la supervisión del contrato. 5. Realizar seguimiento a la ejecución de los contratos (Apoyo a la supervisión, análisis de informes, modificaciones contractuales, programación de PAC), que le sean designados del Sector de Infraestructura y Malla Vial 6. Realizar la verificación técnica, administrativa y financiera de contratos de vigencias anteriores que se le asignen y que se encuentren en proceso de terminación para su respectiva liquidación. 7. Brindar acompañamiento y orientación técnica al Despacho del Alcalde Local en los diferentes comités y demás asuntos que le sean solicitados. 8. Asistir a los espacios de participación del sector que le sean designados, capacitaciones, reuniones virtuales y/o presenciales que guarden relación con el objeto contratado. 9. Brindar orientación técnica en la atención de requerimientos de entes externos que se le soliciten en el marco del objeto del contrato. 10. Las demás asignadas por el supervisor en el marco del objeto contractual</t>
  </si>
  <si>
    <t>Nivel academico: profesional; profesion(es): ingeniería civil,ingeniería de transportes y vias; observacion(es): profesional: nbc del área de la ingeniería civil o ingeniería de vías o afines. con 24 meses de experiencia profesional</t>
  </si>
  <si>
    <t>Dos años de experiencia profesiona</t>
  </si>
  <si>
    <t>FDRSCD-322-2025 (138940)</t>
  </si>
  <si>
    <t>442-2025-CPS-P (138940)</t>
  </si>
  <si>
    <t>https://community.secop.gov.co/Public/Tendering/OpportunityDetail/Index?noticeUID=CO1.NTC.8830555&amp;isFromPublicArea=True&amp;isModal=False</t>
  </si>
  <si>
    <t>CO1.BDOS.8801973</t>
  </si>
  <si>
    <t>CO1.PCCNTR.8363740</t>
  </si>
  <si>
    <t>1. Promover estrategias de participación ciudadana y comunitaria vinculantes con los propósitos del Plan de Desarrollo Local y realizar acompañamiento a la Administración Local en las diferentes mesas, reuniones y comités que le sean convocados y/o delegadas por la/el alcalde(sa). 2. Brindar acompañamiento y establecer estrategias de participación efectiva con la ciudadanía para el desarrollo e implementación de la fase II de presupuestos participativos en la localidad de Sumapaz. 3. Realizar el acompañamiento a los profesionales de los diferentes proyectos de inversión en la implementación y seguimiento de las iniciativas definidas en la priorización de la fase de Proyecta lo Local Presupuestos Participativos del Plan de Desarrollo Local 2025-2028. 4. Estructurar diferentes mecanismos de control y seguimiento a las metas del Plan de Desarrollo Local y los objetivos del Fondo de Desarrollo Rural de Sumapaz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 P001 Procedimiento para la gestión de los requerimientos presentados por la ciudadanía, GDI-GPD-P003 Producción Documental, GDI-GPD-P004 Procedimiento de Gestión y Trámite Documental, instructivo GDI GPD-IN002 Instrucciones para el trámite de Radicación, Digitalización y Reparto de las Comunicaciones en el Centro de Documentación e Información ¿ CDI y demás relacionados con el proceso de Gestión de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</si>
  <si>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administración pública, administración de empresas,profesional en ciencias economicas ,profesional en ciencias administrativas ; observacion(es): profesional: nbc del área de la administración de empresas, administración pública, profesional en ciencias económicas, profesional en ciencias administrativas y afines no requiere experiencia</t>
  </si>
  <si>
    <t>FDRSCD-324-2025 (138911)</t>
  </si>
  <si>
    <t>443-2025-CPS-AG (138911)</t>
  </si>
  <si>
    <t>https://community.secop.gov.co/Public/Tendering/OpportunityDetail/Index?noticeUID=CO1.NTC.8828967&amp;isFromPublicArea=True&amp;isModal=False</t>
  </si>
  <si>
    <t>CO1.BDOS.8802454</t>
  </si>
  <si>
    <t>CO1.PCCNTR.8363813</t>
  </si>
  <si>
    <t>PRESTAR SERVICIOS TÉCNICOS DE APOYO ADMINISTRATIVO AL ÁREA DE GESTIÓN DE DESARROLLO LOCAL EN LOS PROCESOS CONTRACTUALES, DE LA ALCALDÍA LOCAL DE SUMAPAZ. 2327</t>
  </si>
  <si>
    <t>1. Brindar apoyo técnico en la asistencia a comités, mesas de trabajo y reuniones que sean convocados. 2. Apoyar en la elaboración, proyección y revisión de documentos y respuestas tales como memorandos, oficios, proposiciones, derechos de petición y certificaciones contractuales. 3. Brindar apoyo técnico en los procesos de planeación, coordinación, ejecución, evaluación y control de los procesos de contratación que se adelanten con recursos del Fondo de Desarrollo Rural de Sumapaz. 4. Apoyar la actualización y control de la información sobre el estado de los procesos contractuales, así como en la conformación y organización del archivo correspondiente. 5.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6. Publicar los informes mensuales de actividades en la plataforma SECOP II, una vez efectuado el trámite de pago por parte de la entidad contratante, conforme con las directrices impartidas por la supervisión del contrato. 7. Cumplir con las demás actividades que demande la administración local, siempre que correspondan a la naturaleza del contrato y sean necesarias para la consecución del objeto contractual.</t>
  </si>
  <si>
    <t>Nivel academico: técnico; profesion(es): tecnico en asistencia administrativa, tecnologo en gestión administrativa,técnico profesional en procedimientos jurídicos,tecnico o tecnologo en ciencias sociales y humanidades,tecnico profesional judicial; observacion(es): o acreditación y aprobación del 50% o más de un plan de estudios de una carrera profesional que sea a fin con el objeto a contratar.</t>
  </si>
  <si>
    <t>FDRSCD-325-2025 (138730)</t>
  </si>
  <si>
    <t>444-2025-CPS-P (138730)</t>
  </si>
  <si>
    <t>https://community.secop.gov.co/Public/Tendering/OpportunityDetail/Index?noticeUID=CO1.NTC.8828878&amp;isFromPublicArea=True&amp;isModal=False</t>
  </si>
  <si>
    <t>CO1.BDOS.8802293</t>
  </si>
  <si>
    <t>CO1.PCCNTR.8363619</t>
  </si>
  <si>
    <t>PRESTAR SUS SERVICIOS PROFESIONALES DE APOYO TÉCNICO, METODOLÓGICO Y OPERATIVO AL ÁREA DE GESTIÓN POLICIVA Y JURÍDICA (AGPJ), GARANTIZANDO EL CUMPLIMIENTO DE LAS METAS INSTITUCIONALES Y EL FORTALECIMIENTO DE LAS ACCIONES POLICIVAS Y JURÍDICAS EN EL ÁMBITO TERRITORIAL. 2327</t>
  </si>
  <si>
    <t>1. Planificar, organizar, ejecutar y evaluar eventos locales desarrollados por el Área de Gestión Policiva y Jurídica (AGPJ). 2. Desempeñar labores de carácter profesional, técnico, administrativo y operativo, en articulación con la profesional especializada del Área de Gestión Policiva y Jurídica (AGPJ), conforme a las directrices institucionales y los objetivos misionales del área. 3. Revisar, analizar y generar retroalimentación sobre documentos técnicos, jurídicos y administrativos del AGPJ. 4. Contribuir al cumplimiento de las metas establecidas por el AGPJ. 5. Realizar gestiones estratégicas ante entidades territoriales para facilitar la ejecución de acciones institucionales a cargo del AGPJ. 6. Asistir puntualmente a reuniones virtuales y presenciales convocadas por la Alcaldía Local de Sumapaz (ALS) y demás entidades relacionadas. 7. Acompañar y gestionar las acciones propias de inspección y vigilancia asignadas al AGPJ.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Apoyar las demás actividades que le sean asignadas por el alcalde Local y/o el apoyo a la supervisión del contrato y que surjan de la naturaleza del contrato.</t>
  </si>
  <si>
    <t>Nivel academico: profesional; profesion(es): ciencias sociales,profesional en politica y relaciones internacionales,profesional en ciencias administrativas ,finanzas y negocios internacionales, comercio internacional,profesional en ciencias economicas ; observacion(es): profesional: nbc del área de relaciones internacionales y estudios políticos, finanzas y comercio exterior, gobierno y relaciones internacionales, finanzas y negocios internacionales,finanzas y comercio internacional,profesional en ciencias economicas , profesional en ciencias administrativas y afines</t>
  </si>
  <si>
    <t>Dos años de experiencia  profesional</t>
  </si>
  <si>
    <t>FDRSCD-326-2025 (141035)</t>
  </si>
  <si>
    <t>445-2025-CPS-P (141035)</t>
  </si>
  <si>
    <t>OLGA CRISTINA URIBE SANCHEZ</t>
  </si>
  <si>
    <t>https://community.secop.gov.co/Public/Tendering/OpportunityDetail/Index?noticeUID=CO1.NTC.8834052&amp;isFromPublicArea=True&amp;isModal=False</t>
  </si>
  <si>
    <t>CO1.BDOS.8807812</t>
  </si>
  <si>
    <t>CO1.PCCNTR.8365817</t>
  </si>
  <si>
    <t>PRESTAR LOS SERVICIOS PROFESIONALES PARA APOYAR LAS RESPUESTAS A LAS SOLICITUDES, REQUERIMIENTOS Y PROPOSICIONES REALIZADOS POR ENTIDADES PÚBLICAS Y ENTES DE CONTROL</t>
  </si>
  <si>
    <t>1. Realizar el seguimiento a los derechos de petición ingresados por Bogotá te escucha y demás solicitudes que ingresen a la Alcaldía Local de Sumapaz con el objetivo de dar respuestas oportunas. 2. Acompañar las visitas administrativas de los Entes de Control,brindando su asesoría técnica y realizando las coordinaciones que sean necesarias para suministrar las respuestas en el marco del objeto para las cuales fueron convocadas. 3. Apoyar las auditorías técnicas que se propongan para el seguimiento y evaluación de los contratos que se suscriban y de las observaciones o hallazgos que se realicen en las auditorias regulares. 4. Emitir los conceptos y respuestas sobre las solicitudes y peticiones que le sean asignados y/o requeridos. 5. Asistir a comités y reuniones que se requieran actas de reunión, memorandos, oficios, minutas, derechos de petición, proposiciones, entre otros que le sean designados. 6. Publicar los informes mensuales de actividades en la plataforma SECOP II, una vez se haya efectuado el trámite de pago por parte de la entidad contratante, conforme con las directrices impartidas por la supervisión del contrato.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Las demás que demande la administración local que corresponda a la naturaleza del contrato y que sean necesarias para la consecución del fin del objeto contractual.</t>
  </si>
  <si>
    <t>Nivel academico: profesional; profesion(es): profesional en ciencias administrativas ,ciencia política,administración pública, administración de empresas; observacion(es): profesional: nbc del área de la administración de empresas, ciencia política,administración pública y afines sin experiencia profesiona</t>
  </si>
  <si>
    <t>446-2025-CPS-P (139038)</t>
  </si>
  <si>
    <t>JULIAN DAVID PEREZ SERRANO</t>
  </si>
  <si>
    <t>CO1.PCCNTR.8368736</t>
  </si>
  <si>
    <t xml:space="preserve">ACTA DE TERMINACIÓN BILATERAL DEL CONTRATO DE PRESTACIÓN DE SERVICIOS NÚMERO 446-2025-CPS-P (139038), CELEBRADO ENTRE EL FONDO DE DESARROLLO RURAL DE SUMAPAZ Y JULIAN DAVID PÉREZ SERRANO-por lo anterior las partes de común acuerdo, deciden dar por terminada la ejecución del CONTRATO DE PRESTACIÓN DE SERVICIOS No. 446-2025-CPS-P (139038), dejando como fecha de terminación el día VEINTICUATRO (24) de OCTUBRE del 2025. </t>
  </si>
  <si>
    <t>FDRSCD-327-2025 (141636)</t>
  </si>
  <si>
    <t>447-2025-CPS-P (141636)</t>
  </si>
  <si>
    <t>https://community.secop.gov.co/Public/Tendering/OpportunityDetail/Index?noticeUID=CO1.NTC.8835129&amp;isFromPublicArea=True&amp;isModal=False</t>
  </si>
  <si>
    <t>CO1.BDOS.8808470</t>
  </si>
  <si>
    <t>CO1.PCCNTR.8366340</t>
  </si>
  <si>
    <t>1. Realizar técnicas manuales esenciales de fisioterapia, tales como masajes, movilizaciones articulares y otras terapias manuales, orientadas a aliviar el dolor y mejorar la movilidad de las mujeres campesinas de la localidad. 2. Diseñar e implementar planes de tratamiento personalizados y grupales, de acuerdo con las necesidades físicas y condiciones de salud de las mujeres cuidadoras de la localidad. 3. Atender condiciones médicas específicas con un enfoque de género y derechos humanos, garantizando que cada mujer reciba un tratamiento adecuado, digno y respetuoso. 4. Realizar visitas en las diferentes veredas de la localidad, con el fin de brindar atención en fisioterapia a las mujeres cuidadoras que lo requieran. 5. Consolidar una base de datos con la información de las atenciones realizadas, desagregando la información por cuencas y veredas en las que se prestó el servicio. 6.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</si>
  <si>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Nivel academico: profesional; profesion(es): fisioterapia ,ciencias de la salud observacion(es): profesional: nbc del área de las ciencias de la salud , fisioterapia y afines sin experiencia</t>
  </si>
  <si>
    <t>FDRSCD-328-2025 (138907)</t>
  </si>
  <si>
    <t>448-2025-CPS-P (138907)</t>
  </si>
  <si>
    <t>https://community.secop.gov.co/Public/Tendering/OpportunityDetail/Index?noticeUID=CO1.NTC.8834976&amp;isFromPublicArea=True&amp;isModal=False</t>
  </si>
  <si>
    <t>CO1.BDOS.8810002</t>
  </si>
  <si>
    <t>CO1.PCCNTR.8365891</t>
  </si>
  <si>
    <t>PRESTAR LOS SERVICIOS PROFESIONALES AL ÁREA DE GESTIÓN DEL DESAROLLO LOCAL PARA REALIZAR LA PLANEACIÓN, EJECUCIÓN Y SEGUIMIENTO A LOS PROCESOS DE LOGÍSTICA DESARROLLADAS POR EL FONDO DE DESARROLLO LOCAL DE SUMAPAZ. 2327</t>
  </si>
  <si>
    <t>1. Organizar con el personal técnico y operativo la logística necesaria para la ejecución de las actividades y eventos que se programen por la alcaldía local y que se ejecuten en desarrollo de los proyectos de inversión. 2. Realizar la gestión de las acciones necesarias que garanticen el óptimo estado físico de las sedes de la de la alcaldía en el territorio, y su correcto funcionamiento. 3. Gestionar la programación de reuniones, consejos, y comités adelantados en el territorio, incluyendo asistencia alcaldía en el territorio, y su correcto funcionamiento. 4. Brindar apoyo a los requerimientos realizados por el nivel central, así como también apoyar en la elaboración de informes o proyección de respuestas y demás documentos que le sean indicados por el apoyo a la supervisión. 5. Realizar el apoyo en el seguimiento a la ejecución de los contratos que le sean designados, verificando el cumplimiento de las especificaciones técnicas que fueron incluidas en los mismos. 6. Acompañar al alcalde Local en reuniones programadas en el territorio, la JAL, la Bogotá Urbana y demás espacios de participación del sector que le sean designados. Así mismo, asistir y apoyar la realización de reuniones, comités de contratación, capacitaciones, comités de seguimiento y otros espacios que adelante el área, incluyendo la elaboración de actas y documentos requeridos.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</si>
  <si>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ciencias sociales, ciencias humanas,profesional en ciencias economicas , profesional en ciencias administrativas ,ciencias de la educación; observacion(es): titulo en profesional en ciencias sociales, licenciatura en ciencias de la educación o ciencias sociales y económicas o ciencias humanas, ciencias económicas o ciencias administrativas. sin experiencia profesiona</t>
  </si>
  <si>
    <t>FDRSCD-329-2025 (139179)</t>
  </si>
  <si>
    <t>449-2025-CPS-P (139179)</t>
  </si>
  <si>
    <t>https://community.secop.gov.co/Public/Tendering/OpportunityDetail/Index?noticeUID=CO1.NTC.8835286&amp;isFromPublicArea=True&amp;isModal=False</t>
  </si>
  <si>
    <t>CO1.BDOS.8809684</t>
  </si>
  <si>
    <t>CO1.PCCNTR.8366541</t>
  </si>
  <si>
    <t>PRESTAR SUS SERVICIOS PROFESIONALES COMO APOYO EN EL PLAN DE CONTINUIDAD DE SERVICIOS TI AL ADMINISTRADOR Y USUARIO FINAL DE LA RED DE SISTEMAS Y TECNOLOGÍA E INFORMACIÓN DE LA ALCALDÍA LOCAL. 232</t>
  </si>
  <si>
    <t>1. Construir el plan de gestión de riesgos bajo la dirección del Administrador de Red, identificando amenazas a activos críticos y documentando la matriz de riesgos con planes de mitigación. 2. Implementar herramientas y metodologías para mantener actualizado y en línea el inventario de activos de información, clasificando hardware/software por criticidad y vinculándolos a responsables. 3. Diseñar y ejecutar un plan de backups realizando pruebas de restauración. 4. Evaluar el cumplimiento de Política de Organización de la Seguridad de la Información y documentar acciones de mejora. 5. Asistir a todas las reuniones presenciales y virtuales convocadas por el Alcalde (sa) Local de Sumapaz o aquellas para las cuales sea designado por estar vinculadas al objeto contractual.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</si>
  <si>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ingeniería de sistemas y telemátic ,administración de sistemas,ingeniería de sistemas,ingeniería electrónica,ingeniería en telemática; observacion(es): profesional: nbc del área de la ingeniería de sistemas,administración de sistemas, ingeniería de sistemas y telemática, ingeniería electrónica, ingeniería en telemática y afines no requiere experiencia</t>
  </si>
  <si>
    <t>FDRSCD-330-2025 (140925)</t>
  </si>
  <si>
    <t>450-2025-CPS-P (140925)</t>
  </si>
  <si>
    <t>https://community.secop.gov.co/Public/Tendering/OpportunityDetail/Index?noticeUID=CO1.NTC.8835155&amp;isFromPublicArea=True&amp;isModal=False</t>
  </si>
  <si>
    <t>CO1.BDOS.8810105</t>
  </si>
  <si>
    <t>CO1.PCCNTR.8366361</t>
  </si>
  <si>
    <t>PRESTAR LOS SERVICIOS PROFESIONALES PARA BRINDAR ACOMPAÑAMIENTO JURÍDICO EN LA LEGALIZACIÓN Y TITULACIÓN DE PREDIOS EN SUMAPAZ 2362</t>
  </si>
  <si>
    <t>1. Realizar acompañamiento y brindar herramientas jurídicas en los trámites necesarios para el saneamiento y legalización de los predios de la localidad de Sumapaz. 2.Realizar atención presencial a la comunidad, en aras de orientar jurídicamente a los usuarios frente a los requisitos, procedimientos y gestiones que requieran para la formalización y trámites administrativos relacionados con los predios ubicados dentro de la localidad de Sumapaz. 3. Participar en las reuniones, las mesas de trabajo, los eventos y/o actividades en las que se le designen o sean convocadas por las diferentes entidades y sectores. 4. Brindar apoyo en la elaboración de formulaciones, informes, respuestas a derechos de petición y demás requerimientos, solicitados por los órganos de control, entidades y comunidad en general, de conformidad con la normatividad vigente y dentro de los plazos y términos establecidos por la ley. 5. Elaborar y mantener actualizada una base de datos que contenga toda la información recolectada durante la ejecución del contrato, de los predios atendidos, de los que se lograron legalizar, y de los que quedan pendientes por realizar algún trámite para su legalización. 6. Publicar los informes mensuales de actividades en la plataforma SECOP II, una vez se haya efectuado el trámite de pago por parte de la entidad contratante, conforme con las directrices impartidas por la supervisión del contrato. 7. Las demás que le sean asignadas por la supervisión y que estén relacionadas con el objeto del presente contrato.</t>
  </si>
  <si>
    <t>Nivel academico: profesional; profesion(es): derecho,ciencias sociales; observacion(es): profesional: nbc del área del derecho, ciencias sociales y afines con 24 meses de experiencia profesiona</t>
  </si>
  <si>
    <t>FDRSCD-331-2025 (139019)</t>
  </si>
  <si>
    <t>451-2025-CPS-P (139019)</t>
  </si>
  <si>
    <t>https://community.secop.gov.co/Public/Tendering/OpportunityDetail/Index?noticeUID=CO1.NTC.8841325&amp;isFromPublicArea=True&amp;isModal=False</t>
  </si>
  <si>
    <t>CO1.BDOS.8810815</t>
  </si>
  <si>
    <t>CO1.PCCNTR.8371039</t>
  </si>
  <si>
    <t>1. Brindar la prestación del servicio de asistencia técnica a productores locales para el mejoramiento de la producción y la salud/sanidad animal en todas las especies domésticas, realizando las actividades médico veterinarias o de manejo que se requieran según criterio y pertinencia profesional, incluyendo inseminación artificial bovina. 2. Atender, hacer seguimiento y reporte de las urgencias médico-veterinarias de todos los casos y de los casos de atención prioritaria que se requieran por parte del FDRS y/o la comunidad; tratando a los animales lesionados o enfermos, prescribiendo y administrando medicación, curando heridas, y/o realizando procedimientos quirúrgicos de baja complejidad. 3. Desarrollar actividades de protección y bienestar animal de la localidad según lo requerido en el programa de protección de formas de vida, sus metas, y la política pública distrital PYBA. 4. Entregar la relación de medicamentos e insumos utilizados en cada una de las solicitudes atendidas, mediante base de datos especifica. 5. Asistir a los espacios de participación, reuniones, comités de contratación, capacitaciones, comités de seguimiento que sea convocado (directa o indirectamente) designados, y/o delegado, presenciales y virtuales. 6. Entregar los registros, actas, bases de datos y relacionados, así como la documentación de cada una de los casos atendidos y de las actividades PYBA realizadas. 7. Publicar los informes mensuales de actividades en la plataforma SECOP II, una vez se haya efectuado el trámite de pago por parte de la entidad contratante, conforme con las directrices impartidas por la supervisión del contrato. 8. Las demás actividades que demande la administración local que corresponda a la naturaleza del contrato y que sean necesarias para la consecución del fin del objeto contractual.</t>
  </si>
  <si>
    <t>Nivel academico: profesional; profesion(es): medicina veterinaria y zootecnia, medicina veterinaria,agronomía; observacion(es): profesional: nbc del área de la medicina veterinaria o medicina veterinaria y zootecnia o agronomía y afines sin experiencia profesional</t>
  </si>
  <si>
    <t>FDRSCD-332-2025 (141087)</t>
  </si>
  <si>
    <t>452-2025-CPS-P (141087)</t>
  </si>
  <si>
    <t>https://community.secop.gov.co/Public/Tendering/OpportunityDetail/Index?noticeUID=CO1.NTC.8840212&amp;isFromPublicArea=True&amp;isModal=False</t>
  </si>
  <si>
    <t>CO1.BDOS.8810887</t>
  </si>
  <si>
    <t>CO1.PCCNTR.8370436</t>
  </si>
  <si>
    <t>PRESTAR SUS SERVICIOS PROFESIONALES PARA APOYAR AL EQUIPO DE PRENSA Y COMUNICACIONES DE LA ALCALDÍA LOCAL EN LA REALIZACIÓN Y PUBLICACIÓN DE CONTENIDOS DE REDES SOCIALES Y CANALES DE DIVULGACIÓN DIGITAL (SITIO WEB) DE LA ALCALDÍA LOCAL. 2327</t>
  </si>
  <si>
    <t>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gestión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t>
  </si>
  <si>
    <t>Nivel academico: profesional; profesion(es): administración de sistemas, ingeniería de sistemas,ingeniería de sistemas y telemática , ingeniería electrónica,comunicación social; observacion(es): profesional: nbc del área de la ingeniería de sistemas, administración de sistemas, ingeniería electrónica, ingeniería en telemática y afines</t>
  </si>
  <si>
    <t>FDRSCD-333-2025 (140735)</t>
  </si>
  <si>
    <t>453-2025-CPS-AG (140735)</t>
  </si>
  <si>
    <t>https://community.secop.gov.co/Public/Tendering/OpportunityDetail/Index?noticeUID=CO1.NTC.8841436&amp;isFromPublicArea=True&amp;isModal=False</t>
  </si>
  <si>
    <t>CO1.BDOS.8810668</t>
  </si>
  <si>
    <t>CO1.PCCNTR.8371633</t>
  </si>
  <si>
    <t>- PRESTAR LOS SERVICIOS TÉCNICOS DE APOYO A LA GESTIÓN ADMINISTRATIVA EN EL MARCO DEL PROYECTO DE INVERSIÓN SOMOS SUMAPAZ- EMPRENDIENDO DE MANERA SOSTENIBLE EN NUESTRO TERRITORIO. 2315</t>
  </si>
  <si>
    <t>1.Apoyar las gestiones de los profesionales encargados de la formulación y seguimiento del Proyecto de Inversión 2315, así como en la elaboración y revisión de documentos, informes y demás acciones requeridas para la adecuada gestión. 2.Asistir a los profesionales en los comités, mesas de trabajo, consejos y reuniones que sean convocados, y elaborar los documentos que se deriven de estas, tales como actas de reunión, memorandos, oficios, derechos de petición, proposiciones, entre otros que le sean designados. 3. Participar en la gestión documental, manteniendo actualizado el aplicativo de correspondencia ORFEO o cualquier otro sistema de apoyo en el respectivo expediente contractual o carpeta de gestión en relación con las iniciativas o emprendimientos, así como tramitar, dentro de los términos establecidos por la normatividad vigente, todas las comunicaciones internas y externas que le sean reasignadas a través de dicho aplicativo o del correo electrónico institucional, en cumplimiento de los lineamientos de los procedimientos SAC-P001, GDI-GPD-P003, GDI-GPD-P004, el instructivo GDI-GPD-IN002 y demás directrices relacionadas con la gestión del patrimonio documental de la Secretaría Distrital de Gobierno. 4. Elaborar y mantener actualizado el seguimiento de datos que contenga la información de los contratos de los proyectos del área, incluyendo modificaciones, pagos, informes, estado actual, entre otros. 5.Asistir y apoyar a los profesionales del equipo en actividades de campo relacionadas con los emprendimientos del Proyecto 2315. 6. Publicar los informes mensuales de actividades en la plataforma SECOP II, una vez se haya efectuado el trámite de pago por parte de la entidad contratante, conforme con las directrices impartidas por la supervisión del contrato. 7.Las demás que demande la administración local que corresponda a la naturaleza del contrato y que sean necesarias para la consecución del fin del objeto contractual.</t>
  </si>
  <si>
    <t>Nivel academico: técnico; profesion(es): tecnico en administracion de empresas, tecnólogo en gestión empresarial,técnico profesional en gestión empresarial; observacion(es): técnico o tecnologo en gestión empresarial,técnico en administración de empresas y afines no requiere experiencia</t>
  </si>
  <si>
    <t>FDRSCD-334-2025 (140778)</t>
  </si>
  <si>
    <t>454-2025-CPS-AG (140778)</t>
  </si>
  <si>
    <t>https://community.secop.gov.co/Public/Tendering/OpportunityDetail/Index?noticeUID=CO1.NTC.8848888&amp;isFromPublicArea=True&amp;isModal=False</t>
  </si>
  <si>
    <t>CO1.BDOS.8815916</t>
  </si>
  <si>
    <t>CO1.PCCNTR.8378459</t>
  </si>
  <si>
    <t>PRESTAR LOS SERVICIOS COMO AUXILIAR ADMINISTRATIVO EN LOS PROCESOS DEL PARQUE AUTOMOTOR QUE SE EJECUTAN CON LOS RECURSOS DEL FONDO DE DESARROLLO RURAL DE SUMAPAZ. 2289</t>
  </si>
  <si>
    <t>1. Verificar junto a los profesionales los repuestos, insumos y procedimientos realizados a los vehículos del parque automotor del FDRS, garantizando su correcto funcionamiento. 2. Colaborar con los profesionales en la solicitud de cotizaciones, elaboración de estudios de mercado y sector, y otras actividades relacionadas con los procesos de contratación del parque automotor. 3. Registrar, actualizar y mantener de manera permanente la matriz de seguimiento de repuestos, reparaciones y demás información de cada vehículo del FDRS. 4. Participar en la planeación, coordinación y seguimiento de los programas de mantenimiento preventivo y correctivo de los vehículos de propiedad o tenencia del FDRS. 5. Publicar los informes mensuales de actividades en SECOP II, una vez se haya efectuado el trámite de pago por parte de la entidad contratante, conforme a las directrices impartidas por la supervisión del contrato. 6. Cumplir con las demás obligaciones que demande la Administración Local, siempre que correspondan a la naturaleza del contrato y resulten necesarias para la consecución del objeto contractual.</t>
  </si>
  <si>
    <t>Nivel academico: bachiller; observacion(es): bachiller 24 meses de experiencia laboral debidamente certificad</t>
  </si>
  <si>
    <t>FDRSCD-335-2025 (138908)</t>
  </si>
  <si>
    <t>455-2025-CPS-P (138908)</t>
  </si>
  <si>
    <t xml:space="preserve"> EDITH CASTILLO GOMEZ</t>
  </si>
  <si>
    <t>https://community.secop.gov.co/Public/Tendering/OpportunityDetail/Index?noticeUID=CO1.NTC.8855699&amp;isFromPublicArea=True&amp;isModal=False</t>
  </si>
  <si>
    <t>CO1.BDOS.8824224</t>
  </si>
  <si>
    <t>CO1.PCCNTR.8384650</t>
  </si>
  <si>
    <t>PRESTAR LOS SERVICIOS PROFESIONALES PARA ATENDER Y BRINDAR RESPUESTAS A LAS SOLICITUDES, REQUERIMIENTOS, DERECHOS DE PETICIÓN Y TUTELAS RADICADAS EN EL FONDO DE DESARROLLO LOCAL DE SUMAPAZ. 2327</t>
  </si>
  <si>
    <t>1. Recopilar la información como documentos e informes para dar respuesta a las solicitudes de la comunidad, los entes de control, entidades públicas y/o privadas. 2. Elaborar las respuestas asignadas por solicitudes de los entes de control, validando la información, anexos y fuentes de información. 3. Realizar el seguimiento y control a las tutelas que se reciban en el Fondo de Desarrollo Local, brindando las respuestas pertinentes en coordinación con el Área Jurídica-Policiva de la Alcaldía Local verificando que se cumplan los tramites, en los tiempos establecido por ley. 4. Brindar acompañamiento a las visitas administrativas de los Entes de Control, realizando las coordinaciones que sean necesarias para suministras las respuestas en el marco del objeto para las cuales fueron convocadas. 5. Emitir los conceptos jurídicos sobre las solicitudes y peticiones que le sean asignados y/o requeridos. 6. Publicar los informes mensuales de actividades en la plataforma SECOP II, una vez se haya efectuado el trámite de pago por parte de la entidad contratante, conforme con las directrices impartidas por la supervisión del contrato.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Las demás que demande la administración local que corresponda a la naturaleza del contrato y que sean necesarias para la consecución del fin del objeto contractual.</t>
  </si>
  <si>
    <t>Nivel academico: profesional; profesion(es): profesional en ciencias administrativas ,derecho; observacion(es): titulo en profesional en derecho o ciencias administrativas. sin experiencia profesional</t>
  </si>
  <si>
    <t>FDRSCD-336-2025 (140923)</t>
  </si>
  <si>
    <t>456-2025-CPS-P (140923)</t>
  </si>
  <si>
    <t>LIZETH MARYORI HERNANDEZ DUQUE</t>
  </si>
  <si>
    <t>https://community.secop.gov.co/Public/Tendering/OpportunityDetail/Index?noticeUID=CO1.NTC.8858158&amp;isFromPublicArea=True&amp;isModal=False</t>
  </si>
  <si>
    <t>CO1.BDOS.8824251</t>
  </si>
  <si>
    <t>CO1.PCCNTR.8386743</t>
  </si>
  <si>
    <t>PRESTAR LOS SERVICIOS PROFESIONALES PARA EL FORTALECIMIENTO DEL SERVICIO DE ASISTENCIA TÉCNICA AGROPECUARIA EN LA LOCALIDAD DE SUMAPAZ PARA LA IMPLEMENTACIÓN DE BUENAS PRÁCTICAS AGRÍCOLAS. 2666</t>
  </si>
  <si>
    <t>1. Orientar técnicamente el proceso de ordenamiento ambiental de finca en predios rurales priorizados, integrando criterios agrícolas y pecuarios, tales como el uso adecuado del suelo, la zonificación productiva, la implementación de Buenas Prácticas Agrícolas (BPA) y la conservación de coberturas vegetales y fuentes hídricas, con el fin de promover sistemas productivos sostenibles y resilientes. 2. Diseñar e implementar un plan de trabajo técnico que oriente las acciones de asistencia técnica agropecuaria, incorporando criterios de sostenibilidad, manejo agroecológico, conservación de coberturas vegetales, uso eficiente del recurso hídrico y metas establecidas por la Administración Local. 3. Identificar, caracterizar y registrar los sistemas productivos presentes en los predios atendidos, evaluando el nivel de implementación de BPA y emitiendo recomendaciones técnicas para el mejoramiento de la sostenibilidad agroambiental, con indicadores de seguimiento y verificación. 4. Diseñar y ejecutar un plan técnico para la implementación y fortalecimiento de huertas agroecológicas en predios priorizados de la localidad de Sumapaz, incorporando prácticas de manejo sostenible del suelo, uso eficiente del agua, conservación de coberturas vegetales, diversificación productiva y fomento de la autosuficiencia alimentaria. 5. Participar y asistir a los espacios de concertación, reuniones técnicas, comités de contratación, capacitaciones, mesas de trabajo, comités de seguimiento y demás escenarios que le sean asignados por la Alcaldía Local o quien haga sus veces, aportando insumos técnicos para la toma de decisiones. 6. Apoyar la elaboración de informes técnicos, actas, conceptos y respuestas a solicitudes, derechos de petición y requerimientos formulados por órganos de control y comunidad en general, conforme a la normatividad vigente y dentro de los plazos establecidos.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</si>
  <si>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medicina veterinaria,medicina veterinaria y zootecnia,agronomía e ingeniería agronómica; observacion(es): profesional: nbc del área de la ingeniería agronomica, medicina veterinaria, medicina veterinaria y zootecnia y afines sin experiencia profesional</t>
  </si>
  <si>
    <t>FDRSCD-337-2025 (140924)</t>
  </si>
  <si>
    <t>457-2025-CPS-AG (140924)</t>
  </si>
  <si>
    <t xml:space="preserve">CINDY GERALDINE GARCIA MORENO </t>
  </si>
  <si>
    <t>https://community.secop.gov.co/Public/Tendering/OpportunityDetail/Index?noticeUID=CO1.NTC.8849192&amp;isFromPublicArea=True&amp;isModal=False</t>
  </si>
  <si>
    <t>CO1.BDOS.8823683</t>
  </si>
  <si>
    <t>CO1.PCCNTR.8378640</t>
  </si>
  <si>
    <t>PRESTAR LOS SERVICIOS TÉCNICOS PARA APOYAR LA GESTIÓN POLICIVA JURÍDICA DE LA MISIONALIDAD DE LA ALCALDIA LOCAL DE SUMAPAZ. 2327</t>
  </si>
  <si>
    <t>1. Brindar su apoyo técnico en la realización de comités, mesas de trabajo, consejos y reuniones que sean convocados y, en la elaboración y proyección de documentos y respuestas tales como actas de reunión, memorandos, oficios, proposiciones y derechos de petición, que se generen en la sede de la Alcaldía Local de Sumapaz. 2. Adelantar la proyección de respuestas, así como en la articulación, distribución, orientación, consolidación y control de respuestas e insumos de los equipos de trabajo para dar respuestas a peticiones y solicitudes presentadas por entes de control, entidades nacionales y distritales y comunidad en general. 3. Llevar una base de datos actualizada diaria para el control de la recepción y cumplimiento de términos de respuestas a peticiones y solicitudes presentadas. 4.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Asistir, a las reuniones, comités y capacitaciones, entre otros que le sea convocado y, representar a la administración en los espacios y en los comités que le sean designados. 5. Apoyar las actividades de índole local, de acuerdo con la directriz del alcalde local y el Área de Gestión Policiva y Jurídica de la Alcaldía Local de Sumapaz.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correspondan a la naturaleza del contrato y que sean necesarias para la consecución del fin del objeto Contractual.</t>
  </si>
  <si>
    <t xml:space="preserve">Nivel academico: técnico; profesion(es): tecnico en administracion de empresas tecnico en asistencia administrativa,tecnico laboral por competencias en auxiliar administrativo,tecnologo en gestión administrativa,tecnico o tecnologo en sistemas de formación observacion(es): nivel academico: técnico; profesion (es): tecnico en administracion de empresas,tecnico en asistencia administrativa,tecnologo en gestión administrativa,tecnico laboral por competencias en auxiliar administrativo,tecnico o tecnologo en sistemas de informacion ; observacion(es): o acreditación y aprobación del 50% o más de un plan de estudios de una carrera profesional que sea afín con el objeto a contratar con 36 meses de experiencia laboral </t>
  </si>
  <si>
    <t>FDRSCD-338-2025 (140774)</t>
  </si>
  <si>
    <t>458-2025-CPS-P (140774)</t>
  </si>
  <si>
    <t>YUBELI KATERIN LOPEZ CARVAJAL</t>
  </si>
  <si>
    <t>https://community.secop.gov.co/Public/Tendering/OpportunityDetail/Index?noticeUID=CO1.NTC.8850073&amp;isFromPublicArea=True&amp;isModal=False</t>
  </si>
  <si>
    <t>CO1.BDOS.8822390</t>
  </si>
  <si>
    <t>CO1.PCCNTR.8379239</t>
  </si>
  <si>
    <t>PRESTAR SERVICIOS PROFESIONALES PARA DISEÑAR, IMPLEMENTAR Y ACOMPAÑAR PROCESOS COMUNITARIOS Y PEDAGÓGICOS ORIENTADOS A LA PROMOCIÓN DE MASCULINIDADES ALTERNATIVAS Y A LA PREVENCIÓN Y ATENCIÓN DE VIOLENCIAS BASADAS EN GÉNERO, MEDIANTE ACCIONES DE SENSIBILIZACIÓN, FORMACIÓN, ARTICULACIÓN INTERINSTITUCIONAL Y TRABAJO GRUPAL CON HOMBRES DE LA LOCALIDAD, EN EL MARCO DE LA POLÍTICA PÚBLICA DE MUJERES Y EQUIDAD DE GÉNERO PPMYEG</t>
  </si>
  <si>
    <t>MUJER Y CUIDADO</t>
  </si>
  <si>
    <t>1. Diseñar e implementar módulos formativos con contenidos pedagógicos definidos por la Alcaldía Local de Sumapaz sobre masculinidades alternativas, prevención de violencias de género, población LGBTI y corresponsabilidad en el cuidado, dirigidos a hombres de la localidad.
2. Brindar atención y acompañamiento a líderes comunitarios mediante orientación y apoyo psicosocial, promoviendo el reconocimiento de prácticas no violentas y el ejercicio de masculinidades transformadoras.
3. Ejecutar acciones de sensibilización y articulación interinstitucional con entidades locales para la prevención y atención de violencias contra las mujeres, incluyendo jornadas de sensibilización dirigidas a funcionarios públicos y docentes de instituciones educativas.
4. Fomentar la participación activa de los hombres en procesos de prevención de violencias, promoviendo su vinculación a espacios de reflexión y formación sobre violencia intrafamiliar y violencia sexual, con enfoque de derechos.
5. Entregar mensualmente los productos correspondientes, hasta completar la totalidad de: (i) una base de datos de la comunidad atendida con un mínimo de 200 hombres participantes, y (ii) los módulos pedagógicos elaborados sobre masculinidades alternativas, población LGBTI, violencia intrafamiliar y violencia sexual, con la respectiva aprobación de la Alcaldía Local y la validación de la supervisión del contrato.
6.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GDI-GPD-P003,GDI-GPD-P004, el instructivo GDI-GPD-IN002 y demás directrices relacionadas con la gestión documental de la Secretaría Distrital de Gobierno.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</si>
  <si>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Nivel academico:profesional; profesion(es): ciencias sociales,trabajo social,sociología,ciencias humanas,psicología; observacion(es):profesional en nbc ciencias sociales y humanas o sociologia,trabajo social y afines. sin experiencia profesional.sin experiencia profesional</t>
  </si>
  <si>
    <t>FDRSCD-345-2025 (140690)</t>
  </si>
  <si>
    <t>459-2025-CPS-P (140690)</t>
  </si>
  <si>
    <t>MARCO TOMÁS ANGULO MARTÍNEZ CEDIDO A LUIGI NICK MORA CANO</t>
  </si>
  <si>
    <t>https://community.secop.gov.co/Public/Tendering/OpportunityDetail/Index?noticeUID=CO1.NTC.8862106&amp;isFromPublicArea=True&amp;isModal=False</t>
  </si>
  <si>
    <t>CO1.BDOS.8832506</t>
  </si>
  <si>
    <t>CO1.PCCNTR.8389791</t>
  </si>
  <si>
    <t>PRESTAR LOS SERVICIOS PROFESIONALES PARA FORTALECER EL DESARROLLO DE LOS PROYECTOS DE MITIGACIÓN Y GESTIÓN DEL RIESGO Y ADAPTACIÓN AL CAMBIO CLIMÁTICO PARA LA CONSERVACIÓN DEL MEDIO AMBIENTE Y LOS RECURSOS NATURALES RENOVABLES EXISTENTES EN LA LOCALIDAD DE SUMAPAZ.2613</t>
  </si>
  <si>
    <t>MARCO:1019068314//LUIGI:79879801</t>
  </si>
  <si>
    <t xml:space="preserve">CESIÓN Y CLAUSULADO DEL CONTRATO DE PRESTACIÓN DE SERVICIOS NÚMERO 459-2025-CPS-P (140690), CELEBRADO ENTRE EL FONDO DE DESARROLLO RURAL DE SUMAPAZ, MARCO TOMAS ANGULO MARTINEZ Y LUIGI NICK MORA CANO .EL CESIONARIO iniciará la ejecución del CONTRATO DE PRESTACIÓN DE SERVICIOS No 459-2025-CPS-P (140690) a partir del SIETE (07) de NOVIEMBRE de 2025 hasta el TREINTA Y UNO (31) de DICIEMBRE de 2025. </t>
  </si>
  <si>
    <t>1. Realizar el acompañamiento en las etapas de formulación y elaboración de estudios previos de los proyectos de inversión enfocados a la mitigación y gestión del riesgo y la gestión Ambiental local, que le sean designados. Así como actualizar los Documentos Técnicos de Soporte, y las Fichas EBI, elaborar las especificaciones técnicas, los estudios de mercado, el análisis del sector, definir criterios de verificación y calificación y condiciones del contrato, entre otros aspectos. 2. Formular las acciones y estrategias de control ambiental para el adecuado funcionamiento y operación de la gestión ambiental y acompañar los operativos requeridos por el Área de Gestión Policiva, en cumplimiento al Código Nacional de Policía y Convivencia. 3. Realizar el seguimiento a la ejecución de los contratos, que le sean designados, de conformidad con el Manual de Supervisión e Interventoría de la secretaria Distrital de Gobierno (Apoyo a la supervisión, revisión de informes, modificaciones contractuales, programación de PAC). 4. Desarrollar el proceso de convocatoria de las sesiones de la Consejo Local del Riesgo y Cambio Climático, dinamizar el desarrollo de estas, efectuando el seguimiento y articulación interinstitucional requerida para su fortalecimiento y efectuar el seguimiento, actualización y reportes a los escenarios del riesgo en el marco de la implementación del Plan Local de Gestión de Riesgo y Cambio Climático según componente programático. organizaciones ambientales y/o sociales. 5. Promover, organizar y atender las visitas técnicas y solicitudes de conceptos al IDIGER para mantener actualizada la matriz de puntos críticos de la localidad de Sumapaz, socializando resultados y necesidades de intervención con las partes interesadas. 6. Brindar acompañamiento para atender de manera oportuna los requerimientos y reportes de información solicitados por entidades distritales, nacionales, entes de control y comunidad en general que se alleguen por el Aplicativo de Gestión Documental de la entidad, referente a temas de gestión ambiental externa.. 7. Asistir a las reuniones concertadas, citadas y/o designadas para la atención de temas relacionados con la gestión ambiental externa y el desarrollo sostenible con entidades locales, distritales, nacionales, organizaciones ambientales y/o sociales. 8. Atender las emergencias ambientales locales que se presenten y realizar talleres y capacitaciones a la comunidad local en reconocimiento del riesgo, reducción del riesgo, manejo de emergencias y desastres y mitigación y adaptación al cambio climático de acuerdo con la programación concertadas semestralmente por el área de gestión ambiental local. 9. Publicar los informes mensuales de actividades en la plataforma SECOP II, una vez se haya efectuado el trámite de pago por parte de la entidad contratante, conforme con las directrices impartidas por la supervisión del contrato. 10. Las demás que demande la administración local que corresponda a la naturaleza del contrato y que sean necesarias para la consecución del fin del objeto contractual.</t>
  </si>
  <si>
    <t>Nivel academico: profesional; profesion(es): ingeniería ambiental,ingenieria ambiental y sanitaria,biologia ambiental,ingeniería del desarrollo ambiental,ecología,biología,ingeniería forestal; observacion(es): profesional: nbc del área de la ingeniería ambiental, ecología, ingeniería forestal,biología,ingenieria ambiental y sanitaria, ingeniería del desarrollo ambiental,biologia ambienta y afines sin experiencia profesional.</t>
  </si>
  <si>
    <t>FDRSCD-340-2025 (141355)</t>
  </si>
  <si>
    <t>460-2025-CPS-AG (141355)</t>
  </si>
  <si>
    <t xml:space="preserve">CLAUDIA YANETH PALACIOS MORALES </t>
  </si>
  <si>
    <t>https://community.secop.gov.co/Public/Tendering/OpportunityDetail/Index?noticeUID=CO1.NTC.8862492&amp;isFromPublicArea=True&amp;isModal=False</t>
  </si>
  <si>
    <t>CO1.BDOS.8824235</t>
  </si>
  <si>
    <t>CO1.PCCNTR.8390735</t>
  </si>
  <si>
    <t>PRESTAR LOS SERVICIOS ADMINISTRATIVOS PARA APOYAR LA GESTIÓN POLICIVA JURÍDICA DE LA MISIONALIDAD DE LA ALCALDIA LOCAL DE SUMAPAZ. 2327</t>
  </si>
  <si>
    <t>EUDALIA CUBIDES RUIZ</t>
  </si>
  <si>
    <t xml:space="preserve">ACTA DE TERMINACIÓN BILATERAL DEL CONTRATO DE PRESTACIÓN DE SERVICIOS NÚMERO 460-2025-CPS-AG (141355), CELEBRADO ENTRE EL FONDO DE DESARROLLO Y CLAUDIA YANETH PALACIOS MORALES.EL FONDO aceptó la solicitud y procede a realizar la TERMINACIÓN BILATERAL del CONTRATO DE PRESTACIÓN DE SERVICIOS No. 460-2025-CPS-AG (141355), con fundamento en la cláusula décima primera literal a del clausulado complementario del contrato de prestación de servicios SECOP II No. 460-2025-CPS-AG (141355). OCTAVA: Que por lo anterior las partes de común acuerdo, deciden dar por terminada la ejecución del CONTRATO DE PRESTACIÓN DE SERVICIOS No. 460-2025-CPS-AG (141355),dejando como fecha de terminación el día VEINTICUATRO (24) de DICIEMBRE del 2025. </t>
  </si>
  <si>
    <t>1. Brindar su apoyo administrativo en la realización de comités, mesas de trabajo, consejos y reuniones que sean convocados y, en la elaboración y proyección de documentos y respuestas tales como actas de reunión, memorandos, oficios, proposiciones y derechos de petición, que se generen en la sede de la Alcaldía Local de Sumapaz 2.Adelantar la proyección de respuestas, así como en la articulación, distribución, orientación, consolidación y control de respuestas e insumos de los equipos de trabajo para dar respuestas a peticiones y solicitudes presentadas por entes de control, entidades nacionales y distritales y comunidad en general. 3. Llevar una base de datos actualizada diaria para el control de la recepción y cumplimiento de términos de respuestas a peticiones y solicitudes presentadas. 4.Tramitar,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Asistir, a las reuniones, comités y capacitaciones, entre otros que le sea convocado y, representar a la administración en los espacios y en los comités que le sean designados. 5.Apoyar las actividades de índole local, de acuerdo con la directriz del alcalde local y el Área de Gestión Policiva y Jurídica de la Alcaldía Local de Sumapaz.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correspondan a la naturaleza del contrato y que sean necesarias para la consecución del fin del objeto Contractual.</t>
  </si>
  <si>
    <t>FDRSCD-341-2025 (140770)</t>
  </si>
  <si>
    <t>461-2025-CPS-AG (140770)</t>
  </si>
  <si>
    <t>JAIME ESTEBAN PALACIOS GOMEZ</t>
  </si>
  <si>
    <t>https://community.secop.gov.co/Public/Tendering/OpportunityDetail/Index?noticeUID=CO1.NTC.8856014&amp;isFromPublicArea=True&amp;isModal=False</t>
  </si>
  <si>
    <t>CO1.BDOS.8824149</t>
  </si>
  <si>
    <t>CO1.PCCNTR.8384711</t>
  </si>
  <si>
    <t>PRESTAR LOS SERVICIOS DE APOYO ASISTENCIAL EN LOS PROCESOS ADMINISTRATIVOS Y CONTABLES DEL ÁREA DE GESTIÓN DE DESARROLLO LOCAL, DE LA ALCALDÍA LOCAL DE SUMAPAZ. 2327</t>
  </si>
  <si>
    <t>1. Apoyar al contador en la realización de las diferentes conciliaciones que se deban realizar en cumplimiento de las funciones asignadas a la gestión contable. 2. Apoyar al contador en la elaboración de los diferentes documentos que se generen y reciban por los aplicativos establecidos para dicha actividad como Orfeo y correo institucional. 3. Apoyar al contador con la atención de los usuarios internos y externos de la alcaldía local de Sumapaz. 4. Adelantar el desarrollo de actividades propias de la gestión contable y apoyar las acciones para el adecuado funcionamiento y operacion de la misma. 5. LLevar el archivo de la documentacion que llegue para el proceso contable acorde con la normatividad vigente y la politica de gestión de calidad establecido por el nivel central. 6. Apoyar al contador en el proceso de liquidación de los pago de personas naturales y juridicas cuando se requiera de ajustes y correciones. 7. Las demás actividades que le sean asignadas y que estén relacionadas con la naturaleza del cargo y el objeto contractua</t>
  </si>
  <si>
    <t>FDRSCD-342-2025 (140738)</t>
  </si>
  <si>
    <t>462-2025-CPS-P (140738)</t>
  </si>
  <si>
    <t>https://community.secop.gov.co/Public/Tendering/OpportunityDetail/Index?noticeUID=CO1.NTC.8863463&amp;isFromPublicArea=True&amp;isModal=False</t>
  </si>
  <si>
    <t>CO1.BDOS.8831302</t>
  </si>
  <si>
    <t>CO1.PCCNTR.8392202</t>
  </si>
  <si>
    <t>1. Elaborar y ejecutar el Plan de Trabajo orientado al fortalecimiento de la formación deportiva y recreativa, incluyendo la capacitación de personas en campos deportivos, la vinculación de la comunidad en actividades recreo-deportivas y la reactivación y fortalecimiento de los comités deportivos veredales. 2. Desarrollar sesiones de formación deportiva con enfoque pedagógico, adaptadas a las necesidades y habilidades de los beneficiarios, cumpliendo con las condiciones establecidas por el Fondo de Desarrollo Rural de Sumapaz (FDRS), y entregando reportes de asistencia, resultados de evaluación y seguimiento individual. 3. Realizar visitas técnicas y seguimiento permanente a las Escuelas de Formación Deportiva de la localidad, para verificar su funcionamiento, el cumplimiento de cronogramas y la calidad del proceso formativo. 4. Realizar seguimiento técnico y operativo del avance de metas, actividades y coberturas del proyecto, evaluando resultados e impactos con enfoque territorial, y elaborando los informes requeridos por la supervisión del contrato o por la entidad contratante. 5. Asistir de manera obligatoria a reuniones presenciales o virtuales, comités, capacitaciones, espacios sectoriales y demás actividades institucionales convocadas por el Alcalde Local, el FDRS o cualquier autoridad competente, representando a la Administración Local y asumiendo compromisos y responsabilidades designadas. 6. Realizar seguimiento a la ejecución de los contratos asignados, incluyendo apoyo en la supervisión, revisión de informes, seguimiento a la ejecución y socialización con la comunidad.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</si>
  <si>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administración deportiva,ciencias del deporte,ciencias del deporte y la educación física, entrenamiento deportivo,licenciatura en educación básica con énfasis en educación física, recreación y deportes, licenciatura en deporte,licenciatura en ciencias del deporte, licenciatura en educación física, recreación y deporte, profesional en cultura física, deporte y recreación; observacion(es): administración deportiva o ciencias del deporte o licenciatura en educación básica con énfasis en educación física, recreación y deportes o licenciatura en educación física, recreación y deporte o ciencias de la educación dos años de experiencia profesional</t>
  </si>
  <si>
    <t>463-2025-CPS-P (141069)</t>
  </si>
  <si>
    <t>CO1.PCCNTR.8379031</t>
  </si>
  <si>
    <t>LIQUIDACIONES</t>
  </si>
  <si>
    <t>FDRSCD-343-2025 (141362)</t>
  </si>
  <si>
    <t>464-2025-CPS-P (141362)</t>
  </si>
  <si>
    <t>https://community.secop.gov.co/Public/Tendering/OpportunityDetail/Index?noticeUID=CO1.NTC.8886779&amp;isFromPublicArea=True&amp;isModal=False</t>
  </si>
  <si>
    <t>CO1.BDOS.8825039</t>
  </si>
  <si>
    <t>CO1.PCCNTR.8410098</t>
  </si>
  <si>
    <t>1. Fortalecer los procesos que se requieran para el control y seguimiento de las Obligaciones por Pagar, tramitando los traslados presupuestales necesarios a fin de utilizar los recursos que se liberen. 2. Mantener actualizada la información de la ejecución presupuestal y apoyar en el trámite de los traslados Presupuestales que se requieran. 3. Brindar apoyo al Área de Gestión de Desarrollo Local de Sumapaz, en el análisis y elaboración de respuesta sobre las solicitudes relacionadas con las Obligaciones por Pagar, efectuadas por los entes de control, entidades públicas, privadas y/o comunidad. 4. Apoyar en la liquidación, depuración, fenecimiento y liberación de saldos, de contratos suscritos por el FDRS que le sean asignadas. 5. Asistir a las reuniones, mesas de trabajo y comités que sea convocado y participar en las capacitaciones que designe el alcalde Local.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7. Las demás que sean inherentes al cumplimiento del objeto contractual y/o que le sean asignadas por el Alcalde Local</t>
  </si>
  <si>
    <t>Nivel academico: profesional; profesion(es): profesional en ciencias economicas ,ingeniería industrial,administración pública, contaduria pública,profesional en ciencias administrativas , economía; observacion(es):</t>
  </si>
  <si>
    <t>FDRSCD-339-2025 (140935)</t>
  </si>
  <si>
    <t>465-2025-CPS-P (140935)</t>
  </si>
  <si>
    <t>https://community.secop.gov.co/Public/Tendering/OpportunityDetail/Index?noticeUID=CO1.NTC.8855714&amp;isFromPublicArea=True&amp;isModal=False</t>
  </si>
  <si>
    <t>CO1.BDOS.8824339</t>
  </si>
  <si>
    <t>CO1.PCCNTR.8384428</t>
  </si>
  <si>
    <t>PRESTAR LOS SERVICIOS PROFESIONALES COMO PARTE DEL CIRCUITO DEL CUIDADO DEL ÁREA DE SALUD PÚBLICA, GENERANDO ACCIONES COMPLEMENTARIAS PARA LA SALUD DE LA COMUNIDAD EN SUMAPAZ. 2324.</t>
  </si>
  <si>
    <t>1. Consolidar informes y realizar el seguimiento a las acciones adelantadas por el equipo local de salud, en el marco de la garantía del derecho a la salud de la población de la localidad de Sumapaz. 2. Identificar necesidades, problemáticas y requerimientos en salud de personas en situación de vulnerabilidad, familias y colectivos, incorporando los lineamientos de transversalización del enfoque diferencial en planes, programas y demás instrumentos de la política pública de salud y promoción social en la localidad de Sumapaz. 3. Diseñar, fomentar y desarrollar jornadas de acompañamiento psicosocial con énfasis en el circuito del cuidado de los participantes de los programas complementarios en salud implementados por la Alcaldía Local. 4. Formular y ejecutar acciones en el marco de la implementación de la estrategia distrital de salud Más Bienestar. 5. Elaborar informes técnicos y atender derechos de petición, así como los requerimientos de órganos de control, entidades y comunidad en general, de acuerdo con la normatividad vigente y dentro de los términos establecidos por la ley, en relación con el sector salud. 6. Participar en reuniones, capacitaciones, espacios de participación del sector salud y demás comités a los que sea convocado, garantizando la articulación interinstitucional y comunitaria. 7.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8. Publicar los informes mensuales de actividades en SECOP II, una vez se haya efectuado el trámite de pago por parte de la entidad contratante, conforme a las directrices impartidas por la supervisión del contrato. 9. Cumplir con las demás obligaciones que demande la Administración Local, siempre que correspondan a la naturaleza del contrato y resulten necesarias para la consecución del objeto contractual.</t>
  </si>
  <si>
    <t>Nivel academico: profesional; profesion(es): ciencias sociales,ciencias humanas, psicología,sociología,trabajo social,licenciatura en psicología y/o pedagogía,licenciatura en ciencias de la educación; observacion(es): profesional: nbc del área de las licenciaturas, licenciatura en psicología y pedagogía, ciencias sociales, psicología, trabajo social,sociología,ciencias humanas y afines no requiere experiencia</t>
  </si>
  <si>
    <t>FDRSCD-344-2025 (140766)</t>
  </si>
  <si>
    <t>466-2025-CPS-AG (140766)</t>
  </si>
  <si>
    <t>https://community.secop.gov.co/Public/Tendering/OpportunityDetail/Index?noticeUID=CO1.NTC.8866410&amp;isFromPublicArea=True&amp;isModal=False</t>
  </si>
  <si>
    <t>CO1.BDOS.8841657</t>
  </si>
  <si>
    <t>CO1.PCCNTR.8393509</t>
  </si>
  <si>
    <t>PRESTAR APOYO TÉCNICO EN LA GESTIÓN OPERATIVA Y ADMINISTRATIVA DE LOS PROCESOS DESARROLLADOS EN EL ALMACÉN DEL FONDO DE DESARROLLO RURAL DE SUMAPAZ. 2327</t>
  </si>
  <si>
    <t>1. Realizar y mantener actualizado el inventario de los bienes muebles e inmuebles propiedad del Fondo de Desarrollo Rural de Sumapaz y los que se encuentren bajo su custodia, así como llevar el control del inventario de los bienes y elementos que ingresen al almacén del FDRS y que son para la ejecución de los proyectos de inversión. 2. Hacer seguimiento a los contratos de comodato suscritos entre la Alcaldía Local de Sumapaz y las Juntas de Acción Comunal de la localidad. 3. Apoyar con la elaboración en el aplicativo SICAPITAL de los movimientos de ingreso, egreso, salida y traslado de bienes del almacén del Fondo de Desarrollo Rural, de acuerdo con los soportes correspondientes y de manera oportuna. 4. Apoyar con el seguimiento y control exacto de las existencias en el almacén del Fondo de Desarrollo Rural, de acuerdo con los métodos, procedimientos y mecanismos de registro adoptados. 5. Prestar apoyo técnico en el enlace con los ingenieros de SICAPITAL a través de la solicitud de soporte técnico para solución de indisponibilidades, creación de elementos, creación de terceros y demás requerimientos según la necesidad del proceso. Así como apoyar en la atención y despacho de bienes muebles que se requieran en las diferentes dependencias conforme a los procedimientos establecidos. 6. Asistir a todas las reuniones y capacitaciones presenciales y virtuales a las que sea convocado o delegado. Así como dar adecuado manejo a los aplicativos institucionales como Orfeo y correo electrónico. 7. Las demás que le sean asignadas o delegadas y que correspondan a la naturaleza del objeto</t>
  </si>
  <si>
    <t>Nivel academico: técnico; profesion(es): tecnico laboral por competencias en auxiliar administrativo,tecnología en seguridad y salud en el trabajo,tecnología en gestión de la seguridad y salud en el trabajo,tecnico profesional en salud ocupacional; observacion(es): o acreditación y aprobación del 50% o más de un plan de estudios de una carrera profesional que sea a fin con el objeto a contratar</t>
  </si>
  <si>
    <t>468-2025-CPS-P (141069)</t>
  </si>
  <si>
    <t>EIFER GUILLERMO BARRERA SILVA</t>
  </si>
  <si>
    <t>CO1.PCCNTR.8390001</t>
  </si>
  <si>
    <t>FDRSCD-346-2025 (141215)</t>
  </si>
  <si>
    <t>469-2025-CPS-P (141215)</t>
  </si>
  <si>
    <t>https://community.secop.gov.co/Public/Tendering/OpportunityDetail/Index?noticeUID=CO1.NTC.8865439&amp;isFromPublicArea=True&amp;isModal=False</t>
  </si>
  <si>
    <t>CO1.BDOS.8837626</t>
  </si>
  <si>
    <t>CO1.PCCNTR.8392803</t>
  </si>
  <si>
    <t>1. Mantener el control de las Obligaciones por Pagar, apoyando el proceso de liquidación, depuración, fenecimiento y liberación de saldos, tramitando los traslados presupuestales necesarios para la utilización de los recursos que se liberen. 2. Mantener actualizada la información de la ejecución presupuestal y apoyar en el trámite de los traslados Presupuestales que se requieran. 3. Brindar apoyo al Área de Gestión de Desarrollo Local de Sumapaz, en el análisis y elaboración de respuesta sobre las solicitudes relacionadas con las Obligaciones por Pagar, efectuadas por los entes de control, entidades públicas, privadas y/o comunidad. 4. Fortalecer los procesos de liquidación de contratos suscritos por el FDRS que le sean asignadas.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7. Asistir a las reuniones, mesas de trabajo y comités que sea convocado y participar en las capacitaciones que designe el alcalde Local. 8. Las demás que sean inherentes al cumplimiento del objeto contractual y/o que le sean asignadas por el Alcalde Local</t>
  </si>
  <si>
    <t>Nivel academico: profesional; profesion(es): profesional en ciencias economicas ,ingeniería industrial,administración pública, contaduria pública,profesional en ciencias administrativas ; observacion(es)</t>
  </si>
  <si>
    <t>FDRSCD-347-2025 (140772)</t>
  </si>
  <si>
    <t>470-2025-CPS-P (140772)</t>
  </si>
  <si>
    <t>https://community.secop.gov.co/Public/Tendering/OpportunityDetail/Index?noticeUID=CO1.NTC.8863819&amp;isFromPublicArea=True&amp;isModal=False</t>
  </si>
  <si>
    <t>CO1.BDOS.8837200</t>
  </si>
  <si>
    <t>CO1.PCCNTR.8391246</t>
  </si>
  <si>
    <t>PRESTAR SERVICIOS PROFESIONALES DE APOYO PSICOSOCIAL ORIENTADOS A LA PREVENCIÓN Y ATENCIÓN DE LA VIOLENCIA INTRAFAMILIAR Y SEXUAL EN LA LOCALIDAD DE SUMAPAZ, CON ENFOQUE DE GÉNERO Y TERRITORIAL, DESARROLLANDO ACCIONES QUE FORTALEZCAN LA EQUIDAD, LA IGUALDAD DE OPORTUNIDADES Y LA GARANTÍA DE DERECHOS DE LAS MUJERES, EN ESPECIAL DE LAS MUJERES CAMPESINAS.</t>
  </si>
  <si>
    <t>1. Implementar, monitorear, evaluar y territorializar la política pública que promueve la equidad e igualdad de oportunidades para las mujeres de Sumapaz, reconociendo a la mujer campesina como sujeto de especial protección. 2. Diseñar e implementar estrategias de transformación institucional y social, que contribuyan a la adecuación de las prácticas que vulneran los derechos de las mujeres campesinas en Sumapaz. 3. Realizar acciones de acompañamiento psicosocial presencial, orientadas al mejoramiento integral de las condiciones de vida de las mujeres y al pleno ejercicio de sus derechos humanos, en contextos de violencia intrafamiliar y/o sexual, remitir casos, realizar seguimientos y proyectar planes por necesidad. 4. Desarrollar actividades comunitarias, participativas y de formación que promuevan condiciones de equidad e igualdad de oportunidades para las mujeres, en articulación con actores institucionales y sociales. 5. Ejecutar acciones para la eliminación de todas las formas de discriminación y violencia contra las mujeres, mediante procesos de sensibilización, formación, atención psicosocial y fortalecimiento comunitario, grupal. 6. Incorporar el enfoque de género en los procesos de desarrollo de las organizaciones de mujeres de la localidad, fortaleciendo sus capacidades de liderazgo, participación e incidencia. 7. Atender los requerimientos adicionales de la administración local, siempre que estén relacionados con el objeto contractual y sean necesarios para el cumplimiento de sus fines, presentar informes técnicos y de gestión, conforme a los lineamientos establecidos por la Alcaldía Local de Sumapaz, que evidencien el avance, impacto y resultados de las actividades desarrolladas</t>
  </si>
  <si>
    <t>Nivel academico: profesional; profesion(es): ciencias sociales,trabajo social, sociología,ciencias humanas,psicología</t>
  </si>
  <si>
    <t>FDRSCD-348-2025 (141227)</t>
  </si>
  <si>
    <t>471-2025-CPS-P (141227)</t>
  </si>
  <si>
    <t>https://community.secop.gov.co/Public/Tendering/OpportunityDetail/Index?noticeUID=CO1.NTC.8874506&amp;isFromPublicArea=True&amp;isModal=False</t>
  </si>
  <si>
    <t>CO1.BDOS.8841616</t>
  </si>
  <si>
    <t>CO1.PCCNTR.8400134</t>
  </si>
  <si>
    <t>PRESTAR SERVICIOS PROFESIONALES ESPECIALIZADOS EN GESTIÓN DEL RIESGO EN LA ALCALDÍA LOCAL DE SUMAPAZ, PARA ORIENTAR Y HACER SEGUIMIENTO A LAS ACCIONES Y PROYECTOS DE GESTIÓN DEL RIESGO, MITIGACIÓN Y ADAPTACIÓN AL CAMBIO CLIMÁTICO, PROMOVIENDO LA PROTECCIÓN DE LA POBLACIÓN Y LA CONSERVACIÓN DE LOS ECOSISTEMAS ESTRATÉGICOS DE LA LOCALIDAD. 2613</t>
  </si>
  <si>
    <t>1. Adelantar la formulación, actualización y análisis técnico de estudios previos, documentos técnicos de soporte (DTS), fichas EBI, especificaciones técnicas y demás insumos requeridos para los proyectos de inversión en gestión del riesgo, mitigación y adaptación al cambio climático, asegurando su pertinencia y alineación con los lineamientos distritales y las necesidades locales. 2.Gestionar y supervisar las acciones y estrategias de control y seguimiento ambiental implementadas en el territorio, articulando actividades con el Área de Gestión Policiva, en cumplimiento del Código Nacional de Seguridad y Convivencia Ciudadana y la normativa distrital vigente. 3. Encabezar el seguimiento técnico y administrativo de los contratos relacionados con la gestión del riesgo, asegurando el cumplimiento de los objetivos, la calidad de los productos entregados, la correcta ejecución de los recursos y la oportuna elaboración de informes de avance y cierre. 4. Dinamizar y apoyar el desarrollo de las sesiones del Consejo Local de Gestión del Riesgo y Cambio Climático (CLOPAD), impulsando procesos de articulación interinstitucional y comunitaria, y promoviendo la actualización y ejecución del Plan Local de Gestión del Riesgo y Cambio Climático (PLGRD). 5. Orientar las visitas técnicas, recorridos de verificación y análisis de los puntos críticos de riesgo de la localidad, manteniendo actualizada la matriz de información y socializando los resultados con las partes interesadas para la definición de prioridades de intervención. 6. Gestionar y dar respuesta oportuna y estratégica a los requerimientos de información técnica relacionados con la gestión del riesgo y la gestión ambiental, provenientes de entidades distritales, nacionales, entes de control y comunidad, garantizando el registro y trazabilidad en los sistemas oficiales de gestión documental. 7. Asistir a las reuniones concertadas, citadas y/o designadas para la atención de temas relacionados con la gestión ambiental externa y el desarrollo sostenible con entidades locales, distritales, nacionales, organizaciones ambientales y/o sociales.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</si>
  <si>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especializado; profesion(es): ingenieria ambiental y sanitaria, ingeniero sanitario y ambiental,ingeniería ambiental, ingeniería del desarrollo ambiental,ingeniería forestal; especializacion(es): ingeniería ambiental; observacion(es): profesional: nbc del área de la ingeniería forestal, ingeniería ambiental y afines, o equivalencia de conformidad con la resolución 001 de 2024 y 007 de 2024, se aplica las equivalencias establecidas en el decreto 785 de 2005 art. 25 equivalencias entre estudios y experiencia con 73 meses o más de experiencia profesional</t>
  </si>
  <si>
    <t>Seis años, un mes de experiencia profesional</t>
  </si>
  <si>
    <t>FDRSCD-349-2025 (141078)</t>
  </si>
  <si>
    <t>472-2025-CPS-AG (141078)</t>
  </si>
  <si>
    <t>NATALY ALEXANDRA HERNANDEZ CANO</t>
  </si>
  <si>
    <t>https://community.secop.gov.co/Public/Tendering/OpportunityDetail/Index?noticeUID=CO1.NTC.8866615&amp;isFromPublicArea=True&amp;isModal=False</t>
  </si>
  <si>
    <t>CO1.BDOS.8841687</t>
  </si>
  <si>
    <t>CO1.PCCNTR.8393637</t>
  </si>
  <si>
    <t>PRESTAR LOS SERVICIOS COMO TÉCNICO O TÉCNOLOGO PARA LA EJECUCIÓN DE LOS PROCESOS LOGÍSTICOS, OPERATIVOS Y/O ADMINISTRATIVOS DE LA ALCALDÍA LOCAL. 2327</t>
  </si>
  <si>
    <t>1. Organizar técnicamente con el personal operativo la logística necesaria para la ejecución de las actividades y eventos que se programen por la alcaldía local y que se ejecuten en desarrollo de los proyectos de inversión. 2. Apoyar en la gestión de las acciones necesarias que garanticen el óptimo estado físico de las sedes de la de la alcaldía en el territorio, y su correcto funcionamiento. 3. Apoyar en la programación de reuniones, consejos, y comités adelantados en el territorio, incluyendo asistencia a sedes, organizando la logística necesaria para su cumplimiento. 4. Apoyar a los profesionales en el manejo y control de los diferentes aplicativos institucionales utilizados como correo, Orfeo, entre otros, así como en la gestión documental que se requiera. 5. Participar de reuniones, comités, capacitaciones y demás actividades a las que sea convocado por parte de la alcaldía local. 6. Las demás que demande la administración local, que correspondan a la naturaleza del contrato y que sean necesarias para la consecución del fin del objeto contractual.</t>
  </si>
  <si>
    <t>Nivel academico: técnico; profesion(es): técnico en operaciones logísticas, técnico en gestión logística de transportes,técnico en procesos de almacenamiento; observacion(es): tecnico en integración de procesos logísticos, técnico en logística o afines; o acreditación y aprobación del 50% o más de un plan de estudios de una carrera profesional. no requiere experiencia</t>
  </si>
  <si>
    <t>FDRSCD-350-2025 (140931)</t>
  </si>
  <si>
    <t>473-2025-CPS-P (140931)</t>
  </si>
  <si>
    <t>https://community.secop.gov.co/Public/Tendering/OpportunityDetail/Index?noticeUID=CO1.NTC.8866298&amp;isFromPublicArea=True&amp;isModal=False</t>
  </si>
  <si>
    <t>CO1.BDOS.8841392</t>
  </si>
  <si>
    <t>CO1.PCCNTR.8393717</t>
  </si>
  <si>
    <t>PRESTAR SUS SERVICIOS PROFESIONALES AL ÁREA DE GESTIÓN DE DESARROLLO LOCAL, EN LAS ACTIVIDADES ADMINISTRATIVAS DE LA GESTIÓN CULTURAL DE LA LOCALIDAD DE SUMAPAZ. 2486</t>
  </si>
  <si>
    <t>ARTE, CULTURA Y PATRIMONIO</t>
  </si>
  <si>
    <t>1. Elaborar las respuestas a derechos de petición de la ciudadanía y/o a los requerimientos de los entes de control, relacionados con los contratos o convenios que hagan parte de la ejecución del Proyecto 2486. 2. Participar en la articulación y formulación de los diferentes proyectos y/o actividades que estén directamente vinculados con la misionalidad del Proyecto 2486. 3. Realizar los procesos de liquidación de los contratos y/o convenios ejecutados en el marco de la misionalidad del Proyecto 2486. 4. Asistir a reuniones de capacitación, trabajo y comités técnicos de seguimiento a la ejecución de los contratos o convenios que se desarrollen en el marco del Proyecto 2486. 5. Articular las acciones con las instancias de participación, en especial con el Consejo Local de Arte, Cultura y Patrimonio (CLACP) y con la comunidad sumapaceña en general. 6. Ejecutar actividades logísticas y administrativas en los eventos programados para la ejecución del Proyecto 2486. 7.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8. Publicar los informes mensuales de actividades en SECOP II, una vez se haya efectuado el trámite de pago por parte de la entidad contratante, conforme a las directrices impartidas por la supervisión del contrato. 9. Cumplir con las demás obligaciones que demande la Administración Local, siempre que correspondan a la naturaleza del contrato y resulten necesarias para la consecución del objeto contractual</t>
  </si>
  <si>
    <t>Nivel academico: profesional; profesion(es): licenciado en danzas y teatro, artes escénicas,artes plásticas,bellas artes, maestro en arte dramatico,licenciatura en educacion comunitaria, licenciatura en artes escenicas; observacion(es): profesional: nbc del área de la licenciatura en educación comunitaria, licenciado en danzas y teatro, artes escénicas, artes plásticas, maestro en arte dramatico, licenciatura en artes escenicas,bellas artes y afines sin experiencia profesiona</t>
  </si>
  <si>
    <t>FDRSCD-351-2025 (140929)</t>
  </si>
  <si>
    <t>474-2025-CPS-P (140929)</t>
  </si>
  <si>
    <t>https://community.secop.gov.co/Public/Tendering/OpportunityDetail/Index?noticeUID=CO1.NTC.8865573&amp;isFromPublicArea=True&amp;isModal=False</t>
  </si>
  <si>
    <t>CO1.BDOS.8837463</t>
  </si>
  <si>
    <t>CO1.PCCNTR.8390992</t>
  </si>
  <si>
    <t>PRESTAR LOS SERVICIOS PROFESIONALES PARA BRINDAR ACOMPAÑAMIENTO JURÍDICO EN LA LEGALIZACIÓN Y TITULACIÓN DE PREDIOS EN SUMAPAZ. 2362</t>
  </si>
  <si>
    <t>1. Realizar acompañamiento y brindar herramientas jurídicas en los trámites necesarios para el saneamiento y legalización de los predios de la localidad de Sumapaz.
2. Realizar atención presencial a la comunidad, en aras de orientar jurídicamente a los usuarios frente a los requisitos, procedimientos y gestiones que requieran para la formalización y trámites administrativos relacionados con los predios ubicados dentro de la localidad de Sumapaz.
3. Participar en las reuniones, las mesas de trabajo, los eventos y/o actividades en las que se le designen o sean convocadas por las diferentes entidades y sectores.
4. Brindar apoyo en la elaboración de formulaciones, informes, respuestas a derechos de petición y demás requerimientos, solicitados por los órganos de control, entidades y comunidad en general, de conformidad con la normatividad vigente y dentro de los plazos y términos establecidos por la ley.
5. Elaborar y mantener actualizada una base de datos que contenga toda la información recolectada durante la ejecución del contrato, de los predios atendidos, de los que se lograron legalizar, y de los que quedan pendientes por realizar algún trámite para su legalización.
6. Publicar los informes mensuales de actividades en la plataforma SECOP II, una vez se haya efectuado el trámite de pago por parte de la entidad contratante, conforme con las directrices impartidas por la supervisión del contrato.
7. Las demás que le sean asignadas por la supervisión y que estén relacionadas con el objeto del presente contrato.</t>
  </si>
  <si>
    <t>Nivel academico: profesional; profesion(es): derecho,ciencias sociales; observacion(es): profesional: nbc del área del derecho, ciencias sociales afines sin experiencia profesional</t>
  </si>
  <si>
    <t>FDRSCD-352-2025 (141231)</t>
  </si>
  <si>
    <t>475-2025-CPS-P (141231)</t>
  </si>
  <si>
    <t>CO1.BDOS.8838754</t>
  </si>
  <si>
    <t>CO1.PCCNTR.8392909</t>
  </si>
  <si>
    <t>1. Promover estrategias de participación ciudadana y comunitaria vinculantes con los propósitos del Plan de Desarrollo Local y realizar acompañamiento a la Administración Local en las diferentes mesas, reuniones y comités que le sean convocados y/o delegadas por la/el alcalde(sa). 2. Brindar acompañamiento y establecer estrategias de participación efectiva con la ciudadanía para el desarrollo e implementación de la fase II de presupuestos participativos en la localidad de Sumapaz. 3. Realizar el acompañamiento a los profesionales de los diferentes proyectos de inversión en la implementación y seguimiento de las iniciativas definidas en la priorización de la fase de Proyecta lo Local - Presupuestos Participativos del Plan de Desarrollo Local 2025-2028. 4. Estructurar diferentes mecanismos de control y seguimiento a las metas del Plan de Desarrollo Local y los objetivos del Fondo de Desarrollo Rural de Sumapaz.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7. Asistir a las reuniones, mesas de trabajo y comités que sea convocado y participar en las capacitaciones que designe el alcalde Local. 8. Las demás que sean inherentes al cumplimiento del objeto contractual y/o que le sean asignadas por el Alcalde Local</t>
  </si>
  <si>
    <t>Nivel academico: profesional; profesion(es): profesional en ciencias economicas ,ingeniería industrial,administración pública, contaduria pública,profesional en ciencias administrativas ; observacion(es):</t>
  </si>
  <si>
    <t>FDRSCD-353-2025 (140663)</t>
  </si>
  <si>
    <t>476-2025-CPS-AG (140663)</t>
  </si>
  <si>
    <t>https://community.secop.gov.co/Public/Tendering/OpportunityDetail/Index?noticeUID=CO1.NTC.8866011&amp;isFromPublicArea=True&amp;isModal=False</t>
  </si>
  <si>
    <t>CO1.BDOS.8841516</t>
  </si>
  <si>
    <t>CO1.PCCNTR.8393089</t>
  </si>
  <si>
    <t>PRESTAR SUS SERVICIOS DE APOYO EN EL DESARROLLO DE LAS ACTIVIDADES DE CAMPO REQUERIDAS EN LOS PROYECTOS DE RESTAURACIÓN ECOLÓGICA Y RESIDUOS SÓLIDOS DE LOCALIDAD DE SUMAPAZ. 2671</t>
  </si>
  <si>
    <t>1. Apoyar actividades en el marco de la restauración activa en los predios concertados por la Alcaldía Local de Sumapaz y según diseño florísticos establecidos. 2. Apoyar actividades de mantenimiento integral a las acciones de restauración activa y pasiva en los predios concetados por la Alcaldía Local de Sumapaz, en cumplimiento de las metas del PDL. 3. Acompañar, asistir y apoyar logísticamente las actividades requeridas para la adecuada implementación en campo de los proyectos de educación ambiental enfocadas al manejo de residuos sólidos y separación en la fuente. 4. Asistir a las reuniones, capacitaciones que sea convocadas y apoyar las convocatorias y logística requerida por los profesionales ambientales del FDRS para el cumplimiento de la gestión ambiental local externa. 5. Apoyar las acciones de mantenimiento de caminos históricos. 6. Las demás que demande la administración local que corresponda a la naturaleza del contrato y que sean necesarias para la consecución del fin del objeto contractual.</t>
  </si>
  <si>
    <t>Nivel academico: Bachiller; OBSERVACION(ES): Título de Bachiller en cualquier modalidad 24 meses de experiencia laboral debidamente certificada</t>
  </si>
  <si>
    <t>FDRSCD-354-2025 (140767)</t>
  </si>
  <si>
    <t>477-2025-CPS-AG (140767)</t>
  </si>
  <si>
    <t>GERARDO TORRES RUNZA CEDIDO A  YENIFER ALEXANDRA MUÑOZ CASTRO</t>
  </si>
  <si>
    <t>https://community.secop.gov.co/Public/Tendering/OpportunityDetail/Index?noticeUID=CO1.NTC.8866619&amp;isFromPublicArea=True&amp;isModal=False</t>
  </si>
  <si>
    <t>CO1.BDOS.8841629</t>
  </si>
  <si>
    <t>CO1.PCCNTR.8393638</t>
  </si>
  <si>
    <t>PRESTAR LOS SERVICIOS COMO APOYO ADMINISTRATIVO PARA EL CENTRO DE DOCUMENTACIÓN E INFORMACIÓN CDI, DE LA ALCALDÍA LOCAL DE SUMAPAZ.</t>
  </si>
  <si>
    <t>GERARDO:1069759856/YENIFER:1007519817</t>
  </si>
  <si>
    <t>CESIÓN Y CLAUSULADO DEL CONTRATO DE PRESTACIÓN DE SERVICIOS NÚMERO 477-2025-CPS-AG (140767) CELEBRADO ENTRE EL FONDO DE DESARROLLO RURAL DE  SUMAPAZ, GERARDO TORRES RUNZA  Y YENIFER ALEXANDRA MUÑOZ CASTRO. EL CESIONARIO iniciará la ejecución del CONTRATO DE PRESTACIÓN DE SERVICIOS No 477-2025-CPS-AG (140767), a partir del VEINTITRES (23) de OCTUBRE de 2025 hasta el TREINTA Y UNO (31) de DICIEMBRE de 2025.</t>
  </si>
  <si>
    <t>1. Apoyar en la aplicación de las normas existentes para la administración adecuada de las comunicaciones, el servicio de consulta y conservación de los documentos, acorde con las normas internas de la entidad y lo fijado por el Archivo General de la Nación. 2. Recibir, radicar, registrar en base de datos, distribuir, relacionar, clasificar y entregar la correspondencia que diariamente entra y sale del centro de correspondencia, teniendo en cuenta términos, plazos y condiciones legales y reglamentarias de cada documento. 3. Apoyar y dar solución con tiempos de respuesta óptimos a las solicitudes que realicen las áreas de la alcaldía local de Sumapaz, en lo referente a cargue de información, envío de correspondencia y localización de archivos físicos o digitales cuando así se requiera. 4. Participar en la elaboración de informes, planillas y o registro de constancias de entrega y salida de correspondencia, organización y archivo de estos, guardando estricta Reserva sobre los documentos a la cual tiene acceso para los asuntos de su competencia. 5. Manejar los aplicativos institucionales que se requiera, haciendo énfasis en el seguimiento y la revisión diaria de la correspondencia y los correos institucionales, a fin de mantenerlos actualizados. 6. Asistir a reuniones virtuales y presenciales convocadas por el alcalde local. 7. Las demás que demande la Administración Local que corresponda a la naturaleza del contrato y que sean necesarias para la consecución del fin del objeto contractual.</t>
  </si>
  <si>
    <t>FDRSCD-355-2025 (140737)</t>
  </si>
  <si>
    <t>478-2025-CPS-P (140737)</t>
  </si>
  <si>
    <t>KATHERINN VIVIANA FORERO GONZÁLEZ</t>
  </si>
  <si>
    <t>https://community.secop.gov.co/Public/Tendering/OpportunityDetail/Index?noticeUID=CO1.NTC.8866476&amp;isFromPublicArea=True&amp;isModal=False</t>
  </si>
  <si>
    <t>CO1.BDOS.8841669</t>
  </si>
  <si>
    <t>CO1.PCCNTR.8393744</t>
  </si>
  <si>
    <t>PRESTAR SUS SERVICIOS PROFESIONALES PARA APOYAR EL DESARROLLO DE ACTIVIDADES DE EMPRENDIMIENTOS SOSTENIBLES Y FORMACIÓN DE CAPACIDADES, EN LA LOCALIDAD DE SUMAPAZ A TRAVÉS DEL PROYECTO 2315.</t>
  </si>
  <si>
    <t>1. Realizar acciones en campo que permitan mejorar y optimizar los procesos productivos de los emprendimientos en el marco del proyecto 2315. 2. Promover, fortalecer y/o acompañar de manera técnica los procesos operativos para el mejoramiento de la producción y la calidad de los emprendimientos locales. 3. Atender de manera integral las actividades de planificación, estandarización de la producción, e implementación de las buenas prácticas manufactureras y registros sanitarios desarrollando acciones de capacitación, para las unidades agropecuarias locales seleccionadas a fin de mejorar la oferta productiva, su calidad y los volúmenes de la producción con un enfoque de desarrollo rural sostenible. 4. Asistir a los espacios de participación del sector que le sean asignados, a las reuniones, comités de contratación, capacitaciones, comités de seguimiento entre otros y hacer parte de los comités que le deleguen el Alcalde Local o quien haga de sus veces. 5 Construir, documentar y poner en marcha actividades para hogares y/o unidades productivas a procesos productivos y de comercialización en el sector rural. que permitan el cumplimiento de las metas del proyecto de inversion 2315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t>
  </si>
  <si>
    <t>Nivel academico: profesional; profesion(es): ingeniería agronómica,ingeniería de control,ingeniería quimica; observacion(es): profesional: nbc del área de las ingenierías, ingeniería química y afines no requiere experiencia</t>
  </si>
  <si>
    <t>FDRSCD-356-2025 (141298)</t>
  </si>
  <si>
    <t>479-2025-CPS-AG (141298)</t>
  </si>
  <si>
    <t>https://community.secop.gov.co/Public/Tendering/OpportunityDetail/Index?noticeUID=CO1.NTC.8864978&amp;isFromPublicArea=True&amp;isModal=False</t>
  </si>
  <si>
    <t>CO1.BDOS.8838274</t>
  </si>
  <si>
    <t>CO1.PCCNTR.8392226</t>
  </si>
  <si>
    <t>PRESTAR SERVICIOS DE APOYO TÉCNICO A LOS PROCESOS DE MEMORIA HISTÓRICA, PAZ Y RECONCILIACIÓN, MEDIANTE ACTIVIDADES DE GESTIÓN, SISTEMATIZACIÓN DE INFORMACIÓN, COORDINACIÓN COMUNITARIA Y ELABORACIÓN DE INFORMES, SEGÚN REQUERIMIENTOS DE LA ADMINISTRACIÓN LOCAL. 2319</t>
  </si>
  <si>
    <t>1. Apoyar en la recolección, organización y sistematización de información para la elaboración de diagnósticos sobre las afectaciones generadas por el conflicto armado, la memoria histórica, la reparación integral, la paz y la reconciliación. 2. Brindar apoyo logístico y operativo en la planeación, convocatoria, desarrollo y registro de talleres de cocreación, galerías itinerantes, rutas simbólicas, jornadas de reflexión y demás actividades relacionadas con los procesos pedagógicos, artísticos, culturales y formativos. 3. Colaborar en la construcción y seguimiento de los proyectos de memoria que promuevan la apropiación social, la reconstrucción del tejido social y los procesos de reconciliación, con enfoque territorial, diferencial y poblacional. 4. Apoyar la elaboración de informes, actas, memorias y demás documentos derivados de las actividades realizadas, consolidando la información necesaria para la evaluación y seguimiento de los procesos. 5. Adelantar la articulación, comunicación y mediación de propuestas con los diferentes actores comunitarios y entidades involucradas para el desarrollo oportuno de las actividades establecidas en los procesos de memoria y construcción de paz en la localidad de Sumapaz. 6. Cumplir con las demás funciones y actividades que demande la Administración Local, en el marco de los procesos pedagógicos, artísticos, culturales, formativos y de fortalecimiento de iniciativas ciudadanas.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</si>
  <si>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técnico; profesion(es): tecnico laboral en contabilidad, técnico en contabilidad sistematizada,tecnico laboral en contabilidad y sistemas,tecnico profesional en procesos contables,tecnico profesional en contabilidad sistematizada, técnico en contabilización de operaciones financieras y comerciales,tecnico en nomina y prestaciones sociales, tecnico laboral por competencias en auxiliar administrativo; observacion(es): técnico en contabilidad, técnico en nómina y prestaciones sociales, tecnico laboral en contabilidad y sistemas,técnico en contabilización de operaciones financieras y comerciales,tecnico laboral por competencias en auxiliar administrativo y afines; o acreditación y aprobación del 50% o más de un plan de estudios de una carrera profesional que sea afín con el objeto</t>
  </si>
  <si>
    <t>FDRSCD-357-2025 (140651)</t>
  </si>
  <si>
    <t>480-2025-CPS-AG (140651)</t>
  </si>
  <si>
    <t>https://community.secop.gov.co/Public/Tendering/OpportunityDetail/Index?noticeUID=CO1.NTC.8870119&amp;isFromPublicArea=True&amp;isModal=False</t>
  </si>
  <si>
    <t>CO1.BDOS.8840757</t>
  </si>
  <si>
    <t>CO1.PCCNTR.8396477</t>
  </si>
  <si>
    <t>PRESTAR LOS SERVICIOS DE APOYO ADMISTRATIVO A LA GESTIÓN AMBIENTAL INTERNA Y EXTERNA DE LA ALCALDÍA LOCAL DE SUMAPAZ. 2613</t>
  </si>
  <si>
    <t>1. Apoyar las etapas de formulación y elaboración de estudios previos de los proyectos de inversión enfocados a la mitigación y gestión del riesgo y la gestión Ambiental local, que le sean designados. Así como actualizar los Documentos Técnicos de Soporte, y las Fichas EBI, elaborar las especificaciones técnicas, los estudios de mercado, el análisis del sector, definir criterios de verificación y calificación y condiciones del contrato, entre otros aspectos. 2. Apoyar el proceso de convocatoria de las sesiones de la Consejo Local del Riesgo y Cambio Climático, dinamizar el desarrollo de estas, efectuando el seguimiento y articulación interinstitucional requerida para su fortalecimiento y efectuar el seguimiento, actualización y reportes a los escenarios del riesgo en el marco de la implementación del Plan Local de Gestión de Riesgo y Cambio Climático según componente programático. organizaciones ambientales y/o sociales. 3. Brindar acompañamiento en el área de gestión de desarrollo local a los requerimientos, solicitudes y reportes de información ambiental allegada por los diferentes entes de control. 4. Apoyar los procesos de liquidación de los contratos que por competencia el ordenador del gasto le asigne. 5. Brindar acompañamiento para atender de manera oportuna los requerimientos y reportes de información solicitados por entidades distritales, nacionales, entes de control y comunidad en general que se alleguen por el Aplicativo de Gestión Documental de la entidad, referente a temas de gestión ambiental externa. 6. Asistir a las reuniones, comités de contratación, capacitaciones, comités de seguimiento a la ejecución contractual entre otros y hacer partes de los comités que delegue el alcalde.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</si>
  <si>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FDRSCD-358-2025 (140764)</t>
  </si>
  <si>
    <t>481-2025-CPS-P (140764)</t>
  </si>
  <si>
    <t>FRANCY ALEJANDRA PARDO TORRES</t>
  </si>
  <si>
    <t>https://community.secop.gov.co/Public/Tendering/OpportunityDetail/Index?noticeUID=CO1.NTC.8866563&amp;isFromPublicArea=True&amp;isModal=False</t>
  </si>
  <si>
    <t>CO1.BDOS.8842007</t>
  </si>
  <si>
    <t>CO1.PCCNTR.8393765</t>
  </si>
  <si>
    <t>1. Realizar la gestión de ingresos y salidas del almacén previa solicitud del apoyo a la supervisión, revisando y validando la documentación requerida, y elaborar movimientos de entradas, salidas y traslados en los módulos SAE y SAI del aplicativo SICAPITAL. 2. Elaborar estudios previos, actos administrativos, informes, presentaciones y memorandos relacionados con los procesos desarrollados en el almacén. 3. Gestionar integralmente la información del almacén, atendiendo los requerimientos del Despacho, dependencias distritales y entes de vigilancia y control, asegurando la proyección, preparación y entrega oportuna de las respuestas a todas las solicitudes de información allegadas por Orfeo u otro medio institucional. 4. Programar reuniones, mesas de trabajo, comités de inventarios y demás actividades relacionadas con el almacén, y asimismo asistir a todas las reuniones y capacitaciones presenciales y virtuales a las que sea convocado o delegado. 5. Brindar acompañamiento al almacenista del FDRS, en el proceso de verificación de elementos que se encuentren en las sedes de la alcaldía, juntas de acción comunal, y demás sitios donde se encuentren bienes y elementos del FDRS. 6. Fortalecer el proceso de toma física y medición posterior y realizar los movimientos en el aplicativo SICAPITAL derivados de los informes entregados por el ejecutor. 7. Las demás que demande la administración local que corresponda a la naturaleza del contrato y que sean necesarias para la consecución del fin del objeto contractual.</t>
  </si>
  <si>
    <t>Nivel academico: profesional; profesion(es): administración pública, contaduria pública,administración de empresas,profesional en ciencias administrativas ,profesional en ciencias economicas ; observacion(es): profesional: nbc del área de la administración de empresas, administración pública, economía, contaduria pública, profesional en ciencias administrativas, profesional en ciencias economicas y afines con tarjeta profesional vigente</t>
  </si>
  <si>
    <t>FDRSCD-360-2025 (140672)</t>
  </si>
  <si>
    <t>482-2025-CPS-P (140672)</t>
  </si>
  <si>
    <t>https://community.secop.gov.co/Public/Tendering/OpportunityDetail/Index?noticeUID=CO1.NTC.8879785&amp;isFromPublicArea=True&amp;isModal=False</t>
  </si>
  <si>
    <t>CO1.BDOS.8840415</t>
  </si>
  <si>
    <t>CO1.PCCNTR.8404115</t>
  </si>
  <si>
    <t>1. Orientar técnicamente el proceso de ordenamiento ambiental de finca en predios rurales priorizados, integrando criterios agrícolas como el uso adecuado del suelo, zonificación productiva, implementación de buenas prácticas agrícolas y conservación de coberturas vegetales y fuentes hídricas, con el fin de promover sistemas productivos sostenibles. 2. Diseñar e implementar un plan de trabajo técnico que oriente las acciones de asistencia técnica agropecuaria, incorporando criterios de sostenibilidad, buenas prácticas agrícolas (BPA) y conservación de coberturas vegetales y recurso hídrico, en articulación con las metas establecidas. 3. Identificar, caracterizar y registrar los sistemas productivos presentes en los predios atendidos, evaluando el nivel de implementación de BPA y recomendando acciones de mejora que favorezcan la sostenibilidad agroambiental. 4. Diseñar y ejecutar un plan técnico para la implementación de huertas agroecológicas en predios priorizados de la localidad de Sumapaz, incorporando prácticas de manejo sostenible del suelo, uso eficiente del agua y conservación de coberturas vegetales, que promuevan la autosuficiencia alimentaria y la sostenibilidad ambiental. 5. Asistir a los espacios de participación del sector que le sean designados, a las reuniones, comités de contratación, capacitaciones, comités de seguimiento entre otros y hacer parte de los comités que le delegue el Alcalde Local o quien haga sus veces. 6. Brindar apoyo en la elaboración de informes y respuestas cuando se requiera, a las diferentes solicitudes, derechos de petición y demás requerimientos, realizados por los órganos de control y comunidad en general, de conformidad con la normatividad vigente.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</si>
  <si>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ingeniería agronómica,agronomía, medicina veterinaria,medicina veterinaria y zootecnia, zootecnia; observacion(es): profesional: nbc del área de la ingeniería agronómica, medicina veterinaria, zootecnia, agronomía, veterinaria y afines. sin experiencia profesional</t>
  </si>
  <si>
    <t>FDRSCD-359-2025 (140995)</t>
  </si>
  <si>
    <t>483-2025-CPS-P (140995)</t>
  </si>
  <si>
    <t>WILMAR GINEL GRAJALES OSORIO</t>
  </si>
  <si>
    <t>https://community.secop.gov.co/Public/Tendering/OpportunityDetail/Index?noticeUID=CO1.NTC.8866426&amp;isFromPublicArea=True&amp;isModal=False</t>
  </si>
  <si>
    <t>CO1.BDOS.8841958</t>
  </si>
  <si>
    <t>CO1.PCCNTR.8393526</t>
  </si>
  <si>
    <t>PRESTAR SUS SERVICIOS PROFESIONALES PARA APOYAR LA FORMULACIÓN DE LOS PROCESOS TANTO DE GASTOS DE FUNCIONAMIENTO COMO DE PROYECTOS DE INVERSIÓN, DEL PLAN DE DESARROLLO LOCAL 2025-2028 DEL FDRS.</t>
  </si>
  <si>
    <t>1. Elaborar estudios previos, diagnósticos y documentos técnicos, para la formulación y seguimiento de procesos relacionados con Gastos de Funcionamiento y de Proyectos de Inversión, incluyendo la actualización de documentos técnicos de soporte (DTS) y fichas estadísticas básicas de inversión (EBI). 2. Fortalecer los procesos precontractuales que le sean designados, en la elaboración de respuestas a las observaciones presentadas, asi como realizar evaluaciones técnicas de las diferentes propuestas. 3. Fortalecer la formulación de los procesos relacionados con la adquisición de pólizas de seguro de la entidad, así como el apoyo a la supervisión de los contratos de seguros. 4. Asistir a los espacios que le sean asignados, a las reuniones, comités de contratación, capacitaciones, comités de seguimiento entre otros y hacer parte de los comités que le delegue el Alcalde Local o quien haga sus veces.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sean inherentes al cumplimiento del objeto contractual y/o que le sean asignadas por el Alcalde Local</t>
  </si>
  <si>
    <t>Nivel academico: profesional; profesion(es): profesional en ciencias economicas ,ingeniería electrónica,ingeniería mecánica, ingeniería industrial; observacion(es)</t>
  </si>
  <si>
    <t>FDRSCD-363-2025 (140930)</t>
  </si>
  <si>
    <t>484-2025-CPS-AG (140930)</t>
  </si>
  <si>
    <t>https://community.secop.gov.co/Public/Tendering/OpportunityDetail/Index?noticeUID=CO1.NTC.8883904&amp;isFromPublicArea=True&amp;isModal=False</t>
  </si>
  <si>
    <t>CO1.BDOS.8853494</t>
  </si>
  <si>
    <t>CO1.PCCNTR.8406977</t>
  </si>
  <si>
    <t>PRESTAR SUS SERVICIOS TÉCNICOS AL ÁREA DE GESTIÓN DE DESARROLLO LOCAL, APOYANDO LAS ACTIVIDADES ADMINISTRATIVAS Y OPERATIVAS RELACIONADAS CON LA GESTIÓN CULTURAL EN LA LOCALIDAD DE SUMAPAZ. 2486</t>
  </si>
  <si>
    <t>1. Brindar apoyo técnico en la gestión, convocatoria y fortalecimiento de organizaciones sociales, culturales y artísticas de la localidad de Sumapaz, para su participación en el programa Es Cultura Local. 2. Asistir y apoyar técnicamente las reuniones y comités de seguimiento relacionados con el componente Más Cultura Local. 3. Acompañar los procesos de formulación y ejecución de las iniciativas enmarcadas en el programa Más Cultura Local. 4. Apoyar el proceso de supervisión en la ejecución de la Escuela Cultural y Artística, Rural y Campesina, del proyecto 2486. 5. Prestar apoyo logístico y administrativo en los eventos programados en el marco de la ejecución del proyecto 2486. 6. Las demás asignadas que correspondan a la naturaleza del contrato y que sean necesarias para la consecución del fin del objeto contractual. 7. Publicar los informes mensuales de actividades en SECOP II, una vez se haya efectuado el trámite de pago por parte de la entidad contratante, conforme a las directrices impartidas por la supervisión del contrato</t>
  </si>
  <si>
    <t>Nivel academico: técnico; profesion(es): ciencias sociales,tecnico en administracion de empresas,ciencias humanas,tecnologia en gestion de la produccion industrial,tecnico o tecnologo en procesos industriales ,tecnico en asistencia administrativa; observacion(es): título de formación técnica y/o tecnológica en áreas administrativas, culturales, industriales, sociales o afines; o acreditación y aprobación del 50% o más de un plan de estudios de una carrera profesional relacionada sin experiencia laboral</t>
  </si>
  <si>
    <t>FDRSCD-361-2025 (140776)</t>
  </si>
  <si>
    <t>485-2025-CPS-AG (140776)</t>
  </si>
  <si>
    <t>https://community.secop.gov.co/Public/Tendering/OpportunityDetail/Index?noticeUID=CO1.NTC.8888045&amp;isFromPublicArea=True&amp;isModal=False</t>
  </si>
  <si>
    <t>CO1.BDOS.8857010</t>
  </si>
  <si>
    <t>CO1.PCCNTR.8410191</t>
  </si>
  <si>
    <t>1. Implementar y dar seguimiento a proyectos de salud comunitaria, atendiendo las necesidades de la población campesina en articulación con organizaciones comunitarias, sectoriales e intersectoriales. 2. Colaborar con los profesionales vinculados al proyecto en la promoción de estilos de vida saludables y la prevención de enfermedades crónicas no transmisibles. 3. Generar articulaciones estratégicas intersectoriales para mejorar el acceso a los servicios de salud y superar las barreras que limitan la atención oportuna en la comunidad campesina de Sumapaz. 4. Acompañar a la población vinculada al circuito del cuidado y a las acciones de promoción de la salud sexual y reproductiva, garantizando atención integral en todos los ciclos de vida. 5. Participar activamente en reuniones, capacitaciones y eventos convocados, incluyendo espacios de participación del sector salud y comités técnicos delegados. 6.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</si>
  <si>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FDRSCD-362-2025 (141367)</t>
  </si>
  <si>
    <t>486-2025-CPS-P (141367)</t>
  </si>
  <si>
    <t>https://community.secop.gov.co/Public/Tendering/OpportunityDetail/Index?noticeUID=CO1.NTC.8879448&amp;isFromPublicArea=True&amp;isModal=False</t>
  </si>
  <si>
    <t>CO1.BDOS.8853731</t>
  </si>
  <si>
    <t>CO1.PCCNTR.8403391</t>
  </si>
  <si>
    <t>1. Elaborar y ejecutar el Plan de Trabajo orientado al fortalecimiento de la formación deportiva y recreativa, incluyendo la capacitación de personas en campos deportivos, la vinculación de la comunidad en actividades recreo-deportivas y la reactivación y fortalecimiento de los comités deportivos veredales. 2. Desarrollar sesiones de formación deportiva con enfoque pedagógico, adaptadas a las necesidades y habilidades de los beneficiarios, cumpliendo con las condiciones establecidas por el Fondo de Desarrollo Rural de Sumapaz (FDRS), y entregando reportes de asistencia, resultados de evaluación y seguimiento individual. 3. Realizar visitas técnicas y seguimiento permanente a las Escuelas de Formación Deportiva de la localidad, para verificar su funcionamiento, el cumplimiento de cronogramas y la calidad del proceso formativo. 4. Realizar seguimiento técnico y operativo del avance de metas, actividades y coberturas del proyecto, evaluando resultados e impactos con enfoque territorial, y elaborando los informes requeridos por la supervisión del contrato o por la entidad contratante. 5. Asistir de manera obligatoria a reuniones presenciales o virtuales, comités, capacitaciones, espacios sectoriales y demás actividades institucionales convocadas por el Alcalde Local, el FDRS o cualquier autoridad competente, representando a la Administración Local y asumiendo compromisos y responsabilidades designadas. 6. Realizar seguimiento a la ejecución de los contratos asignados, incluyendo apoyo en la supervisión, revisión de informes, seguimiento a la ejecución y socialización con la comunidad.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GDI_x0002_GPD-P003,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</si>
  <si>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administración deportiva,ciencias del deporte,ciencias del deporte y la educación física, entrenamiento deportivo,licenciatura en educación básica con énfasis en educación física, recreación y deportes, licenciatura en deporte,licenciatura en ciencias del deporte, licenciatura en educación física, recreación y deporte, profesional en cultura física, deporte y recreación; observacion(es): administración deportiva o ciencias del deporte o licenciatura en educación básica con énfasis en educación física, recreación y deportes o licenciatura en educación física, recreación y deporte o ciencias de la educación</t>
  </si>
  <si>
    <t>487-2025-CPS-AG (140663)</t>
  </si>
  <si>
    <t>CO1.PCCNTR.8408441</t>
  </si>
  <si>
    <t>FDRSCD-364-2025 (140761)</t>
  </si>
  <si>
    <t>488-2025-CPS-P (140761)</t>
  </si>
  <si>
    <t>RICARDO ANDRES CASTRO GARCÍA</t>
  </si>
  <si>
    <t>https://community.secop.gov.co/Public/Tendering/OpportunityDetail/Index?noticeUID=CO1.NTC.8886740&amp;isFromPublicArea=True&amp;isModal=False</t>
  </si>
  <si>
    <t>CO1.BDOS.8859674</t>
  </si>
  <si>
    <t>CO1.PCCNTR.8409968</t>
  </si>
  <si>
    <t>PRESTAR LOS SERVICIOS PROFESIONALES DE GEOLOGÍA PARA APOYAR EN LA EJECUCIÓN DE LOS PROYECTOS DE INVERSIÓN DE INFRAESTRUCTURA VIAL, EN LA DE LA LOCALIDAD DE SUMAPAZ. 2278</t>
  </si>
  <si>
    <t>MEJORAMIENTO DE VIVIENDA</t>
  </si>
  <si>
    <t>1.Realizar el seguimiento a la estabilidad de las obras contratadas y/o recibidas por el FDL Sumapaz cuyas pólizas estén vigentes, en cumplimiento a la ley 80 de 1993, que trata de los Derechos y Deberes de las Entidades Estatales. 2.Realizar el seguimiento a zonas inestables de la localidad, análisis y propuestas de mejora para mitigar los procesos de remoción en masa y riesgos naturales, además de participar en la elaboración de documentos técnicos para presentar ante entidades distritales. 3.Brindar apoyo técnico a los profesionales designados como supervisores en la revisión de los informes presentados por los contratistas frente a la ejecución de las obras de mejoramiento de vivienda que se ejecutan en la Localidad de Sumapaz. 4.Realizar estudios y/o conceptos geológicos, geotécnicos y/o de estabilidad de taludes y laderas donde se ubican las viviendas rurales de la localidad que soporten decisiones sobre reubicación, mejoramiento o restricción de construcción en áreas de riesgo en la localidad de Sumapaz.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visitas de obra, entre otros y hacer parte de los comités que le delegue el Alcalde Local o quien haga sus veces.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</si>
  <si>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ingeniería geológica,geología, ciencias naturales; observacion(es): profesional: nbc del área de la geología, ingeniería geológica,ciencias naturales y afines sin experiencia profesional</t>
  </si>
  <si>
    <t>FDRSCD-365-2025 (140667)</t>
  </si>
  <si>
    <t>489-2025-CPS-P (140667)</t>
  </si>
  <si>
    <t>https://community.secop.gov.co/Public/Tendering/OpportunityDetail/Index?noticeUID=CO1.NTC.8887335&amp;isFromPublicArea=True&amp;isModal=False</t>
  </si>
  <si>
    <t>CO1.BDOS.8858573</t>
  </si>
  <si>
    <t>CO1.PCCNTR.8410360</t>
  </si>
  <si>
    <t>PRESTAR LOS SERVICIOS PROFESIONALES PARA APOYAR LA PLANEACIÓN, SEGUIMIENTO, EJECUCIÓN Y CONTROL DE LOS PROYECTOS AMBIENTALES Y DE DESARROLLO RURAL SOSTENIBLE, DEL FONDO DE DESARROLLO RURAL DE SUMAPAZ 2671</t>
  </si>
  <si>
    <t>1. Ejecutar actividades de reconocimiento, identificación, caracterización y diagnóstico de las áreas potenciales de conservación y protección para la Ordenación Ambiental de Fincas, en la localidad de Sumapaz.
2. Realizar y entregar los registros, actas, bases de datos, hojas de vida, anexos, entre otros soportes de cada una de las actividades desarrolladas.
3. Elaborar e implementar los esquemas, diseños, metodología y acciones de intervención de Ordenamiento Ambiental de Finca enfocados a la gestión ambiental, conservación y protección de los recursos naturales de la localidad de Sumapaz.
4. Realizar jornadas de escuelas de campo en el marco de implementación de acciones de Ordenamiento Ambiental en Finca, promoviendo la trasferencia de conocimientos técnicos agropecuarios y ambientales, en la localidad de Sumapaz.
5. Apoyar el proceso de articulación institucional para la formulación e implementación de acciones del Plan Distrital de Extensión Agropecuaria, así como liderar el proceso de registro en la plataforma digital Campo Innova para la gestión de usuarios del Servicio Público de Extensión Agropecuaria (SPEA), en cumplimiento de la normatividad vigente.
6. Asistir a las reuniones concertadas, citadas y/o designadas para la atención de temas relacionados con la gestión ambiental y el desarrollo sostenible con entidades locales, distritales, nacionales, organizaciones ambientales y/o sociales.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</si>
  <si>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ingeniería forestal,ingeniero sanitario y ambiental,ingenieria ambiental y sanitaria, ingenieria agroforestal,ingeniería del desarrollo ambiental, ecología,ingeniería ambiental,biologia ambiental; observacion(es): profesional: nbc del área de la ingeniería ambiental, ecología, ingeniería forestal,biología,ingenieria ambiental y sanitaria, ingeniería del desarrollo ambiental, biologia ambiental y afines sin experiencia profesional</t>
  </si>
  <si>
    <t>FDRSCD-366-2025 (141366)</t>
  </si>
  <si>
    <t>490-2025-CPS-AG (141366)</t>
  </si>
  <si>
    <t>https://community.secop.gov.co/Public/Tendering/OpportunityDetail/Index?noticeUID=CO1.NTC.8890563&amp;isFromPublicArea=True&amp;isModal=False</t>
  </si>
  <si>
    <t>CO1.BDOS.8862923</t>
  </si>
  <si>
    <t>CO1.PCCNTR.8413987</t>
  </si>
  <si>
    <t>1. Apoyar técnicamente al Área de Gestión de Desarrollo Local para los temas del Programa de Movilidad y los demás que se asignen. 2. Manejar el aplicativo de gestión documental de la entidad (ORFEO), realizando el seguimiento de la correspondencia, manteniéndolo actualizado en forma diaria, así como también revisión de los correos institucionales 3. Elaborar, alimentar y actualizar de manera periódica una matriz que contenga la información, modificaciones, entre otros, de los contratos que se deriven del área de Gestión de Desarrollo Local para los temas de Programa de Movilidad y los demás que se asignen. 4. Realizar el acopio de la información requerida para la respuesta a los derechos de petición y demás requerimientos de la comunidad y de las diferentes entidades, así como también apoyar la elaboración de informes que le sean solicitados. 5. Apoyar en la asistencia a comités y elaboración de actas y demás documentos que se requieran actas de reunión, memorandos, oficios, minutas, derechos de petición, proposiciones, entre otros que le sean designados. 6. Brindar acompañamiento y orientación técnica al Despacho del Alcalde Local en los diferentes comités y demás asuntos que le sean solicitados. 7. 7. Asistir y representar a la administración local en las reuniones, comités y capacitaciones, entre otros y, hacer parte de los comités que le sean designados, así como las reuniones virtuales y presenciales convocadas por el Alcalde Local. 8. Las demás que demande la administración local que corresponda a la naturaleza del contrato y que sean necesarias para la consecución del fin del objeto contractual.</t>
  </si>
  <si>
    <t>Nivel academico: técnico; profesion(es): tecnologia en mantenimiento mecatronico de automotores,tecnico servicio automotriz, tecnico en mantenimiento mecanico,tecnico en administracion de empresas,tecnico en asistencia administrativa,tecnico laboral por competencias en auxiliar administrativo,tecnico laboral en contabilidad,tecnología en contabilidad y finanzas,tecnico profesional en sistemas, técnico en contabilización de operaciones financieras y comerciales; observacion(es): o acreditación y aprobación del 50% o más de un plan de estudios de una carrera profesional.</t>
  </si>
  <si>
    <t>FDRSCD-367-2025 (141073)</t>
  </si>
  <si>
    <t>491-2025-CPS-P (141073)</t>
  </si>
  <si>
    <t>https://community.secop.gov.co/Public/Tendering/OpportunityDetail/Index?noticeUID=CO1.NTC.8892400&amp;isFromPublicArea=True&amp;isModal=False</t>
  </si>
  <si>
    <t>CO1.BDOS.8865222</t>
  </si>
  <si>
    <t>CO1.PCCNTR.8414529</t>
  </si>
  <si>
    <t>1. Consolidar los reportes de información requeridos tanto por las dependencias de la Secretaría de Gobierno, como por demás entidades distritales y nacionales, proyectando las respuestas cuando sea necesario y revisando la documentación que deba aportarse. 2. Brindar acompañamiento en la implementación, desarrollo y seguimiento de los procesos y procedimientos de gestión administrativa y financiera del AGDL, conforme a los lineamientos distritales y al marco normativo vigente. 3. Apoyar el proceso de asignación de las cuentas de cobro radicadas ante la Alcaldía Local para su respectivo pago, manteniendo actualizada la matriz de seguimiento de pagos. 4. Apoyar la revisión de cuentas de cobro de los contratistas del FDRS y el seguimiento al proceso de pagos, de acuerdo con los lineamientos e instructivos establecidos por la Secretaría Distrital de Gobierno. 5. Participar en reuniones, comités, capacitaciones y demás actividades a las que sea convocado por la Alcaldía Local. 6.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</si>
  <si>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nivel academico: profesional; profesion(es): contaduria pública, administración de empresas,administración pública, economía,profesional en ciencias administrativas , profesional en ciencias economicas ; observacion(es): profesional: nbc del área de la contaduria pública, administración de empresas, administración pública, economía, profesional en ciencias administrativas, profesional en ciencias economicas y afines. no requiere experiencia</t>
  </si>
  <si>
    <t>492-2025-CPS-AG (140663)</t>
  </si>
  <si>
    <t>GLORIA ISABEL AGUILERA ACOSTA CEDIDO A OSCAR LEONEL LÓPEZ SALAZAR</t>
  </si>
  <si>
    <t>CO1.PCCNTR.8412920</t>
  </si>
  <si>
    <t>PRESTAR SUS SERVICIOS DE APOYO EN EL DESARROLLO DE LAS ACTIVIDADES DE CAMPO REQUERIDAS EN LOS PROYECTOS DE RESTAURACIÓN ECOLÓGICA Y RESIDUOS SÓLIDOS DE LOCALIDAD DE SUMAPAZ</t>
  </si>
  <si>
    <t>GLORIA:52558577//OSCAR:1140915144</t>
  </si>
  <si>
    <t xml:space="preserve">CESIÓN Y CLAUSULADO DEL CONTRATO DE PRESTACIÓN DE SERVICIOS NÚMERO 492-2025-CPS-AG (140663), CELEBRADO ENTRE EL FONDO DE DESARROLLO RURAL DE SUMAPAZ, GLORIA ISABEL AGUILERA ACOSTA Y OSCAR LEONEL LÓPEZ SALAZAR.EL CESIONARIO iniciará la ejecución del CONTRATO DE PRESTACIÓN DE SERVICIOS No 492-2025-CPS-AG (140663) a partir del veintiuno (21) de octubre de 2025 hasta el treinta y uno (31) de diciembre de 2025. </t>
  </si>
  <si>
    <t>nivel academico: bachiller; observacion(es): título de bachiller en cualquier modalidad 24 meses de experiencia laboral debidamente certificada</t>
  </si>
  <si>
    <t>FDRSCD-368-2025 (138182)</t>
  </si>
  <si>
    <t>493-2025-CPS-P (138182)</t>
  </si>
  <si>
    <t>https://community.secop.gov.co/Public/Tendering/OpportunityDetail/Index?noticeUID=CO1.NTC.8901072&amp;isFromPublicArea=True&amp;isModal=False</t>
  </si>
  <si>
    <t>CO1.BDOS.8869307</t>
  </si>
  <si>
    <t>CO1.PCCNTR.8420646</t>
  </si>
  <si>
    <t>PRESTAR SERVICIOS PROFESIONALES ORIENTADOS A FORTALECER LAS CAPACIDADES EMOCIONALES Y DE AFRONTAMIENTO DE LOS CUIDADORES VINCULADOS AL FONDO DE DESARROLLO RURAL DE SUMAPAZ, MEDIANTE EL DISEÑO Y EJECUCIÓN DE ESTRATEGIAS PSICOEDUCATIVAS QUE INCLUYAN CAPACITACIONES, TALLERES Y VISITAS EN CAMPO, CON EL FIN DE BRINDAR HERRAMIENTAS PARA EL MANEJO DEL ESTRÉS, LAS EMOCIONES Y LAS PRESIONES PROPIAS DEL ROL DE CUIDADO 2541</t>
  </si>
  <si>
    <t>1,Realizar evaluaciones psicosociales a mujeres cuidadoras de la localidad de Sumapaz, con el fin de identificar signos de agotamiento emocional, depresión, ansiedad u otras condiciones relacionadas con el rol de cuidado, y efectuar las remisiones correspondientes para la activación de las rutas de atención institucional, conforme a la misionalidad y lineamientos establecidos. 2,Brindar acompañamiento psicosocial, mediante espacios de escucha activa, a mujeres cuidadoras que presenten situaciones emocionales identificadas durante el seguimiento realizado en territorio. 3.Diseñar y ofrecer herramientas prácticas y técnicas para el manejo del estrés y la gestión de emociones difíciles, orientadas a mujeres cuidadoras y a mujeres en situación de dependencia del cuidado, en el contexto de sus labores cotidianas. 4.Participar en la planeación y desarrollo de talleres, planes de mejora y metodologías que contribuyan a prevenir el agotamiento físico y emocional de las cuidadoras, en articulación con los proyectos y estrategias del equipo de Mujer y Género de la Alcaldía Local. 5.Consolidar, mantener y actualizar la base de datos de mujeres cuidadoras en la localidad de Sumapaz, como insumo para el diseño, seguimiento y evaluación de las estrategias institucionales de cuidado.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7.Publicar los informes mensuales de actividades en la plataforma SECOP II, una vez se haya efectuado el trámite de pago por parte de la entidad contratante, de acuerdo con las directrices impartidas por la supervisión del contrato. 8. Las demás que demande la administración local que corresponda a la naturaleza del contrato</t>
  </si>
  <si>
    <t>nivel academico: profesional; profesion(es): ciencias sociales,psicología, trabajo social,sociología,ciencias humanas; observacion(es): profesional en nbc ciencias sociales y humanas o sociologia o psicología o trabajo social o profesiones afines.24 meses de experiencia profesional, equivalencia: de conformidad con la resolución 001 de 2024 y 007 de 2024, se aplica las equivalencias establecidas en el decreto 785 de 2005 art. 25 equivalencias entre estudios y experiencia.</t>
  </si>
  <si>
    <t>FDRSCD-369-2025 (140768)</t>
  </si>
  <si>
    <t>494-2025-CPS-AG (140768)</t>
  </si>
  <si>
    <t>https://community.secop.gov.co/Public/Tendering/OpportunityDetail/Index?noticeUID=CO1.NTC.8903914&amp;isFromPublicArea=True&amp;isModal=False</t>
  </si>
  <si>
    <t>CO1.BDOS.8876746</t>
  </si>
  <si>
    <t>CO1.PCCNTR.8422095</t>
  </si>
  <si>
    <t>PRESTAR SUS SERVICIOS DE APOYO ADMINISTRATIVO EN EL DESARROLLO Y EJECUCIÓN DEL PROYECTO DE INVERSIÓN 'FORTALECIENDO LA CONECTIVIDAD EN SUMAPAZ. 2265</t>
  </si>
  <si>
    <t>CONECTIVIDAD Y ENERGÍAS ALTERNATIVAS</t>
  </si>
  <si>
    <t>1. Apoyar las gestiones de los profesionales responsables de la formulación, ejecución y seguimiento del proyecto de conectividad y sistemas fotovoltaicos y la elaboración, revisión y organización de documentos, informes y demás insumos requeridos para su adecuada gestión. 2. Brindar apoyo logístico y documental a los profesionales del área en la preparación y desarrollo de comités, consejos, reuniones y demás espacios de coordinación institucional. 3. Atender y dar respuesta oportuna a las solicitudes, requerimientos, oficios, proposiciones y demás comunicaciones requeridas por los profesionales de la Alcaldía Local, entidades del nivel distrital, órganos de control, ediles u otros actores institucionales, haciendo uso adecuado y diligente de las plataformas administrativas y de gestión pertinentes. 4. Elaborar informes, reportes de avance y documentos administrativos relacionados con las metas, proyectos y avances del componente de conectividad y sistemas fotovoltaicos. 5. Asistir a reuniones, encuentros, comités, mesas de trabajo y capacitaciones, de manera presencial o virtual, en calidad de apoyo o representación del Fondo de Desarrollo Rural, cuando sea designado o invitado. 6. Las demás que se le asignen y que surjan de la naturaleza del Contrato.</t>
  </si>
  <si>
    <t>Nivel academico: bachiller; observacion(es):</t>
  </si>
  <si>
    <t>FDRSCD-370-2025 (140773)</t>
  </si>
  <si>
    <t>495-2025-CPS-P (140773)</t>
  </si>
  <si>
    <t>https://community.secop.gov.co/Public/Tendering/OpportunityDetail/Index?noticeUID=CO1.NTC.8902977&amp;isFromPublicArea=True&amp;isModal=False</t>
  </si>
  <si>
    <t>CO1.BDOS.8877372</t>
  </si>
  <si>
    <t>CO1.PCCNTR.8421840</t>
  </si>
  <si>
    <t>PRESTAR LOS SERVICIOS PROFESIONALES PARA REALIZAR UN PROCESO DE INVESTIGACIÓN PARTICIPATIVA ORIENTADO A LA ELABORACIÓN DE UN DOCUMENTO¿TEXTO QUE SERVIRÁ COMO BASE PARA UN LIBRO SOBRE LAS EXPERIENCIAS ORGANIZATIVAS DE ALGUNAS MUJERES DE LA LOCALIDAD DE SUMAPAZ, CON EL PROPÓSITO DE APORTAR A LA CONSTRUCCIÓN DE LA MEMORIA HISTÓRICA Y SOCIAL DE LAS MUJERES DE LA LOCALIDAD.</t>
  </si>
  <si>
    <t>1. Recolectar, sistematizar y analizar información sobre experiencias organizativas de mujeres de Sumapaz que hagan parte del proceso de mujeres (Consejo Local de Mujeres, algunos comités veredales) y de las Juntas de Acción Comunal. 2. Aplicar metodologías cualitativas de enfoque participativo y etnográfico para el desarrollo del documento texto que compile dichas experiencias. 3. Desarrollar acciones de memoria histórica con las mujeres participantes de estas experiencias organizativas, empleando herramientas como líneas de tiempo y otros recursos pertinentes. 4. Generar relatorías de las visitas realizadas a las mujeres en el marco del objeto contractual. 5. Elaborar un documento¿texto para un libro sobre las experiencias organizativas de mujeres de Sumapaz que integran el Consejo Local de Mujeres, comités veredales y Juntas de Acción Comunal, como aporte a la memoria de la localidad, de conformidad con lo dispuesto en el artículo 20 de la Ley 23 de 1982 y el artículo 10 de la Decisión 351 de la Comunidad Andina. 6.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7. Publicar los informes mensuales de actividades en SECOP II, una vez se haya efectuado el trámite de pago por parte de la entidad contratante, conforme a las directrices impartidas por la supervisión del contrato. 8. Cumplir con las demás obligaciones que demande la Administración Local, siempre que correspondan a la naturaleza del contrato y resulten necesarias para la consecución del objeto contractual</t>
  </si>
  <si>
    <t>nivel academico: profesional; profesion(es): ciencias sociales,trabajo social, sociología,ciencias humanas,antropología; observacion(es): profesional en nbc ciencias sociales y humanas o sociologia, trabajo social y afines. con 24 meses de experiencia profesional</t>
  </si>
  <si>
    <t>496-2025-CPS-AG (140663)</t>
  </si>
  <si>
    <t>HECTOR EDUARDO ROMERO PEREZ</t>
  </si>
  <si>
    <t>CO1.PCCNTR.8425156</t>
  </si>
  <si>
    <t>FDRS-LP-253-2025</t>
  </si>
  <si>
    <t>CSE-497-2025</t>
  </si>
  <si>
    <t>ASEGURADORA SOLIDARIA DE COLOMBIA</t>
  </si>
  <si>
    <t>https://community.secop.gov.co/Public/Tendering/OpportunityDetail/Index?noticeUID=CO1.NTC.8667359&amp;isFromPublicArea=True&amp;isModal=False</t>
  </si>
  <si>
    <t>CO1.BDOS.8505116</t>
  </si>
  <si>
    <t>CO1.PCCNTR.8397494</t>
  </si>
  <si>
    <t>O230117459920242289  O212020200701030571351  O212020200701030571354  O212020200701030571355  O212020200701030571359</t>
  </si>
  <si>
    <t>CONTRATAR LOS SEGUROS QUE AMPAREN LOS INTERESES PATRIMONIALES ACTUALES Y FUTUROS, ASÍ COMO LOS BIENES DE PROPIEDAD DE LA ALCALDÍA LOCAL DE SUMAPAZ, QUE ESTÉN BAJO SU RESPONSABILIDAD Y CUSTODIA Y AQUELLOS QUE SEAN ADQUIRIDOS PARA DESARROLLAR LAS FUNCIONES INHERENTES A SU ACTIVIDAD, ASÍ COMO CUALQUIER OTRA PÓLIZA DE SEGUROS QUE REQUIERA LA ENTIDAD EN EL DESARROLLO DE SU ACTIVIDAD</t>
  </si>
  <si>
    <t>FDRSCD-372-2025 (140763)</t>
  </si>
  <si>
    <t>498-2025-CPS-P (140763)</t>
  </si>
  <si>
    <t>https://community.secop.gov.co/Public/Tendering/OpportunityDetail/Index?noticeUID=CO1.NTC.8918599&amp;isFromPublicArea=True&amp;isModal=False</t>
  </si>
  <si>
    <t>CO1.BDOS.8891474</t>
  </si>
  <si>
    <t>CO1.PCCNTR.8432248</t>
  </si>
  <si>
    <t>INFRAESTRUCTURA-REGALÍAS</t>
  </si>
  <si>
    <t>MONICA JOHANNA CHIPATECUE QUEVEDO</t>
  </si>
  <si>
    <t>1. Realizar el seguimiento desde el aspecto jurídico a la gestión de los proyectos y contratos que se encuentran en ejecución y que son financiados por el Sistema General de Regalías. 2. Realizar el análisis y apoyar la revisión jurídica de informes, de recursos de reposición, trámites y procedimientos, conceptos, oficios, actos administrativos y respuestas a solicitudes relacionadas con el objeto del contrato. 3. Apoyar desde el aspecto jurídico y proponer los ajustes necesarios en la gestión contractual que se requiera o adelante para el cumplimiento de las obligaciones de los contratos relacionados con infraestructura vial financiados con recursos de regalías. 4. Acompañar y apoyar al Alcalde Local en las diferentes reuniones que se programen en el territorio, en la JAL, en la Bogotá Urbana, así como asistir a las reuniones, comités de contratación, capacitaciones, y demás espacios de participación del sector que le sean designados. 5. Acompañar la verificación técnica, administrativa y financiera de los contratos que se encuentren en proceso de terminación para su respectiva liquidación. 6. Brindar apoyo en el manejo del aplicativo de correspondencia institucional (ORFEO) del apoyo a la supervisión y llevar un estricto control y seguimiento de los requerimientos realizados a través de este, así como, el correo electrónico y demás.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</si>
  <si>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ciencias sociales,derecho; observacion(es): profesional: nbc del área del derecho, ciencias sociales y afines sin experiencia profesional</t>
  </si>
  <si>
    <t>FDRSCD-373-2025 (140692)</t>
  </si>
  <si>
    <t>499-2025-CPS-AG (140692)</t>
  </si>
  <si>
    <t>https://community.secop.gov.co/Public/Tendering/OpportunityDetail/Index?noticeUID=CO1.NTC.8924993&amp;isFromPublicArea=True&amp;isModal=False</t>
  </si>
  <si>
    <t>CO1.BDOS.8895198</t>
  </si>
  <si>
    <t>CO1.PCCNTR.8437548</t>
  </si>
  <si>
    <t>PRESTAR LOS SERVICIOS DE APOYO ADMINISTRATIVO EN EL DESARROLLO DE LAS ACTIVIDADES QUE SE EJECUTAN DENTRO DE LA ASISTENCIA TÉCNICA AGROPECUARIA EN LA LOCALIDAD DE SUMAPAZ. 2671.</t>
  </si>
  <si>
    <t>1. Brindar los servicios de asistencia técnica, para desarrollar el componente agrícola en la línea del ordenamiento de finca, a fin de mejorar la producción de las diferentes explotaciones agropecuarias, que se establezcan o beneficien a partir del proyecto de asistencia técnica agropecuaria. 2. Desarrollar acciones en el componente de reconversión y diversificación de la producción agrícola que impliquen mejoras en la estabilidad del productor, la protección ambiental y competitiva de la producción agrícola local, de acuerdo con el proyecto de asistencia técnica agropecuaria, bajo los principios de seguridad alimentaria. 3. Asistir a los espacios de participación del sector que le sean designados, a las reuniones, comités de contratación, capacitaciones, comités de seguimiento entre otros y hacer parte de los comités que le delegue el alcalde Local o quien haga sus veces. 4. Realizar visitas de asistencia técnicas de acompañamiento a los pequeños y medianos productores fomentándoles y apoyándoles en procesos de asociatividad, conformación de empresas y mejoramiento técnico de los cultivos. 5. Realizar jornadas de escuelas de campo capacitando a la comunidad en los diferentes temas que abarca la producción y el manejo integrado en Buenas Prácticas Agrícolas-BPA, la reconversión productiva y acciones agrícolas, en la localidad de Sumapaz. 6. Mantener actualizada la base de datos de asistencia técnica periódicamente, generando análisis de producción y actividades económicas de la localidad, entregando los registros, actas, bases de datos, entre otra documentación de cada uno de los predios intervenidos.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</si>
  <si>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Bachiller; OBSERVACION(ES): Título de Bachiller en cualquier modalidad. Sin experiencia labora</t>
  </si>
  <si>
    <t>FDRSCD-374-2025 (138211)</t>
  </si>
  <si>
    <t>500-2025-CPS-P (138211)</t>
  </si>
  <si>
    <t>https://community.secop.gov.co/Public/Tendering/OpportunityDetail/Index?noticeUID=CO1.NTC.8924223&amp;isFromPublicArea=True&amp;isModal=False</t>
  </si>
  <si>
    <t>CO1.BDOS.8899120</t>
  </si>
  <si>
    <t>CO1.PCCNTR.8436815</t>
  </si>
  <si>
    <t>PRESTAR LOS SERVICIOS PROFESIONALES ESPECIALIZADOS AL ÁREA DE GESTIÓN DE DESARROLLO LOCAL BRINDANDO APOYO EN LA FORMULACIÓN, EJECUCIÓN Y SEGUIMIENTO DE PROYECTOS DE INVERSIÓN DESTINADOS A LA CONSTRUCCIÓN, MEJORAMIENTO Y TERMINACIÓN DE SEDES ADMINISTRATIVAS</t>
  </si>
  <si>
    <t>1. Apoyar la estructuración de estudios de mercado, estudios previos en el componente técnico correspondiente a su perfil profesional y demás trámites precontractuales de los contratos relacionados con la construcción de sedes requeridos por la administración local, incluyendo la respuesta a observaciones en cada etapa, proyección de adendas, verificación y calificación de propuestas.
2. Apoyar el control y seguimiento de los contratos en proceso de ejecución y/o liquidación de mantenimiento y obra, así como la elaboración de actas de inicio, terminación y suspensión, justificaciones de prórrogas y/o adiciones, en coordinación con el supervisor designado.
3. Participar en el diseño de esquemas arquitectónicos y en el desarrollo de proyectos nuevos o de modificaciones requeridas en las sedes o inmuebles de propiedad del Fondo de Desarrollo Rural de Sumapaz.
4. Elaborar planos arquitectónicos 2D y 3D mediante herramientas informáticas, así como diferentes presentaciones de proyectos solicitadas por la administración local.
5. Acompañar al Alcalde Local en las reuniones programadas en el territorio, en la JAL y en Bogotá Urbana, así como asistir a los espacios de participación del sector que le sean designados, reuniones, comités de contratación, capacitaciones y comités de seguimiento, y hacer parte de los comités que le delegue el Alcalde Local o quien haga sus veces.
6. Realizar la verificación técnica, administrativa y financiera de los contratos de vigencias anteriores que se le asignen y que se encuentren en proceso de terminación para su respectiva liquidación.
7. Apoyar la elaboración de informes, respuestas a derechos de petición y demás requerimientos solicitados por los órganos de control, entidades y comunidad en general, conforme a la normatividad vigente y dentro de los plazos establecidos por la ley.
8.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 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9. Realizar la publicación de los informes mensuales de actividades en el aplicativo SECOP II, una vez se haya efectuado el trámite de pago por parte de la entidad contratante, conforme con las directrices establecidas por la supervisión del contrato.
10. Ejecutar las demás actividades que demande la administración local y que correspondan a la naturaleza del contrato, necesarias para la consecución del objeto contractual.</t>
  </si>
  <si>
    <t>Secretaría Distrital de Gobierno se aplica Equivalencia; NIVEL ACADEMICO: ESPECIALIZADO; PROFESION(ES): INGENIERÍA CIVIL,ARQUITECTURA; ESPECIALIZACION(ES): ESPECIALISTA EN GERENCIA INTEGRAL DE OBRA OBSERVACION(ES): Se requiere profesional en Arquitectura con énfasis en Urbanismo, especialista en Gerencia Integral de Obras, o profesional en Ingeniería Civil, Construcción o áreas afines, con experiencia en planeación, diseño, seguimiento y control de proyectos de infraestructura pública, preferiblemente en contextos rurales. Veinticinco (25) meses y hasta setenta y dos (72) meses de experiencia profesional. equivalencia: De conformidad con la Resolución 001 de 2024 y 007 de 2024, se aplica las equivalencias establecidas en el Decreto 785 de 2005 Art. 25 Equivalencias entre estudios y experiencia</t>
  </si>
  <si>
    <t>FDRSCD-375-2025 (138346)</t>
  </si>
  <si>
    <t>501-2025-CPS-P (138346)</t>
  </si>
  <si>
    <t>YULY ALEJANDRA VARELA TORRES</t>
  </si>
  <si>
    <t>https://community.secop.gov.co/Public/Tendering/OpportunityDetail/Index?noticeUID=CO1.NTC.8930677&amp;isFromPublicArea=True&amp;isModal=False</t>
  </si>
  <si>
    <t>CO1.BDOS.8903346</t>
  </si>
  <si>
    <t>CO1.PCCNTR.8441624</t>
  </si>
  <si>
    <t>PRESTAR SERVICIOS PROFESIONALES COMO DE APOYO EN LA IMPLEMENTACIÓN, ACOMPAÑAMIENTO Y GESTIÓN EN EL ACCESO A LA JUSTICIA LOCAL EN EL MARCO DEL PROYECTO DE INVERSIÓN 2290 FORTALECIENDO LA JUSTICIA EN SUMAPAZ.</t>
  </si>
  <si>
    <t>SERVICIOS Y JUSTICIA</t>
  </si>
  <si>
    <t>1. Acompañar cuando así lo requiera el Fondo, en las acciones de seguimiento a espacios comunitarios,
eventos y reuniones que estén bajo la competencia del Área de Gestión Policivo-Jurídica.
2. Adelantar la estrategia, implementación y abordaje para el fortalecimiento del acceso a la justicia local,
dando cumplimiento a las metas del proyecto.
3. Acompañar los diferentes espacios presenciales y virtuales de socialización, divulgación y asesoría
propuestos para el cumplimiento y materialización de los sistemas locales de justicia.
4. Adelantar asesoría y acompañamiento a las solicitudes presentadas por la comunidad, en materia de
acceso a la justicia integral y en cumplimiento de las metas del proyecto.
5. Tramitar y proyectar la respuesta a las Acciones de Tutela, Derechos de Petición, Proposiciones y demás
requerimientos sobre asuntos que deba conocer la Alcaldía Local y el Área de Gestión Policivo-Jurídica.
6. Apoyar al despacho del Alcalde, en la proyección y elaboración de documentos e informes solicitados por
los entes de control, entidades públicas y/o privadas, de conformidad con la normatividad existente para la
materia y dentro de los plazos y términos establecidos por la misma.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GDIGPD-
P003, GDI-GPD-P004, el instructivo GDI-GPD-IN002, y demás directrices relacionadas con la gestión
del patrimonio documental de la Secretaría Distrital de Gobierno.
8. Publicar los informes mensuales de actividades en la plataforma SECOP II, una vez se haya efectuado
el trámite de pago por parte de la entidad contratante, conforme con las directrices impartidas por lasupervisión del contrato.
9. Las otras que determine el supervisor o el apoyo a la supervisión, conforme al objeto del contrato, las funciones principales del Fondo y las exigencias del servicio</t>
  </si>
  <si>
    <t>Nivel academico:profesional; profesion(es): derecho,profesional en ciencias economicas ,profesional en ciencias administrativas ;observacion(es): profesional nbc derecho y afines.sin experiencia profesional</t>
  </si>
  <si>
    <t>FDRSCD-376-2025 (139098)</t>
  </si>
  <si>
    <t>502-2025-CPS-P (139098)</t>
  </si>
  <si>
    <t>JORGE DANIEL MUÑOZ CASALLAS</t>
  </si>
  <si>
    <t>https://community.secop.gov.co/Public/Tendering/OpportunityDetail/Index?noticeUID=CO1.NTC.8930260&amp;isFromPublicArea=True&amp;isModal=False</t>
  </si>
  <si>
    <t>CO1.BDOS.8899160</t>
  </si>
  <si>
    <t>CO1.PCCNTR.8441407</t>
  </si>
  <si>
    <t>PRESTAR SERVICIOS PROFESIONALES DE APOYO EN LA GESTIÓN CONTRACTUAL, ESPECÍFICAMENTE EN LOS ASPECTOS ECONÓMICOS Y FINANCIEROS, PARA TODOS LOS PROYECTOS DE INVERSIÓN A CARGO DEL FONDO DE DESARROLLO RURAL DE SUMAPAZ. 2327</t>
  </si>
  <si>
    <t>FORMULACIÓN FINANCIERA</t>
  </si>
  <si>
    <t>1. Elaborar los análisis del sector, estudios de mercado y definición de requisitos financieros para los
procesos de contratación de obras, bienes y servicios requeridos por el Fondo de Desarrollo Rural de
Sumapaz.
2. Hacer parte de los comités asesores y evaluadores desde el componente financiero y económico, que se
le designe en el trámite de los procesos de selección.
3. Llevar los registros, archivos y controles necesarios que permitan brindar información oportuna, veraz y
confiable respecto de los asuntos que le sean asignados.
4. Realizar el manejo y la operación de los aplicativos institucionales destinados al registro y control de los
procesos de contratación (SECOP I, SECOP II, SIVICOF, SIPSE, entre otros), verificando que la
información registrada sea exacta y completa.
5. Asistir a las reuniones, comités de contratación, comités de seguimiento a la ejecución contractual,
capacitaciones y demás espacios que le sean designados por el despacho del Alcalde Local.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GDIGPD-
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sean inherentes al cumplimiento del objeto contractual y/o que le sean asignadas por el Alcalde Local</t>
  </si>
  <si>
    <t>nivel academico:profesional; profesion(es): derecho,profesional en ciencias administrativas ,profesional en ciencias economicas</t>
  </si>
  <si>
    <t>503-2025-CPS-P (139098)</t>
  </si>
  <si>
    <t>CO1.PCCNTR.8441448</t>
  </si>
  <si>
    <t>FDRSCD-377-2025 (138793)</t>
  </si>
  <si>
    <t>504-2025-CPS-P (138793)</t>
  </si>
  <si>
    <t>JHONNATAN CAICEDO RODRÍGUEZ</t>
  </si>
  <si>
    <t>https://community.secop.gov.co/Public/Tendering/OpportunityDetail/Index?noticeUID=CO1.NTC.8948920&amp;isFromPublicArea=True&amp;isModal=False</t>
  </si>
  <si>
    <t>CO1.BDOS.8919505</t>
  </si>
  <si>
    <t>CO1.PCCNTR.8454764</t>
  </si>
  <si>
    <t>PRESTAR LOS SERVICIOS PROFESIONALES PARA APOYAR LOS PROCESOS ADMINISTRATIVOS Y FINANCIEROS DEL ÁREA DE GESTIÓN DE DESARROLLO LOCAL, DE LA ALCALDÍA LOCAL DE SUMAPAZ</t>
  </si>
  <si>
    <t>31/12/2025</t>
  </si>
  <si>
    <t>1. Consolidar los reportes de información que sean requeridos tanto por dependencias de la Secretaría de Gobierno, como demás entidades distritales y nacionales, proyectando respuesta si es del caso y revisando la documentación que se deba aportar. 2. Brindar acompañamiento en la implementación, desarrollo y seguimiento de los procesos y procedimientos de gestión administrativa y financiera del AGDL, conforme a los lineamientos distritales definidos y el marco de la normatividad vigente. 3. Brindar apoyo en la revisión de cuentas de cobro de los contratistas del FDRS, que sean radicadas para pago, específicamente aquellas de contratos diferentes a CPS de apoyo a la gestión y servicios profesionales. 4. Hacer seguimiento al proceso de pagos, garantizando que se realicen en tiempo oportuno y de manera efectiva. 5. Apoyar en las liquidaciones de contratos suscritos por el FDRS que le sean asignadas. 6. Participar de reuniones, comités, capacitaciones y demás actividades a las que sea convocado por parte de la alcaldía local. 7. Apoyar las demás actividades que le sean asignadas o designadas por el Supervisor y/o el apoyo a la supervisión que correspondan a la naturaleza del contrato y que aporten en la consecución del objeto del mismo.</t>
  </si>
  <si>
    <t>nivel academico: profesional; profesion(es): contaduria pública, administración pública,administración de empresas, ingeniería industrial; observacion(es): profesional: nbc del área de la contaduría pública o administración pública o ingeniería industrial o administración de empresas y afines no requiere experiencia</t>
  </si>
  <si>
    <t>505-2025-CPS-AG (140663)</t>
  </si>
  <si>
    <t>CO1.PCCNTR.8451367</t>
  </si>
  <si>
    <t>20/10/2025</t>
  </si>
  <si>
    <t>PRESTAR SUS SERVICIOS DE APOYO EN ELDESARROLLO DE LAS ACTIVIDADES DE CAMPO REQUERIDAS EN LOS PROYECTOS DE RESTAURACIÓN ECOLÓGICA Y RESIDUOS SÓLIDOS DE LOCALIDAD DE SUMAPAZ. 2671</t>
  </si>
  <si>
    <t>1. Apoyar actividades en el marco de la restauración activa en los predios concertados por la Alcaldía Local
de Sumapaz y según diseño florísticos establecidos.
2. Apoyar actividades de mantenimiento integral a las acciones de restauración activa y pasiva en los
predios concetados por la Alcaldía Local de Sumapaz, en cumplimiento de las metas del PDL.
3. Acompañar, asistir y apoyar logísticamente las actividades requeridas para la adecuada implementación
en campo de los proyectos de educación ambiental enfocadas al manejo de residuos sólidos y separación
en la fuente.
4. Asistir a las reuniones, capacitaciones que sea convocadas y apoyar las convocatorias y logística
requerida por los profesionales ambientales del FDRS para el cumplimiento de la gestión ambiental local externa.
5. Apoyar las acciones de mantenimiento de caminos históricos.
6. Las demás que demande la administración local que corresponda a la naturaleza del contrato y que sean necesarias para la consecución del fin del objeto contractual.</t>
  </si>
  <si>
    <t>NIVEL ACADEMICO:BACHILLER; OBSERVACION(ES): Título de Bachiller en cualquier modalidad 24 meses de experiencia laboral debidamente certificada</t>
  </si>
  <si>
    <t>FDRSCD-381-2025 (141032)</t>
  </si>
  <si>
    <t>506-2025-CPS-P (141032)</t>
  </si>
  <si>
    <t>JOHANA ANDREA RODRIGUEZ DIAZ</t>
  </si>
  <si>
    <t>https://community.secop.gov.co/Public/Tendering/OpportunityDetail/Index?noticeUID=CO1.NTC.8960162&amp;isFromPublicArea=True&amp;isModal=False</t>
  </si>
  <si>
    <t>CO1.BDOS.8929840</t>
  </si>
  <si>
    <t>CO1.PCCNTR.8463103</t>
  </si>
  <si>
    <t>PRESTAR LOS SERVICIOS PROFESIONALES PARA APOYAR JURÍDICAMENTE LAS RESPUESTAS A LAS SOLICITUDES RADICADAS POR ENTES DE CONTROL, CONCEJO DE BOGOTÁ Y TEMAS RELACIONADOS CON PLANES DE MEJORAMIENTO 2327.</t>
  </si>
  <si>
    <t>1. Realizar la proyección y elaboración de documentos e informes solicitados por los entes de control,
entidades públicas y/o privadas, de conformidad con la normatividad existente para la materia y dentro de
los plazos y términos establecidos por la misma.
2. Adelantar seguimiento y control de los requerimientos realizados por los entes control verificando que se
cumplan los tramites, en los tiempos establecido por ley.
3. Realizar la elaboración y verificación de todas las respuestas realizadas a los entes de control, validando
la información, anexos y fuentes de información.
4. Brindar asesoría a las visitas administrativas de los Entes de Control, realizando las coordinaciones que
sean necesarias para suministras las respuestas en el marco del objeto para las cuales fueron convocadas.
5. Emitir los conceptos y respuestas sobre las solicitudes y peticiones que le sean asignados y/o requeridos.
6. Publicar los informes mensuales de actividades en la plataforma SECOP II, una vez se haya efectuado
el trámite de pago por parte de la entidad contratante, conforme con las directrices impartidas por la
supervisión del contrato.
7.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GDIGPD-
P003, GDI-GPD-P004, el instructivo GDI-GPD-IN002 y demás directrices relacionadas con la gestión
del patrimonio documental de la Secretaría Distrital de Gobierno.
8. Las demás que demande la administración local que corresponda a la naturaleza del contrato y que
sean necesarias para la consecución del fin del objeto contractual.</t>
  </si>
  <si>
    <t>Nivel academico:profesional; profesion(es): profesional en ciencias administrativas ,derecho; observacion(es): titulo en profesional en derecho o ciencias administrativas.
sin experiencia profesional</t>
  </si>
  <si>
    <t>FDRSCD-382-2025 (139108)</t>
  </si>
  <si>
    <t>507-2025-CPS-AG (139108)</t>
  </si>
  <si>
    <t>https://community.secop.gov.co/Public/Tendering/OpportunityDetail/Index?noticeUID=CO1.NTC.8968383&amp;isFromPublicArea=True&amp;isModal=False</t>
  </si>
  <si>
    <t>CO1.BDOS.8932859</t>
  </si>
  <si>
    <t>CO1.PCCNTR.8472414</t>
  </si>
  <si>
    <t>PRESTAR LOS SERVICIOS TÉCNICOS PARA APOYAR LOS PROCESOS ADMINISTRATIVOS, CONTABLES Y FINANCIEROS DEL ÁREA DE PRESUPUESTO GESTIÓN DE DESARROLLO LOCAL, DE LA ALCALDÍA LOCAL DE SUMAPAZ. 2327.</t>
  </si>
  <si>
    <t>1. Apoyar en la solicitud, consolidación y reporte de información que sea requerida tanto por el nivel central,
como demás entidades distritales y nacionales, presentando la proyección de respuestas y revisión de
todos los documentos que deban ser generados para atender los derechos de petición y demás solicitudes.
2. Apoyar técnicamente al Área de Gestión de Desarrollo Local, en la ejecución y seguimiento de los
procesos de pagos, conforme a los lineamientos distritales definidos y el marco de la normatividad vigente.
3. Apoyar en la programación, solicitud de reprogramaciones, solicitud de adiciones del PAC, consolidación
y seguimiento de la información del Plan Anualizado de Caja ¿ PAC, manteniendo actualizada la base de
datos de los pagos correspondientes.
4. Apoyar al Área de Gestión de Desarrollo Local, en la revisión de cuentas de cobro, y el seguimiento al
proceso de pagos, de acuerdo con los lineamientos e instructivos establecidos por la SDG para dicho
proceso.
5. Asistir a las reuniones, comités de contratación, capacitaciones, comités de seguimiento a la ejecución
contractual entre otros y hacer partes de los comités que delegue el alcalde.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</si>
  <si>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academico:técnico; profesion(es): técnico profesional en contabilidad yfinanzas,técnico en contabilidad sistematizada,tecnología en contabilidad y finanzas,tecnico profesional en gestióncontable y financiera,tecnico laboral en contabilidad,técnico laboral en auxiliar contable y financiero,técnico en contabilización de operaciones financieras y comerciales,tecnico laboral por competencias en auxiliar administrativo;observacion(es): o acreditación y aprobación del 50% o más de un plan deestudios de una carrera profesional.</t>
  </si>
  <si>
    <t>FDRSCD-383-2025 (141261)</t>
  </si>
  <si>
    <t>508-2025-CPS-P (141261)</t>
  </si>
  <si>
    <t>LINA MARIA GRANADA MONROY</t>
  </si>
  <si>
    <t>https://community.secop.gov.co/Public/Tendering/OpportunityDetail/Index?noticeUID=CO1.NTC.9018307&amp;isFromPublicArea=True&amp;isModal=False</t>
  </si>
  <si>
    <t>CO1.BDOS.8932406</t>
  </si>
  <si>
    <t>CO1.PCCNTR.8506913</t>
  </si>
  <si>
    <t>PRESTAR SERVICIOS PROFESIONALES PARA
ADELANTAR LA FORMULACIÓN DE PROYECTOS TURÍSTICOS Y ARTICULACIÓN COMUNITARIA PARA FORTALECER LA RECONCILIACIÓN,
LA SOSTENIBILIDAD ECONÓMICA Y EL TEJIDO SOCIAL. 2319</t>
  </si>
  <si>
    <t>1. Desarrollar procesos de identificación y análisis territorial, utilizando herramientas de observación,
sistematización y caracterización del entorno propias de la formación en turismo, para comprender las
características socioeconómicas, culturales y ambientales de la población beneficiaria, orientando
estrategias que fortalezcan el tejido social y la sostenibilidad económica.
2, Promover encuentros participativos con la comunidad, aplicando habilidades en mediación, gestión
cultural y trabajo con grupos, para dinamizar espacios de diálogo que permitan identificar necesidades,
afectaciones y oportunidades relacionadas con el conflicto armado y la reconciliación.
3, Formular y orientar proyectos en conjunto con la comunidad, empleando metodologías de planificación y
gestión adquiridas en su formación profesional, para ser presentados a becas, convocatorias y programas
de cooperación, buscando captar recursos que contribuyan a la sostenibilidad económica y al desarrollo
territorial.
4. Diseñar e implementar planes de trabajo interinstitucionales, en articulación con la población beneficiaria,
la institucionalidad local y otros actores clave, asegurando un enfoque integral y participativo, aprovechando
competencias en organización y coordinación de procesos comunitarios.
5. Realizar gestión institucional permanente con entidades públicas, privadas y comunitarias, fortaleciendo
alianzas estratégicas que impulsen la productividad y las iniciativas de reconciliación, a partir de
capacidades de relacionamiento y articulación.
6. Apoyar y acompañar los procesos de caracterización y seguimiento de la población beneficiaria,
aplicando metodologías de recolección, sistematización y análisis de información propias de su formación,
con el fin de generar insumos clave para la toma de decisiones y el diseño de acciones diferenciales.
7. Planear, dinamizar y evaluar encuentros de intercambio de experiencias y saberes, fomentando la
integración comunitaria, la memoria cultural y el aprendizaje colectivo para la consolidación de procesos de
paz y sostenibilidad territorial.
8. Tramitar, dentro de los términos establecidos por la normatividad vigente, todas las comunicaciones
internas y externas que le sean reasignadas a través del aplicativo de gestión documental ORFEO o del
correo institucional, cumpliendo con los lineamientos establecidos y la gestión documental de la Secretaría
Distrital de Gobierno.
9. Publicar los informes mensuales de actividades en la plataforma SECOP II, una vez efectuado el trámite de pago por parte de la entidad contratante, conforme con las directrices impartidas por la supervisión del contrato.
10. Cumplir las demás actividades que demande la administración local, acordes con la naturaleza del contrato, y que resulten necesarias para el logro del objeto contractual.</t>
  </si>
  <si>
    <t>nivel academico:profesional; profesion(es): profesional en turismo; observacion(es): profesional: nbc del área del turismo, con enfoque social y comunitario y afines no requiere experiencia</t>
  </si>
  <si>
    <t>FDRSCD-384-2025 (141088)</t>
  </si>
  <si>
    <t>509-2025-CPS-P (141088)</t>
  </si>
  <si>
    <t>https://community.secop.gov.co/Public/Tendering/OpportunityDetail/Index?noticeUID=CO1.NTC.9016750&amp;isFromPublicArea=True&amp;isModal=False</t>
  </si>
  <si>
    <t>CO1.BDOS.8934572</t>
  </si>
  <si>
    <t>CO1.PCCNTR.8503993</t>
  </si>
  <si>
    <t>PRESTAR SUS SERVICIOS PROFESIONALES PARA APOYOR LA GESTIÓN DE SEGURIDAD DE LA INFORMACIÓN, AL ADMINISTRADOR Y USUARIO FINAL DE LA RED DE SISTEMAS Y TECNOLOGÍA E INFORMACIÓN DE LA ALCALDÍA LOCAL. 2327.</t>
  </si>
  <si>
    <t>1. Diseñar e implementar el Sistema de Gestión de Seguridad de la Información (SGSI) como apoyo al
Administrador de Red, desarrollando políticas y procedimientos locales que incluyan clasificación de datos y
controles de acceso, generando y actualizando el documento Política de Seguridad Local.
2. Construir el plan de gestión de riesgos bajo la dirección del Administrador de Red, identificando
amenazas a activos críticos y documentando la matriz de riesgos con planes de mitigación.
3. Desarrollar protocolos de respuesta a incidentes para soporte del Administrador de Red, definiendo flujos
de actuación para ciberataques o fugas de datos, integrando procedimientos de borrado seguro y
garantizando reportes posts-incidentes.
4. Crear e implementar un programa periódico de concienciación en seguridad para funcionarios coordinado
con el Administrador de Red, que cubra uso responsable de redes sociales e identificación de phishing,
asegurando cobertura a todo el personal.
5. Documentar, sugerir e implantar controles físicos y ambientales en articulación con el Administrador de
Red, estableciendo protocolos de acceso biométrico y monitoreo de variables críticas.
6. Implementar herramientas y metodologías para mantener actualizado el inventario de activos de
información, clasificando hardware/software por criticidad y vinculándolos a responsables.
7. Diseñar la política de gestión de parches como insumo para el Administrador de Red, estableciendo
aplicación de parches y actualizaciones menores, generando reportes periódicos de cumplimiento.
8. Generar el protocolo de auditoría interna del SGSI para, realizando evaluaciones periódicas y documentando planes de mejora.
9. Asistir a todas las reuniones presenciales y virtuales convocadas por el Alcalde (sa) Local de Sumapaz o aquellas para las cuales sea designado por estar vinculadas al objeto contractual.</t>
  </si>
  <si>
    <t>Nivel academico:profesional; profesion(es): ingeniería de sistemas y telemática,administración de sistemas,ingeniería de sistemas,ingeniería electrónica,ingeniería en telemática; observacion(es): profesional: nbc del área de la ingeniería de sistemas,administración de sistemas, ingeniería de sistemas y telemática, ingeniería electrónica, ingeniería en telemática y afines no requiere experiencia</t>
  </si>
  <si>
    <t>FDRSCD-385-2025 (138185)</t>
  </si>
  <si>
    <t>510-2025-CPS-P (138185)</t>
  </si>
  <si>
    <t xml:space="preserve"> INGRY CATHERINE VARGAS NIÑO</t>
  </si>
  <si>
    <t>https://community.secop.gov.co/Public/Tendering/OpportunityDetail/Index?noticeUID=CO1.NTC.8972056&amp;isFromPublicArea=True&amp;isModal=False</t>
  </si>
  <si>
    <t>CO1.BDOS.8939828</t>
  </si>
  <si>
    <t>CO1.PCCNTR.8472463</t>
  </si>
  <si>
    <t>PRESTAR LOS SERVICIOS PROFESIONALES PARA APOYAR LA PLANEACIÓN, EJECUCIÓN Y SEGUIMIENTO DEL PROYECTO DE INVERSIÓN DE CULTURA QUE EJECUTE EL FONDO DE DESARROLLO RURAL DE SUMAPAZ. 2486</t>
  </si>
  <si>
    <t xml:space="preserve">1.	Realizar las etapas de formulación y elaboración de estudios previos de los proyectos de inversión que le sean designados en el sector de Cultura elaborando las fichas técnicas para presentarlas ante el Comité de Contratación, para sus observaciones y recomendaciones.
2.	Verificar los procesos contractuales de los estudios previos elaborados para los cumplimientos de los planes de inversión asociados al equipo de arte, cultura y patrimonio, (Responder las observaciones en cada etapa, proyectar adendas, realizar evaluación de propuestas).
3.	Realizar el seguimiento a la ejecución de los contratos (Apoyo a la supervisión, revisión de informes, modificaciones contractuales, programación de PAC) que le sean designados.
4.	Asistir, a las reuniones, comités y capacitaciones, entre otros, representar a la Administración en los espacios del sector y hacer parte de los comités que le sean designados.
5.	Realizar la verificación técnica, administrativa y financiera de contratos de vigencias anteriores que se le asignen y que se encuentren en proceso de terminación para su respectiva liquidación.
6.	Brindar apoyo en la elaboración de informes, respuestas a derechos de petición y demás requerimientos, solicitados por los órganos de control, entidades y comunidad en general, de conformidad con la normatividad vigente y dentro de los plazos y términos correspondientes.
7.	Realizar la articulación con las instancias de participación, específicamente el Consejo Local de Arte, Cultura y patrimonio (CLACP) y la comunidad sumapaceña en general.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Las demás que demande la administración local que corresponda a la naturaleza del contrato y que sean necesarias para la consecución del fin del objeto contractual.
</t>
  </si>
  <si>
    <t xml:space="preserve">Nivel académico: profesional; profesión(es): ciencias sociales, administración ambiental, administración pública,contaduria pública, administración de empresas,ciencias humanas,profesional en ciencias economicas ,profesional en ciencias administrativas observación(es): profesional en NBC ciencias sociales y humanas,administración ambiental o economía, administración, contaduría y afines.. con 25 meses meses de experiencia profesional
</t>
  </si>
  <si>
    <t>FDRSCD-386-2025 (143161)</t>
  </si>
  <si>
    <t>511-2025-CPS-P (143161)</t>
  </si>
  <si>
    <t>https://community.secop.gov.co/Public/Tendering/OpportunityDetail/Index?noticeUID=CO1.NTC.8974898&amp;isFromPublicArea=True&amp;isModal=False</t>
  </si>
  <si>
    <t>CO1.BDOS.8948369</t>
  </si>
  <si>
    <t>CO1.PCCNTR.8474344</t>
  </si>
  <si>
    <t xml:space="preserve">ADICIÓN Y PRORROGA NÚMERO 1° AL CONTRATO DE PRESTACIÓN DE SERVICIOS NO. 511-2025-CPS-P (143161), CELEBRADO ENTRE EL FONDO DE DESARROLLO RURAL DE SUMAPAZ Y JOSE ALFREDO PIRAQUIVE RODRIGUEZ .CLÁUSULA PRIMERA. – ADICIONAR el Contrato De Prestación De Servicios No. 511-2025-CPS-P (143161), en la suma de CINCO MILLONES DOSCIENTOS CINCUENTA MIL PESOS M/CTE ($5.250.000) del rubro O230117459920242327 “Fortalecimiento Institucional y sedes administrativas”, de conformidad con las consideraciones aquí señaladas, para un total del contrato de DIECISIETE MILLONES OCHOCIENTOS CINCUENTA MIL PESOS M/CTE ($ 17.850.000).  CLÁUSULA SEGUNDA. - PRORROGAR el plazo de ejecución del Contrato De Prestación De Servicios No. 511-2025-CPS-P (143161), por el término de VEINTICINCO (25) DIAS a partir del VEINTIDÓS (22) DE DICIEMBRE de 2025 hasta el DIECISÉIS (16) DE ENERO 2026. </t>
  </si>
  <si>
    <t>1. Realizar la revisión exhaustiva de los estudios previos, DTS, ficha EBI y NO Hay de los procesos
contractuales asignados, con el fin de garantizar su calidad y precisión.
2. Realizar la solicitud de documentos de los contratos asignados en cumplimiento de las listas de chequeo que se encuentra en Matiz y verificar que cumplan con los requisitos legales para tramitar los procesos de contratación asignados.
3. Realizar la publicación de los procesos contractuales en sus diferentes etapas de manera correcta y oportuna en Secop II y SIPSE, asegurando la transparencia y accesibilidad de la información de acuerdo con la numeración de la lista de chequeo vigente.
4. Realizar las modificaciones, liquidaciones o cierres contractuales asignadas en cumplimiento del objeto contractual, garantizando que se ajusten a las necesidades y requerimientos del contrato.
5. Actualizar periódicamente la información en las matrices de contratación para garantizar su relevancia y precisión en SIVICOF.
6. Asistir a las reuniones, comités de contratación, capacitaciones, comités de seguimiento a la ejecución contractual y otros eventos relacionados, con el fin de garantizar la coordinación y el cumplimiento del objeto contractual.
7. Responder y absolver consultas, solicitudes de información, citaciones, derechos de petición y requerimientos que sobre los temas, materia del contrato, que pueda llegar a formular cualquier autoridad o particular, dentro de los términos establecidos por la ley.
8. Las demás que sean inherentes al cumplimiento del objeto contractual y/o que le sean asignadas por el Alcalde Local.</t>
  </si>
  <si>
    <t>nivel academico:profesional; profesion(es): derecho,profesional en cienciasadministrativas ,profesional en ciencias economicas ;observacion(es): título profesional en derecho, ciencias economicas,ciencias administrativas. con 24 meses de experiencia profesional</t>
  </si>
  <si>
    <t>FDRSCD-385-2025 (139086)</t>
  </si>
  <si>
    <t>512-2025-CPS-P (139086)</t>
  </si>
  <si>
    <t>GINELL CAMILA CUERVO BUITRAGO</t>
  </si>
  <si>
    <t>CO1.PCCNTR.8473271</t>
  </si>
  <si>
    <t>PRESTAR LOS SERVICIOS PROFESIONALES CON PLENA AUTONOMÍA TÉCNICA Y ADMINISTRATIVA PARA BRINDAR ACOMPAÑAMIENTO JURÍDICO EN LA FORMULACIÓN DE LOS PROCESOS DE CONTRATACIÓN Y ACTIVIDADES POSTCONTRACTUALES REQUERIDAS POR EL ÁREA DE GESTIÓN  DE DESARROLLO LOCAL DE LA ALCALDÍA LOCAL DE SUMAPAZ 2327</t>
  </si>
  <si>
    <t>1. Realizar la estructuración de los estudios previos, garantizando la coherencia y correspondencia entre los Documentos Tipo de Soporte (DTS), la ficha EBI y el respectivo proyecto de inversión.
2. Realizar los trámites pertinentes a través de la plataforma SIPSE de los procesos contractuales que le sean asignados.
3. Organizar la documentación y adelantar los trámites necesarios para la remisión de los procesos contractuales a la asistencia técnica de la Secretaría Distrital de Gobierno, a través de la Dirección para la Gestión del Desarrollo Local.
4. Entregar de manera oportuna, completa y conforme a los procedimientos de gestión del patrimonio documental, los expedientes contractuales en medio virtual y/o físico al archivo del Fondo de Desarrollo Regional y Social (FDRS) local en la etapa precontractual y, una vez perfeccionado el respectivo contrato, a gestión documental.
5. Adelantar los cierres de los procesos contractuales que le sean asignados.
6. Asistir a las reuniones, comités de contratación, capacitaciones, comités de seguimiento a la ejecución contractual y otros eventos relacionados, con el fin de garantizar la coordinación y el cumplimiento del objeto contractual.
7. Actualizar periódicamente la información en las matrices de contratación para garantizar su relevancia y precisión en el Sistema de Vigilancia y Control Financiero (SIVICOF).
8. Tramitar, dentro de los términos establecidos por la normatividad vigente, todas las comunicaciones internas y externas que le sean reasignadas a través del aplicativo de gestión documental ORFEO o delcorreo electrónico institucional, cumpliendo con los lineamientos de los procedimientos SAC-P001, GDIGPD-P003,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Las demás que sean inherentes al cumplimiento del objeto contractual y/o que le sean asignadas por el Alcalde Local.</t>
  </si>
  <si>
    <t>Nivel academico:profesional; profesion(es): derecho,profesional en ciencias administrativas ;</t>
  </si>
  <si>
    <t>FDRSCD-388-2025 (143325)</t>
  </si>
  <si>
    <t>513-2025-CPS-P (143325)</t>
  </si>
  <si>
    <t>https://community.secop.gov.co/Public/Tendering/OpportunityDetail/Index?noticeUID=CO1.NTC.8986817&amp;isFromPublicArea=True&amp;isModal=False</t>
  </si>
  <si>
    <t>CO1.BDOS.8958276</t>
  </si>
  <si>
    <t>CO1.PCCNTR.8481158</t>
  </si>
  <si>
    <t>PRESTAR SUS SERVICIOS PROFESIONALES ESPECIALIZADOS AL ÁREA DE GESTIÓN DE DESARROLLO LOCAL PARA APOYAR LA PLANEACIÓN, EJECUCIÓN Y SEGUIMIENTO A LOS PROYECTOS DE INFRAESTRUCTURA Y PUENTES. 2474</t>
  </si>
  <si>
    <t>1. Adelantar las etapas de formulación y elaboración de estudios previos de los proyectos de inversión que
le sean designados en el tema de Infraestructura vial y puentes.
2. Brindar acompañamiento en los procesos contractuales de los estudios previos elaborados de los
proyectos de Infraestructura vial y puentes (Responder las observaciones en cada etapa, proyectar
adendas, verificar y calificar propuestas).
3. Emitir los conceptos técnicos de infraestructura/obras y apoyar el seguimiento a la estabilidad de las
obras contratadas y/o recibidas por el FDL Sumapaz cuyas pólizas estén vigentes, en cumplimiento a la ley
80 de 1993, que trata de los Derechos y Deberes de las Entidades Estatales.
4.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5. Realizar la verificación técnica, administrativa y financiera de contratos de vigencias anteriores que se le asignen y que se encuentren en proceso de terminación para su respectiva liquidación.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</si>
  <si>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Nivel academico:especializado; profesion(es): profesional en gestion y desarrollo urbanos,arquitectura,ingeniería civil,gestión y desarrollo urbano; especializacion(es): especializacion en ingenieria de pavimentos; observacion(es): profesional nbc ingenieria, arquitectura, urbanismo y afines.título de postgrado afin con el objeto contractual.con 25 meses de experiencia profesional</t>
  </si>
  <si>
    <t>514-2025-CPS-AG (140663)</t>
  </si>
  <si>
    <t>ANGIE PAOLA PALACIOS CAMPOS</t>
  </si>
  <si>
    <t>CO1.PCCNTR.8482945</t>
  </si>
  <si>
    <t>FDRSCD-387-2025 (143114)</t>
  </si>
  <si>
    <t>515-2025-CPS-P (143114)</t>
  </si>
  <si>
    <t>https://community.secop.gov.co/Public/Tendering/OpportunityDetail/Index?noticeUID=CO1.NTC.9026610&amp;isFromPublicArea=True&amp;isModal=False</t>
  </si>
  <si>
    <t>CO1.BDOS.8994801</t>
  </si>
  <si>
    <t>CO1.PCCNTR.8513871</t>
  </si>
  <si>
    <t>PRESTAR LOS SERVICIOS PROFESIONALES
JURÍDICOS PARA APOYAR LOS ASUNTOS PRECONTRACTUALES, CONTRACTUALES Y POST-CONTRACTUALES DEL ÁREA DE
GESTIÓN DE DESARROLLO LOCAL DE LA ALCALDÍA LOCAL DE SUMAPAZ. 2327</t>
  </si>
  <si>
    <t>1993</t>
  </si>
  <si>
    <t xml:space="preserve">ADICIÓN Y PRORROGA NÚMERO 1° AL CONTRATO DE PRESTACIÓN DE SERVICIOS  NO. 515-2025 CPS-P (143114), CELEBRADO ENTRE EL FONDO DE DESARROLLO RURAL DE  SUMAPAZ Y MONICA YAQUELINE GONZALEZ CASTAÑEDA. CLÁUSULA PRIMERA. – ADICIONAR el Contrato De Prestación De Servicios No. 515-2025-CPS-P (143114), en 
la suma de DOS MILLONES OCHOCIENTOS OCHO MIL PESOS M/CTE ($2.808.000) del rubro O230117459920242327 “Fortalecimiento Institucional y sedes administrativas”, de conformidad con las consideraciones aquí señaladas, para un total del contrato de DIECISEIS MILLONES OCHOCIENTOS CUARENTA Y OCHO MIL PESOS M/CTE ($16.848.000).  
CLÁUSULA SEGUNDA. - PRORROGAR el plazo de ejecución del Contrato De Prestación De Servicios No. 515-2025-CPS-P (143114), por el término de DOCE (12) DIAS calendario a partir del CUATRO (04) de ENERO de 2026 y hasta el QUINCE (15) de ENERO de 2026. </t>
  </si>
  <si>
    <t>1. Brindar apoyo juridico a la Alcaldía local en temas de planeación, coordinación, ejecución, evaluación y
control sobre los procesos de contratación que se adelantan por la entidad de los proyectos de inversión y/o
gastos de funcionamiento que le sean asignados.
2. Apoyar a las diferentes áreas de la Administración local en la elaboración de estudios previos y demás
documentos precontractuales, así como atender las solicitudes de modificación contractual y demás
requerimientos que se le asigne, entregando al apoyo a la supervisión y al promotor de calidad, el cuadro de
reporte mensual (según modelo).
3. Verificar que los documentos que se tramitan dentro de los procesos de contratación que le sean
asignados, queden publicados de manera correcta y oportuna, efectuando el correspondiente seguimiento
en la plataforma que se ha implementado para tal fin (Secop 2), evidenciando así mismo, el cumplimiento
de la norma en lo referente a los términos de publicidad.
4. Entregar de manera oportuna, completa y conforme a los procedimientos de gestión del patrimonio
documental, los expedientes contractuales (virtual y/o físico) al archivo del FDRS local, de la etapa
precontractual y perfeccionado el respectivo contrato a gestión documental.
5. Elaborar los proyectos de actos administrativos que se le asignen y/o conceptuar sobre la juridicidad de
los que le sean designados.
6. Apoyar a la Alcaldía Local en la definición del monto y cubrimiento de riesgos de la póliza única de
cumplimiento exigida en la Ley, para garantizar la ejecución de los contratos.
7. Asistir a las reuniones, comités de contratación, capacitaciones, comités de seguimiento a la ejecución
contractual entre otros y hacer partes de los comités que delegue el alcalde.
8. Publicar los informes mensuales de actividades en la plataforma SECOP II, una vez efectuado el trámite
de pago por parte de la entidad contratante, conforme con las directrices impartidas por la supervisión del
contrato.
9. Las demás que sean inherentes al cumplimiento del objeto contractual y/o que le sean asignadas por el
Alcalde Local.</t>
  </si>
  <si>
    <t>Nivel  Academico:Profesional; PROFESION(ES): DERECHO; OBSERVACION(ES): Título profesional en Derecho, con tarjeta profesional vigente.
Con 24 meses de experiencia profesional.</t>
  </si>
  <si>
    <t>FDRSCD-390-2025 (143117)</t>
  </si>
  <si>
    <t>https://community.secop.gov.co/Public/Tendering/OpportunityDetail/Index?noticeUID=CO1.NTC.9027604&amp;isFromPublicArea=True&amp;isModal=False</t>
  </si>
  <si>
    <t>CO1.BDOS.8998594</t>
  </si>
  <si>
    <t>1. Brindar apoyo juridico a la Alcaldía local en temas de planeación, coordinación, ejecución, evaluación y
control sobre los procesos de contratación que se adelantan por la entidad de los proyectos de inversión y/o
gastos de funcionamiento que le sean asignados.
2. Apoyar a las diferentes áreas de la Administración local en la elaboración de estudios previos y demás
documentos precontractuales, así como atender las solicitudes de modificación contractual y demás
requerimientos que se le asigne, entregando al apoyo a la supervisión y al promotor de calidad, el cuadro de
reporte mensual (según modelo).
3. Verificar que los documentos que se tramitan dentro de los procesos de contratación que le sean
asignados, queden publicados de manera correcta y oportuna, efectuando el correspondiente seguimiento
en la plataforma que se ha implementado para tal fin (Secop 2), evidenciando así mismo, el cumplimiento
de la norma en lo referente a los términos de publicidad.
4. Entregar de manera oportuna, completa y conforme a los procedimientos de gestión del patrimonio
documental, los expedientes contractuales (virtual y/o físico) al archivo del FDRS local, de la etapa precontractual y perfeccionado el respectivo contrato a gestión documental.
5. Elaborar los proyectos de actos administrativos que se le asignen y/o conceptuar sobre la juridicidad de los que le sean designados.
6. Apoyar a la Alcaldía Local en la definición del monto y cubrimiento de riesgos de la póliza única de cumplimiento exigida en la Ley, para garantizar la ejecución de los contratos.
7. Asistir a las reuniones, comités de contratación, capacitaciones, comités de seguimiento a la ejecución contractual entre otros y hacer partes de los comités que delegue el alcalde.
8. Publicar los informes mensuales de actividades en la plataforma SECOP II, una vez efectuado el trámitede pago por parte de la entidad contratante, conforme con las directrices impartidas por la supervisión del contrato.
9. Las demás que sean inherentes al cumplimiento del objeto contractual y/o que le sean asignadas por el Alcalde Local.</t>
  </si>
  <si>
    <t>nivel academico:profesional; profesion(es): derecho; observacion(es): título profesional en derecho, con tarjeta profesional vigente.con 24 meses de experiencia profesional.</t>
  </si>
  <si>
    <t>517-2025-CPS-P (143117)</t>
  </si>
  <si>
    <t>CO1.PCCNTR.8513958</t>
  </si>
  <si>
    <t>1986</t>
  </si>
  <si>
    <t xml:space="preserve">ADICIÓN Y PRORROGA NÚMERO 1° AL CONTRATO DE PRESTACIÓN DE SERVICIOS NO. 517-2025-CPS-P (143117) CELEBRADO ENTRE EL FONDO DE DESARROLLO RURAL DE SUMAPAZ Y MIRYAN CRISTINA PARRA DUQUE .CLÁUSULA SEGUNDA. – ADICIONAR el Contrato De Prestación De Servicios No. 517-2025-CPS-P (143117), en la suma de DOS MILLONES OCHOCIENTOS OCHO MIL PESOS M/CTE ($2.808.000) del rubro O230117459920242327 “Fortalecimiento Institucional y sedes administrativas”, de conformidad con las consideraciones aquí señaladas, para un total del contrato de TRECE MILLONES TRESCIENTOS TREINTA Y OCHO MIL PESOS M/CTE ($13.338.000).  CLÁUSULA TERCERA. - PRORROGAR el plazo de ejecución del Contrato De Prestación De Servicios No. 517-2025-CPS-P (143117), por el término de DOCE (12) DIAS calendario a partir del VEINTE (20) DE DICIEMBRE DE 2025 HASTA EL TREINTA Y UNO (31) DE DICIEMBRE DE 2025.  </t>
  </si>
  <si>
    <t>518-2025-CPS-P (143161)</t>
  </si>
  <si>
    <t>CO1.PCCNTR.8509137</t>
  </si>
  <si>
    <t>2015</t>
  </si>
  <si>
    <t>ADICIÓN Y PRORROGA NÚMERO 1° AL CONTRATO DE PRESTACIÓN DE SERVICIOS No. 518-2025 CPS-P (143161), CELEBRADO ENTRE EL FONDO DE DESARROLLO RURAL DE SUMAPAZ Y OSCAR ANDRES CONTECHA PANIAGUA .CLÁUSULA PRIMERA. – ADICIONAR el Contrato De Prestación De Servicios No. 518-2025 CPS-P (143161), en la suma DOS MILLONES CIEN MIL PESOS M/CTE ($2.100.000), del rubro O230117459920242327 “Fortalecimiento Institucional y sedes administrativas”, de conformidad con las consideraciones aquí señaladas, para un total del contrato de CATORCE MILLONES SETECIENTOS MIL PESOS M/CTE ($ 14.700.000)</t>
  </si>
  <si>
    <t>Nivel academico:profesional; profesion(es): derecho,profesional en cienciasadministrativas ,profesional en ciencias economicas ;observacion(es): título profesional en derecho, ciencias economicas,ciencias administrativas. con 24 meses de experiencia profesional</t>
  </si>
  <si>
    <t>519-2025-CPS-P (143161)</t>
  </si>
  <si>
    <t>CO1.PCCNTR.8490957</t>
  </si>
  <si>
    <t>2014</t>
  </si>
  <si>
    <t xml:space="preserve">ADICIÓN Y PRORROGA NÚMERO 1° AL CONTRATO DE PRESTACIÓN DE SERVICIOS  NO. 519-2025-CPS-P (143161), CELEBRADO ENTRE EL FONDO DE DESARROLLO RURAL DE SUMAPAZ Y ALEJANDRA LIZETH VARGAS MONTEALEGRE.CLÁUSULA PRIMERA. – ADICIONAR el Contrato De Prestación De Servicios No. 519-2025-CPS-P (143161), en 
la suma de TRES MILLONES CIENTO CINCUENTA MIL PESOS M/CTE ($3.150.000) del rubro 
O230117459920242327 “Fortalecimiento Institucional y sedes administrativas”, de conformidad con las consideraciones aquí señaladas, para un total del contrato de QUINCE MILLONES SETECIENTOS CINCUENTA MIL PESOS M/CTE ($15.750.000).  CLÁUSULA SEGUNDA. - PRORROGAR el plazo de ejecución del Contrato De Prestación De Servicios No. 519
2025-CPS-P (143161), por el término de QUINCE (15) DÍAS calendario a partir del Veintiocho (28) de DICIEMBRE de 2025 y hasta el Once (11) de ENERO de 2026.  </t>
  </si>
  <si>
    <t>520-2025-CPS-AG (140663)</t>
  </si>
  <si>
    <t>CO1.PCCNTR.8490561</t>
  </si>
  <si>
    <t>PRESTAR SUS SERVICIOS DE APOYO EN EL DESARROLLO DE LAS ACTIVIDADES DE CAMPO REQUERIDAS EN LOS PROYECTOS DE RESTAURACIÓN ECOLÓGICA Y RESIDUOS SÓLIDOS DE LOCALIDAD DE SUMAPAZ. 2671.</t>
  </si>
  <si>
    <t>FDRSCD-391-2025 (143332)</t>
  </si>
  <si>
    <t>521-2025-CPS-P (143332)</t>
  </si>
  <si>
    <t>https://community.secop.gov.co/Public/Tendering/OpportunityDetail/Index?noticeUID=CO1.NTC.9019526&amp;isFromPublicArea=True&amp;isModal=False</t>
  </si>
  <si>
    <t>CO1.BDOS.8979455</t>
  </si>
  <si>
    <t>CO1.PCCNTR.8508528</t>
  </si>
  <si>
    <t>PRESTAR LOS SERVICIOS PROFESIONALES ESPECIALIZADOS PARA APOYAR AL DESPACHO DE LA ALCALDÍA LOCAL DE SUMAPAZ, EN LOS PROCESOS JURÍDICOS, LEGALES Y CONTRACTUALES EN CUMPLIMIENTO AL PLAN DE DESARROLLO LOCAL</t>
  </si>
  <si>
    <t xml:space="preserve"> 1. Adelantar elaboración, verificación y ejecución de los procesos legales, jurídicos, administrativos,precontractuales, contractuales y post contractuales que le sean asignados con conocimiento y aplicación de los principios que regulan la contratación estatal y la función administrativa contemplados en la Constitución Política y en la Ley.
 2. Realizar el análisis, revisión, elaboración, presentación, respuestas o documentación y seguimiento de la información, solicitada por los entes de control, entidades públicas y/o privadas y comunidad en general, de conformidad con la normatividad existente para la materia y dentro de los plazos y términos establecidos por la misma.  
3. Realizar la verificación de los actos administrativos de trámite o de fondo, que requieran la firma del Alcalde Local. 
4. Realizar el análisis y revisión de los Estudios Previos y liquidaciones, que por competencia el ordenador del gasto le asigne, garantizando la correcta aplicación de normas y procedimientos técnicos, administrativos y legales vigentes. 
5. Asistir a las reuniones de comités de contratación, comités de seguimiento a la ejecución contractual, capacitaciones entre otros que le designe el despacho del Alcalde(sa) Local.
 6.    Las demás que sean inherentes al cumplimiento del objeto contractual y/o que le sean asignadas por elAlcalde Local.</t>
  </si>
  <si>
    <t>Nivel academico: especializado; profesion(es): derecho; especializacion(es): derecho administrativo,gestión pública,máster universitario en derecho internacional; observacion(es): título profesional en derecho con especialización en gestión pública o derecho internacional o administrativo. con tarjeta profesional vigente. con 25 meses de experiencia profesional</t>
  </si>
  <si>
    <t xml:space="preserve"> Dos años,un mes de experiencia profesional</t>
  </si>
  <si>
    <t>FDRSCD-392-2025 (140677)</t>
  </si>
  <si>
    <t>522-2025-CPS-P (140677)</t>
  </si>
  <si>
    <t>https://community.secop.gov.co/Public/Tendering/OpportunityDetail/Index?noticeUID=CO1.NTC.9001455&amp;isFromPublicArea=True&amp;isModal=False</t>
  </si>
  <si>
    <t>CO1.BDOS.8975090</t>
  </si>
  <si>
    <t>CO1.PCCNTR.8496457</t>
  </si>
  <si>
    <t>PRESTAR SERVICIOS PROFESIONALES PARA APOYAR LA GESTIÓN DE PROYECTOS DE EDUCACIÓN AMBIENTAL, ASÍ COMO EL ESTUDIO DE LA RELACIÓN DE LOS SISTEMAS BIOLÓGICOS CON LAS ACTIVIDADES DE CONSERVACIÓN, RESTAURACIÓN Y APROVECHAMIENTO SOSTENIBLE DE LOS RECURSOS NATURALES EN LA LOCALIDAD DE SUMAPAZ. 2671</t>
  </si>
  <si>
    <t>1. Fortalecer el desarrollo de las metodologías de las acciones y actividades comunitarias en el marco de
 los procesos  de educación ambiental, conforme a la normatividad nacional, distrital y local ambiental
 establecida.
 2. Ejecutar las actividades de reconocimiento, identificación, caracterización y diagnóstico de las áreas
 potenciales de conservación y protección para la ordenación ambiental de fincas, en la localidad de
 Sumapaz.
 3. Realizar y entregar los registros, actas, bases de datos, anexos, entre otros soportes de cada una de las actividades desarrolladas en las actividades de educación y ordenamiento ambientales en finca.
 4. Programar, apoyar y ejecutar las actividades de educación ambiental en marco de los proyectos de inversión del equipo agroambiental.
 5. Asistir a los espacios reuniones comunitarias y/o jornadas de capacitación programadas por parte de la
 administración, así mismo apoyar proceso de convocatoria de jornadas de capacitación para la
 implementación de programas y proyectos que se requieran.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</si>
  <si>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profesional; profesion(es): ingeniería agronómica,ingeniería ambiental,ingenieria ambiental y sanitaria,biologia ambiental,ingeniería del desarrollo ambiental,ecología, biología,ingeniería forestal; observacion(es): profesional: nbc del área de la ingeniería agronomica, ingenieria ambiental, ecología, ingeniería forestal,biología,ingenieria ambiental y sanitaria, ingeniería del desarrollo ambiental,biologia ambienta y afines  Sin experiencia profesional</t>
  </si>
  <si>
    <t>FDRSCD-393-2025 (138181)</t>
  </si>
  <si>
    <t>523-2025-CPS-P (138181)</t>
  </si>
  <si>
    <t>https://community.secop.gov.co/Public/Tendering/OpportunityDetail/Index?noticeUID=CO1.NTC.9017703&amp;isFromPublicArea=True&amp;isModal=False</t>
  </si>
  <si>
    <t>CO1.BDOS.8976149</t>
  </si>
  <si>
    <t>CO1.PCCNTR.8504860</t>
  </si>
  <si>
    <t>PRESTAR LOS SERVICIOS PROFESIONALES JURÍDICOS PARA APOYAR LOS ASUNTOS PRECONTRACTUALES, CONTRACTUALES Y POST-CONTRACTUALES DEL ÁREA DE GESTIÓN DE DESARROLLO LOCAL DE LA ALCALDÍA LOCAL DE SUMAPAZ PLANEACIÓN 2327</t>
  </si>
  <si>
    <t xml:space="preserve"> 1. Brindar apoyo jurídico a la Alcaldía Local en temas relacionados con la planeación, estructuración,
 ejecución, evaluación y control de los procesos de contratación asociados a proyectos de inversión y/o
 gastos de funcionamiento que le sean asignados.
 2. Asistir a las diferentes áreas de la Administración Local en la elaboración de estudios previos y demás
 documentos precontractuales; atender solicitudes de modificación contractual y otros requerimientos
 asignados, entregando al apoyo a la supervisión y al promotor de calidad el cuadro de reporte mensual
 correspondiente, conforme al modelo establecido.
 3. Verificar que los documentos generados en los procesos de contratación que le sean asignados se
 publiquen de manera correcta y oportuna, realizando el seguimiento respectivo en la plataforma SECOP II,
 y asegurando el cumplimiento de los términos de publicidad exigidos por la normatividad vigente.
 4. Entregar de forma oportuna, completa y conforme a los procedimientos de gestión del patrimonio
 documental, los expedientes contractuales (en formato físico y/o digital) al archivo del Fondo de Desarrollo
 Rural de Sumapaz, tanto en la etapa precontractual como una vez perfeccionado el respectivo contrato.
 5. Elaborar proyectos de actos administrativos y conceptuar sobre la juridicidad de aquellos documentos
 que le sean asignados, de acuerdo con las solicitudes de la administración local.
 6. Apoyar a la Alcaldía Local en la definición del monto y cobertura de los riesgos de la póliza única de
 cumplimiento exigida por la ley, con el fin de garantizar la adecuada ejecución de los contratos.
 7. Asistir a reuniones, comités de contratación, comités de seguimiento a la ejecución contractual,
 capacitaciones y demás espacios que le sean asignados o a los que sea convocado, incluidos aquellos en
 los que actúe por delegación del alcalde local.
 8.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9. Publicar los informes mensuales de actividades en la plataforma SECOP II, una vez se haya efectuado el
 trámite de pago por parte de la entidad contratante, conforme con las directrices impartidas por la
 supervisión del contrato.
 10. Cumplir con las demás funciones que sean inherentes al objeto contractual o que le sean asignadas por
 el alcalde local o la supervisión del contrato.</t>
  </si>
  <si>
    <t>Nivel academico: profesional; profesion(es): derecho,profesional en ciencias economicas ,profesional en ciencias administrativas ; observacion(es): título profesional en derecho, ciencias economicas, ciencias administrativas y afines con 24 meses de experiencia profesional</t>
  </si>
  <si>
    <t>FDRSCD-394-2025 (141064)</t>
  </si>
  <si>
    <t>524-2025-CPS-P (141064)</t>
  </si>
  <si>
    <t xml:space="preserve"> LYDA MAYERLY PEÑA CASTILLO</t>
  </si>
  <si>
    <t>https://community.secop.gov.co/Public/Tendering/OpportunityDetail/Index?noticeUID=CO1.NTC.9016428&amp;isFromPublicArea=True&amp;isModal=False</t>
  </si>
  <si>
    <t>CO1.BDOS.8987104</t>
  </si>
  <si>
    <t>CO1.PCCNTR.8503880</t>
  </si>
  <si>
    <t>PRESTAR SERVICIOS PROFESIONALES DE APOYO Y ARTICULACIÓN INTERINSTITUCIONAL PARA LA GESTIÓN TERRITORIAL, LA PARTICIPACIÓN CIUDADANA, LA CONVIVENCIA, LA SEGURIDAD HUMANA, LA PREVENCIÓN DE CONFLICTOS, LA PROMOCIÓN DE LOS DERECHOS HUMANOS Y EL DIÁLOGO SOCIAL, EN EL MARCO DEL PROYECTO POR UNA MEJOR CONVIVENCIA EN SUMAPAZ. 2230</t>
  </si>
  <si>
    <t>1.Apoyar el diseño e implementación de procesos formativos orientados a la promoción de una cultura de derechos humanos y de convivencia pacífica en el territorio, en el marco de la Escuela de Derechos Humanos de la localidad. 2.Participar en la planeación, ejecución y seguimiento de acciones pedagógicas y comunitarias, que contribuyan al cumplimiento de las metas locales en formación en derechos humanos y ciudadanía. 3. Acompañar estrategias de diálogo social y resolución pacífica de conflictos, incorporando los enfoques territorial y diferencial, con participación activa de actores sociales y comunitarios. 4. Brindar asistencia técnica en la articulación interinstitucional e intersectorial, orientada a la promoción, protección y garantía de los derechos humanos, de conformidad con los lineamientos del Plan de Desarrollo Local y Distrital. 5. Elaborar informes de seguimiento y productos técnicos que sean requeridos por el equipo de supervisión del contrato, en atención a la naturaleza de sus funciones. 6. Participar en espacios de coordinación, seguimiento y evaluación de iniciativas locales relacionadas con la convivencia, el diálogo social y la gestión territorial desde un enfoque de derechos humanos. 7. Contribuir a la atención y seguimiento de requerimientos ciudadanos, peticiones institucionales y compromisos derivados de las acciones en materia de derechos humanos, diálogo social y participación, utilizando herramientas tecnológicas y canales oficiales de comunicación. 8. Acompañar a la Alcaldía Local en escenarios comunitarios, espacios de movilización social, ejercicios de protesta y eventos de aglomeración pública, que puedan generar tensiones en la convivencia, promoviendo el diálogo, la articulación interinstitucional y la resolución pacífica de conflictos. 9. Tramitar oportunamente todas las comunicaciones internas y externas que le sean reasignadas a través del aplicativo de gestión documental ORFEO o del correo electrónico institucional, dando cumplimiento a la normatividad vigente y a los lineamientos establecidos en los procedimientos SAC-P001, GDI-GPD-P003, GDI-GPD-P004, el instructivo GDI-GPD-IN002 y demás directrices relacionadas con la gestión documental de la Secretaría Distrital de Gobierno. 10. Publicar los informes mensuales de actividades en SECOP II, una vez se haya efectuado el trámite de pago por parte de la entidad contratante, conforme a las directrices impartidas por la supervisión del contrato. 11. Cumplir con las demás obligaciones que demande la Administración Local, siempre que correspondan a la naturaleza del contrato y resulten necesarias para la consecución del objeto contractual.</t>
  </si>
  <si>
    <t>FDRSCD-395-2025 (141240)</t>
  </si>
  <si>
    <t>525-2025-CPS-P (141240)</t>
  </si>
  <si>
    <t xml:space="preserve">JEISSON AUGUSTO CASTELLANOS SANABRIA </t>
  </si>
  <si>
    <t>https://community.secop.gov.co/Public/Tendering/OpportunityDetail/Index?noticeUID=CO1.NTC.9019519&amp;isFromPublicArea=True&amp;isModal=False</t>
  </si>
  <si>
    <t>CO1.BDOS.8987018</t>
  </si>
  <si>
    <t>CO1.PCCNTR.8508258</t>
  </si>
  <si>
    <t>PRESTAR SERVICIOS PROFESIONALES COMO DOCENTE DEPORTIVO PARA LA FORMACIÓN INTEGRAL Y DEPORTIVA DE LAS NIÑAS, NIÑOS, ADOLESCENTES Y APOYAR LOS TEMAS DE RECREACIÓN Y DEPORTE QUE SE EJECUTE EL FONDO DE DESARROLLO DE SUMAPAZ. 2388</t>
  </si>
  <si>
    <t>1. Realizar un diagnóstico inicial sobre los antecedentes, condiciones médicas, habilidades y nivel de formación deportiva de los niños, niñas y jóvenes participantes, así como planear quincenalmente las actividades a desarrollar y sistematizar la información recopilada. 2. Elaborar y ejecutar el Plan de Trabajo, orientado al cumplimiento de capacitación de personas en campos deportivos y la vinculación efectiva de la comunidad en actividades recreo-deportivas, de acuerdo con las iniciativas comunitarias priorizadas. Este plan deberá incluir la reactivación y fortalecimiento de los comités deportivos veredales. 3. Diseñar, aplicar y actualizar herramientas pedagógicas y técnicas (tales como formatos de asistencia, guías metodológicas, test deportivos, entre otros) para procesos de formación en temas deportivos, dirigidas a la población beneficiaria. 4. Desarrollar sesiones de formación deportiva con enfoque pedagógico, adaptadas a las habilidades y necesidades de los beneficiarios identificadas en el diagnóstico, cumpliendo con los horarios, intensidades, lugares y condiciones definidas por el Fondo de Desarrollo Rural de Sumapaz ¿ FDRS. Deberá entregar reportes de asistencia, resultados de evaluación y seguimiento a procesos individuales. 5. Realizar el seguimiento y evaluación continua del proceso de los participantes, informando periódicamente el avance, número de inscritos, tasas de deserción, disponibilidad de cupos y situaciones especiales que afecten el desarrollo de las actividades. 6. Participar activamente en reuniones, comités, capacitaciones, eventos institucionales y demás espacios de articulación sectorial, representando a la Alcaldía Local cuando sea requerido y asumiendo responsabilidades designadas en los mismos. 7. Asistir de manera obligatoria a todas las reuniones presenciales o virtuales que sean convocadas por el alcalde local, el equipo de la Alcaldía del Fondo de Desarrollo Rural de Sumapaz o cualquier autoridad distrital o local competente, relacionadas con el objeto contractual. 8. Cumplir con las demás funciones y responsabilidades que le sean asignadas por la supervisión del contrato o por la administración local, siempre que guarden relación directa con el objeto contractual y sean necesarias para su cumplimiento.</t>
  </si>
  <si>
    <t>Nivel academico: profesional; profesion(es): ciencias sociales,ciencias de la educación,ciencias humanas; observacion(es): profesional nbc ciencias de la educacion, o ciencias sociales y humanas. sin experiencia profesional sin experiencia profesional</t>
  </si>
  <si>
    <t>FDRSCD-396-2025 (138180)</t>
  </si>
  <si>
    <t>526-2025-CPS-P (138180)</t>
  </si>
  <si>
    <t>https://community.secop.gov.co/Public/Tendering/OpportunityDetail/Index?noticeUID=CO1.NTC.9017185&amp;isFromPublicArea=True&amp;isModal=False</t>
  </si>
  <si>
    <t>CO1.BDOS.8991657</t>
  </si>
  <si>
    <t>CO1.PCCNTR.8504857</t>
  </si>
  <si>
    <t>PRESTACIÓN DE SERVICIOS PROFESIONALES ESPECIALIZADOS PARA LA ESTRUCTURACIÓN Y GESTIÓN DE LOS PROCESOS Y PROCEDIMIENTOS CONTRACTUALES JURÍDICOS; ASÍ COMO, LOS TRÁMITES Y ACTUACIONES ADMINISTRATIVAS QUE SEAN ASIGNADA 2327</t>
  </si>
  <si>
    <t xml:space="preserve"> 1. Apoyo jurídico a la Alcaldía Local en temas estructura y/o revisión  de los procesos de contratación
 asociados a proyectos de inversión y/o gastos de funcionamiento que le sean asignados.
 2. Asistir a las diferentes áreas de la Administración Local en la elaboración de estudios previos y demás
 documentos precontractuales.
 3. Apoyar en la elaboración y/o revisión de las solicitudes de modificación contractual y otros requerimientos
 asignados.
 4. Verificar que los documentos generados en los procesos de contratación que le sean asignados se
 publiquen de manera correcta y oportuna, realizando el seguimiento respectivo en la plataforma SECOP II,
 y asegurando el cumplimiento de los términos de publicidad exigidos por la normatividad vigente.
 5. Entregar de forma oportuna, completa y conforme a los procedimientos de gestión del patrimonio
 documental, los expedientes contractuales (en formato físico y/o digital) al archivo del Fondo de Desarrollo
 Rural de Sumapaz, tanto en la etapa precontractual como una vez perfeccionado el respectivo contrato.
 6. Elaborar proyectos de actos administrativos y conceptuar sobre la juridicidad de aquellos documentos
 que le sean asignados, de acuerdo con las solicitudes del FDRS.
 7. Apoyar al FDRS en la revisión y aprobación de pólizas con el respectivo diligenciamiento de documentos
 que está en matiz y secop II.
 8. Asistir a reuniones, comités de contratación, comités de seguimiento a la ejecución contractual,
 capacitaciones y demás espacios que le sean asignados o a los que sea convocado, incluidos aquellos en
 los que actúe por delegación del alcalde local.
 9.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10. Publicar los informes mensuales de actividades en la plataforma SECOP II, una vez se haya efectuado
 el trámite de pago por parte de la entidad contratante, conforme con las directrices impartidas por la
 supervisión del contrato.
 11. Cumplir con las demás funciones que sean inherentes al objeto contractual o que le sean asignadas por
 el alcalde local o la supervisión del contrato.</t>
  </si>
  <si>
    <t>Nivel academico: especializado; profesion(es): derecho; especializacion(es): derecho contractual,especializacion en gerencia en salud ocupacional,especializacion en derecho administrativo, especialización en gerencia para el manejo de los recursos naturales del medio ambiente y prevención de desastres,derecho administrativo y constitucional;observacion(es): titulo profesional en derecho con especialización derecho administrativo o contratación  con 30 meses de experiencia profesional</t>
  </si>
  <si>
    <t>Dos años,seis meses de experiencia profesional</t>
  </si>
  <si>
    <t>FDRSCD-397-2025 (143295)</t>
  </si>
  <si>
    <t>527-2025-CPS-P (143295)</t>
  </si>
  <si>
    <t>https://community.secop.gov.co/Public/Tendering/OpportunityDetail/Index?noticeUID=CO1.NTC.9029214&amp;isFromPublicArea=True&amp;isModal=False</t>
  </si>
  <si>
    <t>CO1.BDOS.9004359</t>
  </si>
  <si>
    <t>CO1.PCCNTR.8515801</t>
  </si>
  <si>
    <t>PRESTAR LOS SERVICIOS PROFESIONALES ESPECIALIZADOS PARA GESTIONAR LOS PROYECTOS DE INVERSIÓN DE INFRAESTRUCTURA VIAL, QUE SE EJECUTAN CON LOS RECURSOS DEL FONDO DE DESARROLLO RURAL DE SUMAPAZ 2289</t>
  </si>
  <si>
    <t xml:space="preserve">ADICIÓN Y PRORROGA NÚMERO 1° AL CONTRATO DE PRESTACIÓN DE SERVICIOS No. 527-2025 CPS-P (143295), CELEBRADO ENTRE EL FONDO DE DESARROLLO RURAL DE SUMAPAZ Y FREDY SILVA VARGAS CLÁUSULA PRIMERA. – ADICIONAR el Contrato De Prestación De Servicios No. 527-2025 CPS-P (143295), en la suma de SIETE MILLONES TRESCIENTOS TREINTA Y TRES MIL PESOS M/CTE ($7.333.333), del rubro O230117459920242289 “Movilidad para Sumapaz”, de conformidad con las consideraciones aquí señaladas, para un total del contrato de VEINTIDOS MILLONES TRESCIENTOS TREINTA Y TRES MIL TRESCIENTOS TREINTA Y TRES PESOS M/CTE ($ $ 22.333.333). CLÁUSULA SEGUNDA. - PRORROGAR el plazo de ejecución del Contrato De Prestación De Servicios No. 527-2025 CPS-P (143295), por el término de VEINTITRÉS (23) DÍAS calendarios a partir del VEINTIDOS (22) de DICIEMBRE de 2025 y hasta el TRECE (13) de ENERO de 2026.  </t>
  </si>
  <si>
    <t xml:space="preserve"> 1. Realizar las etapas de formulación y elaboración estudios previos de los proyectos de inversión a ejecutar
 en el tema de Infraestructura y Malla Vial, apoyando los procesos contractuales que se ejecuten con base
 en ellos (Responder las observaciones en cada etapa, proyectar adendas, verificar y calificar propuestas,
 entre otros)
 2. Realizar el seguimiento a la ejecución de los contratos (Apoyo a la supervisión, análisis de informes,
 modificaciones contractuales, programación de PAC), que le sean designados del Sector de Infraestructura
 y Malla Vial.
 3. Apoyar y orientar las gestiones de los profesionales que manejan el tema de Infraestructura y Malla Vial a
 ejecutar, en la elaboración y estudio de documentos, informes y demás acciones requeridas para la
 adecuada gestión de infraestructura local.
 4. Brindar apoyo en la elaboración de informes, respuestas a derechos de petición y demás requerimientos,
 solicitados por los órganos de control, entidades y comunidad en general, de conformidad con la
 normatividad vigente y dentro de los plazos y términos.
 5. Realizar el seguimiento a la estabilidad de las obras contratadas y/o recibidas por el FDL Sumapaz cuyas
 pólizas estén vigentes, en cumplimiento a la ley 80 de 1993, que trata de los Derechos y Deberes de las
 Entidades Estatales.
 6. Asistir a los espacios de participación del sector que le sean designados, a las reuniones, comités de
 contratación, capacitaciones, comités de seguimiento entre otros y hacer parte de los comités que le
 delegue el Alcalde Local o quien haga sus veces.
 7. Realizar la verificación técnica, administrativa y financiera de contratos de vigencias anteriores que se le
 asignen y que se encuentren en proceso de terminación para su respectiva liquidación.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</si>
  <si>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especializado; profesion(es): ingeniería civil; especializacion (es): especialista en gerencia de proyectos; observacion(es): profesional nbc ingenieria civil y afines. con título de postgrado en gerencia de proyectos. con 73 meses de experiencia profesional</t>
  </si>
  <si>
    <t>FDRSCD-398-2025 (138231)</t>
  </si>
  <si>
    <t>528-2025-CPS-P (138231)</t>
  </si>
  <si>
    <t>https://community.secop.gov.co/Public/Tendering/OpportunityDetail/Index?noticeUID=CO1.NTC.9023063&amp;isFromPublicArea=True&amp;isModal=False</t>
  </si>
  <si>
    <t>CO1.BDOS.8996682</t>
  </si>
  <si>
    <t>CO1.PCCNTR.8510384</t>
  </si>
  <si>
    <t>PRESTAR LOS SERVICIOS PROFESIONALES PARA APOYAR LA PLANEACIÓN, SEGUIMIENTO, EJECUCIÓN Y CONTROL DE LOS PROYECTOS AMBIENTALES Y DE DESARROLLO RURAL SOSTENIBLE DEL FONDO DE DESARROLLO RURAL DE SUMAPAZ. 2671.</t>
  </si>
  <si>
    <t>1. Ejecutar actividades de reconocimiento, identificación, caracterización y diagnóstico de áreas potenciales de conservación y protección para la ordenación ambiental de fincas en la localidad de Sumapaz.
2. Registrar y entregar actas, bases de datos, hojas de vida, anexos y demás soportes correspondientes a las actividades desarrolladas.
3. Elaborar e implementar esquemas, diseños, metodologías y acciones de intervención en ordenamiento ambiental de finca, enfocados en la gestión ambiental, conservación y protección de los recursos naturales de la localidad de Sumapaz.
4. Formular estrategias orientadas al fortalecimiento de procesos productivos con enfoque apícola y sistemas asociados, que contribuyan al desarrollo sostenible, la diversificación productiva y la conservaciónde los recursos naturales en la localidad de Sumapaz.
5. Atender los requerimientos, solicitudes y reportes de información en materia de gestión ambiental externa
solicitados por entidades distritales, nacionales, entes de control y comunidad, ya sea de manera directa o
mediante el aplicativo de Gestión Documental de la entidad.
6. Participar en reuniones concertadas, citadas o designadas para tratar temas relacionados con la gestión
ambiental y el desarrollo sostenible junto con entidades locales, distritales, nacionales, organizaciones
ambientales y/o sociales.
7. Tramitar, dentro de los términos establecidos en la normatividad vigente, todas las comunicaciones
externas e internas que le sean reasignadas a través del Aplicativo de Gestión Documental ORFEO o del
correo electrónico institucional, garantizando el cumplimiento de los procedimientos SAC-P001¿Procedimiento para la gestión de los requerimientos presentados por la ciudadanía¿, GDI-GPD-P003
¿Producción Documental¿, GDI-GPD-P004 ¿Procedimiento de Gestión y Trámite Documental¿, el
instructivo GDI-GPD-IN002 ¿Instrucciones para el trámite de Radicación, Digitalización y Reparto de las
Comunicaciones en el Centro de Documentación e Información ¿ CDI¿, y demás lineamientos relacionados
con el proceso de Gestión de Patrimonio Documental de la Secretaría Distrital de Gobierno.
8. Realizar la publicación de los informes mensuales de actividades en el aplicativo SECOP II, una vez se
haya efectuado el trámite de pago por parte de la entidad contratante, conforme con las directrices
establecidas por la supervisión del contrato.
9. Las demás que demande la administración local que corresponda a la naturaleza del contrato y que sean
necesarias para la consecución del fin del objeto contractual</t>
  </si>
  <si>
    <t>Nivel academico:profesional; profesion(es): ecología,medicina veterinaria yzootecnia,zootecnia,ingeniería ambiental,ingeniería forestal,biología,ingenieria ambiental y sanitaria,ingenieria agroforestal,ingeniería del desarrollo ambiental,biologiaaplicada; observacion(es):</t>
  </si>
  <si>
    <t>FDRSCD-399-2025 (143271)</t>
  </si>
  <si>
    <t>529-2025-CPS-P (143271)</t>
  </si>
  <si>
    <t>https://community.secop.gov.co/Public/Tendering/OpportunityDetail/Index?noticeUID=CO1.NTC.9036718&amp;isFromPublicArea=True&amp;isModal=False</t>
  </si>
  <si>
    <t>CO1.BDOS.9006848</t>
  </si>
  <si>
    <t>CO1.PCCNTR.8520477</t>
  </si>
  <si>
    <t>PRESTAR LOS SERVICIOS PROFESIONALES ESPECIALIZADOS PARA LA ESTRUCTURACIÓN Y GESTIÓN DE LOS PROCESOS Y PROCEDIMIENTOS CONTRACTUALES JURÍDICOS, ASÍ COMO LOS TRÁMITES Y ACTUACIONES ADMINISTRATIVAS QUE SEAN ASIGNADAS. 2327</t>
  </si>
  <si>
    <t>2011</t>
  </si>
  <si>
    <t xml:space="preserve">ADICIÓN Y PRORROGA NÚMERO 1° AL CONTRATO DE PRESTACIÓN DE SERVICIOS No. 529-2025 CPS-P (143271), CELEBRADO ENTRE EL FONDO DE DESARROLLO RURAL DE SUMAPAZ Y JENY MARCELA REINA WILCHES.CLÁUSULA PRIMERA. – ADICIONAR el Contrato De Prestación De Servicios No. 529-2025 CPS-P (143271), en la suma de DOS MILLONES NOVECIENTOS TREINTA Y NUEVE MIL M/CTE ($ 2.939.000), del rubro O230117459920242327 “Fortalecimiento Institucional y sedes administrativas”, de conformidad con las consideraciones aquí señaladas, para un total del contrato de VEINTE MILLONES QUINIENTOS SETENTA Y TRES MIL PESOS M/CTE ($ $ 20.573.000). CLÁUSULA SEGUNDA. - PRORROGAR el plazo de ejecución del Contrato De Prestación De Servicios No. 529
2025 CPS-P (143271), por el término de DIEZ (10) DÍAS calendarios a partir del Cinco (05) de enero de 2026 hasta el catorce (14) de enero de 2026  </t>
  </si>
  <si>
    <t>1. Adelantar la planeación y ejecución de los procesos precontractuales, contractuales y postcontractuales que le sean asignados con conocimiento y aplicación de los principios que regulan la contratación estatal y la función administrativa contemplados en la Constitución Política, en la Ley y manual de contratación.
2. Realizar la revisión de contratación que le sea asignada en cumplimiento del objeto contractual.
3. Realizar la proyección y/o revisión de las diferentes modificaciones contractuales y cualquier otra solicitud que sea designada y requerida por los diferentes profesionales del fondo de desarrollo rural de Sumapaz.
4. Actualizar periódicamente la información en las matrices de contratación para garantizar su relevancia y precisión en SIVICOF.
5. Prestar apoyo a la supervisión según designación del supervisor.
6. Asistir a las reuniones, comités de contratación, capacitaciones, comités de seguimiento a la ejecución contractual y otros eventos relacionados, con el fin de garantizar la coordinación y el cumplimiento del objeto contractual.
7. Responder y absolver consultas, solicitudes de información, citaciones, derechos de petición y requerimientos que sobre los temas, materia del contrato, que pueda llegar a formular cualquier autoridad o particular, dentro de los términos establecidos por la ley.
8. Publicar los informes mensuales de actividades en la plataforma SECOP II, una vez efectuado el trámite de pago por parte de la entidad contratante, conforme con las directrices impartidas por la supervisión del
contrato.9. Las demás que sean inherentes al cumplimiento del objeto contractual y/o que le sean asignadas por el
Alcalde Local.</t>
  </si>
  <si>
    <t>Nivel academico:especializado; profesion(es): derecho; especializacion(es):contratación estatal,derecho público,derecho administrativo; observacion(es): título profesional en derecho. con título en especialización en contratación estatal, o derecho público, oderecho administrativo. con 25 meses de experiencia profesional</t>
  </si>
  <si>
    <t>530-2025-CPS-P (143161)</t>
  </si>
  <si>
    <t>CO1.PCCNTR.8515836</t>
  </si>
  <si>
    <t>2013</t>
  </si>
  <si>
    <t xml:space="preserve">ADICIÓN Y PRORROGA NÚMERO 1° AL CONTRATO DE PRESTACIÓN DE SERVICIOS No. 530-2025 CPS-P (143161), CELEBRADO ENTRE EL FONDO DE DESARROLLO RURAL DE SUMAPAZ Y JUAN DAVID GONZALEZ PIRAZAN .CLÁUSULA PRIMERA. – ADICIONAR el Contrato De Prestación De Servicios No. 530-2025 CPS-P (143161), en 
la suma de DOS MILLONES QUINIENTOS VEINTE MIL PESOS M/CTE ($2.520.000), del rubro O230117459920242327 “Fortalecimiento Institucional y sedes administrativas”, de conformidad con las consideraciones aquí señaladas, para un total del contrato de QUINCE MILLONES CIENTO VEINTE MIL PESOS M/CTE ($ 15.120.000). 
CLÁUSULA SEGUNDA. - PRORROGAR el plazo de ejecución del Contrato De Prestación De Servicios No. 530-2025 CPS-P (143161), por el término de DOCE (12) DÍAS calendarios a partir del CUATRO (04) DE ENERO DE 2026 hasta el QUINCE (15) DE ENERO DE 2026. </t>
  </si>
  <si>
    <t>FDRSCD-400-2025 (143251)</t>
  </si>
  <si>
    <t>531-2025-CPS-P (143251)</t>
  </si>
  <si>
    <t>https://community.secop.gov.co/Public/Tendering/OpportunityDetail/Index?noticeUID=CO1.NTC.9134515&amp;isFromPublicArea=True&amp;isModal=False</t>
  </si>
  <si>
    <t>CO1.BDOS.9108101</t>
  </si>
  <si>
    <t>CO1.PCCNTR.8594489</t>
  </si>
  <si>
    <t>1981</t>
  </si>
  <si>
    <t xml:space="preserve">ADICIÓN Y PRORROGA NÚMERO 1° AL CONTRATO DE PRESTACIÓN DE SERVICIOS NO. 531-2025-CPS-P (143251), CELEBRADO ENTRE EL FONDO DE DESARROLLO RURAL DE SUMAPAZ Y ANGIE CAROLINA PRIETO ALVARADO. CLÁUSULA PRIMERA. – ADICIONAR el Contrato De Prestación De Servicios No. 531-2025-CPS-P (143251), en la suma de TRES MILLONES SEISCIENTOS MIL PESOS M/CTE ($3.600.000) del rubro O230117459920242696 “Participación incidente en Sumapaz”, de conformidad con las consideraciones aquí señaladas, para un total del contrato de DIEZ MILLONES OCHOCIENTOS MIL PESOS M/CTE ($10.800.000).  CLÁUSULA SEGUNDA. - PRORROGAR el plazo de ejecución del Contrato De Prestación De Servicios No. 531-2025-CPS-P (143251), por el término de QUINCE (15) DÍAS calendario a partir del VEINTIUNO (21) DE DICIEMBRE DE 2025 Y HASTA EL CINCO (05) DE ENERO DE 2026.  </t>
  </si>
  <si>
    <t>1. Promover estrategias de participación ciudadana y comunitaria vinculantes con los propósitos del Plan de Desarrollo Local y realizar acompañamiento a la Administración Local en las diferentes instancias de participación que le sean delegadas por la/el alcalde(sa). 2. Realizar la actualización de los Documentos Técnicos de Soporte (DTS) y solicitar la actualización de las Fichas EBI, así como elaborar los estudios previos y apoyar la gestión contractual de los proyectos de Participación que le sean designados, (Especificaciones técnicas, estudios de mercado, análisis del sector, criterios de verificación y calificación, condiciones del contrato, respuestas a observaciones, adendas, verificaciones técnicas, entre otros). 3. Realizar el seguimiento a la ejecución de los contratos de Participación que le sean designados (Apoyo a la supervisión, revisión de informes, modificaciones contractuales, programación de PAC). 4. Asistir, a las reuniones, comités y capacitaciones, entre otros, representar a la Administración en los espacios de participación y hacer parte de los comités que le sean designados. 5. Asistir a las diferentes mesas, reuniones y comités que en el que le sea convocado en marco del desarrollo metodológico y seguimiento de la fase II de los presupuestos participativos 6.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7. Las demás que demande la administración local que corresponda a la naturaleza del contrato y que sean necesarias para la consecución del fin del objeto contractual.</t>
  </si>
  <si>
    <t>Nivel academico: profesional; profesion(es): administración pública,economía, administración de empresas,contaduria pública; observacion (es): título profesional en administración pública, o contaduria pública, o economía, o administración de empresas. con 24 meses de experiencia profesional con 24 meses de experiencia profesional</t>
  </si>
  <si>
    <t>FDRSCD-401-2025 (143682)</t>
  </si>
  <si>
    <t>532-2025-CPS-AG (143682)</t>
  </si>
  <si>
    <t xml:space="preserve">OSCAR AUDEL TAUTIVA RODRIGUEZ </t>
  </si>
  <si>
    <t>https://community.secop.gov.co/Public/Tendering/OpportunityDetail/Index?noticeUID=CO1.NTC.9205421&amp;isFromPublicArea=True&amp;isModal=False</t>
  </si>
  <si>
    <t>CO1.BDOS.9162512</t>
  </si>
  <si>
    <t>CO1.PCCNTR.8645874</t>
  </si>
  <si>
    <t xml:space="preserve"> PRESTAR SUS SERVICIOS COMO AUXILIAR PARA APOYAR EL DESARROLLO DE LAS ACTIVIDADES REQUERIDAS PARA LA ADECUADA PRESTACIÓN DEL SERVICIO DE ASISTENCIA TÉCNICA AGROPECUARIA EN LA LOCALIDAD. 2671</t>
  </si>
  <si>
    <t xml:space="preserve"> 1. Apoyar las actividades de registro de los usuarios del servicio de asistencia técnica, así como la
 información de  producción requerida para mejorar procesos de intervención del servicio de ATA en a la
 localidad.
 2. Acompañar, asistir y apoyar las actividades de Asistencia técnica agropecuaria y ambiental designadas
 por los  profesionales del equipo para la adecuada prestación del servicio en la localidad de Sumapaz.
 3. Apoyar las actividades de Sanidad animal, capacitaciones y mejoramiento productivo requerido dentro del
 servicio de asistencia técnica pecuaria.
 4. Apoyar la identificación y selección de los usuarios que requieran del servicio de asistencia técnica e
 informar al  equipo profesional de la ULATA, para así lograr la mayor cobertura en servicios de asistencia
 que beneficie a los  habitantes de la localidad.
 5. Asistir a reuniones comunitarias y/o jornadas de capacitación programadas, así mismo apoyar proceso de
 convocatoria de jornadas de capacitación agropecuarias a tener uso Agropecuario y/o implementación de
 programas y proyectos desarrollados en el marco de la asistencia técnica agropecuaria y ambiental.
 6. Facilitar y mantener la comunicación en cuanto a peticiones de asistencia técnica, de manera constante
 entre la  comunidad y el equipo de profesionales, para lograr la mayor cobertura en el servicio de asistencia
 de la localidad  de Sumapaz.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</si>
  <si>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533-2025-CPS-P (143161)</t>
  </si>
  <si>
    <t>CO1.PCCNTR.8514042</t>
  </si>
  <si>
    <t>1973</t>
  </si>
  <si>
    <t>ADICIÓN Y PRORROGA NÚMERO 1° AL CONTRATO DE PRESTACIÓN DE SERVICIOS NO. 533-2025-CPS-P (143161), CELEBRADO ENTRE EL FONDO DE DESARROLLO RURAL DE SUMAPAZ Y ROBIDSON GERARDO NIÑO RUIZ .CLÁUSULA PRIMERA. – ADICIONAR el Contrato De Prestación De Servicios No. 533-2025-CPS-P (143161), en la suma de DOS MILLONES QUINIENTOS VEINTE MIL PESOS M/CTE ($2.520.000) del rubro O230117459920242327 “Fortalecimiento Institucional y sedes administrativas”, de conformidad con las consideraciones aquí señaladas, para un total del contrato de QUINCE MILLONES CIENTO VEINTE MIL PESOS M/CTE ($ 15.120.000).  CLÁUSULA SEGUNDA. - PRORROGAR el plazo de ejecución del Contrato De Prestación De Servicios No. 533-2025-CPS-P (143161), por el término de DOCE (12) DIAS calendario a partir del CUATRO (04) de ENERO de 2026 hasta el QUINCE (15) de ENERO 2026</t>
  </si>
  <si>
    <t>FDRSCD-402-2025 (143320)</t>
  </si>
  <si>
    <t>534-2025-CPS-P (143320)</t>
  </si>
  <si>
    <t>https://community.secop.gov.co/Public/Tendering/OpportunityDetail/Index?noticeUID=CO1.NTC.9041448&amp;isFromPublicArea=True&amp;isModal=False</t>
  </si>
  <si>
    <t>CO1.BDOS.9011094</t>
  </si>
  <si>
    <t>CO1.PCCNTR.8524638</t>
  </si>
  <si>
    <t>PRESTAR SUS SERVICIOS COMO PROFESIONAL DE APOYO A LA GESTIÓN, PARA DAR RESPUESTA A DERECHOS DE PETICIÓN Y DEMÁS REQUERIMIENTOS RELACIONADOS CON LOS PROCESOS CONTRACTUALES DEL FONDO DE DESARROLLO RURAL DE SUMAPAZ. 2327.</t>
  </si>
  <si>
    <t>ADICIÓN Y PRORROGA NÚMERO 1° AL CONTRATO DE PRESTACIÓN DE SERVICIOS NO. 534-2025-CPS-P (143320), CELEBRADO ENTRE EL FONDO DE DESARROLLO RURAL DE  SUMAPAZ Y JESSICA JULIETH CARDONA JARAMILLO.CLÁUSULA PRIMERA. – ADICIONAR el Contrato De Prestación De Servicios No. 534-2025-CPS-P (143320), en la suma de UN MILLÓN NOVECIENTOS VEINTE MIL PESOS M/CTE ($1.920.000) del rubro O230117459920242327 “Fortalecimiento Institucional y sedes administrativas”, de conformidad con las consideraciones aquí señaladas, para un total del contrato de TRECE MILLONES CUATROCIENTOS CUARENTA MIL PESOS M/CTE ($13.440.000).  
CLÁUSULA SEGUNDA. - PRORROGAR el plazo de ejecución del Contrato De Prestación De Servicios No. 534-2025-CPS-P (143320), por el término de DIEZ (10) DÍAS calendario a partir del siete (07) de enero de 2026 y hasta el dieciséis (16) de enero de 2026.</t>
  </si>
  <si>
    <t>1. Brindar apoyo en la gestión contractual del FDRS, en la elaboración y proyección de documentos y respuestas tales como, memorandos, oficios, derechos de petición, proposiciones, entre otros que le sean designados, así como en la atención y suministro de información a la comunidad, entidades estatales y dependencias de la administración local 2. Llevar un archivo en donde se compile la información soporte con la que se da respuesta a los Derechos de Petición y mantener actualizada la base de datos de los tramitados. 3. Efectuar el seguimiento y ejecutar los planes de mejoramiento derivados de auditorías internas y externas, hallazgos administrativos y/o fiscales, con sus respectivos reportes, así como adelantar oportunamente las actuaciones administrativas que correspondan. 4. Brindar información actualizada a los profesionales que lo requieran del Área de Gestión del Desarrollo Local, del aplicativo de SIPSE. 5. Asistir a las reuniones de comités de contratación, comités de seguimiento a la ejecución contractual, capacitaciones entre otros que le designe el despacho del Alcalde(sa) Local. 6. Las demás que demande la administración local que corresponda a la naturaleza del Contrato y que sean necesarias para la consecución del fin del objeto contractual.</t>
  </si>
  <si>
    <t>Nivel academico: profesional; profesion(es): administración pública,derecho, estudios políticos y resolución de conflictos,administración de empresas,negocios y relaciones internacionales; observacion(es):</t>
  </si>
  <si>
    <t>535-2025-CPS-P (143161)</t>
  </si>
  <si>
    <t>CO1.PCCNTR.8516027</t>
  </si>
  <si>
    <t xml:space="preserve">ACTA DE TERMINACIÓN BILATERAL DEL CONTRATO DE PRESTACIÓN DE SERVICIOS NÚMERO 535-2025-CPS-P (143161), CELEBRADO ENTRE EL FONDO DE DESARROLLO RURAL DE SUMAPAZ Y DIANA MARCELA TORRENTE QUINTERO ,Que por lo anterior las partes de común acuerdo, deciden dar por terminada la ejecución del CONTRATO DE PRESTACIÓN DE SERVICIOS No. 535-2025-CPS-P (143161), dejando como fecha de terminación el día CINCO (05) de DICIEMBRE del 2025. </t>
  </si>
  <si>
    <t>FDRS-LP-280-2025</t>
  </si>
  <si>
    <t>COP-536-2025</t>
  </si>
  <si>
    <t>DAGAT INGENIERIA Y SERVICIOS SAS</t>
  </si>
  <si>
    <t>https://community.secop.gov.co/Public/Tendering/OpportunityDetail/Index?noticeUID=CO1.NTC.8863594&amp;isFromPublicArea=True&amp;isModal=False</t>
  </si>
  <si>
    <t>72101500 </t>
  </si>
  <si>
    <t>CO1.BDOS.8734887</t>
  </si>
  <si>
    <t>CO1.PCCNTR.8514263</t>
  </si>
  <si>
    <t>CONTRATAR, A MONTO AGOTABLE Y CON FÓRMULA DE REAJUSTE, LA REALIZACIÓN DE LOS DIAGNÓSTICOS Y LA EJECUCIÓN DE LAS OBRAS, A PRECIOS UNITARIOS, PARA EL MEJORAMIENTO DE LAS CONDICIONES DE HABITABILIDAD DE LAS VIVIENDAS RURALES DE LA LOCALIDAD DE SUMAPAZ, PRIORIZADAS POR FDRS, PARA LA VIGENCIA 2025</t>
  </si>
  <si>
    <t>GABRIEL ANDRES GONZALEZ VILLANUEVA 79778967</t>
  </si>
  <si>
    <t>ENLACE CONSULTOR S.A.S</t>
  </si>
  <si>
    <t>FDRSCD-403-2025 (141224)</t>
  </si>
  <si>
    <t>537-2025-CPS-AG (141224)</t>
  </si>
  <si>
    <t>CARLOS ANDRES GUTIERREZ CARRERO</t>
  </si>
  <si>
    <t>https://community.secop.gov.co/Public/Tendering/OpportunityDetail/Index?noticeUID=CO1.NTC.9039160&amp;isFromPublicArea=True&amp;isModal=False</t>
  </si>
  <si>
    <t>CO1.BDOS.9010857</t>
  </si>
  <si>
    <t>CO1.PCCNTR.8522935</t>
  </si>
  <si>
    <t>PRESTAR SUS SERVICIOS DE APOYO EN EL DESARROLLO DE LAS ACTIVIDADES DE CAMPO REQUERIDAS EN LOS PROYECTOS DE RESTAURACIÓN ECOLÓGICA Y RESIDUOS SÓLIDOS DE LOCALIDAD DE SUMAPAZ. 2682</t>
  </si>
  <si>
    <t xml:space="preserve">ACTA DE TERMINACIÓN BILATERAL DEL CONTRATO DE PRESTACIÓN DE SERVICIOS NÚMERO 537-2025-CPS-AG (141224) CELEBRADO ENTRE EL FONDO DE DESARROLLO RURAL DE SUMAPAZ Y CARLOS ANDRES GUTIERREZ CARRERO, deciden dar por terminada la ejecución del CONTRATO DE PRESTACIÓN DE SERVICIOS No. 537-2025-CPS-AG (141224), dejando como fecha de terminación el día DIECINUEVE (19) DE DICIEMBRE DEL 2025. </t>
  </si>
  <si>
    <t>1. Apoyar actividades en el marco de la restauración activa en los predios concertados por la Alcaldía Local de Sumapaz y según diseño florísticos establecidos.
2. Apoyar actividades de mantenimiento integral a las acciones de restauración activa y pasiva en los predios concetados por la Alcaldía Local de Sumapaz, en cumplimiento de las metas del PDL.
3. Acompañar, asistir y apoyar logísticamente las actividades requeridas para la adecuada implementación en campo de los proyectos de educación ambiental enfocadas al manejo de residuos sólidos y separación en la fuente..
4. Asistir a las reuniones, capacitaciones que sea convocadas y apoyar las convocatorias y logística requerida por los profesionales ambientales del FDRS para el cumplimiento de la gestión ambiental local externa.
5. Apoyar las acciones de mantenimiento de caminos históricos.
6. Las demás que demande la administración local que corresponda a la naturaleza del contrato y que sean necesarias para la consecución del fin del objeto contractual.</t>
  </si>
  <si>
    <t>Nivel academico: bachiller; observacion(es): título de bachiller en cualquier modalidad.sin experiencia laboral</t>
  </si>
  <si>
    <t>FDRSCD-405-2025 (144135)</t>
  </si>
  <si>
    <t>538-2025-CPS-P (144135)</t>
  </si>
  <si>
    <t>https://community.secop.gov.co/Public/Tendering/OpportunityDetail/Index?noticeUID=CO1.NTC.9040390&amp;isFromPublicArea=True&amp;isModal=False</t>
  </si>
  <si>
    <t>CO1.BDOS.9015905</t>
  </si>
  <si>
    <t>CO1.PCCNTR.8523717</t>
  </si>
  <si>
    <t>1. Brindar apoyo juridico a la Alcaldía local en temas de planeación, coordinación, ejecución, evaluación y control sobre los procesos de contratación que se adelantan por la entidad de los proyectos de inversión y/o gastos de funcionamiento que le sean asignados. 2. Apoyar a las diferentes áreas de la Administración local en la elaboración de estudios previos y demás documentos precontractuales, así como atender las solicitudes de modificación contractual y demás requerimientos que se le asigne, entregando al apoyo a la supervisión y al promotor de calidad, el cuadro de reporte mensual (según modelo). 3. Verificar que los documentos que se tramitan dentro de los procesos de contratación que le sean asignados, queden publicados de manera correcta y oportuna, efectuando el correspondiente seguimiento en la plataforma que se ha implementado para tal fin (Secop 2), evidenciando así mismo, el cumplimiento de la norma en lo referente a los términos de publicidad. 4. Entregar de manera oportuna, completa y conforme a los procedimientos de gestión del patrimonio documental, los expedientes contractuales (virtual y/o físico) al archivo del FDRS local, de la etapa precontractual y perfeccionado el respectivo contrato a gestión documental. 5. Elaborar los proyectos de actos administrativos que se le asignen y/o conceptuar sobre la juridicidad de los que le sean designados. 6. Apoyar a la Alcaldía Local en la definición del monto y cubrimiento de riesgos de la póliza única de cumplimiento exigida en la Ley, para garantizar la ejecución de los contratos. 7. Asistir a las reuniones, comités de contratación, capacitaciones, comités de seguimiento a la ejecución contractual entre otros y hacer partes de los comités que delegue el alcalde. 8. Las demás que sean inherentes al cumplimiento del objeto contractual y/o que le sean asignadas por el Alcalde Local</t>
  </si>
  <si>
    <t>Nivel academico: profesional; profesion(es): derecho; observacion(es): título profesional en derecho, con tarjeta profesional vigente.con 24 meses de experiencia profesional</t>
  </si>
  <si>
    <t>FDRSCD-406-2025 (143290)</t>
  </si>
  <si>
    <t>539-2025-CPS-AG (143290)</t>
  </si>
  <si>
    <t>https://community.secop.gov.co/Public/Tendering/OpportunityDetail/Index?noticeUID=CO1.NTC.9042562&amp;isFromPublicArea=True&amp;isModal=False</t>
  </si>
  <si>
    <t>CO1.BDOS.9017356</t>
  </si>
  <si>
    <t>CO1.PCCNTR.8525351</t>
  </si>
  <si>
    <t>PRESTAR LOS SERVICIOS DE APOYO TÉCNICO PARA LA EJECUCIÓN DE LOS PROCESOS LOGÍSTICOS, OPERATIVOS Y/O ADMINISTRATIVOS DE LA ALCALDÍA LOCAL DE SUMAPAZ. 2327</t>
  </si>
  <si>
    <t xml:space="preserve">ADICIÓN Y PRORROGA No. 1 AL CONTRATO DE PRESTACIÓN DE SERVICIOS NO. 539-2025-CPS-AG (143290), CELEBRADO ENTRE EL FONDO DE DESARROLLO RURAL DE SUMAPAZ Y 
ABRAHAM EDUARDO ACOSTA DIAZ .CLÁUSULA PRIMERA. – ADICIONAR el Contrato De Prestación De Servicios No. 539-2025-CPS-AG (143290), en la suma de UN MILLON TRESCIENTOS TREINTA Y TRES MIL TRESCIENTOS TREINTA Y TRES PESOS M/CTE ($1.333.333) del rubro O230117459920242327 “Fortalecimiento Institucional y sedes administrativas”., de conformidad con las consideraciones aquí señaladas, para un total del contrato de CINCO MILLONES TRESCIENTOS TREINTA Y TRES MIL TRESCIENTOS TREINTA Y TRES PESOS M/CTE ($5.333.333). CLÁUSULA SEGUNDA. - PRORROGAR el plazo de ejecución del Contrato De Prestación De Servicios No. 539-2025-CPS-AG (143290), por el término de DIEZ (10) DÍAS calendario a partir del DIEZ (10) de ENERO de 2026 hasta el DIECINUEVE (19) de ENERO de 2026.  </t>
  </si>
  <si>
    <t>1. Apoyar técnicamente con el personal operativo la logística necesaria para la ejecución de las actividades y eventos que se programen por la alcaldía local y que se ejecuten en desarrollo de los proyectos de inversión. 2. Apoyar en la gestión de las acciones necesarias que garanticen el óptimo estado físico de las sedes de la de la alcaldía en el territorio, y su correcto funcionamiento. 3. Apoyar en la programación de reuniones, consejos, y comités adelantados en el territorio, incluyendo asistencia a sedes, garantizando el adecuado desplazamiento hacia y desde el territorio tanto de funcionarios como de contratistas de la alcaldía local. 4. Participar de reuniones, comités, capacitaciones y demás actividades a las que sea convocado por parte de la alcaldía local. 5. Publicar los informes mensuales de actividades en la plataforma SECOP II, una vez efectuado el trámite de pago por parte de la entidad contratante, conforme con las directrices impartidas por la supervisión del contrato. 6. Las demás que demande la administración local que corresponda a la naturaleza del contrato y que sean necesarias para la consecución del fin del objeto contractual y las demás que se le asignen y que surjan de la naturaleza del Contrato.</t>
  </si>
  <si>
    <t>Nivel academico:técnico; profesion(es): tecnico laboral por competencias en auxiliar administrativo,tecnico en mercadeo y publicidad; observacion(es): título técnico laboral en auxiliar de mercadeo, o técnico laboral por competencias en auxiliar administrativo. con 36 meses de experiencia labora</t>
  </si>
  <si>
    <t>FDRSCD-407-2025 (143850)</t>
  </si>
  <si>
    <t>540-2025-CPS-P (143850)</t>
  </si>
  <si>
    <t>https://community.secop.gov.co/Public/Tendering/OpportunityDetail/Index?noticeUID=CO1.NTC.9074214&amp;isFromPublicArea=True&amp;isModal=False</t>
  </si>
  <si>
    <t>CO1.BDOS.9017239</t>
  </si>
  <si>
    <t>CO1.PCCNTR.8548900</t>
  </si>
  <si>
    <t>PRESTAR LOS SERVICIOS PROFESIONALES ESPECIALIZADOS PARA ADELANTAR LA PLANEACIÓN, SEGUIMIENTO Y EJECUCIÓN DE LOS PROYECTOS RELACIONADOS CON LOS EQUIPOS Y MAQUINARIA PESADA DE PROPIEDAD Y/O TENENCIA DEL FONDO DE DESARROLLO RURAL DE SUMAPAZ. 2289</t>
  </si>
  <si>
    <t>ADICIÓN Y PRORROGA NÚMERO 1° AL CONTRATO DE PRESTACIÓN DE SERVICIOS  NO. 540-2025-CPS-P (143850), CELEBRADO ENTRE EL FONDO DE DESARROLLO RURAL DE SUMAPAZ Y WALTER DONADO SANTAMARIA. CLÁUSULA PRIMERA. – ADICIONAR el Contrato De Prestación De Servicios No. 540-2025-CPS-P (143850), en la suma de CUATRO MILLONES DOSCIENTOS MIL PESOS M/CTE ($4.200.000) del rubro O230117459920242289 “Movilidad para Sumapaz”, de conformidad con las consideraciones aquí señaladas, para un total del contrato de DOCE MILLONES SEISCIENTOS MIL PESOS M/CTE ($12.600.000).CLÁUSULA SEGUNDA. - PRORROGAR el plazo de ejecución del Contrato De Prestación De Servicios No. 540
2025-CPS-P (143850), por el término de QUINCE (15) DIAS calendario a partir del DIEZ (10) de DICIEMBRE de 2025 y hasta el VEINTICUATRO (24) de DICIEMBRE de 2025</t>
  </si>
  <si>
    <t>1. Orientar las gestiones que se realizan para la elaboración de estudios previos, estudios del sector y
 demás requerimientos de los procesos precontractuales y postcontractuales tanto de los proyectos de
 inversión como de los rubros de gastos de funcionamiento, relacionados con la maquinaria pesada de
 propiedad y/o tenencia del FDRS.
 2. Realizar el seguimiento a la ejecución de los contratos (Apoyo a la supervisión, revisión de informes,
 modificaciones contractuales, programación de PAC), que le sean designados, verificando el cumplimiento
 de las especificaciones técnicas que fueron incluidas en los mismos.
 3. Realizar la programación, el control y seguimiento del uso diario tanto de los vehículos y equipos de
 maquinaria pesada de propiedad y/o tenencia del FDRS.
 4. Llevar las estadísticas del uso de los recursos empleados para el funcionamiento de los equipos y
 maquinaria pesada perteneciente al FDRS.
 5. Asistir y representar a la Administración Local en los espacios de participación del Sector, en las
 reuniones, comités y capacitaciones, entre otros y, hacer parte de los comités que le sean designados.
 6. Apoyar y orientar técnicamente en las actividades de manejo y control de los equipos y maquinaria de
 propiedad y tenencia del FDRS, así como en la elaboración y revisión de documentos, informes y demás
 acciones requeridas para la adecuada gestión y conservación del mismo.
 7. Llevar la hoja de vida de cada equipo o maquinaria pesada a fin de informar a la administración sobre la
 necesidad de realizar mantenimientos preventivos y correctivos a los vehículos livianos de propiedad o
 tenencia del FDRS.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</si>
  <si>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especializado; profesion(es): ingeniería mecánica,ingeniería civil,ingeniería electromecánica; especializacion(es): automatización de procesos industriales,especialización en gestión de proyectos de ingeniería; observacion(es): profesional nbc ingenieria mecanica y afines. título de postgrado afin con el objeto contractual. con 25 meses de experiencia profesional.</t>
  </si>
  <si>
    <t>FDRSCD-408-2025 (143183)</t>
  </si>
  <si>
    <t>541-2025-CPS-P (143183)</t>
  </si>
  <si>
    <t>https://community.secop.gov.co/Public/Tendering/OpportunityDetail/Index?noticeUID=CO1.NTC.9044182&amp;isFromPublicArea=True&amp;isModal=False</t>
  </si>
  <si>
    <t>CO1.BDOS.9016336</t>
  </si>
  <si>
    <t>CO1.PCCNTR.8526268</t>
  </si>
  <si>
    <t xml:space="preserve">ADICIÓN No. Y PRORROGA No. 1 AL CONTRATO DE PRESTACIÓN DE SERVICIOS NO. 541-2025-CPS-P (143183), CELEBRADO ENTRE EL FONDO DE DESARROLLO RURAL DE SUMAPAZ Y JULIETH ALEJANDRA MUÑOZ ROMERO.CLÁUSULA PRIMERA. – ADICIONAR el Contrato De Prestación De Servicios No. 541-2025-CPS-P (143183), en la suma de DOS MILONES OCHOCIENTOS TREINTA Y TRES MIL TRESCIENTOS TREINTA Y TRES PESOS M/CTE ($2.833.333) del rubro O230117459920242671 “Asistencia técnica agropecuaria y educación ambiental en la localidad de Sumapaz”, de conformidad con las consideraciones aquí señaladas, para un total del contrato de DIECINUEVE MILLONES OCHOCIENTOS TREINTA Y TRES MIL TRESCIENTOS TREINTA Y TRES PESOS M/CTE ($19.833.000). CLÁUSULA SEGUNDA. - PRORROGAR el plazo de ejecución del Contrato De Prestación De Servicios No. 541-2025-CPS-P (143183), por el término de DIEZ (10) DÍAS calendario a partir del SEIS (06) de ENERO de 2026 y hasta el QUINCE (15) de ENERO de 2026.  </t>
  </si>
  <si>
    <t xml:space="preserve"> 1. Actualizar los Documentos Técnicos de Soporte y las Fichas EBI, definir Especificaciones técnicas,
 realizar estudios de mercado, elaborar análisis del sector, definir criterios de verificación y calificación y
 condiciones del contrato, entre otros.
 2. Apoyar técnicamente la elaboración de los estudios previos relacionados con temas de Gestión
 Ambiental y Desarrollo rural Sostenible, asignados y responder las observaciones en cada etapa del
 proceso contractual, proyectar adendas, verificar y calificar propuestas a fin de apoyar el proceso
 contractual y Entregar de manera mensual la información documental (Estudios previos, anexo
 técnico,estudios de mercado y demás que correspondan) de los procesos o proyectos asignados.
 3. Apoyar e instruir técnicamente sobre las gestiones que los profesionales deben realizar ante las
 entidades ambientales distritales, regionales y nacionales, así como en la elaboración y estudio
 dedocumentos, informes y demás acciones requeridas para la adecuada gestión ambiental local.
 4. Asistir a los espacios de participación del sector que le sean designados, a las reuniones, comités de
 contratación, capacitaciones, comités de seguimiento entre otros y hacer parte de los comités que le
 delegue el Alcalde Local o quien haga sus veces.
 5.  Realizar el seguimiento a la ejecución de los contratos (Apoyo a la supervisión, análisis de informes,
 modificaciones contractuales, programación de PAC), que le sean designados del Sector Ambiental y la
 verificación técnica, administrativa y financiera de contratos de vigencias anteriores que se le asignen y que
 se encuentren en proceso de terminación para su respectiva liquidación.
 6.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7.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</si>
  <si>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especializado; profesion(es): ingeniería ambiental,ingeniería forestal,ingeniero sanitario y ambiental,ingenieria ambiental y sanitaria,ingenieria agroforestal,ingeniería del desarrollo ambiental; especializacion(es): ingeniería ambiental,gestión ambiental,gestión pública,especialización en gestión de proyectos de ingeniería,especializacion en gerencia en salud ocupacional,especializacion en educación y gestión ambiental; observacion(es): profesional en ingeniería ambiental oingeniería forestal o ingeniería ambiental y sanitaria o ingeniería agroforestaln o ingeniería del desarrollo ambiental. con especialización ingeniería ambiental o gestión ambiental o gestión pública o especialización en gestión de proyectos de ingeniería o especialización en gerencia en salud ocupacional o especialización en educación y gestión ambiental  con 25 meses de experiencia profesional</t>
  </si>
  <si>
    <t>FDRSCD-409-2025 (143173)</t>
  </si>
  <si>
    <t>542-2025-CPS-P (143173)</t>
  </si>
  <si>
    <t>https://community.secop.gov.co/Public/Tendering/OpportunityDetail/Index?noticeUID=CO1.NTC.9042692&amp;isFromPublicArea=True&amp;isModal=False</t>
  </si>
  <si>
    <t>CO1.BDOS.9018336</t>
  </si>
  <si>
    <t>CO1.PCCNTR.8525277</t>
  </si>
  <si>
    <t>ADICIÓN Y PRORROGA NÚMERO 1 AL CONTRATO DE PRESTACIÓN DE SERVICIOS NO. 542-2025-CPS-P (143173), CELEBRADO ENTRE EL FONDO DE DESARROLLO RURAL DE SUMAPAZ Y JHOJAN ANDRES CASTAÑEDA SANCHEZ.CLÁUSULA PRIMERA. – ADICIONAR el Contrato De Prestación De Servicios No. 542-2025-CPS-P (143173), en 
la suma de DOS MILLONES TRECIENTOS TREINTA Y TRES MIL TRECIENTOS TREINTA Y TRES 
PESOS M/CTE ($2.333.333)) del rubro O230117459920242327 “Fortalecimiento Institucional y sedes administrativas”, de conformidad con las consideraciones aquí señaladas, para un total del contrato de DIECISEIS MILLONES TRESCIENTOS TREINTA Y TRES MIL TRESCIENTOS TREINTA Y TRES PESOS M/CTE .($16.333.333).  
CLÁUSULA SEGUNDA. - PRORROGAR el plazo de ejecución del Contrato De Prestación De Servicios No. 542-2025-CPS-P (143173), por el término de DIEZ (10) DÍAS calendario a partir del 05 de enero de 2026 hasta el 14 de enero de 2026</t>
  </si>
  <si>
    <t>1. Servir de enlace entre la Secretaría de Planeación Distrital y la Alcaldía Local de Sumapaz para la implementación y cargue de Información del aplicativo que funciona como herramienta para el manejo del Banco de Programas y Proyectos Locales (Aplicativo SEGPLAN) o el que defina Planeación Distrital. 2. Servir de enlace entre el Nivel Central y la Alcaldía Local de Sumapaz en la recopilación, consolidación y entrega mensual de la matriz; Tablero de Control, del Informe de Presupuesto Orientado a Resultados POR y el Presupuestos, Metas y Resultados PMR. 3. Llevar a cabo las actividades relacionadas con la implementación y cargue del software SIPSE, incluido el análisis de los informes sobre la inscripción, formulación, viabilidad, registre ejecución, seguimiento y control de proyectos de dicho aplicativo. 4. Asistir, a las reuniones, comités y capacitaciones, entre otros, representar a la Administración en los espacios del sector y hacer parte de los comités que le sean designado. 5. Brindar apoyo en la elaboración de informes y responder de forma y de fondo cuando se requiera a las solicitudes, derechos de petición y demás requerimientos realizados por los órganos de control y comunidad, de conformidad con la normatividad vigente y en los plazos y términos establecidos por la ley.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</si>
  <si>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profesional; profesion(es): ingeniería industrial, administración de empresas; observacion(es): título profesional en: ingeniería industrial o administración de empresas. con tarjeta profesional vigente. con 24 meses de experiencia profesiona</t>
  </si>
  <si>
    <t>FDRSCD-410-2025 (143318)</t>
  </si>
  <si>
    <t>543-2025-CPS-P (143318)</t>
  </si>
  <si>
    <t>https://community.secop.gov.co/Public/Tendering/OpportunityDetail/Index?noticeUID=CO1.NTC.9045526&amp;isFromPublicArea=True&amp;isModal=False</t>
  </si>
  <si>
    <t>CO1.BDOS.9018973</t>
  </si>
  <si>
    <t>CO1.PCCNTR.8527242</t>
  </si>
  <si>
    <t>1. Realizar las etapas de formulación y elaboración de estudios previos de los proyectos de inversión que le sean designados. 2. Brindar apoyo a los requerimientos realizados por el nivel central, con el fin de verificar el seguimiento de los proyectos de Infraestructura. 3. Brindar apoyo en la contestación de las observaciones, elaboración de adendas y verificar las ofertas presentadas para los proyectos de Infraestructura. 4. Realizar el seguimiento a la ejecución de los contratos (Apoyo a la supervisión, análisis de informes, modificaciones contractuales, programación de PAC), que le sean designados del Sector de Infraestructura y Malla Vial.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 7. Las demás que demande la administración local que corresponda a la naturaleza del contrato y que sean necesarias para la consecución del fin del objeto contractual.</t>
  </si>
  <si>
    <t>Nivel academico: profesional; profesion(es): ingeniería catastral y geodesta, arquitectura,ingeniería civil,ingenieria civil y construcciones; observacion(es): con tarjeta profesional vigente</t>
  </si>
  <si>
    <t>FDRSCD-411-2025 (143319)</t>
  </si>
  <si>
    <t>544-2025-CPS-P (143319)</t>
  </si>
  <si>
    <t>https://community.secop.gov.co/Public/Tendering/ContractNoticePhases/View?PPI=CO1.PPI.43265343&amp;isFromPublicArea=True&amp;isModal=False</t>
  </si>
  <si>
    <t>CO1.BDOS.9019877</t>
  </si>
  <si>
    <t>CO1.PCCNTR.8527606</t>
  </si>
  <si>
    <t>PRESTAR LOS SERVICIOS PROFESIONALES PARA APOYAR ADMINISTRATIVAMENTE LA GESTIÓN CONTRACTUAL Y AL DESPACHO DE LA ALCALDÍA LOCAL DE SUMAPAZ, EN EL SEGUIMIENTO Y EJECUCIÓN DEL PLAN DE GESTIÓN. 2327</t>
  </si>
  <si>
    <t>ADICIÓN Y PRORROGA NÚMERO 1° AL CONTRATO DE PRESTACIÓN DE SERVICIOS NO. 544-2025-CPS-P (143319), CELEBRADO ENTRE EL FONDO DE DESARROLLO RURAL DE SUMAPAZ Y GISSELLA PAOLA SALAZAR RAMOS. CLÁUSULA PRIMERA. – ADICIONAR el Contrato De Prestación De Servicios No. 544-2025-CPS-P (143319), en 
la suma de DOS MILLONES CIEN MIL PESOS M/CTE ($2.100.000) del rubro O230117459920242327 
“Fortalecimiento Institucional y sedes administrativas”, de conformidad con las consideraciones aquí señaladas, para un total del contrato de CATORCE MILLONES SETECIENTOS MIL PESOS M/CTE ($14.700.000).  CLÁUSULA SEGUNDA. - PRORROGAR el plazo de ejecución del Contrato De Prestación De Servicios No. 544-2025-CPS-P (143319), por el término de DIEZ (10) DÍAS calendario a partir del cinco (05) de enero de 2026 y hasta el catorce (14) de enero de 2026.</t>
  </si>
  <si>
    <t>1. Orientar al despacho del FDRS en la articulación de las actividades de planeación y ejecución relacionados con los sistemas de información y bases de datos establecidas. 2. Participar en la revisión de cuentas de cobro y, el seguimiento al proceso de pagos, de acuerdo con los lineamientos e instructivos establecidos por la SDG para dicho proceso. 3. Registrar la información contractual en la Plataforma Sivicof, verificando que los documentos que se tramitan en los procesos de contratación del Fondo de Desarrollo Rural de Sumapaz queden registrados oportunamente. 4. Brindar apoyo y acompañamiento continuo al Área de Gestión de Desarrollo Local de Sumapaz, en la compilación de la información pertinente para la ejecución de los Planes de Gestión. 5. Asistir a las reuniones concertadas, citadas y/o designadas para la atención de temas relacionados con la gestión local, distritales, nacionales, así como a las capacitaciones que designe el alcalde local. 6. Las demás que demande la Administración Local que correspondan a la naturaleza del contrato y que sean necesarias para la consecución del objeto contractua</t>
  </si>
  <si>
    <t>Nivel academico: profesional; profesion(es): ingeniería industrial, administración de empresas,derecho; observacion(es): título profesional en ingeniería industrial o administración de empresas o derecho. con tarjeta profesional vigente.</t>
  </si>
  <si>
    <t xml:space="preserve">FDRS-CD-412-2025 </t>
  </si>
  <si>
    <t>CIA-545-2025</t>
  </si>
  <si>
    <t>DEFENSA CIVIL COLOMBIANA</t>
  </si>
  <si>
    <t>https://community.secop.gov.co/Public/Tendering/OpportunityDetail/Index?noticeUID=CO1.NTC.9060447&amp;isFromPublicArea=True&amp;isModal=False</t>
  </si>
  <si>
    <t>77101700 </t>
  </si>
  <si>
    <t>CO1.BDOS.9035860</t>
  </si>
  <si>
    <t>CO1.PCCNTR.8541818</t>
  </si>
  <si>
    <t>CONVENIO INTERADMINISTRATIVO</t>
  </si>
  <si>
    <t>AUNAR ESFUERZOS TÉCNICOS, ADMINISTRATIVOS Y FINANCIEROS PARA CAPACITAR A LA COMUNIDAD SUMAPACEÑA DE MANERA ADECUADA EN LA ATENCIÓN DE LOS EVENTOS DE EMERGENCIA Y DESASTRES DERIVADOS DE LOS CUATRO ESCENARIOS DE RIESGO CARACTERIZADOS EN LA LOCALIDAD DE SUMAPAZ</t>
  </si>
  <si>
    <t>FDRSCD-413-2025 (143186)</t>
  </si>
  <si>
    <t>546-2025-CPS-P (143186)</t>
  </si>
  <si>
    <t>https://community.secop.gov.co/Public/Tendering/OpportunityDetail/Index?noticeUID=CO1.NTC.9133846&amp;isFromPublicArea=True&amp;isModal=False</t>
  </si>
  <si>
    <t>CO1.BDOS.9036847</t>
  </si>
  <si>
    <t>CO1.PCCNTR.8594250</t>
  </si>
  <si>
    <t>PRESTAR SUS SERVICIOS PROFESIONALES AL ÁREA DE GESTIÓN DEL DESARROLLO LOCAL, EN LA GESTIÓN CONTRACTUAL DEL FONDO DE DESARROLLO RURAL DE SUMAPAZ. 2327</t>
  </si>
  <si>
    <t xml:space="preserve"> 1. Administrar la cuenta, dar accesos, asignar los roles, crear equipos, grupos y flujos de aprobación, en los
 perfiles comprador y proveedor dentro de las plataformas correspondientes del Sistema Electrónico de
 Contratación Pública -SECOP- cuando la entidad haga uso de estos mecanismos y cuando el curso del
 proceso de contratación así lo requiera.
 2. Apoyar en la administración, gestión, control, publicación y ejecución en las plataformas del Sistema
 Electrónico de Contratación Pública - SECOP- en las etapas precontractual, contractual o post contractual.
 3. Efectuar las gestiones ante la mesa de ayuda de Colombia Compra Eficiente para el soporte que se
 requiera en aspectos que se presenten con las plataformas del Sistema Electrónico de Contratación Pública-SECOP-.
 4. Apoyar la actualización al Plan Anual de Adquisiciones de la entidad y sus actividades asociadas.
 5. Apoyar la gestión contractual del Fondo de Desarrollo Local en la elaboración y proyección de
 documentos tales como actas de reunión, memorandos, oficios, minutas, derechos de petición,
 proposiciones, entre otros que le sean designados.
 6. Efectuar la publicación y/o seguimiento de las publicaciones de los documentos que se requieren dentro
 de los procesos de contratación.
 7. Apoyar en el manejo y operación de los aplicativos institucionales diseñados para el registro y control de
 los procesos de contratación (Secop 1, Secop 2, Sivicof, entre otros).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</si>
  <si>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administración pública,ingeniería industrial,administración de empresas,administración de empresas comerciales; observacion(es): título profesional en ingeniería industrial, administrador público o de empresas o de empresas comerciales. con tarjeta profesional vigente. con 24 meses de experiencia profesional</t>
  </si>
  <si>
    <t>FDRSCD-414-2025 (143743)</t>
  </si>
  <si>
    <t>547-2025-CPS-P (143743)</t>
  </si>
  <si>
    <t>https://community.secop.gov.co/Public/Tendering/OpportunityDetail/Index?noticeUID=CO1.NTC.9072969&amp;isFromPublicArea=True&amp;isModal=False</t>
  </si>
  <si>
    <t>CO1.BDOS.9045815</t>
  </si>
  <si>
    <t>CO1.PCCNTR.8548352</t>
  </si>
  <si>
    <t>PRESTAR LOS SERVICIOS PROFESIONALES PARA APOYAR LOS ASUNTOS JURÍDICOS EN LOS PROCESOS CONTRACTUALES Y POST-CONTRACTUALES Y LA GESTIÓN AMBIENTAL INTERNA Y EXTERNA DE LA ALCALDÍA LOCAL DE SUMAPAZ.2613</t>
  </si>
  <si>
    <t xml:space="preserve"> 1. Brindar acompañamiento en los procesos precontractuales, contractuales y post contractuales que le
 sean asignados con conocimiento y aplicación de los principios que regulan la contratación estatal y la
 función administrativa contemplados en la Constitución Política y en la Ley.
 2. Apoyar al Área de Gestión de Desarrollo Local, en las diferentes etapas de los procesos administrativos y
 operativos propios de la ejecución de los procesos adelantados por el área ambiental del Fondo de
 Desarrollo Rural de Sumapaz, para dar cumplimiento al Plan de Desarrollo Local.
 3. Proyectar los actos administrativos de trámite o de fondo, que requiera el área agroambiental de la
 Alcaldía Local de Sumapaz y/o el Despacho del Alcalde Local.
 4. Asistir a las reuniones concertadas, citadas y/o designadas para la atención de temas relacionados con la
 gestión ambiental externa, y la atención integral del riesgo y cambio climático en el marco del desarrollo
 rural sostenible con entidades locales, distritales, nacionales, organizaciones ambientales y/o sociales.
 5. Realizar acompañamiento jurídico oportuno a los requerimientos, solicitudes y, reportes de información
 de gestión ambiental y desarrollo rural solicitados por entidades distritales, nacionales, entes de control y
 comunidad en general allegados de manera directa o por el aplicativo de Gestión Documental de la entidad.
 6. Realizar el proceso de liquidaciones de los contratos, que por competencia el ordenador del gasto le
 asigne, garantizando la correcta aplicación de normas y procedimientos técnicos, administrativos y legales
 vigentes.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</si>
  <si>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profesional; profesion(es): derecho; observacion(es): título profesional en nbc derecho y afines. con 24 meses de experiencia profesional</t>
  </si>
  <si>
    <t>FDRSCD-415-2025(144286)</t>
  </si>
  <si>
    <t>548-2025-CPS-P (144286)</t>
  </si>
  <si>
    <t>https://community.secop.gov.co/Public/Tendering/OpportunityDetail/Index?noticeUID=CO1.NTC.9069451&amp;isFromPublicArea=True&amp;isModal=False</t>
  </si>
  <si>
    <t>CO1.BDOS.9041245</t>
  </si>
  <si>
    <t>CO1.PCCNTR.8546363</t>
  </si>
  <si>
    <t>1. Velar por el adecuado funcionamiento de la red local, conexión a la WAN de la Alcaldía y el recurso
tecnológico de todas las dependencias de la Alcaldía (Despacho, Área de Gestión de Desarrollo Local,
Junta Administradora Local, Corregidurías, Área de Gestión Policiva Jurídica Sumapaz) tanto en términos
de Hardware y Software como de su administración y mantenimiento.
2. Realizar el seguimiento y control necesario para lograr la disponibilidad del servicio y la continuidad de
los contratos de mantenimiento preventivo y correctivo y garantías correspondientes a los equipos de
cómputo, impresoras, UPS y equipos activos de la localidad, de acuerdo con lo estipulado en cada contrato,
según corresponda.
3. Verificar permanentemente la conectividad de la red LAN y WAN desde la Alcaldía al Nivel Central, para
garantizar la prestación del servicio de red y de los aplicativos.
4. Realizar el apoyo a la supervisión de los contratos que se le asignen, dando cumplimiento a la Ley 1474
de 2011 y demás normatividad existente vigente aplicable.Posteriormente, se deben realizar los respectivos
reportes de atención y seguimiento realizados.
5. Realizar las actividades de apoyo técnico en la elaboración de estudios previos y de mercado, que le
sean designados.
6. Administrar los servicios disponibles en el servidor local y usuarios del directorio activo de tal forma que
se mantengan únicamente los usuarios activos de la Alcaldía, informando oportunamente a la Dirección de
Tecnologías e Información los cambios de personal (ingresos, retiros o traslados) tanto para usuario en red
como para correo electrónico.
7. Realizar la atención personalizada de las solicitudes de apoyo técnico a los diferentes usuarios de la
Alcaldía Local, dentro del tiempo estipulado con la eficiencia y eficacia requeridas.
8. Dar conceptos técnicos sobre el estado de los equipos y los aplicativos, según las solicitudes que le sean
asignadas.
9. Participar en las reuniones y comités en los cuales sea designado por el Alcalde Local de Sumapaz, de
conformidad con el objeto de su contrato.
10. Las demás que le sean asignadas o delegadas y que correspondan a la naturaleza del objeto.</t>
  </si>
  <si>
    <t>Nivel academico:profesional; profesion(es): ingeniería de sistemas y telemática,administración de sistemas,ingeniería de sistemas,ingeniería electrónica,ingeniería en telemática; observacion(es):profesional: ingeniería de sistemas y telemática, administración de sistemas,ingeniería de sistemas, ingeniería electrónica, ingeniería en telemática. con 24 meses de experiencia profesional</t>
  </si>
  <si>
    <t>FDRSCD-417-2025 (143711)</t>
  </si>
  <si>
    <t>549-2025-CPS-P (143711)</t>
  </si>
  <si>
    <t>https://community.secop.gov.co/Public/Tendering/OpportunityDetail/Index?noticeUID=CO1.NTC.9072991&amp;isFromPublicArea=True&amp;isModal=False</t>
  </si>
  <si>
    <t>CO1.BDOS.9045397</t>
  </si>
  <si>
    <t>CO1.PCCNTR.8547988</t>
  </si>
  <si>
    <t>PRESTAR LOS SERVICIOS PROFESIONALES PARA EL FORTALECIMIENTO AMBIENTAL DEL SERVICIO DE ASISTENCIA TÉCNICA AGROPECUARIA DE LA LOCALIDAD DE SUMAPAZ. 2671</t>
  </si>
  <si>
    <t xml:space="preserve"> 1. Acompañar en la asistencia técnica que se brinda a los productores de la localidad de Sumapaz,
 encaminada a la implementación de estrategias para la mitigación y control de la contaminación ambiental
 (agua, suelo y atmósfera).
 2. Analizar las situaciones que afectan el medio ambiente para que se propongan estrategias y se
 implementen planes de manejo para el aprovechamiento, conservación y la protección de los recursos
 naturales.
 3. Apoyar el seguimiento a la ejecución de los contratos (Apoyo a la supervisión, análisis de informes,
 modificaciones contractuales, programación de PAC), que le sean designados del Sector Ambiental.
 4. Asistir a los espacios de participación del sector que le sean designados, a las reuniones, comités de
 contratación, capacitaciones, comités de seguimiento entre otros y hacer parte de los comités que le
 delegue el Alcalde Local o quien haga sus veces.
 5. Brindar apoyo en la elaboración de informes y respuestas cuando se requiera, a las diferentes solicitudes,
 derechos de petición y demás requerimientos, realizados por los órganos de control y comunidad en
 general, de conformidad con la normatividad vigente.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</si>
  <si>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 xml:space="preserve"> Nivel academico:profesional; profesion(es): arquitectura,agronomía,agronomía e ingeniería agronómica,medicina veterinaria,profesional en gestion y desarrollo urbanos,ingeniería civil;observacion(es): título profesional en nbc ingeniería, arquitectura, urbanismo y afines o agronomía, veterinaria y  afines. sin experiencia profesional</t>
  </si>
  <si>
    <t>FDRSCD-419-2025 (144326)</t>
  </si>
  <si>
    <t>550-2025-CPS-P (144326)</t>
  </si>
  <si>
    <t>CAMILA ALEJANDRA JIMENEZ DURAN</t>
  </si>
  <si>
    <t>https://community.secop.gov.co/Public/Tendering/OpportunityDetail/Index?noticeUID=CO1.NTC.9076034&amp;isFromPublicArea=True&amp;isModal=False</t>
  </si>
  <si>
    <t>CO1.BDOS.9049980</t>
  </si>
  <si>
    <t>CO1.PCCNTR.8550239</t>
  </si>
  <si>
    <t>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gestión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t>
  </si>
  <si>
    <t>NIVEL ACADEMICO:PROFESIONAL; PROFESION(ES): COMUNICACIÓN SOCIAL,INGENIERÍA DE SISTEMAS,COMUNICADOR SOCIAL Y PERIODISTA,PERIODISMO,INGENIERÍA EN TELEMÁTICA; OBSERVACION(ES): Título profesional con núcleo básico conocimiento - NBC en comunicación social, periodismo y afines; Ingeniería de Sistemas, Telemática y afines, establecidas en el Sistema Nacional de Información de la Educación Superior -SNIES y/o con énfasis en periodismo digital y afín.Dos (2) años de experiencia profesional en temas relacionados con el objeto
contractual.</t>
  </si>
  <si>
    <t>FDRSCD-420-2025 (140991)</t>
  </si>
  <si>
    <t>551-2025-CPS-AG (140991)</t>
  </si>
  <si>
    <t>YUNEIDIS ALEXANDRA BARRERA RODRIGUEZ</t>
  </si>
  <si>
    <t>https://community.secop.gov.co/Public/Tendering/OpportunityDetail/Index?noticeUID=CO1.NTC.9074518&amp;isFromPublicArea=True&amp;isModal=False</t>
  </si>
  <si>
    <t>CO1.BDOS.9049362</t>
  </si>
  <si>
    <t>CO1.PCCNTR.8549220</t>
  </si>
  <si>
    <t>PRESTAR LOS SERVICIOS DE APOYO A LA GESTIÓN EN LAS LABORES ADMINISTRATIVAS Y OPERATIVAS QUE SE REQUIERAN EN EL ALMACÉN DEL FONDO DE DESARROLLO RURAL DE SUMAPAZ. 2327</t>
  </si>
  <si>
    <t>1. Apoyar los movimientos físicos y traslados de conformidad a los procedimientos y normas establecidas
para la toma física de los inventarios de los bienes de propiedad del FDRS, y según directrices por parte del
funcionario responsable del Almacén.
2. Apoyar las labores que se realizan en el almacén como conteo físico y control de existencias de los
elementos de consumo, revisión de placas, revisión, control y seguimiento del movimiento de los elementos,
así como bajas de los inventarios según los requerimientos.
3. Asistir al proceso de verificación y seguimiento de los ingresos, salidas, traslados, reintegros y demás
operaciones que deben registrarse por el área, sobre bienes y elementos del FDRS. Realizar el respectivo
registro en el aplicativo SI CAPITAL de la Secretaría de Gobierno.
4. Mantener activos y al día (sin trámites pendientes) los aplicativos TICs de acuerdo con el objeto
contractual (Orfeo, correo institucional, SI CAPITAL, entre otros) junto con el inventario físico que le sea
asignado por el almacén FDRS.
5. Asistir a todas las reuniones y capacitaciones presenciales y virtuales a las que sea convocado.
6. Las demás que le sean asignadas o delegadas y que correspondan a la naturaleza del objeto</t>
  </si>
  <si>
    <t>FDRSCD-421-2025(144311)</t>
  </si>
  <si>
    <t>552-2025-CPS-P (144311)</t>
  </si>
  <si>
    <t>https://community.secop.gov.co/Public/Tendering/OpportunityDetail/Index?noticeUID=CO1.NTC.9076645&amp;isFromPublicArea=True&amp;isModal=False</t>
  </si>
  <si>
    <t>CO1.BDOS.9049786</t>
  </si>
  <si>
    <t>CO1.PCCNTR.8550858</t>
  </si>
  <si>
    <t>1. Realizar la proyección y elaboración de documentos e informes solicitados por los entes de control,
entidades públicas y/o privadas, de conformidad con la normatividad existente para la materia y dentro de
los plazos y términos establecidos por la misma.
2. Adelantar el seguimiento y control de los requerimientos realizados por los entes control verificando que
se cumplan los tramites, en los tiempos establecido por ley.
3. Realizar seguimiento y control mensual a actividades designadas para el proceso de calidad
estableciendo informes sobre los resultados obtenidos, así como al cumplimiento de los Planes de Gestión.
4. Brindar asesoría a las auditorias y visitas administrativas de los Entes de Control, realizando las
coordinaciones que sean necesarias para suministras las respuestas en el marco del objeto para las cuales
fueron convocadas.
5. Emitir los conceptos y respuestas sobre las solicitudes y peticiones que le sean asignados y/o requeridos.
6. Las demás que demande la administración local que corresponda a la naturaleza del contrato y que sean
necesarias para la consecución del fin del objeto contractual.</t>
  </si>
  <si>
    <t>FDRSCD-422-2025 (143708)</t>
  </si>
  <si>
    <t>553-2025-CPS-AG (143708)</t>
  </si>
  <si>
    <t>https://community.secop.gov.co/Public/Tendering/OpportunityDetail/Index?noticeUID=CO1.NTC.9075945&amp;isFromPublicArea=True&amp;isModal=False</t>
  </si>
  <si>
    <t>CO1.BDOS.9050518</t>
  </si>
  <si>
    <t>CO1.PCCNTR.8549985</t>
  </si>
  <si>
    <t>1. Brindar apoyo administrativo en el desarrollo de los temas de Gestión Agroambiental y en la
implementación de herramientas para el adecuado control y la fácil consulta de los reportes de la ejecución
de los proyectos.
2. Apoyar la revisión administrativa y documental de los informes producto de los contratos suscritos entre
el FDRS y particulares, así como su seguimiento y programación pagos.
3. Recopilar la información requerida y apoyar el trámite de respuesta a los derechos de petición y demás
requerimientos de la comunidad y de otras entidades que sean asignados al área.
4. Elaborar las actas de asistencia a comités, mesas de trabajo, comisiones, consejos, reuniones que le
sean designadas y apoyar demás espacios de participación ambiental que sean convocados o
desarrollados para la gestión ambiental.
5. Publicar los informes mensuales de actividades en la plataforma SECOP II, una vez se haya efectuado el
trámite de pago por parte de la entidad contratante, conforme con las directrices impartidas por la
supervisión del contrato.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GDIGPD-
P003, GDI-GPD-P004, el instructivo GDI-GPD-IN002 y demás directrices relacionadas con la gestión
del patrimonio documental de la Secretaría Distrital de Gobierno.
7. Las demás que demande la administración local que corresponda a la naturaleza del contrato y que sean
necesarias para la consecución del fin del objeto contractual.</t>
  </si>
  <si>
    <t>Nivel academico:bachiller; observacion(es): título de bachiller en cualquier modalidad.con 36 meses de experiencia laboral debidamente certificada</t>
  </si>
  <si>
    <t>FDRS-CD-425-2025</t>
  </si>
  <si>
    <t>CIA-554-2025</t>
  </si>
  <si>
    <t>CORPORACIÓN RENATA</t>
  </si>
  <si>
    <t>https://community.secop.gov.co/Public/Tendering/OpportunityDetail/Index?noticeUID=CO1.NTC.9088945&amp;isFromPublicArea=True&amp;isModal=False</t>
  </si>
  <si>
    <t>43232700 </t>
  </si>
  <si>
    <t>CO1.BDOS.9061473</t>
  </si>
  <si>
    <t>CO1.PCCNTR.8561030</t>
  </si>
  <si>
    <t>AUNAR ESFUERZOS ADMINISTRATIVOS, TÉCNICOS Y OPERATIVOS PARA RECIBIR, OPERAR Y HACER SEGUIMIENTO A CINCO CENTROS DE CONECTIVIDAD Y CINCO ZONAS WIFI, INSTALADOS EN EL MARCO DEL CONVENIO DE REGALÍAS DE CONECTIVIDAD, GARANTIZANDO SU FUNCIONAMIENTO Y SOSTENIBILIDAD EN BENEFICIO DE LAS COMUNIDADES RURALES DE LA LOCALIDAD DE SUMAPAZ</t>
  </si>
  <si>
    <t>Nombre y apellido: SAID NAVI LAMK BELTRAN
Identificación: 79593430
Nacionalidad: COLOMBIANA
Domicilio: BOGOTÁ D.C.
Tipo documento: Cédula de Ciudadanía</t>
  </si>
  <si>
    <t>Aportes FDRS - $ 632.448.263 - Aportes RENATA - $88.000.000</t>
  </si>
  <si>
    <t>FDRSCD-427-2025 (143178)</t>
  </si>
  <si>
    <t>555-2025-CPS-P (143178)</t>
  </si>
  <si>
    <t>https://community.secop.gov.co/Public/Tendering/OpportunityDetail/Index?noticeUID=CO1.NTC.9103813&amp;isFromPublicArea=True&amp;isModal=False</t>
  </si>
  <si>
    <t>CO1.BDOS.9064106</t>
  </si>
  <si>
    <t>CO1.PCCNTR.8574258</t>
  </si>
  <si>
    <t>1977</t>
  </si>
  <si>
    <t xml:space="preserve">ADICIÓN Y PRORROGA NÚMERO 1° AL CONTRATO DE PRESTACIÓN DE SERVICIOS NO. 555-2025-CPS-P (143178), CELEBRADO ENTRE EL FONDO DE DESARROLLO RURAL DE SUMAPAZ Y MARISELA GIL RAMÍREZ .CLÁUSULA PRIMERA. – ADICIONAR el Contrato De Prestación De Servicios No. 555-2025-CPS-P (143178), en 
la suma de UN MILLON SETECIENTOS MIL PESOS M/CTE ($1.700.000) del rubro O230117459920242327 
“Fortalecimiento Institucional y sedes administrativas”, de conformidad con las consideraciones aquí señaladas, para un total del contrato de NUEVE MILLONES TRESCIENTOS CINCUENTA MIL PESOS M/CTE ($ 9.350.000).  CLÁUSULA SEGUNDA. - PRORROGAR el plazo de ejecución del Contrato De Prestación De Servicios No. 555-2025-CPS-P (143178), por el término de DIEZ (10) DIAS calendario a partir del CINCO (05) DE ENERO DE 2026 hasta el CATORCE (14) DE ENERO 2026.  </t>
  </si>
  <si>
    <t xml:space="preserve"> 1.Consolidar los reportes de información que sean requeridos tanto por dependencias de la Secretaría de
 Gobierno, como demás entidades distritales y nacionales, proyectando respuesta si es del caso y revisando
 la documentación que se deba aportar.
 2. Brindar acompañamiento en la implementación, desarrollo y seguimiento de los procesos y
 procedimientos de gestión administrativa y financiera del AGDL, conforme a los lineamientos distritales
 definidos y el marco de la normatividad vigente.
 3. Realizar la solicitud para la consolidación y seguimiento de la información para la programación y
 reprogramación del Plan Anualizado de Caja PAC.
 4. Brindar poyo en la revisión de cuentas de cobro de los contratistas del FDRS, y el seguimiento al proceso
 de pagos, de acuerdo con los lineamientos e instructivos establecidos por la SDG para dicho proceso.
 5. Participar de reuniones, comités, capacitaciones y demás actividades a las que sea convocado por parte
 de la alcaldía local.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correspondan a la naturaleza del contrato y que
 sean necesarias para la consecución del fin del objeto contractual.</t>
  </si>
  <si>
    <t>Nivel academico:profesional; profesion(es): administración de empresas,contaduria pública,economía,administración pública, ingeniería industrial; observacion(es): profesional en contaduría, economía,  administración de empresas, administración pública o ingenieria industrial.  sin experiencia profesional</t>
  </si>
  <si>
    <t>FDRS-MC-389-2025</t>
  </si>
  <si>
    <t>CSE-556-2025</t>
  </si>
  <si>
    <t>https://community.secop.gov.co/Public/Tendering/OpportunityDetail/Index?noticeUID=CO1.NTC.9006461&amp;isFromPublicArea=True&amp;isModal=False</t>
  </si>
  <si>
    <t>CO1.BDOS.8980992</t>
  </si>
  <si>
    <t>CO1.PCCNTR.8574643</t>
  </si>
  <si>
    <t>ADQUIRIR LA PÓLIZA DE SEGUROS CONTRA ACCIDENTES PERSONALES PARA EL AMPARO Y PROTECCIÓN DE LOS NIÑOS, NIÑAS Y ADOLESCENTES DE LAS ESCUELAS DE FORMACIÓN DEPORTIVAS DEL PROYECTO 2388 RECREACIÓN Y DEPORTES EJECUTADO POR EL FONDO DE DESARROLLO RURAL DE SUMAPAZ</t>
  </si>
  <si>
    <t>FDRSCD-430-2025 (144285)</t>
  </si>
  <si>
    <t>557-2025-CPS-P (144285)</t>
  </si>
  <si>
    <t>https://community.secop.gov.co/Public/Tendering/OpportunityDetail/Index?noticeUID=CO1.NTC.9104177&amp;isFromPublicArea=True&amp;isModal=False</t>
  </si>
  <si>
    <t>CO1.BDOS.9078253</t>
  </si>
  <si>
    <t>CO1.PCCNTR.8574808</t>
  </si>
  <si>
    <t>1. Recopilar la información como documentos e informes para dar respuesta a las solicitudes de la comunidad, los entes de control, entidades públicas y/o privadas. 2. Elaborar las respuestas asignadas por solicitudes de los entes de control, validando la información, anexos y fuentes de información. 3. Realizar el seguimiento y control a las tutelas que se reciban en el Fondo de Desarrollo Local, brindando las respuestas pertinentes en coordinación con el Área Jurídica-Policiva de la Alcaldía Local verificando que se cumplan los tramites, en los tiempos establecido por ley. 4. Brindar acompañamiento a las visitas administrativas de los Entes de Control, realizando las coordinaciones que sean necesarias para suministras las respuestas en el marco del objeto para las cuales fueron convocadas. 5. Emitir los conceptos jurídicos sobre las solicitudes y peticiones que le sean asignados y/o requeridos. 6. Las demás que demande la administración local que correspondan a la naturaleza del contrato y que sean necesarias para la consecución del fin del objeto contractual</t>
  </si>
  <si>
    <t>Nivel academico: profesional; profesion(es): ciencias sociales,profesional en ciencias administrativas ,profesional en ciencias economicas ; observacion(es): profesional: ciencias sociales, profesional en ciencias administrativas, profesional en ciencias economicas con 24 meses de experiencia profesional</t>
  </si>
  <si>
    <t>FDRSCD-431-2025(143156)</t>
  </si>
  <si>
    <t>558-2025-CPS-P (143156)</t>
  </si>
  <si>
    <t>NELLY YOJHANA CAMARGO BERNAL</t>
  </si>
  <si>
    <t>https://community.secop.gov.co/Public/Tendering/OpportunityDetail/Index?noticeUID=CO1.NTC.9135029&amp;isFromPublicArea=True&amp;isModal=False</t>
  </si>
  <si>
    <t>CO1.BDOS.9081944</t>
  </si>
  <si>
    <t>CO1.PCCNTR.8595045</t>
  </si>
  <si>
    <t>PRESTAR SUS SERVICIOS PROFESIONALES DE APOYO ADMINISTRATIVO AL ÁREA DE GESTIÓN DEL DESARROLLO LOCAL, EN LA GESTIÓN CONTRACTUAL DEL FONDO DE DESARROLLO RURAL DE SUMAPAZ. 2327</t>
  </si>
  <si>
    <t>1985</t>
  </si>
  <si>
    <t xml:space="preserve">ADICIÓN Y PRORROGA NÚMERO 1° AL CONTRATO DE PRESTACIÓN DE SERVICIOS No. 558-2025 CPS-P (143156), CELEBRADO ENTRE EL FONDO DE DESARROLLO RURAL DE SUMAPAZ Y NELLY YOJHANA CAMARGO BERNAL.CLÁUSULA PRIMERA. – ADICIONAR el Contrato De Prestación De Servicios No. 558-2025 CPS-P (143156),  en la suma de DOS MILLONES SEISCIENTOS MIL PESOS M/CTE ($ 2.600.000),  del rubro O230117459920242327 “Fortalecimiento Institucional y sedes administrativas”, de conformidad con las consideraciones aquí señaladas, para un total del contrato de NUEVE MILLONES CIEN MIL PESOS M/CTE ($ $ 9.100.000). CLÁUSULA SEGUNDA. - PRORROGAR el plazo de ejecución del Contrato De Prestación De Servicios No. 558-2025 CPS-P (143156),  por el término de DOCE (12) DÍAS  calendarios a partir del VEINTE (20) DE DICIEMBRE DE 2025 y hasta el TREINTA Y UNO (31) DE DICIEMBRE DE 2025. </t>
  </si>
  <si>
    <t>1. Participar en el análisis de los Estudios Previos que se proyecten por los profesionales, en la elaboración
del análisis del sector y estudios de mercado, para el proceso de la adquisición y administración de Bienes y
Servicios locales, a fin de dar cumplimiento a las normas y procedimientos técnicos, administrativos y
legales vigentes.
2. Actualizar la base de datos de la contratación de la Alcaldía Local de Sumapaz y mantener al día el
archivo e información que se genere en el proceso de contratación de la Alcaldía Local de Sumapaz, con el
apoyo de los abogados encargados de cada proceso.
3. Realizar seguimiento para que la información y documentación que se genere en el desarrollo de los
procesos contractuales se publique tanto en los aplicativos correspondientes como en los expedientes
contractuales que se tienen para tal fin.
4. Apoyar en el manejo y operación de los aplicativos institucionales diseñados para el registro y control de
los procesos de contratación (Secop 1, Secop 2, Sivicof, Sipse entre otros), verificando que la información
que se registra sea correcta.
5. Asistir a las reuniones, comités de contratación, comités de seguimiento a la ejecución contractual,
capacitaciones entre otros que le designe el despacho del Alcalde Local.
6. Publicar los informes mensuales de actividades en la plataforma SECOP II, una vez se haya efectuado el
trámite de pago por parte de la entidad contratante, conforme con las directrices impartidas por la
supervisión del contrato.
7. Las demás que sean inherentes al cumplimiento del objeto contractual y/o que le sean asignadas por el
Alcalde Local.</t>
  </si>
  <si>
    <t>Nivel academico:profesional; profesion(es): administración pública,ingeniería industrial,administración de empresas,administración de empresas comerciales; observacion(es): título profesional eningeniería industrial, administrador público o de empresas o de empresascomerciales. con tarjeta profesional vigente.con 24 meses de experiencia profesional</t>
  </si>
  <si>
    <t>FDRSCD-441-2025 (144545)</t>
  </si>
  <si>
    <t>559-2025-CPS-AG (144545)</t>
  </si>
  <si>
    <t>https://community.secop.gov.co/Public/Tendering/OpportunityDetail/Index?noticeUID=CO1.NTC.9134336&amp;isFromPublicArea=True&amp;isModal=False</t>
  </si>
  <si>
    <t>CO1.BDOS.9108043</t>
  </si>
  <si>
    <t>CO1.PCCNTR.8594478</t>
  </si>
  <si>
    <t>PRESTAR LOS SERVICIOS DE APOYO TÉCNICO ADMINISTRATIVO PARA FORTALECER EL DESARROLLO DE LOS PROYECTOS DE MITIGACIÓN Y GESTIÓN DEL RIESGO Y ADAPTACIÓN AL CAMBIO CLIMÁTICO PARA LA CONSERVACIÓN DEL MEDIO AMBIENTE Y LOS RECURSOS NATURALES RENOVABLES EXISTENTES EN LA LOCALIDAD DE SUMAPAZ. 2613</t>
  </si>
  <si>
    <t>1. Manejar el aplicativo de gestión documental de la entidad (ORFEO), realizando la distribución y
seguimiento de la correspondencia relacionada con la gestión ambiental y demás asuntos de la Alcaldía
local, manteniéndolo actualizado diariamente, así como revisar los correos institucionales vinculados a
procesos ambientales internos y externos.
2. Realizar el acopio de la información requerida para la respuesta a derechos de petición y demás
requerimientos de la comunidad y de entidades distritales, relacionados con temas ambientales, así como
apoyar la elaboración de documentos tales como informes, actas de reunión, memorandos, oficios y
proposiciones que le sean designados, en el marco de la gestión local.
3. Apoyar a la Alcaldía Local en la organización de la gestión documental, verificando y depurando los
documentos de todo orden que se generen y/o lleguen al área, foliarlos, escanearlos y archivarlos en el
expediente correspondiente, garantizando la trazabilidad de los procesos ambientales.
4. Apoyar al Área Ambiental Local en la atención y suministro de información a la comunidad, entidades
estatales y dependencias de la administración local, de acuerdo con las autorizaciones dadas por el
profesional especializado del área, asegurando la claridad y oportunidad en la comunicación sobre temas
ambientales.
5. Apoyar al Área Ambiental Local en la verificación del cumplimiento de los requisitos legales en los
diferentes contratos y/o convenios relacionados con la gestión ambiental, para el trámite de pago y
seguimiento administrativo.
6. Ejecutar las demás actividades que le sean asignadas por la supervisión, siempre que estén relacionadas
con el objeto del presente contrato y contribuyan al fortalecimiento de la gestión documental y administrativa
ambiental de la Alcaldía Local.
7. Las demás asignadas por el supervisor del contrato.</t>
  </si>
  <si>
    <t>Nivel academico:técnico; profesion(es): técnico profesional en gestión empresarial,tecnico laboral como operador de sistemas informaticos,tecnico o tecnologo en sistemas e informatica ,técnico asistencial en análisis y producción de información administrativa,técnico en contabilidad sistematizada,tecnico laboral en contabilidad y sistemas,tecnico laboral por competencias en auxiliar administrativo; observacion(es): técnico: en gestión empresarial,técnico laboral en informática empresarial,técnico asistencial en análisis y producción de información administrativa,técnico en contabilidad sistematizada,tecnico en asistencia administrativa,tecnico laboral en contabilidad y sistemas,tecnico laboral por competencias en auxiliar administrativo. con más de 72 meses o más de experiencia laboral</t>
  </si>
  <si>
    <t>Seis años un mes de experiencia laboral</t>
  </si>
  <si>
    <t>FDRSCD-432-2025 (144549)</t>
  </si>
  <si>
    <t>560-2025-CPS-P (144549)</t>
  </si>
  <si>
    <t>https://community.secop.gov.co/Public/Tendering/OpportunityDetail/Index?noticeUID=CO1.NTC.9133497&amp;isFromPublicArea=True&amp;isModal=False</t>
  </si>
  <si>
    <t>CO1.BDOS.9097305</t>
  </si>
  <si>
    <t>CO1.PCCNTR.8594145</t>
  </si>
  <si>
    <t>O230117459920242331</t>
  </si>
  <si>
    <t>PRESTAR SERVICIOS PROFESIONALES DE APOYO AL ÁREA DE GESTIÓN DE DESARROLLO LOCAL DE LA ALCALDÍA LOCAL DE SUMAPAZ, CONTRIBUYENDO A LA PLANEACIÓN, EJECUCIÓN Y SEGUIMIENTO DE LAS ACTIVIDADES ADMINISTRATIVAS, FINANCIERAS Y OPERATIVAS REQUERIDAS PARA EL CUMPLIMIENTO DE LOS OBJETIVOS INSTITUCIONALES</t>
  </si>
  <si>
    <t>1.Brindar acompañamiento en las convocatorias, jornadas y procesos participativos que promueva la administración local en el marco del proyecto Intervenir 3 equipamientos culturales con acciones de construcción, adecuación y/o dotación. 2. Desarrollar actividades de orientación y asistencia técnica en los procesos administrativos, financieros y operativos del proyecto, relacionados con las intervenciones en los equipamientos culturales, garantizando el cumplimiento de los lineamientos institucionales, la adecuada gestión de los recursos y la optimización de los procedimientos establecidos. 3.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4. Tramitar dentro de los términos establecidos en la normatividad vigente, todas las comunicaciones externas e internas reasignadas a través del Aplicativo de Gestión Documental ORFEO o del correo institucional, garantizando el cumplimiento de los procedimientos y lineamientos relacionados con la Gestión de Patrimonio Documental de la Secretaría Distrital de Gobierno. Asimismo, realizar la publicación de los informes mensuales de actividades en el aplicativo SECOP II, una vez efectuado el trámite de pago por parte de la entidad contratante, conforme con las directrices establecidas por la supervisión del contrato. 5. Asistir a las reuniones, comités y capacitaciones, entre otros, representar a la Administración en los espacios del sector y hacer parte de los comités e instancias de participación que le sean designados. 6. Las demás que le sean asignadas o delegadas y que correspondan a la naturaleza del objeto contractual.</t>
  </si>
  <si>
    <t>Nivel academico: profesional; profesion(es): administración de empresas, ingeniería mecánica,ingeniería industrial,ingeniería electrónica; observacion(es): profesion(es): administracion de empresas, ingeniería mecánica,ingeniería industrial,ingeniería electrónica. dos años de experiencia profesional</t>
  </si>
  <si>
    <t>FDRSCD-433-2025 (144625)</t>
  </si>
  <si>
    <t>561-2025-CPS-P (144625)</t>
  </si>
  <si>
    <t>https://community.secop.gov.co/Public/Tendering/OpportunityDetail/Index?noticeUID=CO1.NTC.9163006&amp;isFromPublicArea=True&amp;isModal=False</t>
  </si>
  <si>
    <t>CO1.BDOS.9105564</t>
  </si>
  <si>
    <t>CO1.PCCNTR.8615129</t>
  </si>
  <si>
    <t>PRESTAR LOS SERVICIOS PROFESIONALES PARA REALIZAR LA PLANEACIÓN, SEGUIMIENTO Y EJECUCIÓN DEL PROCESO DE SERVICIO DE TRANSPORTE DE PASAJEROS Y ACTIVIDADES LOGÍSTICAS DE CONSTRUCCIÓN E INTERVENCIÓN DE EQUIPAMIENTOS CULTURALES EN LA LOCALIDAD DE SUMAPAZ</t>
  </si>
  <si>
    <t>1. Adelantar los procesos administrativos y operativos necesarios para el correcto desarrollo del servicio de
transporte de pasajeros de las diferentes actividades programadas por la Alcaldía Local de Sumapaz, como
también articular entre las diferentes dependencias en aras de garantizar el buen desarrollo de las
actividades en construcción y de intervención de equipamientos culturales.
2. Realizar el seguimiento a la ejecución técnica, administrativa, financiera y contable de los contratos
asignados; acorde con el Manual de Supervisión de Contratos y la normatividad vigente.
3. Realizar la programación, el control y seguimiento del uso diario de los vehículos designados para que
presten el servicio de transporte de pasajeros contratado por la Alcaldía Local.
4. Articular, gestionar y garantizar el transporten l ñas areas requeridas, y sobre todo promoviendo la
participación y mejoramiento de la construccion e intervención de equipamientos culturales.
5. Participar activamente en reuniones, comités, capacitaciones y jornadas de trabajo que se desarrollen en
el marco de los procesos de construcción e intervención de equipamientos culturales, transporte y las
demás areas que se requiera participación correspondiente dentro de la localidad y el territorio.
6. Llevar registros de los archivos y controles que se requieran para brindar información oportuna y
confiable respecto a los temas a cargo, de los cuales se suministraran reportes consolidados a los
diferentes entes de control que lo soliciten.
7. Las demás que demande la administración local que corresponda a la naturaleza del contrato y que sean
necesarias para la consecución del fin del objeto contractual.</t>
  </si>
  <si>
    <t>Nivel academico:profesional; profesion(es): administración de empresas,administración pública,contaduria pública,ingenieríaindustrial; observacion(es): profesional en administración pública,contaduría pública, ingeniería industrial, administración de empresas con 24 meses de experiencia profesional</t>
  </si>
  <si>
    <t>FDRSCD-434-2025 (143292)</t>
  </si>
  <si>
    <t>562-2025-CPS-AG (143292)</t>
  </si>
  <si>
    <t>MARLON PEÑA GARZON</t>
  </si>
  <si>
    <t>https://community.secop.gov.co/Public/Tendering/OpportunityDetail/Index?noticeUID=CO1.NTC.9133115&amp;isFromPublicArea=True&amp;isModal=False</t>
  </si>
  <si>
    <t>CO1.BDOS.9105435</t>
  </si>
  <si>
    <t>CO1.PCCNTR.8593836</t>
  </si>
  <si>
    <t xml:space="preserve"> 1. Apoyar el desarrollo y ejecución de programas de salud comunitarios que respondan a las necesidades
 específicas de la población en Colaboración con organizaciones comunitarias, sectoriales e intersectoriales
 para implementar proyectos de salud.
 2. Apoyar a los profesionales del equipo de salud, en Promover hábitos y estilos de vida saludable y
 prevención de enfermedades a través de campañas educativas apoyando la distribución de materiales
 educativos organización de talleres, charlas, y eventos para la comunidad.
 3. Realizar articulación con las entidades del sector, para apoyar los tramites requeridos por la comunidad
 en garantía del acceso y la atención a los servicios de salud de los habitantes de la localidad de Sumapaz.
 4. Realizar el acompañamiento de los habitantes de la localidad de Sumapaz a citas médicas y tratamientos
 de salud, teniendo en cuenta que el usuario no cuente con red familiar y si este lo requiere.
 5. Asistir a las reuniones, capacitaciones y/o eventos que se le convoque y, hacer parte de los espacios de
 participación del sector Salud y demás comités que le sean designados.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7. Publicar los informes mensuales de actividades en la plataforma SECOP II, una vez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</si>
  <si>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 xml:space="preserve"> Nivel Academico:Bachille; OBSERVACION(ES): Título de Bachiller en cualquier modalidad.
 Con 36 meses de experiencia laboral debidamente certificada</t>
  </si>
  <si>
    <t>FDRSCD-435-2025 (144303)</t>
  </si>
  <si>
    <t>563-2025-CPS-P (144303)</t>
  </si>
  <si>
    <t>https://community.secop.gov.co/Public/Tendering/OpportunityDetail/Index?noticeUID=CO1.NTC.9132935&amp;isFromPublicArea=True&amp;isModal=False</t>
  </si>
  <si>
    <t>CO1.BDOS.9105765</t>
  </si>
  <si>
    <t>CO1.PCCNTR.8593827</t>
  </si>
  <si>
    <t>PRESTAR LOS SERVICIOS PROFESIONALES DE APOYO AL ÁREA DE GESTIÓN DEL DESARROLLO LOCAL EN EL SEGUIMIENTO A LOS PROCESOS Y PROCEDIMIENTOS DESARROLLADOS, Y LA PLANEACIÓN, EJECUCIÓN Y SEGUIMIENTO DE LOS PROYECTOS DE INVERSIÓN Y GASTOS DE FUNCIONAMIENTO DEL FONDO DE DESARROLLO RURAL DE SUMAPAZ 2327</t>
  </si>
  <si>
    <t>1. Realizar seguimiento a las etapas de formulación y elaboración de estudios previos de proyectos de inversión y gastos de funcionamiento que le sean designados, así como la supervisión y seguimiento de los contratos que se deriven de estos procesos y demás que le sean designados. 2. Realizar la revisión, ejecución y seguimiento de los procesos y procedimientos que se desarrollan al interior del área de Gestión del Desarrollo Local, y armonizarlos a nivel interno de la entidad. 3.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4. Realizar el seguimiento a la formulación de los distintos procesos derivados de los proyectos tanto de funcionamiento como de inversión, así como de los planes, programas y proyectos de desarrollo local, en concordancia con el PDD y PDL conforme a los lineamientos institucionales y distritales definidos, incluyendo actualización de DTS. 5. Apoyar en la consolidación y seguimiento de la información del PAC, para la programación anual y reprogramaciones trimestrales correspondientes. 6. Participar de reuniones, comités, capacitaciones y demás actividades a las que sea convocado por parte de la alcaldía local. 7. Las demás que demande la administración local que corresponda a la naturaleza del contrato y que sean necesarias para la consecución del fin del objeto contractual y las demás que se le asignen y que surjan de la naturaleza del Contrato</t>
  </si>
  <si>
    <t>Nivel academico: profesional; profesion(es): administración pública,finanzas y comercio exterior,finanzas, gobierno y relaciones internacionales,administración de empresas,administración y finanzas,finanzas y comercio internacional; observacion(es): título profesional en finanzas y relaciones, ciencias economicas, ciencias administrativas con tarjeta profesional vigente. con más de 24 meses de experiencia profesional debidamente certificada</t>
  </si>
  <si>
    <t>FDRSCD-436-2025 (143827)</t>
  </si>
  <si>
    <t>564-2025-CPS-P (143827)</t>
  </si>
  <si>
    <t>https://community.secop.gov.co/Public/Tendering/OpportunityDetail/Index?noticeUID=CO1.NTC.9132753&amp;isFromPublicArea=True&amp;isModal=False</t>
  </si>
  <si>
    <t>CO1.BDOS.9106139</t>
  </si>
  <si>
    <t>CO1.PCCNTR.8593392</t>
  </si>
  <si>
    <t xml:space="preserve"> 1. Realizar las etapas de formulación y elaboración estudios previos de los proyectos de inversión a ejecutar
 en el tema de Infraestructura y obras de la localidad. Actualizar los documentos técnicos de Soporte y las
 Fichas EBI, definir Especificaciones técnicas, realizar estudios de mercado, elaborar análisis del sector,
 definir criterios de verificación y calificación y condiciones del contrato, entre otros.
 2. Apoyar los procesos contractuales de selección para Infraestructura y obras de la localidad. Responder
 las observaciones en cada etapa, proyectar adendas, verificar y calificar propuestas.
 3. Realizar el seguimiento a la ejecución de los contratos (Apoyo a la supervisión, revisión de informes,
 modificaciones contractuales, programación de PAC), que le sean designados del Sector de Infraestructura
 y obras de la localidad.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Asistir a los espacios de participación del sector que le sean designados, a las reuniones, comités de
 contratación, capacitaciones, comités de seguimiento entre otros y hacer parte de los comités que le
 delegue el Alcalde Local o quien haga sus veces.
 6. Elaborar y analizar los documentos, informes y demás acciones requeridas para apoyar y orientar técnicamente las gestiones necesarias con otras entidades para viabilizar y/o financiar proyectos de infraestructura en la localidad.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correspondan a la naturaleza del contrato y que sean necesarias para la consecución del objeto contractual.</t>
  </si>
  <si>
    <t>Nivel academico: profesional; profesion(es): ingenieria civil y construcciones, arquitectura,profesional en gestion y desarrollo urbanos; observacion(es): profesional nbc ingenieria, arquitectura, urbanismo y afines. con 24 meses de experiencia profesional</t>
  </si>
  <si>
    <t>FDRSCD-437-2025 (144542)</t>
  </si>
  <si>
    <t>565-2025-CPS-P (144542)</t>
  </si>
  <si>
    <t>https://community.secop.gov.co/Public/Tendering/OpportunityDetail/Index?noticeUID=CO1.NTC.9133776&amp;isFromPublicArea=True&amp;isModal=False</t>
  </si>
  <si>
    <t>CO1.BDOS.9106209</t>
  </si>
  <si>
    <t>CO1.PCCNTR.8594414</t>
  </si>
  <si>
    <t>PRESTAR SERVICIOS PROFESIONALES DE CARÁCTER JURÍDICO PARA EL DESARROLLO Y EJECUCIÓN DEL PROYECTO 2613 DE LA ALCALDÍA LOCAL DE SUMAPAZ. 2613</t>
  </si>
  <si>
    <t>1. Asesorar jurídicamente la ejecución de las acciones del proyecto, garantizando el cumplimiento de la
normativa vigente en materia de gestión del riesgo y contratación pública.
2. Revisar y elaborar documentos jurídicos requeridos para la implementación de las actividades del
proyecto.
3. Apoyar el seguimiento jurídico a los procesos y contratos asociados, velando por la transparencia y
legalidad en su ejecución.
4. Manejar el aplicativo de gestión documental de la entidad (ORFEO), realizando el seguimiento, trámite y
depuración a la correspondencia que le sea asignada y, en coordinación con las corregidurías, realizar el
seguimiento de las actuaciones policivas en el aplicativo institucional.
5. Tramitar y proyectar la respuesta a Acciones de Tutela, Derechos de Petición, Proposiciones y demás
requerimientos sobre
6. Tramitar y proyectar la respuesta a Acciones de Tutela, Derechos de Petición, Proposiciones y demás
requerimientos sobre asuntos que deba conocer la Alcaldía Local y el Área de Gestión Policiva Sumapaz.
7. Las demás que le sean asignadas por la supervisión y que estén relacionadas con el objeto del presente
contrato.</t>
  </si>
  <si>
    <t>Nivel academico:profesional; profesion(es): derecho; observacion(es): profesional:derecho 24 meses de experiencia profesional</t>
  </si>
  <si>
    <t>FDRSCD-438-2025 (144621)</t>
  </si>
  <si>
    <t>566-2025-CPS-P (144621)</t>
  </si>
  <si>
    <t>https://community.secop.gov.co/Public/Tendering/OpportunityDetail/Index?noticeUID=CO1.NTC.9167565&amp;isFromPublicArea=True&amp;isModal=False</t>
  </si>
  <si>
    <t>CO1.BDOS.9106555</t>
  </si>
  <si>
    <t>CO1.PCCNTR.8618608</t>
  </si>
  <si>
    <t>1994</t>
  </si>
  <si>
    <t xml:space="preserve">ADICIÓN Y PRORROGA NÚMERO 1° AL CONTRATO DE PRESTACIÓN DE SERVICIOS  NO. 566-2025-CPS-P (144621), CELEBRADO ENTRE EL FONDO DE DESARROLLO RURAL DE SUMAPAZ Y EDGAR IVAN SEPULVEDA PARRA.CLÁUSULA PRIMERA. – ADICIONAR el Contrato De Prestación De Servicios No. 566-2025 CPS-P (144621), en la suma de TRES MILLONES OCHOCIENTOS TREINTA Y DOS MIL QUINIENTOS PESOS M/CTE ($3.832.500) del rubro O230117459920242289 “Movilidad Para Sumapaz”, de conformidad con las consideraciones aquí señaladas, para un total del contrato de ONCE MILLONES CUATROCIENTOS NOVENTA Y SIETE MIL QUINIENTOS PESOS M/CTE ($11.497.500).  CLÁUSULA SEGUNDA. - PRORROGAR el plazo de ejecución del Contrato De Prestación De Servicios No. 5662025 CPS-P (144621), por el término de QUINCE (15) DIAS calendario a partir del VEINTISEIS (26) de DICIEMBRE de 2026 y hasta el NUEVE (09) de ENERO de 2026. </t>
  </si>
  <si>
    <t>1. Realizar las etapas de formulación y elaboración de estudios previos de los proyectos de inversión que le sean designados en el tema de Infraestructura vial por el despacho de la Alcaldía Local de Sumapaz
2. Acompañar las actividades que se realicen en el cumplimiento de las obligaciones contractuales técnicas,administrativas y financieras de los proyectos de inversión que le sean designados en los temas de infraestructura vial y de regalías, a través del apoyo a la supervisión, análisis de informes, visitas a frentes de obra, entre otros.
3. Brindar acompañamiento al alcalde Local en las diferentes reuniones que se programen en el territorio,
en la JAL, en la Bogotá Urbana, así como asistir a los espacios de participación del sector movilidad y del
Sistema General de Regalías que le sean designados, comités de contratación y de seguimiento y hacer
parte de los comités que le delegue el supervisor o apoyo a la supervisión del contrato.
4. Elaborar informes mensuales de apoyo a la supervisión de los contratos que sean asociados a los temas
de infraestructura vial.
5. Brindar apoyo en la elaboración de informes, respuestas a derechos de petición y demás requerimientos,
solicitados por los órganos de control, entidades y comunidad en general, de conformidad con la
normatividad, dentro de los plazos y términos establecidos por la ley.
6. Apoyar la elaboración de diagnósticos asociados a la infraestructura vial, a los puntos críticos en taludes,así como caminos veredales.
7. Las demás que demande la administración local que corresponda a la naturaleza del contrato y que sean necesarias para la consecución del fin del objeto contractual.</t>
  </si>
  <si>
    <t>Nivel academico:profesional; profesion(es): arquitectura,ingeniería civil,profesional en gestion y desarrollo urbanos,gestión y desarrollo urbano; observacion(es): profesional nbc ingenieria,arquitectura, urbanismo y afines. con 24 meses de experienciaprofesional</t>
  </si>
  <si>
    <t>FDRSCD-439-2025 (144546)</t>
  </si>
  <si>
    <t>567-2025-CPS-P (144546)</t>
  </si>
  <si>
    <t>https://community.secop.gov.co/Public/Tendering/OpportunityDetail/Index?noticeUID=CO1.NTC.9147246&amp;isFromPublicArea=True&amp;isModal=False</t>
  </si>
  <si>
    <t>CO1.BDOS.9109652</t>
  </si>
  <si>
    <t>CO1.PCCNTR.8604807</t>
  </si>
  <si>
    <t>PRESTAR LOS SERVICIOS PROFESIONALES CON AUTONOMÍA TÉCNICA Y ADMINISTRATIVA COMO ABOGADO (A) EN LA IMPLEMENTACIÓN Y SEGUIMIENTO DE LAS ACTUACIONES NECESARIAS PARA LA INTERVENCIÓN DE TRES (3) EQUIPAMIENTOS CULTURALES MEDIANTE OBRAS DE CONSTRUCCIÓN, ADECUACIÓN Y/O DOTACIÓN. 2331</t>
  </si>
  <si>
    <t>1. Acompañar jurídicamente los procesos de concertación interinstitucional y comunitaria, garantizando el respeto por los principios de participación, transparencia y legalidad en la toma de decisiones sobre construcción, adecuación y dotación.
2. Facilitar espacios de diálogo jurídico-comunitario orientados a explicar los alcances legales de las intervenciones, atender inquietudes de la comunidad y fortalecer la corresponsabilidad en los procesos
culturales vinculados al reconocimiento local de la justicia comunitaria.
3. Fortalecer al despacho del Alcalde, en la proyección y elaboración de documentos e informes solicitados por los entes de control, entidades públicas y/o privadas, de conformidad con la normatividad existente para la materia y dentro de los plazos y términos establecidos por la misma.
4. Tramitar y proyectar las respuestas a Proposiciones, Derechos de Petición, Acciones de Tutela y demás requerimientos y solicitudes ciudadanas y de entes de control que deba conocer y dar respuesta la Alcaldía Local.
5. Las demás que determine el supervisor o el apoyo a la supervisión, conforme al objeto del contrato, las funciones principales del Fondo y la necesidad del servicio.</t>
  </si>
  <si>
    <t>Nivel academico:profesional; profesion(es): derecho; observacion(es): profesional:derecho dos años de experiencia profesional</t>
  </si>
  <si>
    <t>FDRSCD-440-2025 (144490)</t>
  </si>
  <si>
    <t>568-2025-CPS-P (144490)</t>
  </si>
  <si>
    <t>https://community.secop.gov.co/Public/Tendering/OpportunityDetail/Index?noticeUID=CO1.NTC.9133794&amp;isFromPublicArea=True&amp;isModal=False</t>
  </si>
  <si>
    <t>CO1.BDOS.9106680</t>
  </si>
  <si>
    <t>CO1.PCCNTR.8594435</t>
  </si>
  <si>
    <t>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PREVENTIVA,LA COMUNICACIÓN DE EMERGENCIAS Y LA VISIBILIZACIÓN DE LAS ESTRATEGIAS INSTITUCIONALES ORIENTADAS A LA REDUCCIÓN DEL RIESGO EN LA LOCALIDAD. 2613</t>
  </si>
  <si>
    <t>1999</t>
  </si>
  <si>
    <t xml:space="preserve">ADICIÓN Y PRORROGA No. 1 AL CONTRATO DE PRESTACIÓN DE SERVICIOS NO. 568-2025 CPS-P (144490), CELEBRADO ENTRE EL FONDO DE DESARROLLO RURAL DE SUMAPAZ Y YENNY CAROLINA SALOMÓN ROBAYO.CLÁUSULA PRIMERA. – ADICIONAR el Contrato De Prestación De Servicios No. 568-2025-CPS-P (144490), en la suma de TRES MILLONES CIENTO CINCUENTA MIL PESOS M/CTE ($3.150.000) del rubro O2-30117459920242613 “MANEJO DE EMERGENCIAS Y MITIGACIÓN DEL RIESGO DE DESASTRES¨, de conformidad con las consideraciones aquí señaladas, para un total del contrato de NUEVE MILLONES CUATROCIENTOS CINCUENTA MIL PESOS M/CTE ($9.450.000).  CLÁUSULA SEGUNDA. - PRORROGAR el plazo de ejecución del Contrato De Prestación de Servicios No. 568-2025-CPS-P (144490), por el término de QUINCE (15) DÍAS calendario a partir del VEINSEIS (26) de DICIEMBRE de 2025 y hasta el NUEVE (09) de ENERO de 2026.  </t>
  </si>
  <si>
    <t>1.Desarrollar cubrimientos y apoyo a temas asociados a prensa y gestión del riesgo, de acuerdo con los temas asignados.
2. Elaborar piezas comunicativas y materiales informativos (boletines, comunicados, infografías, videos,
notas de prensa, publicaciones en redes sociales) que visibilicen las acciones institucionales en materia de gestión del riesgo.
3. Crear y ejecutar publicaciones impresas y/o digitales con contenidos de la entidad con la periodicidad que determine el líder designado.
4. Garantizar la cobertura audiovisual y fotográfica de las acciones implementadas, asegurando la calidad técnica y el respaldo documental de las actividades ejecutadas.
5. Participar en reuniones de planeación y evaluación con el equipo de gestión del riesgo, aportando insumos comunicativos y reportes de difusión de cada acción efectiva.
6. Las demás que demande la administración local que corresponda a la naturaleza del contrato y que sean necesarias para la consecución del fin del objeto contractual.</t>
  </si>
  <si>
    <t>Nivel academico:profesional; profesion(es): comunicación social,comunicador social y periodista,periodismo; observacion(es): título profesional nbc en comunicación social, periodismo y afines, establecidas en el sistema nacional de información de la educación superior -snies. con 24 meses de experiencia profesional.</t>
  </si>
  <si>
    <t>FDRSCD-442-2025 (143268)</t>
  </si>
  <si>
    <t>569-2025-CPS-P (143268)</t>
  </si>
  <si>
    <t>https://community.secop.gov.co/Public/Tendering/OpportunityDetail/Index?noticeUID=CO1.NTC.9135143&amp;isFromPublicArea=True&amp;isModal=False</t>
  </si>
  <si>
    <t>CO1.BDOS.9108226</t>
  </si>
  <si>
    <t>CO1.PCCNTR.8595153</t>
  </si>
  <si>
    <t>1. Brindar servicios de asistencia técnica, para desarrollar el componente agrícola en la línea del
ordenamiento de finca, a fin de mejorar la producción de las diferentes explotaciones agropecuarias, que se
establezcan o beneficien a partir del proyecto de asistencia técnica agropecuaria.
2. Desarrollar acciones en el componente de reconversión y diversificación de la producción agrícola que
impliquen mejoras en la estabilidad del productor, la protección ambiental y competitiva de la producción
agrícola local, de acuerdo con el proyecto de asistencia técnica agropecuaria, bajo los principios de
seguridad alimentaria.
3. Asistir a los espacios de participación del sector que le sean designados, a las reuniones, comités de
contratación, capacitaciones, comités de seguimiento entre otros y hacer parte de los comités que le
delegue el alcalde Local o quien haga sus veces.
4. Realizar visitas de asistencia técnicas de acompañamiento a los pequeños y medianos productores
fomentándoles y apoyándoles en procesos de asociatividad, conformación de empresas y mejoramiento
técnico de los cultivos.
5. Realizar jornadas de Escuelas de campo capacitando a la comunidad en los diferentes temas que abarca
la producción y el manejo integrado en Buenas Prácticas Agrícolas-BPA, la reconversión productiva y
acciones agrícolas, en la localidad de Sumapaz.
6. Mantener actualizada la base de datos de asistencia técnica periódicamente, generando análisis de
producción y actividades económicas de la localidad, entregando los registros, actas, bases de datos, entre
otra documentación de cada uno de los predios intervenidos..
7. Publicar los informes mensuales de actividades en la plataforma SECOP II, una vez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</si>
  <si>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academico:profesional; profesion(es): medicina veterinaria,agronomía, medicina veterinaria y zootecnia; observacion(es): título profesional en nbc agronomía, veterinaria y afines con 24 meses de experiencia profesional</t>
  </si>
  <si>
    <t>FDRSCD-445-2025 (144287)</t>
  </si>
  <si>
    <t>570-2025-CPS-P (144287)</t>
  </si>
  <si>
    <t>https://community.secop.gov.co/Public/Tendering/OpportunityDetail/Index?noticeUID=CO1.NTC.9133897&amp;isFromPublicArea=True&amp;isModal=False</t>
  </si>
  <si>
    <t>CO1.BDOS.9102365</t>
  </si>
  <si>
    <t>CO1.PCCNTR.8594453</t>
  </si>
  <si>
    <t>PRESTAR LOS SERVICIOS PROFESIONALES COMO ABOGADO, PARA EL TRÁMITE DE LOS ASUNTOS JURÍDICOS Y LEGALES, QUE REQUIERAN LOS PROCESOS MISIONALES Y ADMINISTRATIVOS QUE SE ADELANTAN EN EL FONDO DESARROLLO LOCAL SUMAPAZ. 2327</t>
  </si>
  <si>
    <t>2012</t>
  </si>
  <si>
    <t xml:space="preserve">ADICIÓN Y PRORROGA NÚMERO 1° AL CONTRATO DE PRESTACIÓN DE SERVICIOS No. 570-2025 CPS-P (144287), CELEBRADO ENTRE EL FONDO DE DESARROLLO RURAL DE SUMAPAZ Y JANEIRY ROMERO HERNÁNDEZ.la suma de DOS MILLONES CIEN MIL PESOS M/CTE ($2.100.000), del rubro O230117459920242327 “Fortalecimiento Institucional y sedes administrativas”, de conformidad con las consideraciones aquí señaladas, para un total del contrato de ONCE MILLONES QUINIENTOS CINCUENTA MIL PESOS M/CTE ($ $ 11.550.000). 
CLÁUSULA SEGUNDA. - PRORROGAR el plazo de ejecución del Contrato De Prestación De Servicios No. 570-2025 CPS-P (144287), por el término de DIEZ (10) DIAS calendarios a partir del CINCO (05) de ENERO de 2026 y hasta el CATORCE (14) de ENERO de 2026.  </t>
  </si>
  <si>
    <t xml:space="preserve"> 1. Brindar apoyo administrativo al área de Gestión del Desarrollo Local, en los asuntos jurídicos que se le
 asignen, dando cumplimiento al Manual de Procesos y Procedimientos establecidos.
 2. Apoyar la estructuración y redacción de los actos administrativos y demás documentos, en la elaboración
 de informes o proyección de respuestas y documentos que deba firmar el alcalde local.
 3. Actualizar y mantener al día una base de datos de la información que se recibe y produce en la alcaldía
 Local de Sumapaz
 4. Manejar el sistema de correspondencia institucional (ORFEO), así como el correo electrónico y demás
 aplicativos que sean del resorte del área.
 5. Asistir a las reuniones, comités de seguimiento a la ejecución contractual, capacitaciones entre otros que
 le designe el despacho del Alcalde Local.
 6. Las demás que demande la administración local que correspondan a la naturaleza del contrato y que
 sean necesarias para la consecución del fin del objeto contractual.</t>
  </si>
  <si>
    <t>Nivel academico: profesional; profesion(es): derecho; observacion(es): profesional: con título profesional en derecho con 24 meses de experiencia profesional</t>
  </si>
  <si>
    <t>FDRSCD-446-2025 (143294)</t>
  </si>
  <si>
    <t>571-2025-CPS-AG (143294)</t>
  </si>
  <si>
    <t>https://community.secop.gov.co/Public/Tendering/OpportunityDetail/Index?noticeUID=CO1.NTC.9134136&amp;isFromPublicArea=True&amp;isModal=False</t>
  </si>
  <si>
    <t>CO1.BDOS.9102388</t>
  </si>
  <si>
    <t>CO1.PCCNTR.8594610</t>
  </si>
  <si>
    <t>PRESTAR LOS SERVICIOS COMO AUXILIAR DE APOYO ADMINISTRATIVO AL ÁREA DE GESTIÓN DE DESARROLLO LOCAL, DE LA ALCALDÍA LOCAL DE SUMAPAZ. 2327</t>
  </si>
  <si>
    <t>1972</t>
  </si>
  <si>
    <t xml:space="preserve">ADICIÓN Y PRORROGA NÚMERO 1° AL CONTRATO DE PRESTACIÓN DE SERVICIOS No. 571-2025-CPS-AG (143294), CELEBRADO ENTRE EL FONDO DE DESARROLLO RURAL DE SUMAPAZ Y LINA MARIA RODRIGUEZ BERMUDEZ.CLÁUSULA PRIMERA. – ADICIONAR el Contrato De Prestación De Servicios No. 571-2025-CPS-AG (143294), en la suma de UN MILLON QUINIENTOS CINCUENTA MIL PESOS M/CTE ($1.550.000), del rubro O230117459920242327 “Fortalecimiento Institucional y sedes administrativas”, de conformidad con las consideraciones aquí señaladas, para un total del contrato de CUATRO MILLONES SEISCIENTOS CINCUENTA MIL PESOS M/CTE ($ $ 4.650.000). 
CLÁUSULA SEGUNDA. - PRORROGAR el plazo de ejecución del Contrato De Prestación De Servicios No. 571-2025-CPS-AG (143294), por el término de QUINCE (15) DIAS calendario a partir del VEINTE (20) de DICIEMBRE de 2025 y hasta el CINCO(05) de ENERO de 2026. </t>
  </si>
  <si>
    <t>1. Brindar su apoyo administrativo en las actividades que se desarrollan en la gestión del Despacho - Área de Gestión de Desarrollo Local.
2. Apoyar a los profesionales del área, en la asistencia a comités, mesas de trabajo, consejos y reuniones que sean convocados y en la elaboración y proyección de documentos tales como actas de reunión,memorandos, oficios, derechos de petición, proposición.
3.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GDIGPD- P003, GDI-GPD-P004, el instructivo GDI-GPD-IN002 y demás directrices relacionadas con la gestión del patrimonio documental de la Secretaría Distrital de Gobierno.
4. Apoyar la revisión técnica, administrativa y documental de los informes producto de los contratos suscritos entre el FDRS y particulares, así como su seguimiento y programación pagos.
5. Elaborar y alimentar de manera periódica una matriz que contenga la información actualizada de los contratos de los proyectos que se manejan en el área, tales como modificaciones, pagos, informes, estado actual, entre otros.
6. Publicar los informes mensuales de actividades en la plataforma SECOP II, una vez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</si>
  <si>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academico:bachiller; observacion(es): título de bachiller en cualquier modalidad. con 36 meses de experiencia laboral debidamente certificada.</t>
  </si>
  <si>
    <t>FDRSCD-447-2025 (143322)</t>
  </si>
  <si>
    <t>572-2025-CPS-P (143322)</t>
  </si>
  <si>
    <t>https://community.secop.gov.co/Public/Tendering/OpportunityDetail/Index?noticeUID=CO1.NTC.9134323&amp;isFromPublicArea=True&amp;isModal=Fals</t>
  </si>
  <si>
    <t>CO1.BDOS.9102713</t>
  </si>
  <si>
    <t>CO1.PCCNTR.8594741</t>
  </si>
  <si>
    <t>1987</t>
  </si>
  <si>
    <t xml:space="preserve">ADICIÓN Y PRORROGA NÚMERO 1° AL CONTRATO DE PRESTACIÓN DE SERVICIOS NO. 572-2025-CPS-P (143322), CELEBRADO ENTRE EL FONDO DE DESARROLLO RURAL DE SUMAPAZ Y SINDY CARINA CHIPATECUA MORENO .CLÁUSULA PRIMERA. – ADICIONAR el Contrato De Prestación De Servicios No. 572-2025-CPS-P (143322), en la suma de UN MILLON CUATROCIENTOS MIL PESOS M/CTE ($1.400.000) del rubro O230117459920242289 “Movilidad para Sumapaz”, de conformidad con las consideraciones aquí señaladas, para un total del contrato de OCHO MILLONES CUATROCIENTOS MIL PESOS M/CTE ($ 8.400.000).  
CLÁUSULA SEGUNDA. - PRORROGAR el plazo de ejecución del Contrato De Prestación De Servicios No. 572-2025-CPS-P (143322), por el término de SEIS (06) DIAS calendario a partir del VEINTIUNO (21) DE DICIEMBRE de 2025 hasta el VEINTISÉIS (26) DE DICIEMBRE de 2025.  </t>
  </si>
  <si>
    <t>FDRSCD-448-2025 (143204)</t>
  </si>
  <si>
    <t>573-2025-CPS-P (143204)</t>
  </si>
  <si>
    <t>https://community.secop.gov.co/Public/Tendering/OpportunityDetail/Index?noticeUID=CO1.NTC.9134302&amp;isFromPublicArea=True&amp;isModal=False</t>
  </si>
  <si>
    <t>CO1.BDOS.9107647</t>
  </si>
  <si>
    <t>CO1.PCCNTR.8594271</t>
  </si>
  <si>
    <t>1995</t>
  </si>
  <si>
    <t xml:space="preserve">ADICIÓN Y PRORROGA NÚMERO 1° AL CONTRATO DE PRESTACIÓN DE SERVICIOS NO. 573-2025-CPS-P (143204), CELEBRADO ENTRE EL FONDO DE DESARROLLO RURAL DE SUMAPAZ Y YINETH MARITZA CRUZ BELTRAN.CLÁUSULA PRIMERA. – ADICIONAR el Contrato De Prestación De Servicios No. 573-2025-CPS-P (143204), en la suma de DOS MILLONES DE PESOS M/CTE ($2.000.000) del rubro O230117459920242327 “Fortalecimiento Institucional y sedes administrativas”, de conformidad con las consideraciones aquí señaladas, para un total del contrato de ONCE MILLONES DE PESOS M/CTE ($ 11.000.000).  CLÁUSULA SEGUNDA. - PRORROGAR el plazo de ejecución del Contrato De Prestación De Servicios No. 573-2025-CPS-P (143204), por el término de DIEZ (10) DIAS calendario a partir del 05 de ENERO de 2026 hasta el 14 DE ENERO DE 2026.  </t>
  </si>
  <si>
    <t xml:space="preserve">1. Brindar el apoyo en el manejo de la Plataforma Bogdata para la elaboración de certificados de Disponibilidad y Registro presupuestal de las solicitudes realizadas. 
2. Realizar la elaboración de modificaciones presupuestales en el aplicativo vigente. 
3. Brindar apoyo al responsable de presupuesto en la elaboración de pagos a través de la Plataforma 
Bogdata, de los contratos vigentes del Fondo de Desarrollo Rural de Sumapaz. 
4. Realizar el seguimiento de las obligaciones por pagar, realizar las liberaciones respectivas. 
5. Realizar la elaboración de PAC en cuanto la programación y reprogramación, que corresponda a la 
información de presupuesto. 
6. Asistir a las reuniones, comités y capacitaciones, y representar a la Administración en los espacios y en 
los comités que le sean designados.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 y las demás que se le asignen y que surjan de la naturaleza del Contrato. </t>
  </si>
  <si>
    <t>Nivel academico: profesional; profesion(es): administración pública, administración de sistemas,ingeniería de sistemas,ingeniería electrónica,administración de empresas,profesional en ciencias economicas ; observacion(es): título profesional en administración pública, administración de sistemas, ingeniería de sistemas, ingeniería electrónica, administración de empresas, profesional en ciencias economicas. con 24 meses de experiencia profesional</t>
  </si>
  <si>
    <t>FDRSCD-449-2025 (144619)</t>
  </si>
  <si>
    <t>574-2025-CPS-P (144619)</t>
  </si>
  <si>
    <t>https://community.secop.gov.co/Public/Tendering/OpportunityDetail/Index?noticeUID=CO1.NTC.9168228&amp;isFromPublicArea=True&amp;isModal=False</t>
  </si>
  <si>
    <t>CO1.BDOS.9138315</t>
  </si>
  <si>
    <t>CO1.PCCNTR.8618664</t>
  </si>
  <si>
    <t>PRESTAR LOS SERVICIOS PROFESIONALES AL ÁREA DE GESTIÓN DE DESARROLLO LOCAL PARA APOYAR LA PLANEACIÓN, EJECUCIÓN Y SEGUIMIENTO A LOS PROYECTOS DE NVERSIÓN DE INFRAESTRUCTURA VIAL Y ACTIVIDADES DESIGNADAS POR EL DESPACHO DE LA ALCALDÍA LOCAL DE SUMAPAZ</t>
  </si>
  <si>
    <t>1980</t>
  </si>
  <si>
    <t xml:space="preserve">ADICIÓN Y PRORROGA NÚMERO 1° AL CONTRATO DE PRESTACIÓN DE SERVICIOS NO. 574-2025-CPS-P (144619), CELEBRADO ENTRE EL FONDO DE DESARROLLO RURAL DE SUMAPAZ Y OTTO HERNÁN BETANCOURT MARTÍNEZ .CLÁUSULA PRIMERA. – ADICIONAR el Contrato De Prestación De Servicios No. 574-2025-CPS-P (144619), en la suma de TRES MILLONES DE PESOS M/CTE ($3.000.000) del rubro O230117459920242289 “Movilidad para Sumapaz”, de conformidad con las consideraciones aquí señaladas, para un total del contrato de NUEVE MILLONES DE PESOS M/CTE ($ 9.000.000).  CLÁUSULA SEGUNDA. - PRORROGAR el plazo de ejecución del Contrato De Prestación De Servicios No. 574-2025-CPS-P (144619), por el término de DIECISEIS (16) DIAS calendario a partir del 26 de DICIEMBRE de 2025 hasta el 10 de ENERO de 2026.  </t>
  </si>
  <si>
    <t>1.Realizar las etapas de formulación y elaboración de estudios previos de los proyectos de inversión que le
sean designados en el tema de Infraestructura vial por el despacho de la Alcaldía Local de Sumapaz.
2. Acompañar las actividades que se realicen en el cumplimiento de las obligaciones contractuales
técnicas, administrativas y financieras de los proyectos de inversión que le sean designados en los temas
de infraestructura vial y de regalías, a través del apoyo a la supervisión, análisis de informes, visitas a
frentes de obra, entre otros.
3. Apoyar al Alcalde Local en las diferentes reuniones que se programen en el territorio, en la JAL, en la
Bogotá Urbana, así como asistir a los espacios de participación del sector movilidad y del Sistema General
de Regalías que le sean designados, comités de contratación y de seguimiento y hacer parte de los comités
que le delegue el supervisor o apoyo a la supervisión del contrato.
4. Elaborar informes mensuales de apoyo a la supervisión de los contratos que sean asociados a los temas
de infraestructura vial.
5. Brindar apoyo en la elaboración de informes, respuestas a derechos de petición y demás requerimientos,
solicitados por los órganos de control, entidades y comunidad en general, de conformidad con la
normatividad, dentro de los plazos y términos establecidos por la ley
6. Apoyar la elaboración de diagnósticos asociados a la infraestructura vial, a los puntos críticos en taludes,
así como caminos veredales.
7. Las demás que demande la administración local que corresponda a la naturaleza del contrato y que sean
necesarias para la consecución del fin del objeto contractual.</t>
  </si>
  <si>
    <t>Nivel academico:profesional; profesion(es): arquitectura,ingeniería civil,profesional en gestion y desarrollo urbanos; observacion(es):profesional nbc ingenieria, arquitectura, urbanismo y afines.con 24 meses de experiencia profesional</t>
  </si>
  <si>
    <t>FDRSCD-452-2025 (144138)</t>
  </si>
  <si>
    <t>575-2025-CPS-P (144138)</t>
  </si>
  <si>
    <t>https://community.secop.gov.co/Public/Tendering/OpportunityDetail/Index?noticeUID=CO1.NTC.9134109&amp;isFromPublicArea=True&amp;isModal=False</t>
  </si>
  <si>
    <t>CO1.BDOS.9102816</t>
  </si>
  <si>
    <t>CO1.PCCNTR.8594000</t>
  </si>
  <si>
    <t>PRESTAR SUS SERVICIOS PROFESIONALES DE APOYO AL ÁREA DE GESTIÓN DEL DESARROLLO LOCAL EN LA GESTIÓN DE CIERRES Y LIQUIDACIONES CONTRACTUALES DEL FONDO DE DESARROLLO LOCAL DE SUMAPAZ. 2327</t>
  </si>
  <si>
    <t>1. Apoyar en el trámite e impulso jurídico del proceso de liquidación, liberación y/o fenecimiento de los
convenios y contratos suscritos por el Fondo de Desarrollo Rural de Sumapaz, realizando las actividades
necesarias de revisión, verificación y/o requerimiento.
2. Apoyar en la proyección y/o revisión las actas de liquidación de los convenios y contratos que le sean
asignados, realizando los ajustes jurídicos y requerimientos que sean necesarios.
3. Apoyar e impulsar la gestión jurídica de posibles incumplimientos contractuales, elaborando los actos
administrativos necesarios en el trámite de las audiencias de incumplimiento que le sean asignadas.
4. Brindar apoyo a las diferentes áreas de la administración Local, en la elaboración y revisión de estudios
previos y demás documentos precontractuales, así como atender las solicitudes de modificación contractual
y cualquier otra solicitud que sea requerida.
5. Apoyar en la revisión para la firma del Alcalde Local, los soportes para pago mensual de las cuentas de
cobro de operadores y personas naturales radicadas en el Fondo de Desarrollo Rural de Sumapaz.
6. Resolver consultas, prestar asistencia y emitir conceptos jurídicos en los asuntos de su competencia.
7. Elaborar y presentar los informes desde el aspecto jurídico a los diferentes Organismos de Control y a la
Secretaría Distrital de Gobierno con la periodicidad señalada, en especial cuando requieran de la
información del trámite de las liquidaciones y pagos de los contratos asignados.
8. Asistir a las reuniones a las que sea citado o designado, para la atención de los asuntos relacionados con
el objeto contractual.
9. Asistir a las reuniones de acompañamiento para la depuración de obligaciones por pagar que realice la
Secretaria de Gobierno y otras entidades Distritales.
10. Las demás que le sean asignadas por el supervisor del contrato y que surjan de la naturaleza del
mismo.</t>
  </si>
  <si>
    <t>Nivel academico:profesional; profesion(es): derecho; observacion(es): título profesional en derecho, con tarjeta profesional vigente.con 24 meses de experiencia profesional</t>
  </si>
  <si>
    <t>FDRSCD-453-2025 (144153)</t>
  </si>
  <si>
    <t>576-2025-CPS-P (144153)</t>
  </si>
  <si>
    <t>https://community.secop.gov.co/Public/Tendering/OpportunityDetail/Index?noticeUID=CO1.NTC.9134300&amp;isFromPublicArea=True&amp;isModal=False</t>
  </si>
  <si>
    <t>CO1.BDOS.9107877</t>
  </si>
  <si>
    <t>CO1.PCCNTR.8594672</t>
  </si>
  <si>
    <t xml:space="preserve"> PRESTAR LOS SERVICIOS PROFESIONALES AL ÁREA DE GESTIÓN DEL DESARROLLO LOCAL, EN LA GESTIÓN Y EJECUCIÓN DE LAS ACTIVIDADES ADMINISTRATIVAS DE LA GESTIÓN AMBIENTAL DE LA ALCALDÍA LOCAL DE SUMAPAZ. 2327</t>
  </si>
  <si>
    <t>1. Brindar apoyo al despacho del FDRS en las solicitudes que se reciban relacionadas con la gestión ambiental y el seguimiento a las respuestas dadas mediante oficios, memorandos, actos administrativos, conceptos que deban ser suscritos por el señor alcalde local de Sumapaz. 2. Ejecutar acompañamiento técnico oportuno a los requerimientos, solicitudes, y reportes de información de gestión ambiental externa solicitados por entidades distritales, nacionales, entes de control y comunidad en general allegados de manera directa o por el aplicativo de Gestión Documental de la entidad. 3. Prestar apoyo al despacho en el seguimiento y trámite de los documentos presentados por los contratistas para los pagos que correspondan a la ejecución de los contratos relacionados con la atención de los temas ambientales. 4. Acompañar las acciones de articulación, comunicación y seguimiento de trámites y gestiones entre la administración local, la Secretaria Distrital de Gobierno y demás instancias del sector ambiental 5. Asistir a las reuniones concertadas, citadas y/o designadas para la atención de temas relacionados con la gestión ambiental y el desarrollo sostenible con entidades locales, distritales, nacionales, organizaciones ambientales y/o sociales. 6. Las demás que demande la administración local que correspondan a la naturaleza del contrato y que sean necesarias para la consecución del objeto contractual.</t>
  </si>
  <si>
    <t>Nivel academico: profesional; profesion(es): ingeniería en recursos hídricos y gestión ambiental,ingeniería ambiental,ingeniero sanitario y ambiental,ingenieria ambiental y sanitaria,ciencias ambientales,ingeniería del desarrollo ambiental; observacion(es): profesional nbc ingenieria ambiental, sanitaria y afines .con 24 meses de experiencia profesional</t>
  </si>
  <si>
    <t>FDRSCD-454-2025 (143248)</t>
  </si>
  <si>
    <t>577-2025-CPS-P (143248)</t>
  </si>
  <si>
    <t>https://community.secop.gov.co/Public/Tendering/OpportunityDetail/Index?noticeUID=CO1.NTC.9134787&amp;isFromPublicArea=True&amp;isModal=False</t>
  </si>
  <si>
    <t>CO1.BDOS.9102869</t>
  </si>
  <si>
    <t>CO1.PCCNTR.8595068</t>
  </si>
  <si>
    <t xml:space="preserve"> 1. Elaborar los estudios previos designados para la contratación de personal por prestación de servicios y
 apoyo a la gestión.
 2. Adelantar el seguimiento y control de la ejecución presupuestal asignada para la vigencia, verificando los
 avances en la ejecución de los gastos de Inversión y Funcionamiento del Fondo de Desarrollo Rural de
 Sumapaz.
 3. Realizar el seguimiento a los procesos de terminación y liquidación de los diferentes compromisos de
 Obligaciones por Pagar de los proyectos de inversión y funcionamiento del Fondo de Desarrollo Rural de
 Sumapaz.
 4. Asistir a las reuniones y/o capacitaciones que sea convocado, así como en representación del Fondo de
 Desarrollo Rural a las reuniones, encuentros, capacitaciones, comités y demás a los cuales sea designado
 o invitado.
 5.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</si>
  <si>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profesional; profesion(es): administración pública,economía, ingeniería industrial,administración de empresas; observacion(es): título profesional en administración pública, o ingenieria industrial, o administración de empresas, o economía con 24 meses de experiencia profesional con 24 meses de experiencia profesional</t>
  </si>
  <si>
    <t>FDRSCD-457-2025 (143741)</t>
  </si>
  <si>
    <t>578-2025-CPS-P (143741)</t>
  </si>
  <si>
    <t>https://community.secop.gov.co/Public/Tendering/OpportunityDetail/Index?noticeUID=CO1.NTC.9135915&amp;isFromPublicArea=True&amp;isModal=False</t>
  </si>
  <si>
    <t>CO1.BDOS.9109738</t>
  </si>
  <si>
    <t>CO1.PCCNTR.8596012</t>
  </si>
  <si>
    <t>1. Adelantar las actividades de reconocimiento, identificación, caracterización y diagnóstico de las áreas potenciales de conservación y protección para la Ordenación Ambiental de Fincas, en la localidad de Sumapaz. 2. Realizar y entregar los registros, actas, bases de datos, hojas de vida, anexos, entre otros soportes de cada una de las actividades desarrolladas. 3. Realizar la elaboración e implementación de los esquemas diseños, metodología y acciones de intervención de Ordenamiento Ambiental de Finca enfocados a la Gestión Ambiental, Conservación y Protección de los recursos naturales de la localidad de Sumapaz 4. Elaborar respuestas a los requerimientos, solicitudes y reportes de información de gestión ambiental externa solicitados por entidades distritales, nacionales, entes de control y comunidad, directamente allegados o por el aplicativo de Gestión Documental de la entidad. 5. Asistir a las reuniones concertadas, citadas y/o designadas para la atención de temas relacionados con la gestión ambiental y el desarrollo sostenible con entidades locales, distritales, nacionales, organizaciones ambientales y/o sociales.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</si>
  <si>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profesional; profesion(es): agronomía,agronomía e ingeniería agronómica,medicina veterinaria,microbiologia industrial, biología,ingeniería ambiental; observacion(es): título profesional en nbc ingeniería y afines o agronomía, veterinaria y afines, o biologia, microbiologia y afines. sin experiencia profesional</t>
  </si>
  <si>
    <t>FDRSCD-458-2025 (143810)</t>
  </si>
  <si>
    <t>579-2025-CPS-P (143810)</t>
  </si>
  <si>
    <t>https://community.secop.gov.co/Public/Tendering/OpportunityDetail/Index?noticeUID=CO1.NTC.9139916&amp;isFromPublicArea=True&amp;isModal=False</t>
  </si>
  <si>
    <t>CO1.BDOS.9111190</t>
  </si>
  <si>
    <t>CO1.PCCNTR.8598546</t>
  </si>
  <si>
    <t>PRESTAR LOS SERVICIOS PROFESIONALES ZOOTECNICOS PARA EL FORTALECIMIENTO DEL SERVICIO DE ASISTENCIA TÉCNICA AGROPECUARIA EN LA LOCALIDAD DE SUMAPAZ. 2666</t>
  </si>
  <si>
    <t>1. Brindar la prestación del servicio de asistencia técnica a pequeños y medianos productores locales para el mejoramiento de la producción, la transformación y la comercialización, realizando las actividades médico veterinarias que se requieran. 2. Atender, hacer seguimiento y reporte de las urgencias médico-veterinarias que se requieran por parte del FDRS y/o la comunidad; tratando a los animales lesionados o enfermos, prescribiendo y administrando medicación, curando heridas, y/o realizando operaciones quirúrgicas de baja complejidad. Posteriormente, se deben realizar los respectivos reportes de atención y seguimiento realizados. 3. Realizar atención de urgencias médicos veterinarias que se requiera, jornadas de educación y sensibilización sobre la protección y el bienestar animal y jornadas de esterilización que se realice, jornadas de brigadas medico veterinaria, presentándose soportes y evidencia del servicio. 4.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5. Consolidar la información de los animales atendidos estableciendo la naturaleza de las enfermedades, los desórdenes o las lesiones. Realizar la exploración clínica de los animales y elaborar su historial clínico 6. Asistir a los espacios de participación, reuniones, comités de contratación, capacitaciones, comités de seguimiento que sea convocado, designados, y/o delegado. 7. Realizar inseminación artificial en caso tal que no se encuentre el técnico para no perder la oportunidad de los celos presentados de manera natural y/ implementar sincronización de celos en las hembras bovinas que requieran el tratamiento. 8. Prestar apoyo profesional para desarrollar el componente pecuario en la línea de ordenamiento de finca y realizar jornadas de capacitación médico veterinarias a los productores rurales. 9. Entregar los registros, actas, bases de datos, entre otra documentación de cada una de los predios intervenidos. 10. Publicar los informes mensuales de actividades en la plataforma SECOP II, una vez se haya efectuado el trámite de pago por parte de la entidad contratante, conforme con las directrices impartidas por la supervisión del contrato. 11. Las demás actividades que demande la administración local que corresponda a la naturaleza del contrato y que sean necesarias para la consecución del fin del objeto contractual.</t>
  </si>
  <si>
    <t>Nivel academico: profesional; profesion(es): medicina veterinaria,agronomía; observacion(es): título profesional en nbc agronomía, veterinaria y afines. con 24 meses de experiencia profesional</t>
  </si>
  <si>
    <t>FDRSCD-462-2025 (144281)</t>
  </si>
  <si>
    <t>580-2025-CPS-AG (144281)</t>
  </si>
  <si>
    <t>https://community.secop.gov.co/Public/Tendering/OpportunityDetail/Index?noticeUID=CO1.NTC.9163715&amp;isFromPublicArea=True&amp;isModal=False</t>
  </si>
  <si>
    <t>CO1.BDOS.9121372</t>
  </si>
  <si>
    <t>CO1.PCCNTR.8615399</t>
  </si>
  <si>
    <t>PRESTAR LOS SERVICIOS DE APOYO TÉCNICO EN LOS PROCESOS QUE SE ADELANTAN EN EL ALMACÉN DE LA ALCALDÍA LOCAL DE SUMAPAZ.2327</t>
  </si>
  <si>
    <t>1. Participar en la realización del inventario y su actualización, de los bienes muebles e inmuebles
propiedad del Fondo de Desarrollo Rural de Sumapaz y de los que fuere responsable, así como de la
actualización del inventario de los bienes y elementos que ingresen al almacén del FDRS.
2. Prestar el apoyo técnico de enlace con los ingenieros de Si Capital, para lograr agilidad en la solución de
necesidades que se presenten diariamente, solicitando soporte técnico. Así como apoyar en la atención y
despacho de bienes muebles que se requiera.
3. Realizar el respectivo seguimiento a los contratos de comodato suscritos por la Alcaldía Local de
Sumapaz con las Juntas de Acción comunal.
4. Apoyar a la administración local en el control exacto de las existencias en el almacén del Fondo de
Desarrollo Rural, de acuerdo con los métodos, procedimientos y mecanismos de registro adoptados.
5. Apoyar al almacenista en el proceso de diligenciar correctamente los comprobantes de ingreso y salida
de bienes del almacén del Fondo de Desarrollo, de acuerdo a los soportes correspondientes.
6. Las demás que le sean asignadas o delegadas y que correspondan a la naturaleza del objeto</t>
  </si>
  <si>
    <t>Nivel academico:técnico; profesion(es): tecnico en asistencia administrativa,tecnologo en gestión administrativa,tecnico laboral por competencias en auxiliar administrativo,técnico en negociación y venta de productos y servicios ; observacion(es): título de tecnico o tecnólogo en cualquier modalidad, o acreditación y aprobación del 50% o más de un plan de estudios de una carrera profesional que sea a fin con el objeto a contratar.con más 36 meses y hasta 71 meses de experiencia laboral</t>
  </si>
  <si>
    <t>FDRSCD-463-2025 (143175)</t>
  </si>
  <si>
    <t>581-2025-CPS-AG (143175)</t>
  </si>
  <si>
    <t>https://community.secop.gov.co/Public/Tendering/OpportunityDetail/Index?noticeUID=CO1.NTC.9161243&amp;isFromPublicArea=True&amp;isModal=False</t>
  </si>
  <si>
    <t>CO1.BDOS.9121192</t>
  </si>
  <si>
    <t>CO1.PCCNTR.8613700</t>
  </si>
  <si>
    <t>PRESTAR SUS SERVICIOS DE APOYO TÉCNICO AL ÁREA DE GESTIÓN DE DESARROLLO LOCAL, EN LA EJECUCIÓN DE LAS OBRAS DE INFRAESTRUCTURA VIAL DE LA ALCALDÍA LOCAL DE SUMAPAZ. 2289</t>
  </si>
  <si>
    <t>1. Brindar apoyo técnico a los profesionales de infraestructura y Malla vial en la elaboración de informes,
proyección de respuestas y demás documentos que le sean indicados por el apoyo a la supervisión.
2. Apoyar a los profesionales de Infraestructura y Malla Vial, en la formulación de los procesos contractuales
que requiera la alcaldía Local.
3. Brindar apoyo en el manejo del aplicativo de correspondencia institucional (ORFEO) del apoyo a la
supervisión y llevar un estricto control y seguimiento de los requerimientos realizados a través de este, así
como, el correo electrónico y demás.
4. Apoyar la verificación técnica de contratos de vigencias anteriores que se le asignen a los profesionales
de infraestructura y que se encuentren en proceso de terminación para su respectiva liquidación.
5. Apoyar en la asistencia a comités y elaboración de actas y demás documentos que se requieran actas de
reunión, memorandos, oficios, minutas, derechos de petición, proposiciones, entre otros que le sean
designados.
6.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GDIGPD-
P003, GDI-GPD-P004, el instructivo GDI-GPD-IN002 y demás directrices relacionadas con la gestión
del patrimonio documental de la Secretaría Distrital de Gobierno.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correspondan a la naturaleza del contrato y quesean
necesarias para la consecución del fin del objeto contractual.</t>
  </si>
  <si>
    <t>Nivel academico:técnico; profesion(es): tecnólogo en construcción,tecnico en construcciones civiles ,tecnico construccion obras civiles edificacion y obra civil ,tecnico de administracion de obras civiles ,tecnico en gestion de obras civiles y construcciones; observacion(es): tecnólogo en construcción, tecnico en construcciones civiles, tecnico construccion obras civiles edificacion y obra civil, tecnico de administracion de obras civiles, tecnico en gestion de obras civiles y construcciones, tecnologia en obras civil.con 36 meses de experiencia laboral</t>
  </si>
  <si>
    <t>FDRSCD-464-2025 (144620)</t>
  </si>
  <si>
    <t>582-2025-CPS-P (144620)</t>
  </si>
  <si>
    <t>https://community.secop.gov.co/Public/Tendering/OpportunityDetail/Index?noticeUID=CO1.NTC.9171515&amp;isFromPublicArea=True&amp;isModal=False</t>
  </si>
  <si>
    <t>CO1.BDOS.9123202</t>
  </si>
  <si>
    <t>CO1.PCCNTR.8621444</t>
  </si>
  <si>
    <t xml:space="preserve">ADICIÓN Y PRORROGA NÚMERO 1° AL CONTRATO DE PRESTACIÓN DE SERVICIOS  NO. 582-2025-CPS-P (144620), CELEBRADO ENTRE EL FONDO DE DESARROLLO RURAL DE SUMAPAZ Y DIANA CAROLINA ARISTIZABAL TEJEIRO.CLÁUSULA PRIMERA. – ADICIONAR el Contrato De Prestación De Servicios No. 582-2025-CPS-P (144620), en la suma de TRES MILLONES CUATROCIENTOS DOCE MIL QUINIENTOS PESOS M/CTE ($3.412.500) del rubro O230117459920242613 “Manejo de emergencias y mitigación del riesgo de desastres, de conformidad con las consideraciones aquí señaladas, para un total del contrato de DIEZ MILLONES TRESCIENTOS VEINTISIETE MIL QUINIENTOS PESOS M/CTE ($10.327.500).  CLÁUSULA SEGUNDA. - PRORROGAR el plazo de ejecución del Contrato De Prestación De Servicios No. 582-2025-CPS-P (144620), por el término de QUINCE (15) DIAS calendario a partir del VEINTICINCO (25) de DICIEMBRE de 2025 y hasta el OCHO (08) de ENERO de 2026.  </t>
  </si>
  <si>
    <t>1. Brindar acompañamiento jurídico a los profesionales del programa de Movilidad en la revisión de los
informes presentados por los contratistas frente a la ejecución de las obras de mitigación que se ejecutan.
2. Apoyar a los profesionales del programa de movilidad en la formulación de los procesos contractuales
elaboración de informes, proyección de respuestas y demás documentos que le sean indicados por el
apoyo a la supervisión que requiera la alcaldía Local.
3. Brindar apoyo en el manejo del aplicativo de correspondencia institucional (ORFEO) del apoyo a la
supervisión y llevar un estricto control y seguimiento de los requerimientos realizados a través de este, así
como, el correo electrónico y demás.
4. Apoyar la verificación técnica de contratos de vigencias anteriores que se le asignen a los profesionales
de infraestructura y que se encuentren en proceso de terminación para su respectiva liquidación.
5. Brindar apoyo en la elaboración de informes, actas de reunión, memorandos, oficios, minutas, respuestas
a derechos de petición y demás requerimientos, solicitados por los órganos de control, entidades y
comunidad en general, de conformidad con la normatividad vigente y dentro de los plazos y términos
establecidos por la ley.
6.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7. Las demás que demande la administración local que correspondan a la naturaleza del contrato y que
sean necesarias para la consecución del fin del objeto contractual.</t>
  </si>
  <si>
    <t>iNvel academico:profesional; profesion(es): derecho; observacion(es): profesional en nbc derecho y afines. con 24 meses de experiencia profesional</t>
  </si>
  <si>
    <t>FDRSCD-465-2025 (144489)</t>
  </si>
  <si>
    <t>583-2025-CPS-P (144489)</t>
  </si>
  <si>
    <t>https://community.secop.gov.co/Public/Tendering/OpportunityDetail/Index?noticeUID=CO1.NTC.9181739&amp;isFromPublicArea=True&amp;isModal=False</t>
  </si>
  <si>
    <t>CO1.BDOS.9123648</t>
  </si>
  <si>
    <t>CO1.PCCNTR.8629703</t>
  </si>
  <si>
    <t>PRESTAR LOS SERVICIOS PROFESIONALES PARA APOYAR AL EQUIPO DE PRENSA, COMUNICACIONES Y GESTIÓN DEL RIESGO DE LA ALCALDÍA LOCAL EN LA REALIZACIÓN DE PRODUCTOS Y PIEZAS DIGITALES, IMPRESAS Y PUBLICITARIAS DE GRAN FORMATO Y ANIMACIÓN GRÁFICA, QUE FORTALEZCAN LOS PROCESOS DE PREVENCIÓN. 2613</t>
  </si>
  <si>
    <t xml:space="preserve"> 1. Diseñar y desarrollar la identidad visual de estrategias comunicativas, asegurando coherencia gráfica en
 las acciones orientadas a la prevención, mitigación y respuesta ante emergencias en la localidad.
 2. Elaborar piezas gráficas y visuales (infografías, boletines, comunicados, videos, cartillas, material digital y
 publicaciones en redes sociales) que visibilicen las acciones institucionales siguiendo la línea gráfica de la
 Alcaldía Local y los lineamientos del SDGRD / SNGRD.
 3. Diseñar la  línea gráfica editorial y de mensajes clave, coherentes con la narrativa comunicativa
 establecida por los lineamientos de marca de secretaría de Gobierno y el Sistema Distrital y Nacional de
 Gestión del Riesgo de Desastres, priorizando la claridad, la inclusión y el enfoque pedagógico.
 4. Garantizar la cobertura audiovisual y fotográfica de las acciones implementadas, asegurando la calidad
 técnica y el respaldo documental de las actividades ejecutadas.
 5. Participar en reuniones de planeación y evaluación con el equipo, aportando insumos comunicativos y
 reportes de difusión de cada acción efectiva.
 6. Las demás que demande la administración local que corresponda a la naturaleza del contrato y que sean
 necesarias para la consecución del fin del objeto contractual.</t>
  </si>
  <si>
    <t>Nivel academico: profesional; profesion(es): diseño grafico,artes plásticas, diseño y publicidad,diseño industrial,bellas artes,artes visuales,profesional en cine y television,comunicacion digital,comunicación y entretenimiento digital,profesional en diseño visual; observacion(es): título de profesional: en áreas del conocimiento establecidas en el sistema nacional de información de la educación superior -snies bellas artes y con núcleo básico conocimiento nbc artes plásticas, visuales y afines: diseño gráfico, diseño industrial, cine y televisión, diseño visual, diseño digital y multimedia, comunicación gráfica, comunicación publicitaria, comunicación audiovisual, diseño de comunicación visual, artes plásticas y visuales, diseño de comunicación y afines; área del conocimiento ingeniería de sistemas, telemática y afines con 24 meses de experiencia profesional.</t>
  </si>
  <si>
    <t>FDRSCD-467-2025 (144150)</t>
  </si>
  <si>
    <t>584-2025-CPS-P (144150)</t>
  </si>
  <si>
    <t>https://community.secop.gov.co/Public/Tendering/OpportunityDetail/Index?noticeUID=CO1.NTC.9167981&amp;isFromPublicArea=True&amp;isModal=False</t>
  </si>
  <si>
    <t>CO1.BDOS.9137400</t>
  </si>
  <si>
    <t>CO1.PCCNTR.8618579</t>
  </si>
  <si>
    <t>PRESTAR LOS SERVICIOS PROFESIONALES AL ÁREA DE GESTIÓN DE DESARROLLO LOCAL BRINDANDO APOYO TÉCNICO EN LA PLANEACIÓN, EJECUCIÓN Y SEGUIMIENTO DEL PROYECTO DE INVERSIÓN DE MEJORAMIENTO DE VIVIENDA PARA LA COMUNIDAD DE SUMAPAZ.2278</t>
  </si>
  <si>
    <t>1. Realizar el apoyo para la estructuración de estudios de mercado, estudios previos en la parte técnica
 específica a su condición profesional y demás trámites precontractuales de los contratos referentes a
 mejoramiento de vivienda requeridos por la administración.
 2.Apoyar en el control y seguimiento de los contratos que se encuentren en proceso de ejecución y/o
 liquidación de mantenimiento y de obra, así como en la elaboración de actas de inicio, terminación y
 suspensión, justificaciones de prórrogas y/o adiciones, apoyando al supervisor designado por el supervisor.
 3. Realizar a través de herramientas informáticas el apoyo en la realización de planos arquitectónicos 2d y
 3d de diferentes tipos de presentaciones de proyectos, requeridas por la administración local.
 4.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5. Realizar la verificación técnica, administrativa y financiera de contratos de vigencias anteriores que se le asignen y que se encuentren en proceso de terminación para su respectiva liquidación.
 6. Las demás que demande la administración local que corresponda a la naturaleza del contrato y que sean necesarias para la consecución del fin del objeto contractua</t>
  </si>
  <si>
    <t>Nivel academico: profesional; profesion(es): arquitectura,ingeniería civil, profesional en gestion y desarrollo urbanos; observacion(es): profesional en nbc ingeniería, arquitectura, urbanismo y afines. con tarjeta profesional vigente con 24 meses de experiencia profesional</t>
  </si>
  <si>
    <t>FDRSCD-468-2025 (144290)</t>
  </si>
  <si>
    <t>585-2025-CPS-P (144290)</t>
  </si>
  <si>
    <t>https://community.secop.gov.co/Public/Tendering/OpportunityDetail/Index?noticeUID=CO1.NTC.9168324&amp;isFromPublicArea=True&amp;isModal=False</t>
  </si>
  <si>
    <t>CO1.BDOS.9137874</t>
  </si>
  <si>
    <t>CO1.PCCNTR.8618597</t>
  </si>
  <si>
    <t>1996</t>
  </si>
  <si>
    <t>ADICIÓN Y PRORROGA NÚMERO 1° AL CONTRATO DE PRESTACIÓN DE SERVICIOS No. 585-2025-CPS-P (144290) CELEBRADO ENTRE EL FONDO DE DESARROLLO RURAL DE SUMAPAZ Y LUISA FERNANDA LOZANO GARCIA.CLÁUSULA PRIMERA. – ADICIONAR el Contrato De Prestación De Servicios No. 585-2025-CPS-P (144290), en la suma de TRES MILLONES QUINIENTOS MIL PESOS M/CTE ($ 3.500.000), del rubro O230117459920242689 “Acueductos veredales, saneamiento básico y energías alternativas”, de conformidad con las consideraciones aquí señaladas, para un total del contrato de DIEZ MILLONES QUINIENTOS MIL PESOS  M/CTE ($ 10.500.000). CLÁUSULA SEGUNDA. - PRORROGAR el plazo de ejecución del Contrato De Prestación De Servicios No. 585-2025-CPS-P (144290), por el término de QUINCE (15) DÍAS   calendarios a partir del VEINTISÉIS (26) DE DICIEMBRE DE 2025 hasta el NUEVE (09) DE ENERO DE 2026.</t>
  </si>
  <si>
    <t xml:space="preserve"> 1. Realizar la actualización de los Documentos Técnicos de Soporte y las Fichas EBI, así como en la
 elaboración de los estudios previos y la gestión contractual del proyecto de acueductos veredales y
 saneamiento básico que le sean designados, (Especificaciones técnicas, estudios de mercado, análisis del
 sector, criterios de verificación y calificación, condiciones del contrato, respuestas a observaciones,
 adendas, verificaciones técnicas, entre otros).
 2. Asistir a las mesas de concertación e instancias de participación y/o reuniones designadas por el
 supervisor y/o el apoyo a la supervisión para la atención de temas relacionados con el saneamiento básico
 e infraestructura en entidades locales, distritales, nacionales, organizaciones ambientales y/o sociales.
 3. Apoyar al Consejo Local de Gestión del Riesgo y Cambio Climático en las acciones y actividades
 desarrolladas en la localidad acorde con las temáticas concertadas dentro de la instancia y/o en los reportes
 de situaciones de riesgo presentados por la comunidad.
 4. Acompañar técnicamente en la gestión ambiental local interna y externa, en temas de infraestructura,
 efectuando el seguimiento y articulación interinstitucional requerida para su fortalecimiento.
 5. Realizar el seguimiento a la ejecución de los contratos de Saneamiento Básico e Infraestructura que le
 sean designados de conformidad con el Manual de Supervisión e Interventoría de la Secretaría Distrital de
 Gobierno.
 6. Ejecutar acompañamiento técnico oportuno a los requerimientos, solicitudes y reportes de información
 externa referente a Saneamiento Básico solicitados por entidades distritales, nacionales, entes de control y
 comunidad en general.
 7. Las demás que demande la administración local que corresponda a la naturaleza del contrato y que sean
 necesarias para la consecución del fin del objeto contractual.</t>
  </si>
  <si>
    <t>Nivel academico: profesional; profesion(es): ingeniería ambiental,ingenieria ambiental y sanitaria,ciencias ambientales,administración ambiental,administración ambiental y de recursos naturales; observacion(es): profesional en nbc ingenieria ambiental, sanitaria y afines. con 24 meses de experiencia profesional</t>
  </si>
  <si>
    <t>FDRSCD-469-2025 (143261)</t>
  </si>
  <si>
    <t>586-2025-CPS-AG (143261)</t>
  </si>
  <si>
    <t>https://community.secop.gov.co/Public/Tendering/OpportunityDetail/Index?noticeUID=CO1.NTC.9168280&amp;isFromPublicArea=True&amp;isModal=False</t>
  </si>
  <si>
    <t>CO1.BDOS.9140210</t>
  </si>
  <si>
    <t>CO1.PCCNTR.8618687</t>
  </si>
  <si>
    <t>PRESTAR SUS SERVICIOS COMO TÉCNICO PARA APOYAR Y DAR SOPORTE TÉCNICO AL ADMINISTRADOR Y USUARIO FINAL DE LA RED DE SISTEMAS Y TECNOLOGÍA E INFORMACIÓN DE LA ALCALDÍA LOCAL. 2327</t>
  </si>
  <si>
    <t>1988</t>
  </si>
  <si>
    <t xml:space="preserve">ADICIÓN Y PRORROGA NÚMERO 1° AL CONTRATO DE PRESTACIÓN DE SERVICIOS NO. 586-2025-CPS-AG (143261), CELEBRADO ENTRE EL FONDO DE DESARROLLO RURAL DE SUMAPAZ Y REYNALDO RUBIO GALVIS.CLÁUSULA PRIMERA. – ADICIONAR el Contrato De Prestación De Servicios No. 586-2025-CPS-AG (143261), en la suma de DOS MILLONES CUATROCIENTOS CINCUENTA Y OCHO MIL QUINIENTOS PESOS M/CTE ($2.458.500) del rubro O230117459920242327 “Fortalecimiento Institucional y sedes administrativas”, de conformidad con las consideraciones aquí señaladas, para un total del contrato de SIETE MILLONES TRESCIENTOS SETENTA Y CINCO MIL QUINIENTOS PESOS M/CTE ($7.375.500).  CLÁUSULA SEGUNDA. - PRORROGAR el plazo de ejecución del Contrato De Prestación De Servicios No. 586-2025-CPS-AG (143261), por el término de QUINCE (15) DÍAS calendario a partir del 25 DE DICIEMBRE DEL 2025 hasta el 09 DE ENERO DE 2026.  </t>
  </si>
  <si>
    <t xml:space="preserve"> 1. Apoyar al administrador de red en el levantamiento del inventario y la elaboración del diagnóstico técnico
 de los recursos tecnológicos y licenciamientos de la Alcaldía Local.
 2. Apoyar al administrador de la red en el seguimiento y acompañamiento de los contratos de
 mantenimiento preventivo y correctivo relacionados con los recursos tecnológicos y licenciamientos de la
 Alcaldía Local.
 3. Brindar soporte de sistemas y tecnología a la Junta Administradora Local.
 4. Apoyar al administrador de red brindando soporte de primer nivel al usuario final.
 5. Realizar informes mensuales de los servicios atendidos, indicando el tipo de servicio prestado, fecha y
 hora de inicio y fecha y hora de atención, nombre del funcionario o equipo atendido, dependencia a la cual
 pertenece, descripción de la falla reportada, solución y conclusión de este.
 6. Establecer contacto permanente y asistir a reuniones de capacitación y actualización convocadas por la
 Dirección de Tecnologías e Información de la Secretaría Distrital de Gobierno relacionadas con la
 instalación, configuración y manejo de los aplicativos misionales y de apoyo de la Secretaria Distrital de
 Gobierno.
 7. Apoyar al administrador de red en la capacitar a los usuarios finales de la localidad en manejo de los
 aplicativos misionales y de apoyo de la Secretaria Distrital de Gobierno.
 8. Apoyar al administrador de red en la estructuración de los estudios previos, pre-pliegos y pliegos de los
 procesos precontractuales relacionados con los recursos tecnológicos locales, que le sean asignados por el
 (la) Alcalde (sa) Local y/o su supervisor.
 9. Asistir a las reuniones a las que sea citado o designado, para la atención de los asuntos relacionados con
 el objeto contractual.
 10. Publicar los informes mensuales de actividades en la plataforma SECOP II, una vez efectuado el trámite de pago por parte de la entidad contratante, conforme con las directrices impartidas por la supervisión del contrato.
 11. Las demás que se le asignen y que surjan de la naturaleza del Contrato.</t>
  </si>
  <si>
    <t>Nivel academico: técnico; profesion(es): técnico en sistemas,tecnico laboral como operador de sistemas informaticos,técnico laboral en sistemas,técnico electrónico,tecnico o tecnologo en sistemas e informatica ; observacion(es): título técnico en sistemas, electrónica o administración de sistemas. con más de 72 meses de experiencia labora</t>
  </si>
  <si>
    <t>FDRSCD-473-2025 (146195)</t>
  </si>
  <si>
    <t>587-2025-CPS-P (146195)</t>
  </si>
  <si>
    <t>https://community.secop.gov.co/Public/Tendering/OpportunityDetail/Index?noticeUID=CO1.NTC.9173264&amp;isFromPublicArea=True&amp;isModal=False</t>
  </si>
  <si>
    <t>CO1.BDOS.9147437</t>
  </si>
  <si>
    <t>CO1.PCCNTR.8622560</t>
  </si>
  <si>
    <t>PRESTAR LOS SERVICIOS PROFESIONALES PARA APOYAR EL DESARROLLO DE LOS PROYECTOS DE MITIGACIÓN Y GESTIÓN DEL RIESGO, ADAPTACIÓN AL CAMBIO CLIMÁTICO Y CONSERVACIÓN DEL MEDIO AMBIENTE, INCORPORANDO UN ENFOQUE SOCIAL Y PSICOSOCIAL QUE CONTRIBUYA AL FORTALECIMIENTO DEL TEJIDO SOCIAL, LA PARTICIPACIÓN COMUNITARIA, EL BIENESTAR EMOCIONAL Y EL DESARROLLO INTEGRAL DE LAS COMUNIDADES DE LA LOCALIDAD DE SUMAPAZ. 2613</t>
  </si>
  <si>
    <t xml:space="preserve"> 1. Brindar acompañamiento en las etapas de formulación y elaboración de estudios previos de los proyectos de inversión enfocados a la mitigación y gestión del riesgo, la adaptación al cambio climático y la gestión ambiental local, incorporando la perspectiva psicosocial en las acciones de diagnóstico, planeación y formulación, con el fin de promover la participación y el fortalecimiento comunitario en los procesos que le sean designados. Así como actualizar los Documentos Técnicos de Soporte, y las Fichas EBI, elaborar las
 especificaciones técnicas, los estudios de mercado, el análisis del sector, definir criterios de verificación y calificación y condiciones del contrato, entre otros aspectos.
 2. Adelantar acciones y estrategias sociales, educativas y comunitarias para el fortalecimiento de la gestión ambiental local y la convivencia, promoviendo procesos de sensibilización, formación y acompañamiento psicosocial que favorezcan la apropiación de las comunidades frente a la conservación del entorno y la prevención de riesgos.
 3.  Realizar acompañamiento psicosocial a las comunidades en el marco de la ejecución de los proyectos
 asignados, orientado al fortalecimiento emocional, la resolución pacífica de conflictos y la promoción de
 relaciones solidarias, equitativas y sostenibles en los territorios.
 4. Realizar el proceso de convocatoria, desarrollo y dinamización de las sesiones del Consejo Local de
 Gestión del Riesgo y Cambio Climático, promoviendo la participación comunitaria y el fortalecimiento de
 capacidades locales a través de metodologías de educación y acompañamiento psicosocial, efectuando
 además el seguimiento, actualización y reportes a los escenarios de riesgo en el marco de la
 implementación del Plan Local de Gestión del Riesgo y Cambio Climático según componente programático.
 5. Promover, organizar y atender las visitas técnicas y sociales a los puntos críticos de la localidad,
 acompañando a las comunidades desde un enfoque humano, empático y psicosocial, socializando
 resultados y necesidades de intervención con las partes interesadas.
 6. Brindar acompañamiento para atender de manera oportuna los requerimientos, quejas o solicitudes
 allegadas por la comunidad, entidades distritales, nacionales y entes de control, a través del aplicativo de
 gestión documental, garantizando una atención respetuosa, con enfoque diferencial y de derechos
 humanos.
 7. Asistir y participar en las reuniones concertadas, citadas y/o designadas para la atención de temas
 relacionados con la gestión social, ambiental y del riesgo, con entidades locales, distritales, nacionales,
 organizaciones ambientales y/o sociales, aportando la perspectiva psicosocial y comunitaria al análisis de
 los procesos.
 8. Atender las emergencias ambientales o sociales locales que se presenten, brindando contención
 emocional, primeros auxilios psicológicos y acompañamiento psicosocial a las comunidades afectadas, así
 como realizar talleres y capacitaciones en reconocimiento del riesgo, reducción del riesgo, manejo de
 emergencias y desastres, fortalecimiento emocional y adaptación al cambio climático, de acuerdo con la
 programación concertada semestralmente por el área de gestión ambiental local.
 9.  Las demás que demande la administración local y que correspondan a la naturaleza del contrato,
 necesarias para la consecución del fin del objeto contractual, con especial énfasis en el fortalecimiento
 social, emocional y comunitario de la localidad de Sumapaz.</t>
  </si>
  <si>
    <t xml:space="preserve"> Nivel academico:profesional; profesion(es): psicología,trabajo social;observacion(es): profesional en psicología, trabajo social o áreas afines.con 24 meses de experiencia profesional</t>
  </si>
  <si>
    <t>FDRSCD-476-2025 (144491)</t>
  </si>
  <si>
    <t>588-2025-CPS-P (144491)</t>
  </si>
  <si>
    <t>https://community.secop.gov.co/Public/Tendering/OpportunityDetail/Index?noticeUID=CO1.NTC.9182231&amp;isFromPublicArea=True&amp;isModal=False</t>
  </si>
  <si>
    <t>CO1.BDOS.9144530</t>
  </si>
  <si>
    <t>CO1.PCCNTR.8630004</t>
  </si>
  <si>
    <t>PRESTAR SUS SERVICIOS PROFESIONALES PARA APOYAR EL CUBRIMIENTO Y LA DOCUMENTACIÓN DE LAS ACTIVIDADES, CRONOGRAMAS Y ACCIONES DEL EQUIPO DE PRENSA Y COMUNICACIONES Y GESTIÓN DEL RIESGO DE LA ALCALDÍA LOCAL, TANTO A NIVEL INTERNO COMO EXTERNO, ASÍ COMO LA GENERACIÓN DE CONTENIDOS PERIODÍSTICOS QUE FORTALEZCAN LA DIVULGACIÓN DE INFORMACIÓN PREVENTIVA, LA COMUNICACIÓN DE EMERGENCIAS Y LA VISIBILIZACIÓN DE LAS ESTRATEGIAS INSTITUCIONALES ORIENTADAS A LA REDUCCIÓN DEL RIESGO EN LA LOCALIDAD.</t>
  </si>
  <si>
    <t xml:space="preserve"> 1. Desarrollar cubrimientos y apoyo a temas asociados a prensa y gestión del riesgo, de acuerdo con los
 temas asignados.
 2.  Elaborar piezas comunicativas y materiales informativos (boletines, comunicados, infografías, videos,
 notas de prensa, publicaciones en redes sociales) que visibilicen las acciones institucionales en materia de
 gestión del riesgo.
 3.  Crear y ejecutar publicaciones impresas y/o digitales con contenidos de la entidad con la periodicidad
 que determine el líder designado.
 4.  Garantizar la cobertura audiovisual y fotográfica de las acciones implementadas, asegurando la calidad
 técnica y el respaldo documental de las actividades ejecutadas.
 5.  Participar en reuniones de planeación y evaluación con el equipo de gestión del riesgo, aportando
 insumos comunicativos y reportes de difusión de cada acción efectiva.
 6. Las demás que demande la administración local que corresponda a la naturaleza del contrato y que sean necesarias para la consecución del fin del objeto contractual</t>
  </si>
  <si>
    <t>Nivel academico: profesional; profesion(es): comunicación social,comunicador social y periodista,periodismo; observacion(es): título profesional nbc en comunicación social, periodismo y afines, establecidas en el sistema nacional de información de la educación superior -snies. con 24 meses de experiencia profesiona</t>
  </si>
  <si>
    <t>589-2025-CPS-P (143117)</t>
  </si>
  <si>
    <t>YULI NATALY GARCIA MEJIA</t>
  </si>
  <si>
    <t>CO1.PCCNTR.8622579</t>
  </si>
  <si>
    <t>ACTA DE TERMINACIÓN BILATERAL DEL CONTRATO DE PRESTACIÓN DE SERVICIOS NÚMERO 589-2025-CPS-P (143117), CELEBRADO ENTRE EL FONDO DE DESARROLLO RURAL DE SUMAPAZ Y YULI NATALY GARCÍA MEJÍA .Que EL FONDO aceptó la solicitud y procede a realizar la TERMINACIÓN BILATERAL del CONTRATO DE PRESTACIÓN DE SERVICIOS No.589-2025-CPS-P (143117), con fundamento en la cláusula décima primera literal a del clausulado complementario del contrato de prestación de servicios SECOP II 589-2025-CPS-P (143117). OCTAVA: Que por lo anterior las partes de común acuerdo, deciden dar por terminada la ejecución del CONTRATO DE PRESTACIÓN DE SERVICIOS No. 589-2025-CPS-P (143117), dejando como fecha de terminación el día VEINTITRES (23) de DICIEMBRE del 2025.</t>
  </si>
  <si>
    <t>FDRSCD-478-2025 (144624)</t>
  </si>
  <si>
    <t>590-2025-CPS-P (144624)</t>
  </si>
  <si>
    <t>MARÍA CAMILA NIEVES PARRA</t>
  </si>
  <si>
    <t>https://community.secop.gov.co/Public/Tendering/OpportunityDetail/Index?noticeUID=CO1.NTC.9186510&amp;isFromPublicArea=True&amp;isModal=False</t>
  </si>
  <si>
    <t>CO1.BDOS.9157027</t>
  </si>
  <si>
    <t>CO1.PCCNTR.8632705</t>
  </si>
  <si>
    <t>PRESTAR SERVICIOS PROFESIONALES AL ÁREA DE GESTIÓN DE DESARROLLO LOCAL PARA APOYAR LA PLANIFICACIÓN, FORMULACIÓN Y SEGUIMIENTO DE ACCIONES ORIENTADAS A LA INTERVENCIÓN DE EQUIPAMIENTOS CULTURALES, PROMOVIENDO EL BIENESTAR DE LAS Y LOS SUMAPACEÑOS. 2331</t>
  </si>
  <si>
    <t xml:space="preserve">ADICIÓN Y PRORROGA NÚMERO 1° AL CONTRATO DE PRESTACIÓN DE SERVICIOS  NO. 590-2025-CDP-P (144624), CELEBRADO ENTRE EL FONDO DE DESARROLLO RURAL DE SUMAPAZ Y MARIA CAMILA NIEVES PARRA.CLÁUSULA PRIMERA. – ADICIONAR el Contrato De Prestación De Servicios No. 590-2025-CDP-P (144624), en la suma de TRES MILLONES CIENTO VEINTE MIL PESOS M/CTE ($3.120.000) del rubro O230117459920242331 “Construcción e Intervención de equipamentos culturales”, de conformidad con las consideraciones aquí señaladas, para un total del contrato de DIEZ MILLONES TRESCIENTOS VEINTE MIL PESOS M/CTE ($10.320.000).  CLÁUSULA SEGUNDA. - PRORROGAR el plazo de ejecución del Contrato De Prestación De Servicios No. 590-2025-CDP-P (144624), por el término de TRECE (13) DÍAS calendario a partir del 05 de enero del 2026 hasta el 17 de enero de 2026.  </t>
  </si>
  <si>
    <t xml:space="preserve"> 1. Adelantar las etapas de formulación y elaboración de estudios previos de los proyectos de inversión que
 le sean designados, incorporando criterios de bienestar de la población.
 2. Brindar acompañamiento en el seguimiento de los contratos y convenios asociados a la ejecución de la
 meta de inversión, consolidando avances, evidencias y alertas que contribuyan al bienestar de las y los
 Sumapaceños.
 3. Adelantar la elaboración de diagnósticos y procesos de caracterización de la población beneficiaria, como
 insumo para la planeación, priorización e implementación de las acciones de inversión orientadas al
 bienestar de las y los Sumapaceños.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Asistir, a las reuniones, comités y capacitaciones, entre otros, representar a la administración en los
 espacios del sector y hacer parte de los comités que le sean designados.
 6. Las demás que demande la administración local que corresponda a la naturaleza del contrato y que sean
 necesarias para la consecución del fin del objeto contractual.</t>
  </si>
  <si>
    <t>Nivel academico: profesional; profesion(es): economía,administración, administración de empresas,administración pública, contaduria pública; observacion(es): profesional en nbc economía, administración, contaduría y afines con 24 meses de experiencia profesional</t>
  </si>
  <si>
    <t>FDRSCD-479-2025 (143321)</t>
  </si>
  <si>
    <t>591-2025-CPS-P (143321)</t>
  </si>
  <si>
    <t>https://community.secop.gov.co/Public/Tendering/OpportunityDetail/Index?noticeUID=CO1.NTC.9209980&amp;isFromPublicArea=True&amp;isModal=False</t>
  </si>
  <si>
    <t>CO1.BDOS.9164796</t>
  </si>
  <si>
    <t>CO1.PCCNTR.8649942</t>
  </si>
  <si>
    <t xml:space="preserve"> 1. Realizar las etapas de formulación y elaboración de estudios previos de los proyectos de inversión que le
 sean designados. 
2. Brindar apoyo a los requerimientos realizados por el nivel central, con el fin de verificar el seguimiento de
 los proyectos de Infraestructura. 
3. Brindar apoyo en la contestación de las observaciones, elaboración de adendas y verificar las ofertas
 presentadas para los proyectos de Infraestructura. 
4. Realizar el seguimiento a la ejecución de los contratos (Apoyo a la supervisión, análisis de informes,
 modificaciones contractuales, programación de PAC), que le sean designados del Sector de Infraestructura
 y Malla Vial. 
5. Acompañar y apoyar al alcalde Local en las diferentes reuniones que se programen en el territorio, en la
 JAL, en la Bogotá Urbana, así como asistir a los espacios de participación del sector que le sean
 designados, a las reuniones, comités de contratación, capacitaciones, comités de seguimiento entre otros y
 hacer parte de los comités que le delegue el alcalde Local o quien haga sus veces. 
6.     Realizar la verificación técnica, administrativa y financiera de contratos de vigencias anteriores que se
 le asignen y que se encuentren en proceso de terminación para su respectiva liquidación. 
7. Las demás que demande la administración local que corresponda a la naturaleza del contrato y que sean
 necesarias para la consecución del fin del objeto contractual.</t>
  </si>
  <si>
    <t>Nivel academico: profesional; profesion(es): arquitectura,ingeniería catastral y geodesta,ingeniería civil,ingenieria civil y construcciones; observacion(es): con tarjeta profesional vigente.</t>
  </si>
  <si>
    <t>70121605 </t>
  </si>
  <si>
    <t>CONTRATAR LA IMPLEMENTACIÓN DE UN PROCESO DE MEJORAMIENTO GENÉTICO DE LOS BIOTIPOS PRODUCTIVOS BOVINOS EN LA LOCALIDAD DE SUMAPAZ, MEDIANTE LA APLICACIÓN DE BIOTECNOLOGÍAS REPRODUCTIVAS, CAPACITACIÓN A PRODUCTORES, ACOMPAÑAMIENTO TÉCNICO Y ESTABLECIMIENTO DE REGISTROS PRODUCTIVOS Y REPRODUCTIVOS, CON EL FIN DE INCREMENTAR LA PRODUCTIVIDAD LECHERA Y CÁRNICA, CONSERVAR LA GENÉTICA ADAPTADA AL ECOSISTEMA DE PÁRAMO Y FORTALECER LA SOSTENIBILIDAD ECONÓMICA Y AMBIENTAL DE LA GANADERÍA CAMPESINA. 2666</t>
  </si>
  <si>
    <t>FDRS-MC-487-2025</t>
  </si>
  <si>
    <t>CPS-592-2025</t>
  </si>
  <si>
    <t>ASONORMANDO</t>
  </si>
  <si>
    <t>https://community.secop.gov.co/Public/Tendering/OpportunityDetail/Index?noticeUID=CO1.NTC.9207379&amp;isFromPublicArea=True&amp;isModal=False</t>
  </si>
  <si>
    <t>CO1.BDOS.9181298</t>
  </si>
  <si>
    <t>CO1.PCCNTR.8689973</t>
  </si>
  <si>
    <t>Nombre y apellido: JORGE JOSE RUIZ FORERO
Identificación: 79401608
Nacionalidad: COLOMBIANO
Domicilio: CALLE 120 # 45A 06
Tipo documento:</t>
  </si>
  <si>
    <t xml:space="preserve">PRÓRROGA NO. 1 AL CONTRATO DE PRESTACIÓN DE SERVICIOS CPS-592-2025 CELEBRADO ENTRE EL FONDO DE DESARROLLO RURAL DE SUMAPAZ Y LA ASOCIACIÓN COLOMBIANA DE CRIADORES DE GANADO NORMANDO ASONORMANDO.CLÁUSULA PRIMERA. Prorrogar el plazo de ejecución del contrato en un (1) mes, a partir del día a partir del 11 
de enero hasta el 10 de febrero de 2026.                                                                                                                                                                                                                                                                                                         PRÓRROGA NO. 2 AL CONTRATO DE PRESTACIÓN DE SERVICIOS CPS-592-2025 CELEBRADO ENTRE EL FONDO DE DESARROLLO RURAL DE SUMAPAZ Y LA ASOCIACIÓN COLOMBIANA 
DE CRIADORES DE GANADO NORMANDO ASONORMANDO .CLÁUSULA PRIMERA. Prorrogar el plazo de ejecución del Contrato de Prestación de Servicios No. CPS 592-2025 por un término de dieciocho (18) días calendario, contados a partir del vencimiento del plazo  inicialmente pactado hasta el 28 de febrero de 2026. </t>
  </si>
  <si>
    <t>FDRSCD-483-2025 (143327)</t>
  </si>
  <si>
    <t>593-2025-CPS-AG (143327)</t>
  </si>
  <si>
    <t>https://community.secop.gov.co/Public/Tendering/OpportunityDetail/Index?noticeUID=CO1.NTC.9189428&amp;isFromPublicArea=True&amp;isModal=False</t>
  </si>
  <si>
    <t>CO1.BDOS.9159081</t>
  </si>
  <si>
    <t>CO1.PCCNTR.8634508</t>
  </si>
  <si>
    <t>ADICIÓN Y PRORROGA NÚMERO 1° AL CONTRATO DE PRESTACIÓN DE SERVICIOS No. 593-2025-CPS-AG (143327), CELEBRADO ENTRE EL FONDO DE DESARROLLO RURAL DE SUMAPAZ Y JOSE MANUEL MUÑOZ BAQUERO .CLÁUSULA PRIMERA. – ADICIONAR el Contrato De Prestación De Servicios No. 593-2025-CPS-AG (143327), en la suma de UN MILLON CUATROCIENTOS SETENTA MIL PESOS ($ 1.470.000) del rubro O230117459920242327 “Fortalecimiento Institucional y sedes administrativas”, expedido por el responsable del Presupuesto del FDRS, de conformidad con las consideraciones aquí señaladas, para un total del contrato de CUATRO MILLONES CUATROCIENTOS DIEZ MIL PESOS M/CTE ($ 4.410.000). CLÁUSULA SEGUNDA. - PRORROGAR el plazo de ejecución del Contrato De Prestación De Servicios No. 593-2025-CPS-AG (143327), por el término de QUINCE (15) DÍAS   calendarios a partir del DOS (02) de ENERO de 2026 y hasta el DIECISEIS (16) de ENERO de 2026</t>
  </si>
  <si>
    <t xml:space="preserve"> 1. Realizar las acciones logísticas y operativas de las actividades y/o para el desarrollo de los eventos del
 Fondo de Desarrollo Local
 2. Participar en la adecuación de las condiciones locativas de los espacios en los que se lleven a cabo
 reuniones, eventos y/o activades en la localidad de Sumapaz.
 3. Realizar el mantenimiento periódico de carácter preventivo de los bienes e inmuebles en las sedes y
 corregidurías de la Alcaldía Local de Sumapaz
 4. Apoyar a los profesionales de la Alcaldía con el cumplimiento de las actividades operativas y logísticas
 que le sean designadas.
 5. Asistir y apoyar logísticamente a las reuniones y eventos presenciales, entre otros, que le sean
 designados.
 6. Las demás que demande la administración local que corresponda a la naturaleza del contrato y que sean
 necesarias para la consecución del fin del objeto contractual.</t>
  </si>
  <si>
    <t>594-2025-CPS-AG (143327)</t>
  </si>
  <si>
    <t>CO1.PCCNTR.8635061</t>
  </si>
  <si>
    <t>FDRSCD-484-2025 (144331)</t>
  </si>
  <si>
    <t>595-2025-CPS-P (144331)</t>
  </si>
  <si>
    <t>https://community.secop.gov.co/Public/Tendering/OpportunityDetail/Index?noticeUID=CO1.NTC.9185544&amp;isFromPublicArea=True&amp;isModal=False</t>
  </si>
  <si>
    <t>CO1.BDOS.9157340</t>
  </si>
  <si>
    <t>CO1.PCCNTR.8631688</t>
  </si>
  <si>
    <t xml:space="preserve"> 1. Adelantar la conformación de los planes de mejoramiento resultado de las auditoras de Entes de Control
 y Oficina de Control Interno, y efectuar el seguimiento y control mensual al cumplimiento de las mismas por
 parte de los servidores públicos de la Alcaldía Local de Sumapaz, generando las alertas que correspondan,
 de acuerdo con los lineamientos establecidos y la normatividad vigente.
 2. Realizar seguimiento y control mensual a actividades designadas para el proceso de calidad
 estableciendo informes sobre los resultados obtenidos, así como al cumplimiento de los Planes de Gestión.
 3. Proponer y apoyar el diseño de herramientas, instrumentos y acciones de control y mejora y optimización
 de procesos para la implementación adecuada de los procesos y procedimientos en el marco del Sistema
 Integrado de Gestión de la Alcaldía Local de Suma.
 4. Realizar implementación de la estrategia de seguimiento al cumplimiento del Sistema Integrado de
 Gestión de la Secretaria Distrital de Gobierno, en la Alcaldía Local de sumapaz, de acuerdo con la
 metodología establecida, así como proponer, orientar y elaborar documentación de apoyo que permita
 estandarizar procesos y procedimientos internos en articulación al Sistema Integrado de Gestión.
 5. Organizar y asistir a las reuniones, capacitaciones, y eventos que se desarrollen en relación con el objeto del contrato y en las que sea delegado, de acuerdo con los lineamientos y protocolos establecidos, dejando
 registro de la asistencia y participación en estas física y/o virtual.
 6.   Las demás que demande la administración local que corresponda a la naturaleza del contrato y que sean necesarias para la consecución del fin del objeto contractual.</t>
  </si>
  <si>
    <t>Nivel academico: profesional; profesion(es): contaduria pública, administración de empresas; observacion(es): título profesional en contaduría público y/o administración de empresas. con tarjeta profesional vigente. con 24 meses de experiencia profesional</t>
  </si>
  <si>
    <t>FDRSCD-485-2025 (148784)</t>
  </si>
  <si>
    <t>596-2025-CPS-P (148784)</t>
  </si>
  <si>
    <t>https://community.secop.gov.co/Public/Tendering/OpportunityDetail/Index?noticeUID=CO1.NTC.9205835&amp;isFromPublicArea=True&amp;isModal=False</t>
  </si>
  <si>
    <t>CO1.BDOS.9177897</t>
  </si>
  <si>
    <t>CO1.PCCNTR.8646730</t>
  </si>
  <si>
    <t>PRESTAR LOS SERVICIOS PROFESIONALES ESPECIALIZADOS AL ÁREA DE GESTIÓN DE DESARROLLO LOCAL BRINDANDO APOYO TÉCNICO EN LA PLANEACIÓN, EJECUCIÓN Y SEGUIMIENTO DEL PROYECTO DE INVERSIÓN DE TERMINACIÓN DE SEDES. 2327</t>
  </si>
  <si>
    <t xml:space="preserve"> 1. Realizar el seguimiento de los contratos que se encuentren en proceso de ejecución de obras de parques
 vecinales (Apoyo a la supervisión, revisión de informes, proyección modificaciones contractuales,
 programación y seguimiento al PAC, y seguimiento continuo a la ejecución de las actividades de obra).
 2.  Acompañar y apoyar al alcalde Local en las diferentes reuniones que se programen en el territorio o en
 la Bogotá Urbana, así como asistir a los espacios de participación del sector que le sean designados.
 3.  Asistir y apoyar las reuniones de seguimiento a los contratos en ejecución, comités de contratación,
 capacitaciones, comités de seguimiento, entre otros, que le sean delegados por el Alcalde Local o quien
 haga sus veces.
 4.  Elaborar informes, respuestas a derechos de petición y demás requerimientos solicitados por los
 órganos de control, entidades y comunidad, según la normatividad vigente, en los plazos y términos
 establecidos por la ley.
 5. Tramitar, dentro de los términos establecidos en la normatividad vigente, todas las comunicaciones externas e internas reasignadas a través del Aplicativo de Gestión Documental ORFEO o del correo institucional, garantizando el cumplimiento de los procedimientos y lineamientos relacionados con la Gestión
 de Patrimonio Documental de la Secretaría Distrital de Gobierno; así como realizar la publicación de los informes mensuales de actividades en el aplicativo SECOP II, una vez efectuado el trámite de pago por
 parte de la entidad contratante, conforme con las directrices establecidas por la supervisión del contrato.
 6. Las demás asignadas por el supervisor en el marco del objeto contractual.</t>
  </si>
  <si>
    <t>Nivel academico: especializado; profesion(es): arquitectura,ingeniería civil; especializacion(es): especializacion en ingenieria de pavimentos,especialista en gerencia integral de obras, estructuras,especialización y maestría en ingeniería civil, geotecnia - énfasis en vías; observacion(es): profesional: arquitectura,ingeniería civil o profesiones a fin con el objeto a contratar; especialización: ingenieria de pavimentos, interventoría en obras civiles, estructuras, geotecnia o afines de conformidad con la resolución 1124 de 2024 de la secretaría distrital de gobierno. 25 meses de experiencia profesional</t>
  </si>
  <si>
    <t>FDRSCD-486-2025 (143684)</t>
  </si>
  <si>
    <t>597-2025-CPS-AG (143684)</t>
  </si>
  <si>
    <t>https://community.secop.gov.co/Public/Tendering/OpportunityDetail/Index?noticeUID=CO1.NTC.9211399&amp;isFromPublicArea=True&amp;isModal=False</t>
  </si>
  <si>
    <t>CO1.BDOS.9184380</t>
  </si>
  <si>
    <t>CO1.PCCNTR.8651354</t>
  </si>
  <si>
    <t>PRESTAR LOS SERVICIOS DE APOYO TÉCNICO Y ADMINISTRATIVO EN EL DESARROLLO DE LAS ACTIVIDADES QUE SE EJECUTAN DENTRO DE LA ASISTENCIA TÉCNICA AGROPECUARIA EN LA LOCALIDAD DE SUMAPAZ. 2671</t>
  </si>
  <si>
    <t xml:space="preserve"> 1. Brindar servicios de asistencia técnica, para desarrollar el componente agrícola en la línea del
 ordenamiento  de finca, a fin de mejorar la producción de las diferentes explotaciones agropecuarias, que se
 establezcan o  beneficien a partir del proyecto de asistencia técnica agropecuaria.
 2. Desarrollar acciones en el componente de reconversión y diversificación de la producción agrícola que
 impliquen mejoras en la estabilidad del productor, la protección ambiental y competitiva de la producción
 agrícola local, de acuerdo con el proyecto de asistencia técnica agropecuaria, bajo los principios de
 seguridad  alimentaria.
 3. Asistir a los espacios de participación del sector que le sean designados, a las reuniones, comités de
 contratación, capacitaciones, comités de seguimiento entre otros y hacer parte de los comités que le
 delegue  el alcalde Local o quien haga sus veces.
 4. Realizar visitas de asistencia técnicas de acompañamiento a los pequeños y medianos productores
 fomentándoles y apoyándoles en procesos de asociatividad, conformación de empresas y mejoramiento
 técnico de los cultivos.
 5. Realizar jornadas de Escuelas de campo capacitando a la comunidad en los diferentes temas que abarca
 la  producción y el manejo integrado en Buenas Prácticas Agrícolas-BPA, la reconversión productiva y
 acciones  agrícolas, en la localidad de Sumapaz.
 6. Mantener actualizada la base de datos de asistencia técnica periódicamente, generando análisis de
 producción y actividades económicas de la localidad, entregando los registros, actas, bases de datos, entre
 otra documentación de cada uno de los predios intervenidos.
 7. Publicar los informes mensuales de actividades en la plataforma SECOP II, una vez se haya efectuado el
 trámite de pago por parte de la entidad contratante, conforme con las directrices impartidas por la
 supervisión del contrato.
 8. Las demás que demande la administración local que corresponda a la naturaleza del contrato y que sean
 necesarias para la consecución del fin del objeto contractual.</t>
  </si>
  <si>
    <t>Nivel academico: técnico; profesion(es): técnico profesional en administración de empresas agropecuarias,tecnico profesional agropecuario, tecnologia en administracion agropecuaria,técnico profesional intermedio en administración agropecuaria.; observacion(es): título de formación técnica y/o tecnológica, o acreditación y aprobación del 50% o más de un plan de estudios de una carrera profesional. con 36 meses de experiencia laboral</t>
  </si>
  <si>
    <t>FDRSCD-401-2025(143682)</t>
  </si>
  <si>
    <t>598-2025-CPS-AG (143682)</t>
  </si>
  <si>
    <t>CO1.PCCNTR.8650123</t>
  </si>
  <si>
    <t>FDRSCD-488-2025 (143824)</t>
  </si>
  <si>
    <t>599-2025-CPS-AG (143824)</t>
  </si>
  <si>
    <t>https://community.secop.gov.co/Public/Tendering/OpportunityDetail/Index?noticeUID=CO1.NTC.9231606&amp;isFromPublicArea=True&amp;isModal=False</t>
  </si>
  <si>
    <t>CO1.BDOS.9186611</t>
  </si>
  <si>
    <t>CO1.PCCNTR.8665625</t>
  </si>
  <si>
    <t>PRESTAR LOS SERVICIOS TÉCNICOS AL DESARROLLO DE LAS ACTIVIDADES DE INSEMINACIÓN, SANIDAD Y PRODUCCIÓN ANIMAL EN EL MARCO DE LA ASISTENCIA TÉCNICA AGROPECUARIA EN LA LOCALIDAD DE SUMAPAZ. 2666</t>
  </si>
  <si>
    <t xml:space="preserve"> 1. Realizar actividades de asistencia técnica pecuaria requeridas por los habitantes de la localidad  en el
 marco del servicio de asistencia técnica pecuaria en la localidad de Sumapaz.
 2. Identificar y apoyar la selección de los usuarios y animales que serán objeto del programa de
 mejoramiento genético en la localidad de Sumapaz.
 3. Apoyar las actividades de Sanidad animal, capacitaciones y mejoramiento productivo requerido dentro del
 servicio de asistencia técnica pecuaria.
 4. Realizar el proceso de inseminación artificial, aplicando todos los procedimientos y protocolos requeridos
 para la prestación del servicio de asistencia tecnica pecuaria.
 5. Facilitar y mantener la comunicación en cuanto a peticiones de asistencia, de manera constante entre la
 comunidad y los profesionales, para lograr la mayor cobertura en el servicio de asistencia de la localidad de
 Sumapaz.
 6. Entregar los registros, actas, bases de datos, entre otra documentación de cada una de las
 inseminaciones y asistencias técnicas realizadas.
 7. Asistir a las reuniones, capacitaciones que sea convocadas y apoyar las convocatorias y logística.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</si>
  <si>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técnico; profesion(es): tecnico profesional agropecuario, técnico profesional en administración de empresas agropecuarias,tecnologia en administracion agropecuaria, técnico profesional intermedio en administración agropecuaria.; observacion(es): título de formación técnica y/o tecnológica, o acreditación y aprobación del 50% o más de un plan de estudios de una carrera profesional. con 36 meses de experiencia labora</t>
  </si>
  <si>
    <t>600-2025-CPS-AG (143824)</t>
  </si>
  <si>
    <t>CO1.PCCNTR.8665913</t>
  </si>
  <si>
    <t>FDRSCD-489-2025 (143333)</t>
  </si>
  <si>
    <t>601-2025-CPS-P (143333)</t>
  </si>
  <si>
    <t>https://community.secop.gov.co/Public/Tendering/OpportunityDetail/Index?noticeUID=CO1.NTC.9230950&amp;isFromPublicArea=True&amp;isModal=False</t>
  </si>
  <si>
    <t>CO1.BDOS.9188843</t>
  </si>
  <si>
    <t>CO1.PCCNTR.8664982</t>
  </si>
  <si>
    <t>PRESTAR LOS SERVICIOS PROFESIONALES ESPECIALIZADOS PARA EL APOYO AL DESPACHO Y AL ÁREA DE GESTIÓN DEL DESARROLLO LOCAL, DE LA ALCALDÍA LOCAL DE SUMAPAZ. 2327</t>
  </si>
  <si>
    <t>1. Prestar apoyo al despacho en el seguimiento y trámite de los documentos presentados por los
 contratistas para los pagos que correspondan en lo que requiera aprobación y suscripción del alcalde
 local.¿
 2. Prestar su apoyo administrativo en la consolidación del cuadro de reporte mensual (según modelo) de las
 modificaciones contractuales realizados.
 3. Asistir a los comités, mesas de trabajo, consejos y reuniones que sean convocados y en la elaboración y
 proyección de documentos y respuestas tales como actas de reunión, memorandos, oficios, proposiciones y
 derechos de petición, asi como en la gestión documental que se requiera.
 4. Adelantar la verificación de los documentos que se tramitan dentro de los procesos de contratación y en
 la actualización de la información de los procesos contractuales, llevando el control sobre el estado de
 estos.
 5. Brindar apoyo al despacho del FDRS en el seguimiento a las respuestas dadas mediante oficios,
 memorandos, actos administrativos, conceptos que deban ser suscritos por el señor alcalde local de
 Sumapaz.
 6. Las demás que demande la administración local que corresponda a la naturaleza del contrato y que sean
 necesarias para la consecución del fin del objeto contractual.</t>
  </si>
  <si>
    <t>Nivel academico: especializado; profesion(es): derecho; especializacion(es): derecho administrativo; observacion(es): titulo profesional en derecho.con título en especialización en derecho administrativo. con 73 meses de experiencia profesional</t>
  </si>
  <si>
    <t>FDRSCD-490-2025 (143269)</t>
  </si>
  <si>
    <t>602-2025-CPS-P (143269)</t>
  </si>
  <si>
    <t>MAGDA PATRICIA PUENTES PARDO</t>
  </si>
  <si>
    <t>https://community.secop.gov.co/Public/Tendering/OpportunityDetail/Index?noticeUID=CO1.NTC.9230944&amp;isFromPublicArea=True&amp;isModal=False</t>
  </si>
  <si>
    <t>CO1.BDOS.9188871</t>
  </si>
  <si>
    <t>CO1.PCCNTR.8665405</t>
  </si>
  <si>
    <t>1. Realizar la liquidación de pagos con sus correspondientes retenciones de los contratos tanto de inversión como de funcionamiento (Ejecutores e interventores) celebrados por el Fondo de Desarrollo Local. 2. Realizar en la elaboración de las diferentes conciliaciones de información financiera de forma mensual (multas, anticipos, bienes de beneficio y uso público, almacén, cuentas por pagar, operaciones recíprocas, Siproj, etc.). 3. Fortalecer al contador del Fondo de Desarrollo Local de Sumapaz en temas tributarios, contables, financieros y normas inherentes a hechos que se deben registrar en la contabilidad del fondo. 4. Elaborar los informes mensuales, trimestrales, semestrales y anuales que sean requeridos durante la vigencia de este contrato (Cierres de trimestre, Boletín de Deudores Morosos del Estado, Cierres de Vigencia, Información Exógena Nacional y Distrital, Informes a entes de Vigilancia y Control). 5. Realizar el seguimiento e implementación de acciones preventivas, correctivas y de mejora a los Planes de Mejoramiento de Control Interno y Contraloría. 6. Realizar el proceso de verificación financiera de las propuestas presentadas en desarrollo de los diferentes procesos de contratación adelantados por la Alcaldía Local. 7. Realizar el proceso de depuración contable de cada una de las cuentas que componen los estados financieros, realizando acompañamiento del proceso de conciliación de cada una de ellas, para en forma posterior realizar los ajustes contables derivados. 8. Publicar los informes mensuales de actividades en la plataforma SECOP II, una vez efectuado el trámite de pago por parte de la entidad contratante, conforme con las directrices impartidas por la supervisión del contrato. 9. Las demás inherentes a la naturaleza del objeto del contrato.</t>
  </si>
  <si>
    <t>Nivel academico: profesional; profesion(es): contaduria pública, administración de empresas,economía; observacion(es): título profesional en contaduría pública, administración de empresas o economía. con 24 meses de experiencia profesional con 24 meses de experiencia profesional</t>
  </si>
  <si>
    <t>FDRSCD-491-2025 (144492)</t>
  </si>
  <si>
    <t>603-2025-CPS-AG (144492)</t>
  </si>
  <si>
    <t>https://community.secop.gov.co/Public/Tendering/OpportunityDetail/Index?noticeUID=CO1.NTC.9250643&amp;isFromPublicArea=True&amp;isModal=False</t>
  </si>
  <si>
    <t>CO1.BDOS.9199303</t>
  </si>
  <si>
    <t>CO1.PCCNTR.8677471</t>
  </si>
  <si>
    <t>PRESTAR SUS SERVICIOS DE APOYO TÉCNICO Y ADMINISTRATIVO AL ÁREA DE CUENTAS EN EL DESARROLLO Y SEGUIMIENTO DE LAS ACTIVIDADES QUE SE EJECUTAN EN LA ALCALDÍA LOCAL DE SUMAPAZ, GARANTIZANDO EL ADECUADO CONTROL, REGISTRO Y SOPORTE DE LA INFORMACIÓN FINANCIERA, PRESUPUESTAL Y CONTRACTUAL RELACIONADA CON LA EJECUCIÓN DEL PROYECTO PARA LA GESTIÓN DEL RIESGO EN SUMAPAZ 2613</t>
  </si>
  <si>
    <t xml:space="preserve"> 1.Revisar las cuentas presentadas por los contratistas vinculados al proyecto de inversión, verificando que
 cumplan con los requisitos legales, contractuales y financieros establecidos por la normativa vigente.
 2. Examinar los soportes administrativos, contables y técnicos anexos a cada cuenta, asegurando que las
 actividades relacionadas correspondan a las efectivamente ejecutadas.
 3. Verificar la coherencia entre los informes de actividades, actas de supervisión y los pagos solicitados,
 confirmando que exista trazabilidad entre los productos entregados y los recursos solicitados por los
 contratistas.
 4. Confirmar que los documentos exigidos para el trámite de pago (certificaciones, actas, cuentas de cobro,
 seguridad social, retenciones, etc.) se encuentren completos, actualizados y debidamente diligenciados.
 5. Emitir observaciones y recomendaciones a los supervisores cuando se identifiquen inconsistencias,
 errores o faltantes en las cuentas presentadas.
 6. Las demás que demande la administración local que corresponda a la naturaleza del contrato y que sean
 necesarias para la consecución del fin del objeto contractual.</t>
  </si>
  <si>
    <t>Nivel academico: técnico; profesion(es): tecnico profesional agropecuario, técnico en producción agropecuaria,tecnología en saneamiento ambiental,tecnología en gestión ambiental; observacion(es): título de formación técnica y/o tecnológica, o acreditación y aprobación del 50% o más de un plan de estudios de una carrera profesional. con 36 meses de experiencia laboral</t>
  </si>
  <si>
    <t>FDRSCD-492-2025 (148520)</t>
  </si>
  <si>
    <t>604-2025-CPS-P (148520)</t>
  </si>
  <si>
    <t>https://community.secop.gov.co/Public/Tendering/OpportunityDetail/Index?noticeUID=CO1.NTC.9294601&amp;isFromPublicArea=True&amp;isModal=False</t>
  </si>
  <si>
    <t>CO1.BDOS.9265450</t>
  </si>
  <si>
    <t>CO1.PCCNTR.8706543</t>
  </si>
  <si>
    <t>PRESTAR SERVICIOS PROFESIONALES, CONPLENA AUTONOMÍA TÉCNICA Y ADMINISTRATIVA, PARA APOYAR AL DESPACHO DEL ALCALDE LOCAL EN LA GESTIÓN,SEGUIMIENTO Y ARTICULACIÓN DE LOS ASUNTOS AMBIENTALES Y ADMINISTRATIVOS A SU CARGO, CONTRIBUYENDO AL CUMPLIMIENTO DE LAS METAS Y ESTRATEGIAS ESTABLECIDAS EN EL PLAN DE DESARROLLO LOCAL .2327</t>
  </si>
  <si>
    <t>1. Brindar acompañamiento al despacho del Alcalde Local de Sumapaz en asuntos ambientales
relacionados con la implementación del plan de desarrollo local.
2. Realizar el seguimiento a la formulación y cumplimiento de las metas de los proyectos asociados al plan
de desarrollo local.
3. Elaborar, revisar y realizar el seguimiento a los planes de trabajo que se establezcan con los equipos de
trabajo, para el cumplimiento de los objetivos tratados por la Alcaldía local en el Marco del plan de
Desarrollo local.
4. Brindar apoyo en los Asuntos relacionados con la gestión administrativa del despacho del Alcalde Local
de Sumapaz.
5. Asistir a las reunión y comités que se le asignen.
6. Las demás que sean inherentes al cumplimiento del objeto contractual y/o que le sean asignadas por el
Alcalde Local.</t>
  </si>
  <si>
    <t>Nivel academico:profesional; profesion(es): administración ambiental,administración pública,administración de empresas,ingeniería ambiental; observacion(es): profesional en administración ambiental, administración pública, ingeniería ambiental o administración de empresas. sin experiencia</t>
  </si>
  <si>
    <t>FDRS-LP-380-2025</t>
  </si>
  <si>
    <t>CPS-605-2025</t>
  </si>
  <si>
    <t>UNION TEMPORAL LGN - CAPITAL2025</t>
  </si>
  <si>
    <t>https://community.secop.gov.co/Public/Tendering/OpportunityDetail/Index?noticeUID=CO1.NTC.9048741&amp;isFromPublicArea=True&amp;isModal=False</t>
  </si>
  <si>
    <t>30241700 </t>
  </si>
  <si>
    <t>CO1.BDOS.8927530</t>
  </si>
  <si>
    <t>CO1.PCCNTR.8659209</t>
  </si>
  <si>
    <t>O230117459920242230  O230117459920242290  O230117459920242315  O230117459920242319  O230117459920242324  O230117459920242362  O230117459920242386  O230117459920242388  O230117459920242398  O230117459920242486  O230117459920242526  O230117459920242541  O230117459920242666  O230117459920242671  O230117459920242696   O21202020060363391</t>
  </si>
  <si>
    <t>PRESTAR LOS SERVICIOS DE OPERADOR LOGÍSTICO INTEGRAL Y EL SUMINISTRO DE LOS BIENES Y SERVICIOS REQUERIDOS A MONTO AGOTABLE, PARA LA PLANEACIÓN, ORGANIZACIÓN, PRODUCCION, EJECUCIÓN, MONTAJE, DESMONTAJE, Y CIERRE DE LOS EVENTOS Y ACTIVIDADES DEL FONDO DE DESARROLLO RURAL DE SUMAPAZ</t>
  </si>
  <si>
    <t>LOGÍSTICA Y GESTIÓN DE NEGOCIOS S.A.S.  // GRUPO SOCIEDAD 
CAPITAL S.A.S</t>
  </si>
  <si>
    <t>ADICIÓN No. 1 AL CONTRATO DE PRESTACIÓN DE SERVICIOS CPS-605-2025 CELEBRADO ENTRE EL FONDO DE DESARROLLO RURAL DE SUMAPAZ Y UNION TEMPORAL LGN - CAPITAL2025.CLÁUSULA PRIMERA: Adicionar el contrato de prestación de servicios No. CPS-605-2025 en la suma de DOSCIENTOS CUARENTA Y CINCO MILLONES DOSCIENTOS NOVENTA Y CINCO MIL CIENTO CUARENTA Y UN PESOS MCTE ($245.295.141) M/CTE, con cargo al Certificado de Disponibilidad Presupuestal No. 1939, expedido por el responsable del presupuesto el 30 de diciembre de 2025, de conformidad con las consideraciones aquí señaladas, para un valor total del contrato de TRES MIL OCHOCIENTOS SETENTA Y SIETE PESOS SEISCIENTOS NOVENTA Y DOS MIL OCHOCIENTOS CUARENTA Y TRES PESOS M/CTE ($3.877.692.843).</t>
  </si>
  <si>
    <t>1. Ejecutar el objeto contractual dentro del plazo estipulado y dando cumplimiento a lo definido en el anexo  técnico bajo las condiciones económicas, técnicas, de calidad, administrativas y financieras establecidas en los documentos del presente proceso. 
2. Concertar reuniones con el Apoyo a la Supervisión del contrato, para atender sugerencias y despejar cualquier duda o dificultad que se tengan para el desarrollo de las actividades y el cumplimiento de las obligaciones específicas. Dar estricto cumplimiento a lo solicitado en el “Formato para la solicitud del evento y/o  actividad” del anexo técnico y lo definido en concertación con cada una de las personas responsables del evento. Realizar la gestión de permisos necesarios para la realización de los eventos ante las entidades com
petentes y en cumplimiento de la normatividad vigente. 
3. Suministrar el servicio de catering (desayunos, refrigerios, almuerzos, y/o estaciones de café), de acuerdo con la normatividad vigente, cumplimiento de la normatividad aplicable para manipulación y transporte de alimentos, conforme con las solicitudes que le presente el FDRS acorde a las especificaciones técnicas en el sitio del evento.  
4.  Presentar un informe detallado mensual sobre las actividades relacionadas con la ejecución del contrato,  allegando las planillas de la entrega de alimentos por evento; estos registros deberán contener como mínimo: las fechas del suministro, los lugares de entrega, el número y tipo de alimentos suministrados y los datos de 
los beneficiarios (nombre completo, celular, lugar de residencia, organización que representa y firma), adicionalmente se debe anexar el certificado de manipulación de alimentos expedido por una entidad acreditada  para tal fin del personal encargado de la manipulación de alimentos, así como  presentar los recibos de pago  del mes a cobrar, cuando hayan prestados sus servicios contratistas de territorio en cáterin y demás actividades del objeto contractual..                                                                                                                                                                                 5. Establecer los procedimientos administrativos y controles necesarios con el fin de contar con información verídica y suficiente de los elementos entregados, en cuanto a su cantidad, características, fecha de entrega, valores unitarios con IVA, valor total con IVA y demás especificaciones contenidas. 
6. Dar cumplimiento a la Resolución 2674 de 2013 sobre la manipulación de alimentos y requisitos sanitarios para toda la cadena alimentaria, y el Decreto 3075 de 1997, que también rige las condiciones higiénicas para la fabricación, procesamiento y comercialización de alimentos. Ambas normativas establecen directrices sobre higiene personal, control de temperaturas, manipulación de materias primas, limpieza de equipos y áreas, y el cumplimiento de las buenas prácticas de manufactura para garantizar la inocuidad alimentaria. 
7. Realizar un contrato escrito con cada uno de los y las artistas, presentadores, formadores y talleristas, donde se fijen las obligaciones por las partes para la realización de la presentación, así como la forma de pago. Estos valores de los contratos deben hacer parte de la oferta económica por cuanto que son rubros constitutivos de la operación del valor total de la oferta económica. Garantizar el pago a los artistas y a las actividades artísticas que se contemplen, aplicando únicamente los descuentos que establece la ley para las activi
dades artísticas y culturales. Cancelar por parte del operador logístico o contratista al finalizar las presentaciones y/o actividades, el valor correspondiente a la presentación y/o actividad de cada uno de los y las  artistas, presentadores, formadores, talleristas, Catering y demás, de acuerdo con lo presupuestado, para lo cual, adicionalmente, el ejecutor deberá entregar junto con el informe para pago, los PAZ Y SALVO por cada grupo, el cual contenga fecha y valor cancelado al artista y/o grupo con las respectivas firmas y ane
xando la documentación requerida por parte del ejecutor y/o Supervisión de apoyo. 8. Vincular y mantener mínimo el 50% (Según los porcentajes que establece el artículo 3 del Decreto Distrital 332 de 2020, de acuerdo con las ramas de la actividad económica del contrato y las fechas para su aplicación) de mujeres para la ejecución del contrato en el personal mínimo, entregar manifestación mensual bajo juramento del representante legal y del  revisor fiscal del operador logístico o contratista del cumplimiento del 
porcentaje mínimo de vinculación de mujeres, garantizando que la vinculación se realice con plena observancia de las  normas laborales o contractuales aplicables, dando prioridad a mujeres víctimas del conflicto armado, con alguna discapacidad, jefa de hogar u otra condición especial. Realizar el registro de las mujeres que sean contratadas en cumplimiento del presente contrato, en la plataforma de información de la Agencia Pública de Empleo del Distrito “Bogotá Trabaja”. 
9. El Operador Logístico o Contratista presentará un Plan de Emergencia y garantizará la presencia del punto MEC (Módulo de Estabilización y Clasificación) para los eventos o actividades en las que aplique para la ejecución del contrato. 
10. Dar cumplimiento a la normatividad ambiental vigente y los criterios sostenibles establecidos en el ítem de Buenas Prácticas Ambientales del presente proceso, según las fichas de contratación sostenible No. 9- Impresión de folletos y publicaciones, 10- Servicio de Transporte, 23- Servicio de logística/ Catering (elaborar y/o servir bebidas y alimentos en un evento), y 26- Criterios sostenibles para incluir en otros procesos de 
manera voluntaria, contempladas en la Guía de Contratación Sostenible de Secretaría Distrital de Gobierno. 
11. Atender las inspecciones ambientales realizadas por el Fondo de Desarrollo Rural de Sumapaz, permitiendo el recorrido por las instalaciones, realizar entrevistas al personal y obtener registro documental y fotográfico si a estas hubiese lugar.  
12. Elaborar un informe consolidado final en el que se establezca la relación de los eventos realizados, el proyecto de inversión relacionado y el número de personas impactadas. 
13. Presentar toda la documentación correspondiente en los ingresos de almacén, salidas de almacén, registro fotográfico de los elementos, ítems o artículos que sean de suministro del presente contrato. 
14. Presentar informe del personal de apoyo logístico en los eventos programados con el cumplimiento y dotación de elementos y protocolos de bioseguridad respectivamente, informar de manera inmediata a</t>
  </si>
  <si>
    <t>FDRSCD-493-2025 (143315)</t>
  </si>
  <si>
    <t>606-2025-CPS-P (143315)</t>
  </si>
  <si>
    <t>https://community.secop.gov.co/Public/Tendering/OpportunityDetail/Index?noticeUID=CO1.NTC.9235885&amp;isFromPublicArea=True&amp;isModal=False</t>
  </si>
  <si>
    <t>CO1.BDOS.9206343</t>
  </si>
  <si>
    <t>CO1.PCCNTR.8668760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</si>
  <si>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SUMAPAZ. 2398</t>
  </si>
  <si>
    <t>1. Implementar los procesos y procedimientos oficiales para la operación y prestación del servicio como (Identificación, ingreso, prestacion,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Realizar la visitas de validación de condiciones de las personas mayores que presentan novedades por los cruces de bases de datos o en procedimiento de seguimiento y control que adelanta la Subdirección para la Vejez y la Alcaldia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Subdireccion Local. 12. Las demás inherentes a su obligaciones contractuales y que se requieran para el cabal cumplimiento del contrato.</t>
  </si>
  <si>
    <t>Nivel academico: profesional; profesion(es): ciencias humanas,ciencias sociales, sociología,trabajo social,psicología; observacion(es): título profesional en nbc ciencias sociales y humanas o psicologia, sociologia, trabajo social y afines. con 24 meses de experiencia profesional con 24 meses de experiencia profesional</t>
  </si>
  <si>
    <t>FDRSCD-494-2025 (144543)</t>
  </si>
  <si>
    <t>607-2025-CPS-AG (144543)</t>
  </si>
  <si>
    <t>https://community.secop.gov.co/Public/Tendering/OpportunityDetail/Index?noticeUID=CO1.NTC.9240345&amp;isFromPublicArea=True&amp;isModal=False</t>
  </si>
  <si>
    <t>CO1.BDOS.9209807</t>
  </si>
  <si>
    <t>CO1.PCCNTR.8671605</t>
  </si>
  <si>
    <t xml:space="preserve"> 1. Acompañar a la Alcaldía Local en el desarrollo de jornadas y actividades relacionadas con la gestión del
 riesgo, prevención de desastres y protección ambiental, promoviendo el diálogo territorial y la articulación
 interinstitucional para fortalecer las capacidades locales.
 2. Apoyar la ejecución de acciones comunitarias y pedagógicas orientadas al reconocimiento de riesgos
 locales y la construcción de soluciones colectivas para su mitigación, en coherencia con los lineamientos del
 proyecto.
 3. Colaborar en la gestión institucional y territorial, articulando actividades con las dependencias distritales y
 contribuyendo al fortalecimiento del tejido social y la gobernanza ambiental.
 4. Recolectar, organizar y sistematizar información sobre las actividades desarrolladas en el marco de la
 gestión del riesgo, garantizando el registro, seguimiento y apoyo logístico en las jornadas, capacitaciones y
 simulacros.
 5. Elaborar reportes e informes de campo, identificando problemáticas locales y contribuyendo al diseño de
 acciones orientadas a la prevención, convivencia y sostenibilidad ambiental del territorio.
 6. Las demás que le sean asignadas o delegadas y que correspondan a la naturaleza del objeto contractual</t>
  </si>
  <si>
    <t>Nivel academico: bachiller; observacion(es): bachiller dos años de experiencia labora</t>
  </si>
  <si>
    <t>FDRSCD-495-2025 (148521)</t>
  </si>
  <si>
    <t>608-2025-CPS-AG (148521)</t>
  </si>
  <si>
    <t>https://community.secop.gov.co/Public/Tendering/OpportunityDetail/Index?noticeUID=CO1.NTC.9234758&amp;isFromPublicArea=True&amp;isModal=Fals</t>
  </si>
  <si>
    <t>CO1.BDOS.9206696</t>
  </si>
  <si>
    <t>CO1.PCCNTR.8667824</t>
  </si>
  <si>
    <t>PRESTAR SUS SERVICIOS DE APOYO ADMINISTRATIVO A LA JUNTA ADMINISTRADORA LOCAL. 2327</t>
  </si>
  <si>
    <t>1. Apoyar la elaboración, radicación, entrega y archivo de documentos, memorandos y oficios cuando le sea
 requerido.
 2. Distribuir y entregar las comunicaciones externas e internas, avisos y documentos que tengan origen o
 destino en la Junta Administradora Local.
 3. Apoyar en la organización del archivo de gestión y la verificación y depuración documental.
 4. Dar correcta atención y orientación a la ciudadanía de manera personal y telefónica.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t>
  </si>
  <si>
    <t>Nivel academico: bachiller; observacion(es): bachiller en cualquier modalidad 36 meses de experiencia laboral debidamente</t>
  </si>
  <si>
    <t>FDRSCD-496-2025 (143258)</t>
  </si>
  <si>
    <t>609-2025-CPS-P (143258)</t>
  </si>
  <si>
    <t>https://community.secop.gov.co/Public/Tendering/OpportunityDetail/Index?noticeUID=CO1.NTC.9235229&amp;isFromPublicArea=True&amp;isModal=False</t>
  </si>
  <si>
    <t>CO1.BDOS.9207742</t>
  </si>
  <si>
    <t>CO1.PCCNTR.8667849</t>
  </si>
  <si>
    <t>PRESTAR LOS SERVICIOS PROFESIONALES ESPECIALIZADOS PARA APOYAR LA PLANEACIÓN, EJECUCIÓN, SEGUIMIENTO Y LIQUIDACIÓN DE LOS PROYECTOS DE INVERSIÓN RELACIONADOS AL PROYECTO DE INVERSIÓN 2703 DEL PDL DE SUMAPAZ 2025-2028 EN TEMAS DE EDUCACIÓN QUE EJECUTE EL FONDO DE DESARROLLO RURAL DE SUMAPAZ. 2703</t>
  </si>
  <si>
    <t>1. Realizar las etapas de formulación y elaboración de estudios previos de los proyectos de inversión que le
 sean designados del Sector de educación: Actualizar los Documentos Técnicos de Soporte y las Fichas
 EBI, definir Especificaciones técnicas, realizar estudios de mercado, elaborar análisis del sector, definir
 criterios de verificación y calificación y condiciones del contrato, entre otros.
 2. Elaborar las fichas técnicas sobre los Estudios Previos de los proyectos designados y presentarlas ante
 el Comité de Contratación, para sus observaciones y recomendaciones. Así mismo, atender y/o acatar las
 recomendaciones y sugerencias pertinentes.
 3. Orientar desde el punto de vista técnico las respuestas a los requerimientos de los procesos
 contractuales  relacionados con el Sector de Educación.
 4. Realizar el seguimiento a la ejecución de los contratos (Apoyo a la supervisión, revisión de informes,
 modificaciones contractuales, programación de PAC), que le sean designados del Sector de Educación.
 5. Asistir, a las reuniones, comités y capacitaciones, entre otros, representar a la Administración en los
 espacios del sector y hacer parte de los comités que le sean designados.
 6. Realizar la verificación técnica, administrativa y financiera de contratos de vigencias anteriores que se le
 asignen y que se encuentren en proceso de terminación para su respectiva liquidación..
 7.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8. Publicar los informes mensuales de actividades en la plataforma SECOP II, una vez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</si>
  <si>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especializado; profesion(es): ciencias humanas,ciencias sociales,profesional en ciencias economicas ,economía, administración,contaduria pública; especializacion(es): especialista en gerencia de proyectos,evaluación social de proyectos; observacion(es): título profesional en ciencias sociales y humanas, o economia, administracion, contaduría y afines. título de postgrado modalidad de especializacion en gerencia de proyectos o formulación de proyectos con 25 meses de experiencia profesional</t>
  </si>
  <si>
    <t>FDRSCD-497-2025 (143821)</t>
  </si>
  <si>
    <t>610-2025-CPS-P (143821)</t>
  </si>
  <si>
    <t>https://community.secop.gov.co/Public/Tendering/OpportunityDetail/Index?noticeUID=CO1.NTC.9236302&amp;isFromPublicArea=True&amp;isModal=False</t>
  </si>
  <si>
    <t>CO1.BDOS.9209019</t>
  </si>
  <si>
    <t>CO1.PCCNTR.8668279</t>
  </si>
  <si>
    <t>1. Actualizar los Documentos Técnicos de Soporte y las Fichas EBI, definir Especificaciones técnicas,
 realizar estudios de mercado, elaborar análisis del sector, definir criterios de verificación y calificación y
 condiciones del contrato, entre otros.
 2. Elaborar y/u orientar técnicamente los estudios previos relacionados con temas de asistencia técnica
 agropecuaria asignados y responder las observaciones en cada etapa del proceso contractual, proyectar
 adendas, verificar y calificar propuestas a fin de apoyar el proceso contractual y Entregar de manera
 mensual la información documental (Estudios previos, anexo técnico, estudios de mercado y demás que
 correspondan) de los procesos o proyectos asignados.
 3. Brindar la prestación del servicio de asistencia técnica a pequeños y medianos productores locales para
 el mejoramiento de la producción, la transformación y la comercialización, realizando las actividades
 médico-veterinarias que se requieran.
 4. Atender las urgencias medico veterinarias que se requieran por parte del FDRS y/o la comunidad y/o
 tratar a los animales lesionados o enfermos, prescribiendo y administrando medicación, curando heridas, o
 administrar anestesias y llevar a cabo operaciones quirúrgicas de baja complejidad. Posteriormente, se
 deben realizar los respectivos reportes de atención y seguimiento realizados.
 5. Asistir a los espacios de participación del sector que le sean designados, a las reuniones, comités de
 contratación, capacitaciones, comités de seguimiento entre otros y hacer parte de los comités que le
 delegue el Alcalde Local o quien haga sus veces.
 6. Prestar apoyo profesional para desarrollar el componente pecuario en la línea de ordenamiento de finca.
 Capacitar a las personas que atienden las boticas veterinarias para que estas presten un adecuado servicio.
 7. Brindar apoyo en la elaboración de informes y dar respuesta de forma y de fondo cuando se requiera a
 las diferentes solicitudes, derechos de petición y demás requerimientos, realizados por los diferentes
 órganos de control y comunidad en general, de conformidad con la normatividad vigente y dentro de los
 plazos y términos establecidos por la ley.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</si>
  <si>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 profesional; profesion(es): medicina veterinaria,zootecnia; observacion(es): título profesional en nbc zootecnia, medicina veterinaria y afines. con titulo de posgrado en especialización de reproducción bovina. con 25 meses de experiencia profesional.</t>
  </si>
  <si>
    <t>FDRSCD-498-2025 (148525)</t>
  </si>
  <si>
    <t>611-2025-CPS-P (148525)</t>
  </si>
  <si>
    <t>https://community.secop.gov.co/Public/Tendering/OpportunityDetail/Index?noticeUID=CO1.NTC.9235958&amp;isFromPublicArea=True&amp;isModal=False</t>
  </si>
  <si>
    <t>CO1.BDOS.9208028</t>
  </si>
  <si>
    <t>CO1.PCCNTR.8668619</t>
  </si>
  <si>
    <t xml:space="preserve"> 1. Desarrollar cubrimientos y apoyo a temas asociados a prensa, de acuerdo con los temas asignados.
 2. Realizar seguimiento a las necesidades y requerimientos comunicacionales de la Alcaldía Local.
 3. Brindar acompañamiento en el cubrimiento de actividades, operativos, eventos y demás acciones
 desarrollas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8.  Realizar el cubrimiento, elaboración, divulgación y redacción de contenidos que se generen en la
 alcaldía local para canales digitales.
 9.  Las demás que demande la administración local que corresponda a la naturaleza del contrato y que sean
 necesarias para la consecución del fin del objeto contractual.</t>
  </si>
  <si>
    <t>Nivel academico: profesional; profesion(es): comunicación social,comunicador social y periodista,periodismo; observacion(es): profesional en comunicación social, o comunicador social y periodista, o periodismo con 24 meses de experiencia profesional</t>
  </si>
  <si>
    <t>FDRSCD-499-2025 (144145)</t>
  </si>
  <si>
    <t>612-2025-CPS-P (144145)</t>
  </si>
  <si>
    <t>JHOAN SEBASTIAN MOLINA ORDONEZ</t>
  </si>
  <si>
    <t>https://community.secop.gov.co/Public/Tendering/OpportunityDetail/Index?noticeUID=CO1.NTC.9240516&amp;isFromPublicArea=True&amp;isModal=False</t>
  </si>
  <si>
    <t>CO1.BDOS.9212504</t>
  </si>
  <si>
    <t>CO1.PCCNTR.8671427</t>
  </si>
  <si>
    <t xml:space="preserve"> 1. Apoyar las etapas de formulación y elaboración de estudios previos de los proyectos de inversión que le
 sean designados en el tema de Infraestructura vial por el despacho de la Alcaldía Local de Sumapaz.
 2. Acompañar las actividades que se realicen en el cumplimiento de las obligaciones contractuales técnicas,
 administrativas y financieras de los proyectos de inversión que le sean designados en los temas de
 infraestructura vial y de regalías, a través del apoyo a la supervisión, análisis de informes, visitas a frentes
 de obra, entre otros.
 3. Apoyar al Alcalde Local en las diferentes reuniones que se programen en el territorio, en la JAL, en la
 Bogotá Urbana, así como asistir a los espacios de participación del sector movilidad y del Sistema General
 de Regalías que le sean designados, comités de contratación y de seguimiento y hacer parte de los comités
 que le delegue el supervisor o apoyo a la supervisión del contrato.
 4. Elaborar informes mensuales de apoyo a la supervisión de los contratos que sean asociados a los temas
 de infraestructura vial.
 5. Brindar apoyo en la elaboración de informes, respuestas a derechos de petición y demás requerimientos,
 solicitados por los órganos de control, entidades y comunidad en general, de conformidad con la
 normatividad, dentro de los plazos y términos establecidos por la ley.
 6. Apoyar la elaboración de diagnósticos asociados a la infraestructura vial, a los puntos críticos en taludes,
 así como caminos veredales.
 7. Las demás que demande la administración local que corresponda a la naturaleza del contrato y que sean
 necesarias para la consecución del fin del objeto contractual.</t>
  </si>
  <si>
    <t>Nivel academico: profesional; profesion(es): arquitectura,ingeniería civil, profesional en gestion y desarrollo urbanos; observacion(es): profesional arquitectura, ingeniería civil, profesional en gestion y desarrollo urbanos. con 24 meses de experiencia profesional</t>
  </si>
  <si>
    <t>FDRSCD-501-2025 (143814)</t>
  </si>
  <si>
    <t>613-2025-CPS-AG (143814)</t>
  </si>
  <si>
    <t>https://community.secop.gov.co/Public/Tendering/OpportunityDetail/Index?noticeUID=CO1.NTC.9255260&amp;isFromPublicArea=True&amp;isModal=False</t>
  </si>
  <si>
    <t>CO1.BDOS.9225714</t>
  </si>
  <si>
    <t>CO1.PCCNTR.8680660</t>
  </si>
  <si>
    <t>1. Realizar actividades en el marco de la restauración activa en los predios concertados por la Alcaldía
Local de Sumapaz y según diseño florísticos establecidos.
2. Ejecutar actividades de mantenimiento integral a las acciones de restauración activa y pasiva en los
predios concetados por la Alcaldía Local de Sumapaz, en cumplimiento de las metas del PDL.
3. Acompañar, asistir y apoyar logísticamente las actividades requeridas para la adecuada implementación
en campo de los proyectos ambientales locales.
4. Asistir a las reuniones, capacitaciones que sea convocadas y apoyar las convocatorias y logística
requerida por los profesionales ambientales del FDRS para el cumplimiento de la gestión ambiental local
externa.
5. Publicar los informes mensuales de actividades en la plataforma SECOP II, una vez se haya efectuado el
trámite de pago por parte de la entidad contratante, conforme con las directrices impartidas por la
supervisión del contrato.
6. Las demás que demande la administración local que corresponda a la naturaleza del contrato y que sean
necesarias para la consecución del fin del objeto contractual.</t>
  </si>
  <si>
    <t>FDRS-CMA-379-2025</t>
  </si>
  <si>
    <t>CIN-614-2025</t>
  </si>
  <si>
    <t>https://community.secop.gov.co/Public/Tendering/OpportunityDetail/Index?noticeUID=CO1.NTC.9090605&amp;isFromPublicArea=True&amp;isModal=False</t>
  </si>
  <si>
    <t>CO1.BDOS.8984862</t>
  </si>
  <si>
    <t>CO1.PCCNTR.8683191</t>
  </si>
  <si>
    <t>REALIZAR LA INTERVENTORÍA INTEGRAL (TÉCNICA, ADMINISTRATIVA, FINANCIERA, SOCIAL, AMBIENTAL, SST Y LEGAL) DE LA EJECUCIÓN DE LAS OBRAS PARA LOS MEJORAMIENTOS DE VIVIENDA RURAL PRIORIZADOS POR EL FONDO DE DESARROLLO RURAL DE SUMAPAZ</t>
  </si>
  <si>
    <t>Nombre y apellido: SAYRA CATHERINE CORDERO LOPEZ
Identificación: 1098723032
Nacionalidad: COLOMBIANA
Domicilio: CALLE 32 # 8-41
Tipo documento: Cédula de Ciudadanía</t>
  </si>
  <si>
    <t>FDRSCD-502-2025 (143791)</t>
  </si>
  <si>
    <t>615-2025-CPS-AG (143791)</t>
  </si>
  <si>
    <t>https://community.secop.gov.co/Public/Tendering/OpportunityDetail/Index?noticeUID=CO1.NTC.9279789&amp;isFromPublicArea=True&amp;isModal=False</t>
  </si>
  <si>
    <t>CO1.BDOS.9251887</t>
  </si>
  <si>
    <t>CO1.PCCNTR.8696640</t>
  </si>
  <si>
    <t>1. Apoyar administrativamente al área designada en el desarrollo de los procesos y procedimientos de
gestión del proyecto de Bienestar animal del Fondo.
2. Brindar su apoyo administrativo en la programación y realización de comités, mesas de trabajo, consejos
y reuniones que sean requeridas y, en la elaboración y proyección de documentos tales como actas de
reunión, informes y otros documentos solicitados por las áreas del Fondo.
3. Manejar y actualizar una base de datos con la información de los y las beneficiarias de las diferentes
acciones medico veterinarias realizadas por los profesionales del Fondo, consolidando la información por el
tipo de atención, la familia beneficiaria, y la vereda donde se realizaron.
4. Apoyar a los profesionales en el manejo y control de los diferentes aplicativos institucionales utilizados
como el correo institucional Orfeo, entre otros.
5. Tramitar, dentro de los términos establecidos por la normatividad vigente, todas las comunicaciones
internas y externas que le sean reasignadas a través del aplicativo de gestión documental ORFEO o del
correo electrónico institucional, cumpliendo con los lineamientos de los procedimientos SAC-P001, GDI
GPD-P003, GDI-GPD-P004, el instructivo GDI-GPD-IN002 y demás directrices relacionadas con la gestión
del patrimonio documental de la Secretaría Distrital de Gobierno.
6. Publicar los informes mensuales de actividades en la plataforma SECOP II, una vez se haya efectuado el
trámite de pago por parte de la entidad contratante, conforme con las directrices impartidas por la
supervisión del contrato.
7. Las demás que demande la administración local que corresponda a la naturaleza del contrato y que sean
necesarias para la consecución del fin del objeto contractual</t>
  </si>
  <si>
    <t>Nivel academico: Bachiller; observacion(es): título de bachiller en cualquier modalidad. sin experiencia laboral</t>
  </si>
  <si>
    <t>FDRSCD-503-2025 (149548)</t>
  </si>
  <si>
    <t>616-2025-CPS-P (149548)</t>
  </si>
  <si>
    <t>https://community.secop.gov.co/Public/Tendering/OpportunityDetail/Index?noticeUID=CO1.NTC.9281723&amp;isFromPublicArea=True&amp;isModal=False</t>
  </si>
  <si>
    <t>CO1.BDOS.9253053</t>
  </si>
  <si>
    <t>CO1.PCCNTR.8698127</t>
  </si>
  <si>
    <t>PRESTAR LOS SERVICIOS PROFESIONALES DE INGENIERÍA INDUSTRIAL PARA APOYAR LA PLANIFICACIÓN, ESTANDARIZACIÓN, OPTIMIZACIÓN Y SEGUIMIENTO DE LOS PROCESOS OPERATIVOS ASOCIADOS A LA ATENCIÓN DE 1.000 ANIMALES EN EL MARCO DE LOS PROGRAMAS DE BRIGADAS MÉDICAS, URGENCIAS VETERINARIAS Y ADOPCIONES DE LA ALCALDÍA LOCAL DE SUMAPAZ. 2666</t>
  </si>
  <si>
    <t>1. Planificar y realizar seguimiento a las actividades operativas necesarias para el cumplimiento de la meta
de atención de 1.000 animales dentro de los programas de brigadas médicas, urgencias veterinarias y
procesos de adopción.
2. Estandarizar, revisar y actualizar el inventario de medicamentos e insumos veterinarios, garantizando que
cumplan con los lineamientos técnicos, sanitarios y de calidad requeridos para la prestación eficiente de los
servicios.
3. Diseñar, implementar y hacer seguimiento a protocolos operativos estandarizados (POE) orientados a
mejorar la eficiencia en la atención animal, tiempos de respuesta y uso adecuado de recursos.
4. Realizar seguimiento y control de indicadores operativos, incluyendo número de animales atendidos,
consumo de medicamentos, tiempos de atención y cumplimiento de metas programáticas.
5. Apoyar la organización y ejecución logística de las brigadas médicas y actividades relacionadas con
urgencias veterinarias y adopciones, coordinando el recurso humano, técnico y material necesario.
6. Asegurar la trazabilidad de los medicamentos e insumos, garantizando registros adecuados, control de
fechas de vencimiento, condiciones de almacenamiento y manejo seguro.
7. Velar por el cumplimiento de normas de bioseguridad, bienestar animal y lineamientos institucionales,
asegurando que los procesos operativos se ejecuten bajo estándares técnicos adecuados.
8. Publicar los informes mensuales de actividades en la plataforma SECOP II, una vez se haya efectuado el
trámite de pago por parte de la entidad contratante, conforme con las directrices impartidas por la
supervisión del contrato.
9. Las demás que demande la administración local que corresponda a la naturaleza del contrato y que
sean necesarias para la consecución del fin del objeto contractual.</t>
  </si>
  <si>
    <t>Nivel academico:profesional; profesion(es): ingeniería industrial; observacion(es): pofesional ingenieria industrial y/o areas afines 24 meses de experiencia profesional</t>
  </si>
  <si>
    <t>FDRSCD-504-2025 (149554)</t>
  </si>
  <si>
    <t>617-2025-CPS-P (149554)</t>
  </si>
  <si>
    <t>https://community.secop.gov.co/Public/Tendering/OpportunityDetail/Index?noticeUID=CO1.NTC.9280685&amp;isFromPublicArea=True&amp;isModal=False</t>
  </si>
  <si>
    <t>CO1.BDOS.9252481</t>
  </si>
  <si>
    <t>CO1.PCCNTR.8697331</t>
  </si>
  <si>
    <t>PRESTAR LOS SERVICIOS PROFESIONALES PARA APOYAR LOS ASPECTOS SECTORIALES Y FINANCIEROS DE LOS PROYECTOS DE INVERSIÓN A CARGO DEL FONDO DE DESARROLLO RURAL DE SUMAPAZ, EN ESPECIAL LAS ACTIVIDADES, EL SEGUIMIENTO Y LOS REQUERIMIENTOS ASOCIADOS AL PROYECTO DE INVERSIÓN NO. 2666.</t>
  </si>
  <si>
    <t>1. Brindar apoyo en la elaboración del análisis del sector y de mercado, estructuración y evaluación de los
requisitos de capacidad financiera y organizacional y elaboración y evaluación de las fórmulas económicas
para la calificación de las ofertas, en los procesos de contratación que adelante la Alcaldía Local de
Sumapaz.
2. Validar en la determinación de los requisitos relativos a la capacidad financiera y organizacional en los
pliegos de condiciones de cada proceso de selección que adelante la Alcaldía Local de Sumapaz, teniendo
en cuenta: (a) el riesgo del proceso de contratación; (b) el valor del contrato objeto del proceso de
contratación; (c) el análisis del sector financiero respectivo; y (d) los posibles oferentes que participan del
mercado, entre otros.
3. Brindar apoyo en la estructuración y evaluación de las fórmulas económicas para la calificación de las
ofertas en los procesos de contratación que adelante la Alcaldía Local de Sumapaz.
4. Participar en los comités evaluadores en el marco de los procesos de selección que adelante el Fondo de
Desarrollo Local.
5. Asistir a las reuniones, comités de contratación, comités de seguimiento a la ejecución contractual,
capacitaciones entre otros que le designe el despacho del Alcalde Local.
6. Publicar los informes mensuales de actividades en la plataforma SECOP II, una vez se haya efectuado el
trámite de pago por parte de la entidad contratante, conforme con las directrices impartidas por la
supervisión del contrato.
7. Las demás que sean inherentes al cumplimiento del objeto contractual y/o que le sean asignadas por el
Alcalde Local.</t>
  </si>
  <si>
    <t>Nivel academico:profesional; profesion(es): economía,administración de empresas; observacion(es): profesional en economia y/o administración de empresas 24 meses de experiencia profesional</t>
  </si>
  <si>
    <t>FDRSCD-505-2025 (148524)</t>
  </si>
  <si>
    <t>618-2025-CPS-P (148524)</t>
  </si>
  <si>
    <t>https://community.secop.gov.co/Public/Tendering/OpportunityDetail/Index?noticeUID=CO1.NTC.9326934&amp;isFromPublicArea=True&amp;isModal=False</t>
  </si>
  <si>
    <t>CO1.BDOS.9285329</t>
  </si>
  <si>
    <t>CO1.PCCNTR.8729020</t>
  </si>
  <si>
    <t>PRESTAR SERVICIOS PROFESIONALES, PARA ACOMPAÑAR EL FORTALECIMIENTO DE ORGANIZACIONES SOCIALES MEDIANTE LA CONSTRUCCIÓN PARTICIPATIVA DE PLANES DE VIDA Y ESTRATEGIAS DE MANEJO AMBIENTAL SOSTENIBLE, CON ENFOQUE TERRITORIAL Y DIFERENCIAL; EN LA LOCALIDAD 20 DE SUMAPAZ. 2327</t>
  </si>
  <si>
    <t>1. Acompañar el fortalecimiento de las organizaciones sociales mediante la construcción participativa de
planes de vida y estrategias de manejo ambiental sostenible, con enfoque territorial y diferencial.
2. Elaborar informes técnicos y sociales de los procesos adelantados con las organizaciones sociales de la
localidad, con evidencias del acompañamiento, logros alcanzados, impactos organizativos y comunitarios y,
recomendaciones para su sostenibilidad.
3. Brindar orientación, acompañamiento y asistencia técnica a los dignatarios y afiliados de las JAC e
instancias de participación de los proyectos que se ejecutan por el Fondo de Desarrollo Rural de Sumapaz.
4. Brindar apoyo en la elaboración de informes, respuestas a derechos de petición y demás requerimientos,
solicitados por los órganos de control, entidades y comunidad en general, de conformidad con la
normatividad vigente y dentro de los plazos y términos establecidos por la ley.
5. Manejar el aplicativo de gestión documental de la entidad (ORFEO), realizando el seguimiento de la
correspondencia, manteniéndolo actualizado en forma diaria, así como también revisión de los correos
institucionales.
6. Asistir, a las reuniones, comités y capacitaciones, actividades, entre otros; representar a laAdministración en los espacios del sector y hacer parte de los comités e instancias de participación que le sean designados.
7.  Apoyar las demás actividades que le sean asignadas o designadas por el Supervisor y/o el apoyo a la supervisión que correspondan a la naturaleza del contrato y que aporten en la consecución del objeto del mismo.</t>
  </si>
  <si>
    <t>Nivel academico: profesional; profesion(es): ciencias sociales,profesional en ciencias administrativas ,derecho; observacion(es): profesional: nbc del área del derecho, ciencias sociales, ciencias administrativas y afines no requiere experiencia</t>
  </si>
  <si>
    <t>FDRSCD-506-2025 (149551)</t>
  </si>
  <si>
    <t>619-2025-CPS-P (149551)</t>
  </si>
  <si>
    <t>BRENDA SHURANY GUTIERREZ BEDOYA</t>
  </si>
  <si>
    <t>https://community.secop.gov.co/Public/Tendering/OpportunityDetail/Index?noticeUID=CO1.NTC.9297452&amp;isFromPublicArea=True&amp;isModal=False</t>
  </si>
  <si>
    <t>CO1.BDOS.9258561</t>
  </si>
  <si>
    <t>CO1.PCCNTR.8708537</t>
  </si>
  <si>
    <t>PRESTAR LOS SERVICIOS PROFESIONALES PARA APOYAR LA GESTIÓN DE LOS ASPECTOS SECTORIALES Y FINANCIEROS DE LOS PROYECTOS DE INVERSIÓN A CARGO DEL FONDO DE DESARROLLO RURAL DE SUMAPAZ, EN ESPECIAL LAS ACTIVIDADES, EL SEGUIMIENTO Y LOS REQUERIMIENTOS ASOCIADOS AL PROYECTO DE INVERSIÓN NO. 2666.</t>
  </si>
  <si>
    <t>1. Realizar el análisis de los Estudios Previos que se proyecten en los procesos de contratación, elaborar el
análisis del sector y estudios de mercado, a fin de dar cumplimiento a las normas y procedimientos técnicos,
administrativos y legales vigentes.
2. Realizar el seguimiento administrativo y financiero de los proyectos de inversión, consolidando la
información que surja de la ejecución de los contratos suscritos para estos.
3. Llevar los registros, archivos y controles necesarios para brindar información oportuna y confiable
respecto a los asuntos designados.
4. Asistir a las reuniones, comités de contratación, comités de seguimiento a la ejecución contractual,
capacitaciones entre otros que le designe el despacho del Alcalde Local.
5. Publicar los informes mensuales de actividades en la plataforma SECOP II, una vez se haya efectuado el trámite de pago por parte de la entidad contratante, conforme con las directrices impartidas por la supervisión del contrato.
6. Las demás que sean inherentes al cumplimiento del objeto contractual y/o que le sean asignadas por el Alcalde Local.</t>
  </si>
  <si>
    <t>FDRSCD-507-2025 (144294)</t>
  </si>
  <si>
    <t>620-2025-CPS-AG (144294)</t>
  </si>
  <si>
    <t>https://community.secop.gov.co/Public/Tendering/OpportunityDetail/Index?noticeUID=CO1.NTC.9294744&amp;isFromPublicArea=True&amp;isModal=False</t>
  </si>
  <si>
    <t>CO1.BDOS.9257235</t>
  </si>
  <si>
    <t>CO1.PCCNTR.8706751</t>
  </si>
  <si>
    <t>1. Adoptar el marco normativo existente para la materia, en lo relacionado con la administración adecuada
de las comunicaciones oficiales, el servicio de consulta y conservación de los documentos, acordes con la
misión, visión, funciones y programas de la entidad con sujeción a las pautas y principios establecidos en la
Ley, normas internas y pautas fijadas por el Archivo General de la Nación.
2. Recibir, radicar, registrar, conservar, distribuir, relacionar, clasificar y entregar la correspondencia que
diariamente entra y sale del centro de correspondencia, para que sea distribuida de conformidad con los
términos, plazos y condiciones legales y reglamentarias de cada documento.
3. Apoyar, tramitar y dar solución con tiempos de respuesta óptimos a las solicitudes que realicen las
dependencias de la Alcaldía Local de Sumapaz, en lo referente a fotocopiado, scaner y localización de
archivos físicos o en magnético que así se requiera.
4. Participar en la elaboración de informes, planillas y/o registros de constancia de entrega y salida de
correspondencia, organización y archivo de los mismos, así mismo deberá guardar estricta reserva sobre
los documentos a la cual tiene acceso por los asuntos de su competencia.
5. Manejar el aplicativo de gestión documental de la entidad (ORFEO), realizando el seguimiento de la
correspondencia, manteniéndolo actualizado en forma diaria, así como también revisión de los correos
institucionales.
6. Manejar el correo institucional, que ha sido asignado para el trámite de la correspondencia,
manteniéndolo actualizado, durante el tiempo que sea necesario para apoyar el trabajo virtual.
7. Las demás que demande la Administración Local que corresponda a la naturaleza del contrato y que
sean necesarias para la consecución del fin del objeto contractual.</t>
  </si>
  <si>
    <t>FDRS-CMA-404-2025</t>
  </si>
  <si>
    <t>CIN-621-2025</t>
  </si>
  <si>
    <t>CONSORCIO INTER-SANEAMIENTO PRM</t>
  </si>
  <si>
    <t>https://community.secop.gov.co/Public/Tendering/OpportunityDetail/Index?noticeUID=CO1.NTC.9166133&amp;isFromPublicArea=True&amp;isModal=False</t>
  </si>
  <si>
    <t>CO1.BDOS.9046439</t>
  </si>
  <si>
    <t>CO1.PCCNTR.8715212</t>
  </si>
  <si>
    <t>REALIZAR LA INTERVENTORÍA TÉCNICA, ADMINISTRATIVA, FINANCIERA, AMBIENTAL SOCIAL Y JURÍDICA, QUE RESULTE DEL PROCESO LICITATORIO CUYO OBJETO ES "CONTRATAR MEDIANTE EL SISTEMA DE PRECIOS UNITARIOS LA CONSTRUCCIÓN DE SISTEMAS DE TRATAMIENTO DE AGUAS RESIDUALES DE VIVIENDAS RURALES DISPERSAS EN LA LOCALIDAD DE SUMAPAZ, CORRESPONDIENTE A LA VIGENCIA 2025</t>
  </si>
  <si>
    <t>Nombre y apellido:Diego Fernando García Borrero
Identificación:79.723.595
Nacionalidad:Colombiana
Domicilio:Calle 109 No. 21-46 Oficina 301 
Tipo documento:</t>
  </si>
  <si>
    <t>El Consorcio está integrado por los siguientes miembros:PROCOANDINA SAS (NIT. 901.828.964-8) 50%  y MAPO INGENIERÍA SAS (NIT.  900.364.545-9) 50%</t>
  </si>
  <si>
    <t>FDRS-COMODATO-512-2025</t>
  </si>
  <si>
    <t>COMODATO-622-2025</t>
  </si>
  <si>
    <t>ASOCIACIÓN DE JUNTAS DE ACCIÓN COMUNAL DE LA LOCALIDAD 20, SUMAPAZ (ASOJUNTAS)</t>
  </si>
  <si>
    <t>https://community.secop.gov.co/Public/Tendering/OpportunityDetail/Index?noticeUID=CO1.NTC.9312715&amp;isFromPublicArea=True&amp;isModal=False</t>
  </si>
  <si>
    <t>80131700 </t>
  </si>
  <si>
    <t>CO1.BDOS.9286440</t>
  </si>
  <si>
    <t>CO1.PCCNTR.8717606</t>
  </si>
  <si>
    <t>COMODATO</t>
  </si>
  <si>
    <t>EL FONDO DE DESARROLLO RURAL DE SUMAPAZ (FDRS), COMO COMODANTE, Y LA ASOCIACIÓN DE JUNTAS DE ACCIÓN COMUNAL DE LA LOCALIDAD 20, SUMAPAZ (ASOJUNTAS), COMO COMODATARIO, CON EL FIN DE REALIZAR LA ENTREGA REAL Y MATERIAL DE BIENES MUEBLES (DOTACIÓN Y EQUIPOS), DETALLADOS EN EL ACTA DE ENTREGA, LOS CUALES SERÁN DESTINADOS EXCLUSIVAMENTE A APOYAR LA EJECUCIÓN DE LAS ACTIVIDADES Y PROYECTOS DE LOS COLECTIVOS JUVENILES "SER SUMAPAZ" Y "JUVENTUD SUMAPACEÑA", Y CON EL CARGO PARA ASOJUNTAS DE CUSTODIAR, CONSERVAR Y RESTITUIR DICHOS BIENES AL FDRS AL TÉRMINO DEL PLAZO CONTRACTUAL</t>
  </si>
  <si>
    <t>Nombre y apellido: HADALY ESPERANZA RUBIANO BENAVIDES
Identificación: 51699307
Nacionalidad: Colombia
Domicilio: Vereda Nazareth, corregimiento de Nazareth, localidad 20 de Sumapaz
Tipo documento: Cédula de Ciudadanía</t>
  </si>
  <si>
    <t>FDRS-SASI-455-2025</t>
  </si>
  <si>
    <t>CSU-623-2025</t>
  </si>
  <si>
    <t>COMERCIALIZADORA SERLE.COM</t>
  </si>
  <si>
    <t>https://community.secop.gov.co/Public/Tendering/OpportunityDetail/Index?noticeUID=CO1.NTC.9137082&amp;isFromPublicArea=True&amp;isModal=False</t>
  </si>
  <si>
    <t>26111700 </t>
  </si>
  <si>
    <t>CO1.BDOS.9110193</t>
  </si>
  <si>
    <t>CO1.PCCNTR.8711629</t>
  </si>
  <si>
    <t>O230117459920242319 O230117459920242388  O230117459920242404  O230117459920242486  O230117459920242613 O230117459920242671  O230117459920242703</t>
  </si>
  <si>
    <t>SELECCIÓN ABREVIADA POR SUBASTA INVERSA</t>
  </si>
  <si>
    <t xml:space="preserve">CONTRATO DE SUMINISTROS </t>
  </si>
  <si>
    <t>CONTRATAR EL SUMINISTRO DE ELEMENTOS TECNOLÓGICOS PARA EL DESARROLLO Y EJECUCIÓN DE LOS PROYECTOS DE INVERSIÓN 2319, 2388, 2404, 2486, 2613, 2671 y 2703, CONTEMPLADOS EN EL PLAN DE DESARROLLO LOCAL 2025 - 2028 DE LA ALCALDIA LOCAL DE SUMAPAZ</t>
  </si>
  <si>
    <t>Nombre y apellido: RODOLFO ANTONIO ALBARRACIN MEDINA
Identificación: 7217866
Nacionalidad: COLOMBIA
Domicilio: Duitama
Tipo documento: Cédula de Ciudadanía</t>
  </si>
  <si>
    <t>FDRS-SASI-456-2025</t>
  </si>
  <si>
    <t>CSU-624-2025</t>
  </si>
  <si>
    <t>MUNDIAL DE SUMINISTROS Y CONTRATOS S.A.S</t>
  </si>
  <si>
    <t>https://community.secop.gov.co/Public/Tendering/OpportunityDetail/Index?noticeUID=CO1.NTC.9137085&amp;isFromPublicArea=True&amp;isModal=False</t>
  </si>
  <si>
    <t>10111300 </t>
  </si>
  <si>
    <t>CO1.BDOS.9110983</t>
  </si>
  <si>
    <t>CO1.PCCNTR.8711729</t>
  </si>
  <si>
    <t>O230117459920242666  O230117459920242671</t>
  </si>
  <si>
    <t>CONTRATAR EL SUMINISTRO DE ALIMENTOS Y MEDICAMENTOS VETERINARIOS PARA EL DESARROLLO Y EJECUCIÓN DE LOS PROYECTOS DE INVERSIÓN 2666 Y 2671 CONTEMPLADOS EN EL PLAN DE DESARROLLO LOCAL 2025 – 2028 DE LA ALCALDIA LOCAL DE SUMAPAZ.</t>
  </si>
  <si>
    <t>*Representante Legal/Persona Natural/Veeduría Ciudadana (Información obligatoria)
Nombre y apellido: JULIAN RODRIGO MENDEZ
Identificación: 79792286
Nacionalidad: COLOMBIANA
Domicilio: CRA 68 No. 57f-39 sur
Tipo documento: Cédula de Ciudadanía</t>
  </si>
  <si>
    <t>FDRS-SASI-444-2025</t>
  </si>
  <si>
    <t>CSU-625-2025</t>
  </si>
  <si>
    <t xml:space="preserve">FINGERPRINT SAS </t>
  </si>
  <si>
    <t>https://community.secop.gov.co/Public/Tendering/OpportunityDetail/Index?noticeUID=CO1.NTC.9137462&amp;isFromPublicArea=True&amp;isModal=False</t>
  </si>
  <si>
    <t>44111500 </t>
  </si>
  <si>
    <t>CO1.BDOS.9109508</t>
  </si>
  <si>
    <t>CO1.PCCNTR.8716538</t>
  </si>
  <si>
    <t>O230117459920242319 O230117459920242404 O230117459920242486</t>
  </si>
  <si>
    <t>CONTRATAR EL SUMINISTRO DE ELEMENTOS ARTISTICOS Y CULTURALES PARA EL DESARROLLO Y EJECUCIÓN DE LOS PROYECTOS DE INVERSIÓN 2319, 2404 Y 2486 CONTEMPLADOS EN EL PLAN DE DESARROLLO LOCAL 2025 2028 DE LA ALCALDIA LOCAL DE SUMAPAZ</t>
  </si>
  <si>
    <t>Nombre y apellido: EUSTORGIO RODADO FUENTES
Identificación: 72096684
Nacionalidad: Colombia
Domicilio: Carrera 7 156-68 Of 1804
Tipo documento: Cédula de Ciudadanía</t>
  </si>
  <si>
    <t>FDRS-SASI-443-2025</t>
  </si>
  <si>
    <t>CSU-626-2025</t>
  </si>
  <si>
    <t xml:space="preserve">GN GENERACION DE NEGOCIOS SAS </t>
  </si>
  <si>
    <t>https://community.secop.gov.co/Public/Tendering/OpportunityDetail/Index?noticeUID=CO1.NTC.9137343&amp;isFromPublicArea=True&amp;isModal=False</t>
  </si>
  <si>
    <t>25161505 </t>
  </si>
  <si>
    <t>CO1.BDOS.9106954</t>
  </si>
  <si>
    <t>CO1.PCCNTR.8717343</t>
  </si>
  <si>
    <t>O230117459920242388 O230117459920242404 O230117459920242486</t>
  </si>
  <si>
    <t>CONTRATAR EL SUMINISTRO DE ELEMENTOS DEPORTIVOS PARA EL DESARROLLO Y EJECUCIÓN DE LOS PROYECTOS DE INVERSION 2388, 2404, 2486, CONTEMPLADOS EN EL PLAN DE DESARROLLO LOCAL 2025 2028 DE LA ALCALDIA LOCAL DE SUMAPAZ</t>
  </si>
  <si>
    <t>Nombre y apellido: CRISTIAN CAMILO CEDEÑO VILLAMIL
Identificación: 79939350
Nacionalidad: Colombiana
Domicilio: CALE 24 # 24-32
Tipo documento: Cédula de Ciudadanía</t>
  </si>
  <si>
    <t>FDRS-SASI-466-2025</t>
  </si>
  <si>
    <t>CSU-627-2025</t>
  </si>
  <si>
    <t>DEICY BRAVO JOJOA</t>
  </si>
  <si>
    <t>https://community.secop.gov.co/Public/Tendering/OpportunityDetail/Index?noticeUID=CO1.NTC.9215145&amp;isFromPublicArea=True&amp;isModal=False</t>
  </si>
  <si>
    <t>10151500 </t>
  </si>
  <si>
    <t>CO1.BDOS.9129376</t>
  </si>
  <si>
    <t>CO1.PCCNTR.8713861</t>
  </si>
  <si>
    <t>O230117459920242319  O230117459920242327  O230117459920242613  O230117459920242671  O230117459920242682</t>
  </si>
  <si>
    <t>CONTRATAR EL SUMINISTRO DE INSUMOS AGROECOLÓGICOS SILVÍCOLAS Y AMBIENTALES NECESARIOS PARA GARANTIZAR EL DESARROLLO Y EJECUCIÓN DE LOS PROYECTOS DE INVERSIÓN 2319 613, 2671, 2682 Y 2327, EN CUMPLIMIENTO DEL PLAN DE DESARROLLO LOCAL 2025-2028 DE LA ALCALDÍA LOCAL DE SUMAPAZ</t>
  </si>
  <si>
    <t>Nombre y apellido: Deicy Bravo Jojoa
Identificación: 59706955
Nacionalidad: Colombia
Domicilio: Cra 4 # 7-93
Tipo documento: NIT</t>
  </si>
  <si>
    <t>FDRS-CMA-472-2025</t>
  </si>
  <si>
    <t>CIN-628-2025</t>
  </si>
  <si>
    <t>INCIGE INGENIERIA SAS</t>
  </si>
  <si>
    <t>https://community.secop.gov.co/Public/Tendering/OpportunityDetail/Index?noticeUID=CO1.NTC.9235896&amp;isFromPublicArea=True&amp;isModal=False</t>
  </si>
  <si>
    <t>CO1.BDOS.9147202</t>
  </si>
  <si>
    <t>CO1.PCCNTR.8717882</t>
  </si>
  <si>
    <t>REALIZAR LA CONSULTORÍA ASOCIADA A LA TOPOGRAFÍA REQUERIDA PARA LOS PROCESOS DE SANEAMIENTO PREDIAL</t>
  </si>
  <si>
    <t>Nombre y apellido: CESAR ARNULFO PICO HERNANDEZ
Identificación: 13957607
Nacionalidad: COLOMBIANO
Domicilio: CALLE 46 No 59-40
Tipo documento: Cédula de Ciudadanía</t>
  </si>
  <si>
    <t>FDRS-MC-500-2025</t>
  </si>
  <si>
    <t>CSU-629-2025</t>
  </si>
  <si>
    <t>MELAN SERVICES SAS</t>
  </si>
  <si>
    <t>https://community.secop.gov.co/Public/Tendering/OpportunityDetail/Index?noticeUID=CO1.NTC.9276011&amp;isFromPublicArea=True&amp;isModal=False</t>
  </si>
  <si>
    <t>14111500 </t>
  </si>
  <si>
    <t>CO1.BDOS.9229328</t>
  </si>
  <si>
    <t>CO1.PCCNTR.8730110</t>
  </si>
  <si>
    <t>O230117459920242319  O230117459920242404  O230117459920242486  O230117459920242671  O2120201003023215305</t>
  </si>
  <si>
    <t>SUMINISTRO</t>
  </si>
  <si>
    <t>CONTRATAR EL SUMINISTRO DE ELEMENTOS DE PAPELERÍA PARA EL DESARROLLO Y EJECUCIÓN DE LOS PROYECTOS DE INVERSIÓN 2319, 2404, 2486, 2671 Y FUNCIONAMIENTO CONTEMPLADOS EN EL PLAN DE DESARROLLO LOCAL 2025 - 2028 DE LA ALCALDÍA LOCAL DE SUMAPAZ</t>
  </si>
  <si>
    <t>CARLOS ANDRÉS MÉNDEZ identificado con cédula de ciudadanía  11.510.943</t>
  </si>
  <si>
    <t>FDRS-LP-378-2025</t>
  </si>
  <si>
    <t>COP-630-2025</t>
  </si>
  <si>
    <t>CONSORCIO SANITARIO SUMAPAZ II</t>
  </si>
  <si>
    <t>https://community.secop.gov.co/Public/Tendering/OpportunityDetail/Index?noticeUID=CO1.NTC.9134387&amp;isFromPublicArea=True&amp;isModal=False</t>
  </si>
  <si>
    <t>72151100 </t>
  </si>
  <si>
    <t>CO1.BDOS.8975448</t>
  </si>
  <si>
    <t>CO1.PCCNTR.8720140</t>
  </si>
  <si>
    <t>CONTRATAR MEDIANTE EL SISTEMA DE PRECIOS UNITARIOS, LA CONSTRUCCIÓN DE SISTEMAS DE TRATAMIENTO DE AGUAS RESIDUALES DE VIVIENDAS RURALES DISPERSAS EN LA LOCALIDAD DE SUMAPAZ, CORRESPONDIENTE A LA VIGENCIA 2025</t>
  </si>
  <si>
    <t>Nombre y apellido:ANDRES FELIPE ARDILA ARANGO
Identificación:1.026.577.860
Nacionalidad:Colombiana
Domicilio:
Tipo documento</t>
  </si>
  <si>
    <t>El consorcio está integrado por los siguientes miembros: D&amp;C INGENIERIA S.A.S. 60%--SOSDOM S.A.S. 40%</t>
  </si>
  <si>
    <t>FDRS-SAMC-459-2025</t>
  </si>
  <si>
    <t>COP-631-2025</t>
  </si>
  <si>
    <t>ASOCIACIÓN AMBIENTALISTA Y ECOLOGICA DE DESARROLLO AMBIENTAL -ASODESAM</t>
  </si>
  <si>
    <t>https://community.secop.gov.co/Public/Tendering/OpportunityDetail/Index?noticeUID=CO1.NTC.9235997&amp;isFromPublicArea=True&amp;isModal=False</t>
  </si>
  <si>
    <t>CO1.BDOS.9119745</t>
  </si>
  <si>
    <t>CO1.PCCNTR.8730539</t>
  </si>
  <si>
    <t>SELECCIÓN ABREVIADA MENOR CUANTÍA</t>
  </si>
  <si>
    <t>REALIZAR EL DISEÑO Y LA CONSTRUCCIÓN DE DOS VIVEROS COMUNITARIOS EN LAS SEDES DE LA ALCALDÍA LOCAL DE SUMAPAZ BETANIA Y SAN JUAN, PARA REALIZAR ACCIONES DE RESTAURACIÓN ECOLÓGICA EN EL TERRITORIO</t>
  </si>
  <si>
    <t>Nombre y apellido: Hernan Burgos Mora
Identificación: 19335607
Nacionalidad: Colombiano
Domicilio: Calle 87 22-44
Tipo documento: NIT</t>
  </si>
  <si>
    <t>FDRS-SAMC-470-2025</t>
  </si>
  <si>
    <t>COP-632-2025</t>
  </si>
  <si>
    <t>UNINGECOL SA</t>
  </si>
  <si>
    <t>https://community.secop.gov.co/Public/Tendering/OpportunityDetail/Index?noticeUID=CO1.NTC.9239125&amp;isFromPublicArea=True&amp;isModal=False</t>
  </si>
  <si>
    <t>CO1.BDOS.9143814</t>
  </si>
  <si>
    <t>CO1.PCCNTR.8730424</t>
  </si>
  <si>
    <t>REALIZAR POR EL SISTEMA DE PRECIOS UNITARIOS FIJOS, A MONTO AGOTABLE, EL MANTENIMIENTO Y/O ADECUACION DE LAS INSTALACIONES DE LAS SEDES ADMINISTRATIVAS CENTRO DE SERVICIOS SANTA ROSA, ALCALDIA SAN JUAN Y LAS CORREGIDURIAS EN LA LOCALIDAD DE SUMAPAZ CON RECURSOS DE LA VIGENCIA 2025".</t>
  </si>
  <si>
    <t>*Representante Legal/Persona Natural/Veeduría Ciudadana (Información obligatoria)
Nombre y apellido: DANIEL EUGENIO AGUILAR GUERRERO
Identificación: 80152561
Nacionalidad: COLOMBIA
Domicilio: BOGOTA
Tipo documento: NIT</t>
  </si>
  <si>
    <t>FDRS-SAMC-481-2025</t>
  </si>
  <si>
    <t>CPS-633-2025</t>
  </si>
  <si>
    <t>BISA CORPORATION SAS BIC</t>
  </si>
  <si>
    <t>https://community.secop.gov.co/Public/Tendering/OpportunityDetail/Index?noticeUID=CO1.NTC.9255230&amp;isFromPublicArea=True&amp;isModal=False</t>
  </si>
  <si>
    <t>CO1.BDOS.9160411</t>
  </si>
  <si>
    <t>CO1.PCCNTR.8730574</t>
  </si>
  <si>
    <t>PRESTAR LOS SERVICIOS PARA REALIZAR ACTIVIDADES DE FORMACIÓN Y FORTALECIMIENTO A LAS JUNTAS DE ACCIÓN COMUNAL,ORGANIZACIONES SOCIALES E INSTANCIAS DE PARTICIPACIÓN CIUDADANA, DE LA LOCALIDAD DE SUMAPAZ</t>
  </si>
  <si>
    <t>Nombre y apellido: CÉSAR MANCIPE PINZÓN
Identificación: 79658425
Nacionalidad: COLOMBIANO
Domicilio: CALLE 52 No 22 - 50
Tipo documento:</t>
  </si>
  <si>
    <t>FDRS-SAMC-482-2025</t>
  </si>
  <si>
    <t>COP-634-2025</t>
  </si>
  <si>
    <t>ARQUITECTURA MAS VERDE</t>
  </si>
  <si>
    <t>https://community.secop.gov.co/Public/Tendering/OpportunityDetail/Index?noticeUID=CO1.NTC.9258237&amp;isFromPublicArea=True&amp;isModal=False</t>
  </si>
  <si>
    <t>CO1.BDOS.9166915</t>
  </si>
  <si>
    <t>CO1.PCCNTR.8730633</t>
  </si>
  <si>
    <t>REALIZAR A TRAVES DEL SISTEMA DE PRECIOS UNITARIOS FIJOS Y CON FORMULA DE REAJUSTE, LAS OBRAS NECESARIAS PARA LA MATERIALIZACIÓN DEL EQUIPAMIENTO CULTURAL CASA DE LA MEMORIA EN LA LOCALIDAD DE SUMAPAZ, CON RECURSOS DE LA VIGENCIA 2025</t>
  </si>
  <si>
    <t>Nombre y apellido: PAOLA CARDENAS CHAVEZ
Identificación: 52455608
Nacionalidad: COLOMBIANA
Domicilio: calle 143 No 47-60
Tipo documento:</t>
  </si>
  <si>
    <t>FDRS-SAMC-471-2025</t>
  </si>
  <si>
    <t>COP-635-2025</t>
  </si>
  <si>
    <t>CONSORCIO HDCIVILNET</t>
  </si>
  <si>
    <t>https://community.secop.gov.co/Public/Tendering/OpportunityDetail/Index?noticeUID=CO1.NTC.9247373&amp;isFromPublicArea=True&amp;isModal=False</t>
  </si>
  <si>
    <t>72103300 </t>
  </si>
  <si>
    <t>CO1.BDOS.9146290</t>
  </si>
  <si>
    <t>CO1.PCCNTR.8730416</t>
  </si>
  <si>
    <t>REALIZAR EL RECONOCIMIENTO TÉCNICO Y EJECUCIÓN DE LAS ACTIVIDADES DE MEJORAMIENTO, MANTENIMIENTO Y DOTACIÓN CON PRECIOS UNITARIOS FIJOS INCLUYENDO FÓRMULA DE REAJUSTE PARA LA CANCHA DEPORTIVA DE LA VEREDA RÍOS EN LA LOCALIDAD DE SUMAPAZ</t>
  </si>
  <si>
    <t>*Representante Legal/Persona Natural/Veeduría Ciudadana (Información obligatoria)
Nombre y apellido: VICTOR HUGO PEDRAZA GUZMAN
Identificación: 79708408
Nacionalidad: COLOMBIANA
Domicilio: cll 17 # 4-30 ap 405
Tipo documento: Cédula de Ciudadanía</t>
  </si>
  <si>
    <t>FDRS-CMA-461-2025</t>
  </si>
  <si>
    <t>CIN-636-2025</t>
  </si>
  <si>
    <t>UMBRELLA INTERNATIONAL S.A.S</t>
  </si>
  <si>
    <t>https://community.secop.gov.co/Public/Tendering/OpportunityDetail/Index?noticeUID=CO1.NTC.9236057&amp;isFromPublicArea=True&amp;isModal=False</t>
  </si>
  <si>
    <t>CO1.BDOS.9140543</t>
  </si>
  <si>
    <t>CO1.PCCNTR.8734349</t>
  </si>
  <si>
    <t>REALIZAR LA INTERVENTORÍA TÉCNICA, ADMINISTRATIVA, FINANCIERA, AMBIENTAL, SST, SOCIAL Y JURÍDICA, QUE RESULTE DEL PROCESO LICITATORIO CUYO OBJETO ES "CONTRATAR, BAJO LA MODALIDAD DE PRECIOS UNITARIOS FIJOS Y FÓRMULA DE REAJUSTE, LA INSTALACIÓN DE GRAMA SINTÉTICA EN EL PARQUE SAN JUAN, UBICADO EN EL PREDIO SANTA ISABEL, CENTRO POBLADO SAN JUAN, LOCALIDAD DE SUMAPAZ</t>
  </si>
  <si>
    <t>Nombre y apellido: Kyara Nayvith Alemida Gamarra
Identificación: 1140819809
Nacionalidad: Colombia
Domicilio: Calle 69 No. 62 – 74 casa 12
Tipo documento: Cédula de Ciudadanía</t>
  </si>
  <si>
    <t>FDRS-LP-429-2025</t>
  </si>
  <si>
    <t>CPS-637-2025</t>
  </si>
  <si>
    <t>FUNDACIÓN PROYECCIÓN SOCIAL Y AMBIENTAL -PROSOCIAL</t>
  </si>
  <si>
    <t>https://community.secop.gov.co/Public/Tendering/OpportunityDetail/Index?noticeUID=CO1.NTC.9215907&amp;isFromPublicArea=True&amp;isModal=False</t>
  </si>
  <si>
    <t>CO1.BDOS.9079468</t>
  </si>
  <si>
    <t>CO1.PCCNTR.8734682</t>
  </si>
  <si>
    <t>O230117459920242388  O230117459920242395  O230117459920242526  O230117459920242541  O230117459920242671  O230117459920242682  O230117459920242703</t>
  </si>
  <si>
    <t>CONTRATAR LA PRESTACIÓN DE SERVICIOS DE FORMACIÓN EN LA LOCALIDAD DE SUMAPAZ, ORIENTADOS AL FORTALECIMIENTO DE CAPACIDADES SOCIALES, EDUCATIVAS, LABORALES Y TECNOLÓGICAS DE LA POBLACIÓN, MEDIANTE PROCESOS PEDAGÓGICOS Y DE COACHING</t>
  </si>
  <si>
    <t>Nombre y apellido: MARIA CHIGAUZUQE
Identificación: 52486953
Nacionalidad: COLOMBIANA
Domicilio: DG 15 A N 99 A 30
Tipo documento: NIT</t>
  </si>
  <si>
    <t>FDRS-MC-510-2025</t>
  </si>
  <si>
    <t>CSU-638-2025</t>
  </si>
  <si>
    <t>INVERSIONES Y CONTRATOS BR SAS</t>
  </si>
  <si>
    <t>https://community.secop.gov.co/Public/Tendering/OpportunityDetail/Index?noticeUID=CO1.NTC.9307987&amp;isFromPublicArea=True&amp;isModal=False</t>
  </si>
  <si>
    <t>53101800 </t>
  </si>
  <si>
    <t>CO1.BDOS.9282343</t>
  </si>
  <si>
    <t>CO1.PCCNTR.8745806</t>
  </si>
  <si>
    <t>O230117459920242404</t>
  </si>
  <si>
    <t>CONTRATAR EL SUMINISTRO DE ELEMENTOS DE PEDAGÓGICOS PARA EL DESARROLLO Y EJECUCIÓN DEL PROYECTO DE INVERSIÓN 2404 CONTEMPLADO EN EL PLAN DE DESARROLLO LOCAL 2025 - 2028 DE LA ALCALDÍA LOCAL DE SUMAPAZ</t>
  </si>
  <si>
    <t>Nombre y apellido: WILSON VALERO
Identificación: 79966791
Nacionalidad: COLOMBIANO
Domicilio: CR 11 21 90 LC 113 A CC IWOKA
Tipo documento: NIT</t>
  </si>
  <si>
    <t>FDRS-MC-511-2025</t>
  </si>
  <si>
    <t>CPS-639-2025</t>
  </si>
  <si>
    <t>SOLUCIONES AMBIENTALES SAN S.A.S</t>
  </si>
  <si>
    <t>https://community.secop.gov.co/Public/Tendering/OpportunityDetail/Index?noticeUID=CO1.NTC.9308801&amp;isFromPublicArea=True&amp;isModal=False</t>
  </si>
  <si>
    <t>70141600 </t>
  </si>
  <si>
    <t>CO1.BDOS.9282766</t>
  </si>
  <si>
    <t>CO1.PCCNTR.8743943</t>
  </si>
  <si>
    <t>CONTRATAR EL SERVICIO INTEGRAL DE FUMIGACIÓN, CONTROL DE VECTORES Y LAVADO Y DESINFECCIÓN DE TANQUES DE ALMACENAMIENTO DE AGUA POTABLE EN LAS SEDES ADMINISTRATIVAS Y OPERATIVAS DEL FONDO DE DESARROLLO RURAL DE SUMAPAZ, COMO PARTE DE LA ESTRATEGIA DE FORTALECIMIENTO INSTITUCIONAL DEL PROYECTO DE INVERSIÓN 2327</t>
  </si>
  <si>
    <t>Nombre y apellido: CARLOS JAVIER PARRA ARENAS
Identificación: 16186864
Nacionalidad: COLOMBIANO
Domicilio: FLORENCIA CAQUETA
Tipo documento: NIT</t>
  </si>
  <si>
    <t>FDRS-MC-508-2025</t>
  </si>
  <si>
    <t>CPS-640-2025</t>
  </si>
  <si>
    <t>ECOPRADOS AMBIENTALES SAS</t>
  </si>
  <si>
    <t>https://community.secop.gov.co/Public/Tendering/OpportunityDetail/Index?noticeUID=CO1.NTC.9303419&amp;isFromPublicArea=True&amp;isModal=False</t>
  </si>
  <si>
    <t>CO1.BDOS.9275984</t>
  </si>
  <si>
    <t>CO1.PCCNTR.8744257</t>
  </si>
  <si>
    <t>DISEÑO E INSTALACIÓN, DE 300 M² DE COBERTURA DE JARDINERÍA EN LA SEDE BETANIA DE LA ALCALDÍA LOCAL DE SUMAPAZ, MEDIANTE EL DISEÑO PAISAJÍSTICO, ADECUACIÓN DEL TERRENO E INSTALACIÓN DE ESPECIES ORNAMENTALES</t>
  </si>
  <si>
    <t>Nombre y apellido: LUIS FRANCISCO MORENO SANDOVAL
Identificación: 423972
Nacionalidad: COLOMBIANO
Domicilio: CALLE 146F No 76-08
Tipo documento: Cédula de Ciudadanía</t>
  </si>
  <si>
    <t xml:space="preserve">FDRS-CMA-460-2025
</t>
  </si>
  <si>
    <t>CIN-641-2025</t>
  </si>
  <si>
    <t>CONSORCIO INTER-LINEAL 1926</t>
  </si>
  <si>
    <t>https://community.secop.gov.co/Public/Tendering/OpportunityDetail/Index?noticeUID=CO1.NTC.9244833&amp;isFromPublicArea=True&amp;isModal=False</t>
  </si>
  <si>
    <t>CO1.BDOS.9147713</t>
  </si>
  <si>
    <t>CO1.PCCNTR.8734766</t>
  </si>
  <si>
    <t>REALIZAR LA INTERVENTORIA TÉCNICA, ADMINISTRATIVA, FINANCIERA, AMBIENTAL SST, SOCIAL Y JURIDICA, DEL CONTRATO QUE RESULTE DE PROCESO LICITATORIO CUYO OBJETO ES "CONTRATAR LA CONSTRUCCIÓN, BAJO PRECIOS UNITARIOS FIJOS CON FÓRMULA DE REAJUSTE, DE UNA CANCHA DE TEJO DE CUATRO LÍNEAS EN EL PREDIO LA CASONA LLANO GRANDE BETANIA, CORREGIMIENTO DE BETANIA, LOCALIDAD DE SUMAPAZ</t>
  </si>
  <si>
    <t>El Consorcio está integrado por los siguientes miembros:  PROCOANDINA SAS 901828964-8 con un 10% y ASESORIAS, INTERVENTORIAS, DISENO Y CONSTRUCCION AIDCON LIMITADA  890115165-0 con un 90%</t>
  </si>
  <si>
    <t>FDRS-CMA-474-2025</t>
  </si>
  <si>
    <t>CIN-642-2025</t>
  </si>
  <si>
    <t>SERVICIOS DE CONSULTORIA OBRAS Y BIENES SAS -SECOB SAS</t>
  </si>
  <si>
    <t>https://community.secop.gov.co/Public/Tendering/OpportunityDetail/Index?noticeUID=CO1.NTC.9228740&amp;isFromPublicArea=True&amp;isModal=False</t>
  </si>
  <si>
    <t>72151500 </t>
  </si>
  <si>
    <t>CO1.BDOS.9148368</t>
  </si>
  <si>
    <t>CO1.PCCNTR.8740803</t>
  </si>
  <si>
    <t>REALIZAR LA INTERVENTORÍA TÉCNICA, ADMINISTRATIVA, FINANCIERA, AMBIENTAL, SST, SOCIAL Y JURÍDICA, QUE RESULTE DEL PROCESO LICITATORIO CUYO OBJETO ES: "CONTRATAR LAS INSTALACIONES Y LA PUESTA EN MARCHA, A PRECIOS UNITARIOS Y MONTO AGOTABLE, DE SISTEMAS DE ENERGiA ELeCTRICA BASADOS EN SOLUCIONES DE PANELES SOLARES FOTOVOLTAICOS, EN LA LOCALIDAD DE SUMAPAZ</t>
  </si>
  <si>
    <t>Nombre y apellido: DIEGO ROJAS GÓMEZ
Identificación: 74859089
Nacionalidad: Colombiano
Domicilio: Yopal
Tipo documento: NIT</t>
  </si>
  <si>
    <t>FDRS-LP-428-2025</t>
  </si>
  <si>
    <t>CPS-643-2025</t>
  </si>
  <si>
    <t>FUNDACIÓN STAR COP HUMANITY</t>
  </si>
  <si>
    <t>https://community.secop.gov.co/Public/Tendering/OpportunityDetail/Index?noticeUID=CO1.NTC.9235920&amp;isFromPublicArea=True&amp;isModal=False</t>
  </si>
  <si>
    <t>80141600 </t>
  </si>
  <si>
    <t>CO1.BDOS.9080161</t>
  </si>
  <si>
    <t>CO1.PCCNTR.8744217</t>
  </si>
  <si>
    <t>PRESTAR SERVICIOS ORIENTADOS AL FORTALECIMIENTO DEL EMPRENDIMIENTO RURAL SOSTENIBLE, QUE INCLUYAN PROCESOS DE CAPACITACIÓN Y ACOMPAÑAMIENTO TÉCNICO, EN LA FORMULACIÓN DE PLANES, COMERCIALIZACIÓN E IMPULSOS NECESARIOS PARA CONSOLIDAR HOGARES Y/O UNIDADES PRODUCTIVAS, MIPYMES, EMPRENDIMIENTOS Y/O ACTORES DE LA ECONOMÍA INFORMAL.2315</t>
  </si>
  <si>
    <t>Nombre y apellido: HANNYA VANESSA CLAVIJO VARELA
Identificación: 1026269205
Nacionalidad: COLOMBIANA
Domicilio: CRA 11 No 140-41
Tipo documento:</t>
  </si>
  <si>
    <t>FDRS-SAMC-480-2025</t>
  </si>
  <si>
    <t>CPS-644-2025</t>
  </si>
  <si>
    <t>CENCOL SAS</t>
  </si>
  <si>
    <t>https://community.secop.gov.co/Public/Tendering/OpportunityDetail/Index?noticeUID=CO1.NTC.9269330&amp;isFromPublicArea=True&amp;isModal=False</t>
  </si>
  <si>
    <t>CO1.BDOS.9158116</t>
  </si>
  <si>
    <t>CO1.PCCNTR.8742026</t>
  </si>
  <si>
    <t>O230117459920242288</t>
  </si>
  <si>
    <t>CONTRATAR LA PRESTACIÓN DE SERVICIOS PARA LA IMPLEMENTACIÓN INTEGRAL DE 6 PROYECTOS VEREDALES DE FORTALECIMIENTO CULTURAL Y CREATIVO EN LA LOCALIDAD DE SUMAPAZ</t>
  </si>
  <si>
    <t>Nombre y apellido: Carlos Andrés Medina Méndez
Identificación: 80913515
Nacionalidad: Colombiano
Domicilio: Calle 10 # 80 -41
Tipo documento: Cédula de Ciudadanía</t>
  </si>
  <si>
    <t>FDRS-LP-416-2025</t>
  </si>
  <si>
    <t>COP-645-2025</t>
  </si>
  <si>
    <t>ICOD S.A.S</t>
  </si>
  <si>
    <t>https://community.secop.gov.co/Public/Tendering/OpportunityDetail/Index?noticeUID=CO1.NTC.9215138&amp;isFromPublicArea=True&amp;isModal=False</t>
  </si>
  <si>
    <t>72141300 </t>
  </si>
  <si>
    <t>CO1.BDOS.9072509</t>
  </si>
  <si>
    <t>CO1.PCCNTR.8748527</t>
  </si>
  <si>
    <t>CONTRATAR LA CONSTRUCCIÓN DE UNA CANCHA DE TEJO DE CUATRO LÍNEAS EN EL PREDIO LA CASONA LLANO GRANDE BETANIA EN EL CORREGIMIENTO DE BETANIA DE LA LOCALIDAD DE SUMAPAZ</t>
  </si>
  <si>
    <t>Nombre y apellido: CARLOS JAVIER BEJARANO AVILA
Identificación: 1016008993
Nacionalidad: COLOMBIANO
Domicilio: calle 18 #4-91 Edificio los Andes Oficina 307
Tipo documento: NIT</t>
  </si>
  <si>
    <t>FDRS-LP-418-2025</t>
  </si>
  <si>
    <t>COP-646-2025</t>
  </si>
  <si>
    <t>CONSORCIO PARAMOS DE SUMAPAZ</t>
  </si>
  <si>
    <t>https://community.secop.gov.co/Public/Tendering/OpportunityDetail/Index?noticeUID=CO1.NTC.9228741&amp;isFromPublicArea=True&amp;isModal=False</t>
  </si>
  <si>
    <t>CO1.BDOS.9071878</t>
  </si>
  <si>
    <t>CO1.PCCNTR.8748256</t>
  </si>
  <si>
    <t>CONTRATAR, BAJO LA MODALIDAD DE PRECIOS UNITARIOS FIJOS Y FÓRMULA DE REAJUSTE, LA INSTALACIÓN DE GRAMA SINTÉTICA EN EL PARQUE SAN JUAN, UBICADO EN EL PREDIO SANTA ISABEL, CENTRO POBLADO SAN JUAN, LOCALIDAD DE SUMAPAZ</t>
  </si>
  <si>
    <t>FDRS-LP-424-2025</t>
  </si>
  <si>
    <t>COP-647-2025</t>
  </si>
  <si>
    <t>UT SOLVIVIENDAS 2025</t>
  </si>
  <si>
    <t>https://community.secop.gov.co/Public/Tendering/OpportunityDetail/Index?noticeUID=CO1.NTC.9198166&amp;isFromPublicArea=True&amp;isModal=False</t>
  </si>
  <si>
    <t>23211000 </t>
  </si>
  <si>
    <t>CO1.BDOS.9056958</t>
  </si>
  <si>
    <t>CO1.PCCNTR.8743537</t>
  </si>
  <si>
    <t>CONTRATAR LAS INSTALACIONES Y LA PUESTA EN MARCHA, A PRECIOS UNITARIOS Y MONTO AGOTABLE, DE SISTEMAS DE ENERGÍA ELÉCTRICA BASADOS EN SOLUCIONES DE PANELES SOLARES FOTOVOLTAICOS, EN LA LOCALIDAD DE SUMAPAZ. 2689</t>
  </si>
  <si>
    <t>La Unión Temporal está conformada por los siguientes integrante :CGI INDUSTRY AND CONSTRUCTION GROUP S.A.S  BIC -60 %,  y CONSORCIO INTERNACIONAL DE SOLUCIONES INTEGRALES  S.A.S. B.I.C. - (40%)</t>
  </si>
  <si>
    <t>FDRS-LP-426-2025</t>
  </si>
  <si>
    <t>CPS-648-2025</t>
  </si>
  <si>
    <t>FUNVIVE 2.0</t>
  </si>
  <si>
    <t>https://community.secop.gov.co/Public/Tendering/OpportunityDetail/Index?noticeUID=CO1.NTC.9091335&amp;isFromPublicArea=True&amp;isModal=False</t>
  </si>
  <si>
    <t>42191800 </t>
  </si>
  <si>
    <t>CO1.BDOS.9057801</t>
  </si>
  <si>
    <t>CO1.PCCNTR.8750129</t>
  </si>
  <si>
    <t>PRESTAR LOS SERVICIOS, ADQUISICIÓN Y SUMINISTROS DE INSUMOS, PARA EL DESARROLLO DE ACCIONES Y ESTRATEGIAS ORIENTADAS AL FORTALECIMIENTO DE LA SALUD PÚBLICA INTEGRAL EN PRO DEL BIENESTAR COMUNITARIO DE LA LOCALIDAD DE SUMAPAZ</t>
  </si>
  <si>
    <t>Nombre y apellido: ANDREA DEL PILAR ARISTIZABAL RODRIGUEZ
Identificación: 1012358605
Nacionalidad: COLOMBIANA
Domicilio: CRA 69 BIS # 3 A 61
Tipo documento</t>
  </si>
  <si>
    <t>ALONSO RAFAEL OCAMPO ARRIETA</t>
  </si>
  <si>
    <t>O21202020070373390</t>
  </si>
  <si>
    <t>ADICIÓN</t>
  </si>
  <si>
    <t xml:space="preserve">SELECCIÓN ABREVIADA ACUERDO MARCO DE PRECIOS </t>
  </si>
  <si>
    <t>ORDEN DE COMPRA</t>
  </si>
  <si>
    <t>GRUPO EDS AUTOGAS S.A.S.</t>
  </si>
  <si>
    <t>SOLUCIONES ORIÓN SUCURSAL COLOMBIA</t>
  </si>
  <si>
    <t>O21202020080585330</t>
  </si>
  <si>
    <t>SUMIMAS S.A.S</t>
  </si>
  <si>
    <t>ORDEN DE COMPRA  146019-2025</t>
  </si>
  <si>
    <t>https://operaciones.colombiacompra.gov.co/tienda-virtual-del-estado-colombiano/ordenes-compra/146019</t>
  </si>
  <si>
    <t>CONTRATAR A MONTO AGOTABLE, EL SUMINISTRO Y TRANSPORTE DE COMBUSTIBLE PARA LA MAQUINARIA AMARILLA, VEHÍCULOS PESADOS Y PLANTA ELÉCTRICA DE PROPIEDAD Y/O TENENCIA DEL FONDO DE DESARROLLO RURAL DE SUMAPAZ</t>
  </si>
  <si>
    <t>GUSTAVO ENRIQUE MENDIETA CHACON 91488809</t>
  </si>
  <si>
    <t>20267020009583</t>
  </si>
  <si>
    <t>ORDEN DE COMPRA 146242-2025</t>
  </si>
  <si>
    <t>UNIÓN TEMPORAL LADOINSA 2022</t>
  </si>
  <si>
    <t>https://operaciones.colombiacompra.gov.co/tienda-virtual-del-estado-colombiano/ordenes-compra/146242</t>
  </si>
  <si>
    <t>EL CONTRATO QUE SE PRETENDE CELEBRAR TENDRÁ POR OBJETO: PRESTACIÓN DE SERVICIOS INTEGRALES DE ASEO Y CAFETERÍA, ASÍ COMO EL SUMINISTRO Y ALQUILER DE BIENES PARA LAS SEDES ADMINISTRATIVAS DE LA ALCALDÍA LOCAL DE SUMAPAZ Y LAS CORREGIDURÍAS DE BETANIA, NAZARETH Y SAN JUAN, PARA LA VIGENCIA2025.</t>
  </si>
  <si>
    <t>JENNY AURORA RAMIREZ CASTRO 1026253028</t>
  </si>
  <si>
    <t>LADOINSA LABORES DOTACIONES INDUSTRIALES SAS  800242738-7 (70 %) y GPE GRANDES PROYECTOS EMPRESARIALES SAS 901.441.125-2 (30%)</t>
  </si>
  <si>
    <t>20267020007303</t>
  </si>
  <si>
    <t>ORDEN DE COMPRA 146767-2025</t>
  </si>
  <si>
    <t>https://operaciones.colombiacompra.gov.co/tienda-virtual-del-estado-colombiano/ordenes-compra/146767</t>
  </si>
  <si>
    <t>EL CONTRATO QUE SE PRETENDE CELEBRAR TENDRÁ POR OBJETO CONTRATAR LA ADQUISICIÓN DE LICENCIAS DE SOFTWARE PARA EL FORTALECIMIENTO A LA GESTIÓN DE LA ENTIDAD. FCTO.</t>
  </si>
  <si>
    <t>PEDRO PABLO BARRERA 80094224</t>
  </si>
  <si>
    <t>20257020013523</t>
  </si>
  <si>
    <t>ORDEN DE COMPRA 147652-2025</t>
  </si>
  <si>
    <t>UNIÓN TEMPORAL LCT-2022</t>
  </si>
  <si>
    <t>https://operaciones.colombiacompra.gov.co/tienda-virtual-del-estado-colombiano/ordenes-compra/147652</t>
  </si>
  <si>
    <t>O230117459920242265 0230117459920242278 O23011745992024228901     O23011745992024229  O230117459920242315 O230117459920242319  O230117459920242324 O230117459920242327 O230117459920242358 O230117459920242362 O230117459920242386 O2301174599202423880 O230117459920242398 O230117459920242486 O23011745992024252601 O23011745992024254 O23011745992024261301 O23011745992024266601 O23011745992024267101 O23011745992024268201 O23011745992024268901 O230117459920242703  O21202020060464114</t>
  </si>
  <si>
    <t>EL CONTRATO QUE SE PRETENDE CELEBRAR TENDRÁ POR OBJETO, PRESTAR LOS SERVICIOS DE TRANSPORTE TERRESTRE DE PASAJEROS DE CONFORMIDAD CON LAS NECESIDADES DE LA ALCALDÍA LOCAL DE SUMAPAZ</t>
  </si>
  <si>
    <t>20267020007313</t>
  </si>
  <si>
    <t>ORDEN DE COMPRA 149446-2025</t>
  </si>
  <si>
    <t>JEM SUPPLIES S.A.S</t>
  </si>
  <si>
    <t>https://operaciones.colombiacompra.gov.co/tienda-virtual-del-estado-colombiano/ordenes-compra/149446</t>
  </si>
  <si>
    <t>O23011745992024228901000</t>
  </si>
  <si>
    <t>LA ORDEN DE COMPRA QUE SE PRETENDE CELEBRAR TENDRÁ POR OBJETO EL, SUMINISTRO DE MATERIALES DE CONSTRUCCIÓN Y FERRETERÍA PARA LA CONSERVACIÓN DE LA MALLA VIAL RURAL DE LA LOCALIDAD DE SUMAPAZ POR EL SISTEMA DE PRECIOS UNITARIOS Y A MONTO AGOTABLE PARA LA VIGENCIA 2025. 2289</t>
  </si>
  <si>
    <t>20257020018503</t>
  </si>
  <si>
    <t>ORDEN DE COMPRA 158178-2025</t>
  </si>
  <si>
    <t>PC SYSTEM S.A.S</t>
  </si>
  <si>
    <t>https://operaciones.colombiacompra.gov.co/tienda-virtual-del-estado-colombiano/ordenes-compra/158178</t>
  </si>
  <si>
    <t>ADQUIRIR LICENCIAS MICROSOFT 365 E3Y MICROSOFT TEAMS ENTERPRISE, BAJO MODELO DE SUSCRIPCIÓN ANUAL, INCLUYENDO SU SUMINISTRO, ACTIVACIÓN Y CONFIGURACIÓN PARA USO INSTITUCIONAL DEL FONDO DE DESARROLLO RURAL DE SUMAPAZ". </t>
  </si>
  <si>
    <t>20257020034593</t>
  </si>
  <si>
    <t>ORDEN DE COMPRA 158601-2025</t>
  </si>
  <si>
    <t>https://operaciones.colombiacompra.gov.co/tienda-virtual-del-estado-colombiano/ordenes-compra/158601</t>
  </si>
  <si>
    <t>O23011745992024268201000    O23011745992024248601000  O230117459920242319  O230117459920242327  O230117459920242671  O230117459920242613</t>
  </si>
  <si>
    <t>ADQUIRIR EL SUMINISTRO DEELEMENTOS DE FERRETERÍA PARA ELDESARROLLO Y EJECUCIÓN DE LOS PROYECTOSDE INVERSIÓN 2319, 2327, 2486, 2613, 2671 Y 2682CONTEMPLADOS EN EL PLAN DE DESARROLLOLOCAL 2025 – 2028 DE LA ALCALDIA LOCAL DESUMAPAZ</t>
  </si>
  <si>
    <t>20267020006693</t>
  </si>
  <si>
    <t>ORDEN DE COMPRA 159117-2025</t>
  </si>
  <si>
    <t>KOMATSU COLOMBIA S.A.S.</t>
  </si>
  <si>
    <t>https://operaciones.colombiacompra.gov.co/tienda-virtual-del-estado-colombiano/ordenes-compra/159117</t>
  </si>
  <si>
    <t>ADQUIRIR UNA RETROEXCAVADORADE LLANTAS PARA EL FONDO DE DESARROLLO RURAL DE SUMAPAZ, QUE APOYE LAS LABORES DE MANTENIMIENTO A LA MALLA VIAL Y LA ATENCIÓN DE EMERGENCIAS VIALES DE LA LOCALIDAD</t>
  </si>
  <si>
    <t>20267020008083</t>
  </si>
  <si>
    <t>ORDEN DE COMPRA 159118-2025</t>
  </si>
  <si>
    <t>https://operaciones.colombiacompra.gov.co/tienda-virtual-del-estado-colombiano/ordenes-compra/159118</t>
  </si>
  <si>
    <t>O23011745992024270301000   O23011745992024269601000  O23011745992024232401000</t>
  </si>
  <si>
    <t>ADQUISICIÓN Y SUMINISTRO DE ELEMENTOS TECNOLÓGICOS DESTINADOS AL DESARROLLO Y EJECUCIÓN DE LOS PROYECTOS DE INVERSIÓN 2319, 2324, 2486, 2696 Y 2703,
CONTEMPLADO EN EL PLAN DE DESARROLLO LOCAL 2025-2028 DE LA ALCALDÍA LOCAL DE SUMAPAZ - LOTE 6</t>
  </si>
  <si>
    <t>20267020006713</t>
  </si>
  <si>
    <t>ORDEN DE COMPRA 159119-2025</t>
  </si>
  <si>
    <t>HARDWARE ASESORIAS SOFTWARE LTDA</t>
  </si>
  <si>
    <t>https://operaciones.colombiacompra.gov.co/tienda-virtual-del-estado-colombiano/ordenes-compra/159119</t>
  </si>
  <si>
    <t>O23011745992024231901000  O23011745992024269601000  O23011745992024270301000</t>
  </si>
  <si>
    <t>ADQUISICIÓN Y SUMINISTRO DE ELEMENTOS TECNOLÓGICOS DESTINADOS AL DESARROLLO Y EJECUCIÓN DE LOS PROYECTOS DE INVERSIÓN 2319, 2324, 2486, 2696 Y 2703,
CONTEMPLADO EN EL PLAN DE DESARROLLO LOCAL 2025-2028 DE LA ALCALDÍA LOCAL DE SUMAPAZ - LOTE 11</t>
  </si>
  <si>
    <t>20267020006723</t>
  </si>
  <si>
    <t>ORDEN DE COMPRA 159301-2025</t>
  </si>
  <si>
    <t>NEX COMPUTER SAS</t>
  </si>
  <si>
    <t>https://operaciones.colombiacompra.gov.co/tienda-virtual-del-estado-colombiano/ordenes-compra/159301</t>
  </si>
  <si>
    <t>O23011745992024231901000   O23011745992024248601000  O23011745992024269601000  O23011745992024270301000</t>
  </si>
  <si>
    <t>ADQUISICIÓN Y SUMINISTRO DEELEMENTOS TECNOLÓGICOS DESTINADOS ALDESARROLLO Y EJECUCIÓN DE LOS PROYECTOSDE INVERSIÓN 2319, 2324, 2486, 2696 Y 2703,CONTEMPLADO EN EL PLAN DE DESARROLLOLOCAL 2025-2028 DE LA ALCALDÍA LOCAL DESUMAPAZ - LOTE 13</t>
  </si>
  <si>
    <t>20267020006753</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</si>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</sst>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240A]\ #,##0"/>
    <numFmt numFmtId="165" formatCode="_-[$$-240A]\ * #,##0_-;\-[$$-240A]\ * #,##0_-;_-[$$-240A]\ * &quot;-&quot;_-;_-@_-"/>
    <numFmt numFmtId="166" formatCode="_-&quot;$&quot;\ * #,##0_-;\-&quot;$&quot;\ * #,##0_-;_-&quot;$&quot;\ * &quot;-&quot;??_-;_-@_-"/>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sz val="10"/>
      <color theme="1"/>
      <name val="Calibri"/>
      <family val="2"/>
      <scheme val="minor"/>
    </font>
    <font>
      <sz val="10"/>
      <color rgb="FF000000"/>
      <name val="Calibri"/>
      <family val="2"/>
    </font>
    <font>
      <sz val="11"/>
      <color theme="1"/>
      <name val="Arial"/>
      <family val="2"/>
    </font>
    <font>
      <sz val="10"/>
      <name val="Calibri"/>
      <family val="2"/>
    </font>
    <font>
      <sz val="10"/>
      <color theme="1"/>
      <name val="Calibri"/>
      <family val="2"/>
    </font>
    <font>
      <u/>
      <sz val="11"/>
      <color theme="10"/>
      <name val="Arial"/>
      <family val="2"/>
    </font>
    <font>
      <sz val="10"/>
      <color rgb="FFFF0000"/>
      <name val="Calibri"/>
      <family val="2"/>
    </font>
    <font>
      <b/>
      <sz val="10"/>
      <color rgb="FF000000"/>
      <name val="Calibri"/>
      <family val="2"/>
    </font>
    <font>
      <u/>
      <sz val="10"/>
      <color theme="10"/>
      <name val="Calibri"/>
      <family val="2"/>
    </font>
    <font>
      <b/>
      <sz val="10"/>
      <color rgb="FF000000"/>
      <name val="Calibri"/>
      <family val="2"/>
      <scheme val="minor"/>
    </font>
    <font>
      <b/>
      <sz val="10"/>
      <color theme="1"/>
      <name val="Calibri"/>
      <family val="2"/>
      <scheme val="minor"/>
    </font>
    <font>
      <sz val="10"/>
      <color rgb="FF000000"/>
      <name val="Calibri"/>
      <family val="2"/>
      <scheme val="minor"/>
    </font>
    <font>
      <u/>
      <sz val="10"/>
      <color theme="10"/>
      <name val="Calibri"/>
      <family val="2"/>
      <scheme val="minor"/>
    </font>
    <font>
      <u/>
      <sz val="10"/>
      <color rgb="FF0563C1"/>
      <name val="Calibri"/>
      <family val="2"/>
    </font>
    <font>
      <sz val="6"/>
      <name val="Yu Gothic"/>
      <family val="2"/>
      <charset val="128"/>
    </font>
    <font>
      <sz val="10"/>
      <color theme="1"/>
      <name val="Calibri"/>
      <family val="2"/>
      <charset val="1"/>
    </font>
    <font>
      <sz val="10"/>
      <color rgb="FFFF0000"/>
      <name val="Calibri"/>
      <family val="2"/>
      <scheme val="minor"/>
    </font>
    <font>
      <sz val="8"/>
      <name val="Calibri"/>
      <family val="2"/>
      <scheme val="minor"/>
    </font>
    <font>
      <sz val="9"/>
      <color theme="1"/>
      <name val="Calibri"/>
      <family val="2"/>
      <scheme val="minor"/>
    </font>
    <font>
      <u/>
      <sz val="10"/>
      <color theme="4"/>
      <name val="Calibri"/>
      <family val="2"/>
      <scheme val="minor"/>
    </font>
    <font>
      <sz val="9"/>
      <color rgb="FF000000"/>
      <name val="Calibri"/>
      <family val="2"/>
    </font>
  </fonts>
  <fills count="8">
    <fill>
      <patternFill patternType="none"/>
    </fill>
    <fill>
      <patternFill patternType="gray125"/>
    </fill>
    <fill>
      <patternFill patternType="solid">
        <fgColor rgb="FFFFFFFF"/>
        <bgColor rgb="FF000000"/>
      </patternFill>
    </fill>
    <fill>
      <patternFill patternType="solid">
        <fgColor rgb="FFA9D08E"/>
        <bgColor rgb="FF000000"/>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indexed="64"/>
      </top>
      <bottom style="thin">
        <color rgb="FF000000"/>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6" fillId="0" borderId="0"/>
    <xf numFmtId="0" fontId="9" fillId="0" borderId="0" applyNumberFormat="0" applyFill="0" applyBorder="0" applyAlignment="0" applyProtection="0"/>
    <xf numFmtId="0" fontId="9" fillId="0" borderId="0" applyNumberFormat="0" applyFill="0" applyBorder="0" applyAlignment="0" applyProtection="0"/>
    <xf numFmtId="0" fontId="1" fillId="0" borderId="0"/>
    <xf numFmtId="0" fontId="2" fillId="0" borderId="0" applyNumberFormat="0" applyFill="0" applyBorder="0" applyAlignment="0" applyProtection="0"/>
  </cellStyleXfs>
  <cellXfs count="138">
    <xf numFmtId="0" fontId="0" fillId="0" borderId="0" xfId="0"/>
    <xf numFmtId="14" fontId="4" fillId="4" borderId="0" xfId="0" applyNumberFormat="1" applyFont="1" applyFill="1" applyAlignment="1">
      <alignment vertical="center"/>
    </xf>
    <xf numFmtId="0" fontId="4" fillId="0" borderId="0" xfId="0" applyFont="1" applyAlignment="1">
      <alignment vertical="center"/>
    </xf>
    <xf numFmtId="0" fontId="4" fillId="5" borderId="0" xfId="0" applyFont="1" applyFill="1"/>
    <xf numFmtId="0" fontId="4" fillId="0" borderId="0" xfId="0" applyFont="1"/>
    <xf numFmtId="0" fontId="4" fillId="6" borderId="0" xfId="0" applyFont="1" applyFill="1"/>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horizontal="center"/>
    </xf>
    <xf numFmtId="0" fontId="4" fillId="5" borderId="1" xfId="0" applyFont="1" applyFill="1" applyBorder="1" applyAlignment="1">
      <alignment horizontal="center" vertical="center"/>
    </xf>
    <xf numFmtId="9" fontId="4" fillId="5" borderId="4" xfId="2"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4" xfId="0" applyFont="1" applyFill="1" applyBorder="1" applyAlignment="1">
      <alignment horizontal="center" vertical="center"/>
    </xf>
    <xf numFmtId="0" fontId="4" fillId="5" borderId="4" xfId="0" applyFont="1" applyFill="1" applyBorder="1" applyAlignment="1">
      <alignment wrapText="1"/>
    </xf>
    <xf numFmtId="0" fontId="4" fillId="0" borderId="4" xfId="0" applyFont="1" applyBorder="1" applyAlignment="1">
      <alignment horizontal="center" vertical="center"/>
    </xf>
    <xf numFmtId="14" fontId="15" fillId="5" borderId="4" xfId="0" applyNumberFormat="1" applyFont="1" applyFill="1" applyBorder="1" applyAlignment="1">
      <alignment horizontal="center" vertical="center"/>
    </xf>
    <xf numFmtId="0" fontId="15" fillId="5" borderId="4" xfId="0" applyFont="1" applyFill="1" applyBorder="1" applyAlignment="1">
      <alignment wrapText="1"/>
    </xf>
    <xf numFmtId="164" fontId="15" fillId="5" borderId="4" xfId="0" applyNumberFormat="1" applyFont="1" applyFill="1" applyBorder="1" applyAlignment="1">
      <alignment horizontal="center" vertical="center"/>
    </xf>
    <xf numFmtId="9" fontId="15" fillId="5" borderId="4" xfId="2" applyFont="1" applyFill="1" applyBorder="1" applyAlignment="1">
      <alignment horizontal="center" vertical="center"/>
    </xf>
    <xf numFmtId="14" fontId="4" fillId="5" borderId="4" xfId="0" applyNumberFormat="1" applyFont="1" applyFill="1" applyBorder="1" applyAlignment="1">
      <alignment horizontal="center" vertical="center"/>
    </xf>
    <xf numFmtId="0" fontId="14" fillId="5" borderId="4" xfId="0" applyFont="1" applyFill="1" applyBorder="1" applyAlignment="1">
      <alignment horizontal="center" vertical="center" wrapText="1"/>
    </xf>
    <xf numFmtId="0" fontId="16" fillId="5" borderId="4" xfId="3" applyFont="1" applyFill="1" applyBorder="1" applyAlignment="1">
      <alignment horizontal="center" vertical="center" wrapText="1"/>
    </xf>
    <xf numFmtId="3" fontId="4" fillId="5" borderId="4" xfId="0" applyNumberFormat="1" applyFont="1" applyFill="1" applyBorder="1" applyAlignment="1">
      <alignment horizontal="center" vertical="center"/>
    </xf>
    <xf numFmtId="9"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wrapText="1"/>
    </xf>
    <xf numFmtId="0" fontId="15" fillId="5" borderId="4" xfId="0" applyFont="1" applyFill="1" applyBorder="1" applyAlignment="1">
      <alignment horizontal="center" wrapText="1"/>
    </xf>
    <xf numFmtId="165" fontId="4" fillId="5" borderId="4" xfId="0" applyNumberFormat="1" applyFont="1" applyFill="1" applyBorder="1" applyAlignment="1">
      <alignment horizontal="center" vertical="center"/>
    </xf>
    <xf numFmtId="166" fontId="15" fillId="5" borderId="4" xfId="1" applyNumberFormat="1" applyFont="1" applyFill="1" applyBorder="1" applyAlignment="1">
      <alignment vertical="center"/>
    </xf>
    <xf numFmtId="166" fontId="4" fillId="5" borderId="4" xfId="1" applyNumberFormat="1" applyFont="1" applyFill="1" applyBorder="1" applyAlignment="1">
      <alignment vertical="center"/>
    </xf>
    <xf numFmtId="166" fontId="4" fillId="0" borderId="0" xfId="1" applyNumberFormat="1" applyFont="1" applyAlignment="1"/>
    <xf numFmtId="0" fontId="4" fillId="0" borderId="4" xfId="0" applyFont="1" applyBorder="1" applyAlignment="1">
      <alignment horizontal="center" vertical="center" wrapText="1"/>
    </xf>
    <xf numFmtId="0" fontId="2" fillId="5" borderId="4" xfId="3" applyFill="1" applyBorder="1" applyAlignment="1">
      <alignment horizontal="center" vertical="center" wrapText="1"/>
    </xf>
    <xf numFmtId="0" fontId="4" fillId="5" borderId="2"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3" fontId="5" fillId="5" borderId="4" xfId="0" applyNumberFormat="1" applyFont="1" applyFill="1" applyBorder="1" applyAlignment="1">
      <alignment horizontal="center" vertical="center"/>
    </xf>
    <xf numFmtId="14" fontId="5" fillId="5" borderId="4" xfId="0" applyNumberFormat="1" applyFont="1" applyFill="1" applyBorder="1" applyAlignment="1">
      <alignment horizontal="center" vertical="center"/>
    </xf>
    <xf numFmtId="0" fontId="3" fillId="5" borderId="4" xfId="0" applyFont="1" applyFill="1" applyBorder="1" applyAlignment="1">
      <alignment horizontal="center" vertical="center"/>
    </xf>
    <xf numFmtId="166" fontId="4" fillId="5" borderId="4" xfId="1" applyNumberFormat="1" applyFont="1" applyFill="1" applyBorder="1" applyAlignment="1">
      <alignment vertical="center" wrapText="1"/>
    </xf>
    <xf numFmtId="0" fontId="15" fillId="7" borderId="4" xfId="0" applyFont="1" applyFill="1" applyBorder="1" applyAlignment="1">
      <alignment horizontal="center" vertical="center"/>
    </xf>
    <xf numFmtId="0" fontId="5" fillId="7" borderId="4" xfId="0" applyFont="1" applyFill="1" applyBorder="1" applyAlignment="1">
      <alignment horizontal="center" wrapText="1"/>
    </xf>
    <xf numFmtId="0" fontId="15" fillId="7" borderId="4" xfId="0" applyFont="1" applyFill="1" applyBorder="1" applyAlignment="1">
      <alignment horizontal="center" vertical="center" wrapText="1"/>
    </xf>
    <xf numFmtId="0" fontId="5" fillId="7" borderId="4" xfId="0" applyFont="1" applyFill="1" applyBorder="1" applyAlignment="1">
      <alignment horizontal="center" vertical="center"/>
    </xf>
    <xf numFmtId="14" fontId="5" fillId="7" borderId="4" xfId="0" applyNumberFormat="1" applyFont="1" applyFill="1" applyBorder="1" applyAlignment="1">
      <alignment horizontal="center" vertical="center"/>
    </xf>
    <xf numFmtId="0" fontId="5" fillId="7"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xf>
    <xf numFmtId="3" fontId="15" fillId="7" borderId="4" xfId="0" applyNumberFormat="1" applyFont="1" applyFill="1" applyBorder="1" applyAlignment="1">
      <alignment horizontal="center" vertical="center"/>
    </xf>
    <xf numFmtId="0" fontId="5" fillId="7" borderId="4" xfId="0" applyFont="1" applyFill="1" applyBorder="1" applyAlignment="1">
      <alignment wrapText="1"/>
    </xf>
    <xf numFmtId="0" fontId="16" fillId="7" borderId="4" xfId="3" applyFont="1" applyFill="1" applyBorder="1" applyAlignment="1">
      <alignment wrapText="1"/>
    </xf>
    <xf numFmtId="14" fontId="15" fillId="7" borderId="4" xfId="0" applyNumberFormat="1" applyFont="1" applyFill="1" applyBorder="1" applyAlignment="1">
      <alignment horizontal="center" vertical="center"/>
    </xf>
    <xf numFmtId="0" fontId="8" fillId="5" borderId="4" xfId="0" applyFont="1" applyFill="1" applyBorder="1" applyAlignment="1">
      <alignment horizontal="center" vertical="center" wrapText="1"/>
    </xf>
    <xf numFmtId="14" fontId="5" fillId="2" borderId="4" xfId="0" applyNumberFormat="1" applyFont="1" applyFill="1" applyBorder="1" applyAlignment="1">
      <alignment horizontal="center" vertical="center"/>
    </xf>
    <xf numFmtId="0" fontId="2" fillId="2" borderId="4" xfId="3" applyFill="1" applyBorder="1" applyAlignment="1">
      <alignment horizontal="center" vertical="center" wrapText="1"/>
    </xf>
    <xf numFmtId="0" fontId="5" fillId="2" borderId="4" xfId="0" applyFont="1" applyFill="1" applyBorder="1" applyAlignment="1">
      <alignment wrapText="1"/>
    </xf>
    <xf numFmtId="0" fontId="17" fillId="2"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xf>
    <xf numFmtId="0" fontId="2" fillId="2" borderId="4" xfId="3" applyFill="1" applyBorder="1" applyAlignment="1">
      <alignment wrapText="1"/>
    </xf>
    <xf numFmtId="0" fontId="16" fillId="2" borderId="4" xfId="3" applyFont="1" applyFill="1" applyBorder="1" applyAlignment="1">
      <alignment wrapText="1"/>
    </xf>
    <xf numFmtId="0" fontId="5" fillId="2" borderId="4" xfId="0" applyFont="1" applyFill="1" applyBorder="1" applyAlignment="1">
      <alignment horizontal="center" wrapText="1"/>
    </xf>
    <xf numFmtId="166" fontId="4" fillId="5" borderId="4" xfId="1" applyNumberFormat="1" applyFont="1" applyFill="1" applyBorder="1" applyAlignment="1">
      <alignment horizontal="center" vertical="center"/>
    </xf>
    <xf numFmtId="0" fontId="15" fillId="2" borderId="4"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17" fillId="2" borderId="4" xfId="0" applyFont="1" applyFill="1" applyBorder="1" applyAlignment="1">
      <alignment wrapText="1"/>
    </xf>
    <xf numFmtId="0" fontId="5" fillId="5" borderId="4" xfId="0" applyFont="1" applyFill="1" applyBorder="1" applyAlignment="1">
      <alignment wrapText="1"/>
    </xf>
    <xf numFmtId="0" fontId="20" fillId="2"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166" fontId="13" fillId="3" borderId="4" xfId="1" applyNumberFormat="1" applyFont="1" applyFill="1" applyBorder="1" applyAlignment="1">
      <alignment horizontal="center" vertical="center" wrapText="1"/>
    </xf>
    <xf numFmtId="0" fontId="13" fillId="3" borderId="4" xfId="0" applyFont="1" applyFill="1" applyBorder="1" applyAlignment="1">
      <alignment horizontal="center" vertical="center"/>
    </xf>
    <xf numFmtId="0" fontId="15" fillId="2" borderId="4" xfId="0" applyFont="1" applyFill="1" applyBorder="1" applyAlignment="1">
      <alignment horizontal="center" vertical="center"/>
    </xf>
    <xf numFmtId="0" fontId="4" fillId="0" borderId="4" xfId="0" applyFont="1" applyBorder="1" applyAlignment="1">
      <alignment wrapText="1"/>
    </xf>
    <xf numFmtId="0" fontId="0" fillId="5" borderId="4" xfId="0" applyFill="1" applyBorder="1" applyAlignment="1">
      <alignment horizontal="center" vertical="center" wrapText="1"/>
    </xf>
    <xf numFmtId="49" fontId="15" fillId="7" borderId="4" xfId="0" applyNumberFormat="1" applyFont="1" applyFill="1" applyBorder="1" applyAlignment="1">
      <alignment horizontal="center" vertical="center"/>
    </xf>
    <xf numFmtId="0" fontId="13" fillId="3" borderId="5" xfId="0" applyFont="1" applyFill="1" applyBorder="1" applyAlignment="1">
      <alignment horizontal="center" vertical="center" wrapText="1"/>
    </xf>
    <xf numFmtId="0" fontId="5" fillId="0" borderId="4" xfId="0" applyFont="1" applyBorder="1" applyAlignment="1">
      <alignment wrapText="1"/>
    </xf>
    <xf numFmtId="0" fontId="4" fillId="5" borderId="4" xfId="0" applyFont="1" applyFill="1" applyBorder="1" applyAlignment="1">
      <alignment horizontal="center" wrapText="1"/>
    </xf>
    <xf numFmtId="3" fontId="4" fillId="5" borderId="4" xfId="0" applyNumberFormat="1" applyFont="1" applyFill="1" applyBorder="1" applyAlignment="1">
      <alignment horizontal="center" vertical="center" wrapText="1"/>
    </xf>
    <xf numFmtId="0" fontId="4" fillId="5" borderId="4" xfId="3"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5" borderId="4" xfId="0" applyFill="1" applyBorder="1"/>
    <xf numFmtId="49" fontId="15" fillId="5" borderId="4" xfId="0" applyNumberFormat="1" applyFont="1" applyFill="1" applyBorder="1" applyAlignment="1">
      <alignment horizontal="center" vertical="center"/>
    </xf>
    <xf numFmtId="14" fontId="5" fillId="7" borderId="4" xfId="0" applyNumberFormat="1" applyFont="1" applyFill="1" applyBorder="1" applyAlignment="1">
      <alignment horizontal="center" vertical="center" wrapText="1"/>
    </xf>
    <xf numFmtId="0" fontId="2" fillId="7" borderId="4" xfId="3" applyFill="1" applyBorder="1" applyAlignment="1">
      <alignment wrapText="1"/>
    </xf>
    <xf numFmtId="0" fontId="17" fillId="7" borderId="4" xfId="0" applyFont="1" applyFill="1" applyBorder="1" applyAlignment="1">
      <alignment wrapText="1"/>
    </xf>
    <xf numFmtId="0" fontId="17" fillId="7"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14" fontId="15" fillId="2" borderId="4" xfId="0" applyNumberFormat="1" applyFont="1" applyFill="1" applyBorder="1" applyAlignment="1">
      <alignment horizontal="center" vertical="center" wrapText="1"/>
    </xf>
    <xf numFmtId="3" fontId="15" fillId="2" borderId="4" xfId="0" applyNumberFormat="1" applyFont="1" applyFill="1" applyBorder="1" applyAlignment="1">
      <alignment horizontal="center" vertical="center" wrapText="1"/>
    </xf>
    <xf numFmtId="0" fontId="4" fillId="5" borderId="4" xfId="0" applyFont="1" applyFill="1" applyBorder="1" applyAlignment="1" applyProtection="1">
      <alignment horizontal="center" vertical="center"/>
      <protection locked="0"/>
    </xf>
    <xf numFmtId="14" fontId="8" fillId="5" borderId="4" xfId="0" applyNumberFormat="1" applyFont="1" applyFill="1" applyBorder="1" applyAlignment="1">
      <alignment horizontal="center" vertical="center" wrapText="1"/>
    </xf>
    <xf numFmtId="49" fontId="5" fillId="5" borderId="4"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xf>
    <xf numFmtId="0" fontId="11" fillId="3" borderId="4" xfId="0" applyFont="1" applyFill="1" applyBorder="1" applyAlignment="1">
      <alignment horizontal="center" vertical="center" wrapText="1"/>
    </xf>
    <xf numFmtId="3" fontId="15" fillId="2" borderId="4" xfId="0" applyNumberFormat="1" applyFont="1" applyFill="1" applyBorder="1" applyAlignment="1">
      <alignment horizontal="center" vertical="center"/>
    </xf>
    <xf numFmtId="3" fontId="15" fillId="7"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4" fillId="5" borderId="4" xfId="0" applyFont="1" applyFill="1" applyBorder="1" applyAlignment="1">
      <alignment horizontal="left" vertical="center" wrapText="1"/>
    </xf>
    <xf numFmtId="0" fontId="16" fillId="2" borderId="4" xfId="8" applyFont="1" applyFill="1" applyBorder="1" applyAlignment="1">
      <alignment wrapText="1"/>
    </xf>
    <xf numFmtId="0" fontId="16" fillId="5" borderId="4" xfId="8" applyFont="1" applyFill="1" applyBorder="1" applyAlignment="1">
      <alignment horizontal="center" vertical="center" wrapText="1"/>
    </xf>
    <xf numFmtId="0" fontId="22" fillId="5" borderId="4" xfId="0" applyFont="1" applyFill="1" applyBorder="1" applyAlignment="1">
      <alignment horizontal="center" vertical="center"/>
    </xf>
    <xf numFmtId="0" fontId="22" fillId="5" borderId="4" xfId="0" applyFont="1" applyFill="1" applyBorder="1" applyAlignment="1">
      <alignment horizontal="center" vertical="center" wrapText="1"/>
    </xf>
    <xf numFmtId="0" fontId="5" fillId="5" borderId="4" xfId="0" applyFont="1" applyFill="1" applyBorder="1" applyAlignment="1">
      <alignment horizontal="center" wrapText="1"/>
    </xf>
    <xf numFmtId="0" fontId="16" fillId="7" borderId="4" xfId="8" applyFont="1" applyFill="1" applyBorder="1" applyAlignment="1">
      <alignment wrapText="1"/>
    </xf>
    <xf numFmtId="0" fontId="23" fillId="5" borderId="4" xfId="0" applyFont="1" applyFill="1" applyBorder="1" applyAlignment="1">
      <alignment horizontal="center" vertical="center" wrapText="1"/>
    </xf>
    <xf numFmtId="2" fontId="4" fillId="5" borderId="4" xfId="0" applyNumberFormat="1" applyFont="1" applyFill="1" applyBorder="1" applyAlignment="1">
      <alignment horizontal="center" vertical="center"/>
    </xf>
    <xf numFmtId="0" fontId="15" fillId="4" borderId="4" xfId="0" applyFont="1" applyFill="1" applyBorder="1" applyAlignment="1">
      <alignment horizontal="center" vertical="center" wrapText="1"/>
    </xf>
    <xf numFmtId="0" fontId="24" fillId="2" borderId="4" xfId="0" applyFont="1" applyFill="1" applyBorder="1" applyAlignment="1">
      <alignment horizontal="center" vertical="center"/>
    </xf>
    <xf numFmtId="0" fontId="5" fillId="2" borderId="4" xfId="0" applyFont="1" applyFill="1" applyBorder="1"/>
    <xf numFmtId="0" fontId="19" fillId="0" borderId="4" xfId="0" applyFont="1" applyBorder="1" applyAlignment="1">
      <alignment horizontal="center" wrapText="1"/>
    </xf>
    <xf numFmtId="3" fontId="5"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3" fontId="4" fillId="5" borderId="1" xfId="0" applyNumberFormat="1" applyFont="1" applyFill="1" applyBorder="1" applyAlignment="1">
      <alignment horizontal="center" vertical="center"/>
    </xf>
    <xf numFmtId="0" fontId="4" fillId="5" borderId="6" xfId="0" applyFont="1" applyFill="1" applyBorder="1" applyAlignment="1">
      <alignment horizontal="center" vertical="center" wrapText="1"/>
    </xf>
    <xf numFmtId="0" fontId="15" fillId="5" borderId="6" xfId="0" applyFont="1" applyFill="1" applyBorder="1" applyAlignment="1">
      <alignment horizontal="center" vertical="center"/>
    </xf>
    <xf numFmtId="0" fontId="5" fillId="7" borderId="1" xfId="0" applyFont="1" applyFill="1" applyBorder="1" applyAlignment="1">
      <alignment horizontal="center" vertical="center" wrapText="1"/>
    </xf>
    <xf numFmtId="0" fontId="2" fillId="0" borderId="4" xfId="3" applyFill="1" applyBorder="1" applyAlignment="1">
      <alignment horizontal="center" vertical="center" wrapText="1"/>
    </xf>
    <xf numFmtId="0" fontId="4" fillId="5" borderId="7" xfId="0" applyFont="1" applyFill="1" applyBorder="1" applyAlignment="1">
      <alignment horizontal="center" vertical="center"/>
    </xf>
    <xf numFmtId="0" fontId="4" fillId="4" borderId="7" xfId="0" applyFont="1" applyFill="1" applyBorder="1" applyAlignment="1">
      <alignment horizontal="center" vertical="center" wrapText="1"/>
    </xf>
    <xf numFmtId="0" fontId="16" fillId="5" borderId="4" xfId="8" applyFont="1" applyFill="1" applyBorder="1" applyAlignment="1">
      <alignment wrapText="1"/>
    </xf>
    <xf numFmtId="0" fontId="13" fillId="2"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166" fontId="13" fillId="3" borderId="5" xfId="1" applyNumberFormat="1" applyFont="1" applyFill="1" applyBorder="1" applyAlignment="1">
      <alignment horizontal="center" vertical="center" wrapText="1"/>
    </xf>
    <xf numFmtId="0" fontId="13" fillId="3" borderId="5" xfId="0" applyFont="1" applyFill="1" applyBorder="1" applyAlignment="1">
      <alignment horizontal="center" vertical="center"/>
    </xf>
    <xf numFmtId="0" fontId="15" fillId="7" borderId="2" xfId="0" applyFont="1" applyFill="1" applyBorder="1" applyAlignment="1">
      <alignment horizontal="center" vertical="center"/>
    </xf>
    <xf numFmtId="0" fontId="12" fillId="5" borderId="4" xfId="5" applyFont="1" applyFill="1" applyBorder="1" applyAlignment="1">
      <alignment horizontal="center" vertical="center" wrapText="1"/>
    </xf>
  </cellXfs>
  <cellStyles count="9">
    <cellStyle name="Hipervínculo" xfId="8" builtinId="8"/>
    <cellStyle name="Hipervínculo 2" xfId="5" xr:uid="{F328A0E4-0394-45B8-988E-4832C3D0899E}"/>
    <cellStyle name="Hyperlink" xfId="3" xr:uid="{33462B72-6067-4D4D-8780-A0D0B547A5D3}"/>
    <cellStyle name="Hyperlink 2" xfId="6" xr:uid="{0FF40E4A-E222-4B95-A850-FF86D5E032F2}"/>
    <cellStyle name="Moneda" xfId="1" builtinId="4"/>
    <cellStyle name="Normal" xfId="0" builtinId="0"/>
    <cellStyle name="Normal 3" xfId="7" xr:uid="{95CED3E3-DBBC-4A88-AC4F-30C998A43DC2}"/>
    <cellStyle name="Normal 4" xfId="4" xr:uid="{587585C7-88F1-4266-9F74-463EADBCFE7B}"/>
    <cellStyle name="Porcentaje" xfId="2" builtinId="5"/>
  </cellStyles>
  <dxfs count="1210">
    <dxf>
      <font>
        <strike val="0"/>
        <outline val="0"/>
        <shadow val="0"/>
        <vertAlign val="baseline"/>
        <sz val="10"/>
        <name val="Calibri"/>
        <family val="2"/>
        <scheme val="minor"/>
      </font>
      <fill>
        <patternFill patternType="none">
          <fgColor indexed="64"/>
          <bgColor theme="0"/>
        </patternFill>
      </fill>
      <alignment horizontal="center" vertical="center" wrapText="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border diagonalUp="0" diagonalDown="0" outline="0">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none">
          <fgColor indexed="64"/>
          <bgColor theme="0"/>
        </patternFill>
      </fill>
      <alignment horizontal="center" vertical="center"/>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9" formatCode="d/mm/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fill>
        <patternFill patternType="solid">
          <fgColor indexed="64"/>
          <bgColor theme="0"/>
        </patternFill>
      </fill>
      <alignment horizontal="center" vertical="center"/>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fill>
        <patternFill>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minor"/>
      </font>
      <numFmt numFmtId="164" formatCode="[$$-240A]\ #,##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minor"/>
      </font>
      <numFmt numFmtId="164" formatCode="[$$-240A]\ #,##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6"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6" formatCode="_-&quot;$&quot;\ * #,##0_-;\-&quot;$&quot;\ * #,##0_-;_-&quot;$&quot;\ * &quot;-&quot;??_-;_-@_-"/>
      <fill>
        <patternFill patternType="none">
          <fgColor indexed="64"/>
          <bgColor theme="0"/>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none"/>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none"/>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9" formatCode="d/mm/yy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0"/>
        <color theme="10"/>
        <name val="Calibri"/>
        <family val="2"/>
        <scheme val="minor"/>
      </font>
      <fill>
        <patternFill patternType="none">
          <fgColor indexed="64"/>
          <bgColor theme="0"/>
        </patternFill>
      </fill>
      <alignment horizontal="center" vertical="center"/>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color rgb="FF000000"/>
        <name val="Calibri"/>
        <family val="2"/>
        <scheme val="none"/>
      </font>
      <fill>
        <patternFill patternType="solid">
          <fgColor rgb="FF000000"/>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color rgb="FF000000"/>
        <name val="Calibri"/>
        <family val="2"/>
        <scheme val="none"/>
      </font>
      <fill>
        <patternFill patternType="solid">
          <fgColor rgb="FF00000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0"/>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0"/>
        <color rgb="FF000000"/>
        <name val="Calibri"/>
        <family val="2"/>
        <scheme val="none"/>
      </font>
      <fill>
        <patternFill patternType="solid">
          <fgColor rgb="FF00000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Calibri"/>
        <family val="2"/>
        <scheme val="minor"/>
      </font>
      <numFmt numFmtId="0" formatCode="General"/>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Calibri"/>
        <family val="2"/>
        <scheme val="minor"/>
      </font>
      <fill>
        <patternFill>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rgb="FF000000"/>
        <name val="Calibri"/>
        <family val="2"/>
        <scheme val="minor"/>
      </font>
      <numFmt numFmtId="30" formatCode="@"/>
      <fill>
        <patternFill patternType="solid">
          <fgColor rgb="FF000000"/>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fill>
        <patternFill>
          <bgColor theme="0"/>
        </patternFill>
      </fill>
      <alignment horizontal="center" vertical="center"/>
    </dxf>
    <dxf>
      <border>
        <bottom style="thin">
          <color indexed="64"/>
        </bottom>
      </border>
    </dxf>
    <dxf>
      <font>
        <b/>
        <i val="0"/>
        <strike val="0"/>
        <condense val="0"/>
        <extend val="0"/>
        <outline val="0"/>
        <shadow val="0"/>
        <u val="none"/>
        <vertAlign val="baseline"/>
        <sz val="10"/>
        <color rgb="FF000000"/>
        <name val="Calibri"/>
        <family val="2"/>
        <scheme val="minor"/>
      </font>
      <fill>
        <patternFill patternType="solid">
          <fgColor rgb="FF000000"/>
          <bgColor rgb="FFA9D08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3" formatCode="0%"/>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minor"/>
      </font>
      <numFmt numFmtId="164" formatCode="[$$-240A]\ #,##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minor"/>
      </font>
      <numFmt numFmtId="164" formatCode="[$$-240A]\ #,##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wrapTex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6"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6" formatCode="_-&quot;$&quot;\ * #,##0_-;\-&quot;$&quot;\ * #,##0_-;_-&quot;$&quot;\ * &quot;-&quot;??_-;_-@_-"/>
      <fill>
        <patternFill patternType="none">
          <fgColor indexed="64"/>
          <bgColor theme="0"/>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5" formatCode="_-[$$-240A]\ * #,##0_-;\-[$$-240A]\ * #,##0_-;_-[$$-240A]\ * &quot;-&quot;_-;_-@_-"/>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none">
          <fgColor indexed="64"/>
          <bgColor theme="0"/>
        </patternFill>
      </fill>
      <alignment horizontal="center"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fill>
        <patternFill>
          <bgColor theme="0"/>
        </patternFill>
      </fill>
      <alignment horizontal="center" vertical="center"/>
    </dxf>
    <dxf>
      <border>
        <bottom style="thin">
          <color indexed="64"/>
        </bottom>
      </border>
    </dxf>
    <dxf>
      <font>
        <b/>
        <i val="0"/>
        <strike val="0"/>
        <condense val="0"/>
        <extend val="0"/>
        <outline val="0"/>
        <shadow val="0"/>
        <u val="none"/>
        <vertAlign val="baseline"/>
        <sz val="10"/>
        <color rgb="FF000000"/>
        <name val="Calibri"/>
        <family val="2"/>
        <scheme val="minor"/>
      </font>
      <fill>
        <patternFill patternType="solid">
          <fgColor rgb="FF000000"/>
          <bgColor rgb="FFA9D08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patternType="solid">
          <bgColor theme="3" tint="0.39988402966399123"/>
        </patternFill>
      </fill>
    </dxf>
    <dxf>
      <border>
        <left style="thin">
          <color auto="1"/>
        </left>
        <right style="thin">
          <color auto="1"/>
        </right>
        <top style="thin">
          <color auto="1"/>
        </top>
        <bottom style="thin">
          <color auto="1"/>
        </bottom>
        <vertical style="dashed">
          <color theme="0" tint="-0.499984740745262"/>
        </vertical>
        <horizontal style="dashed">
          <color theme="0" tint="-0.499984740745262"/>
        </horizontal>
      </border>
    </dxf>
  </dxfs>
  <tableStyles count="2" defaultTableStyle="TableStyleMedium2" defaultPivotStyle="PivotStyleLight16">
    <tableStyle name="Estilo de tabla 1" pivot="0" count="2" xr9:uid="{EFC18856-49A6-4842-8D12-C5155667C35B}">
      <tableStyleElement type="wholeTable" dxfId="1209"/>
      <tableStyleElement type="headerRow" dxfId="1208"/>
    </tableStyle>
    <tableStyle name="Invisible" pivot="0" table="0" count="0" xr9:uid="{CCB50C3D-C2E3-4B2A-B75F-E58539461A23}"/>
  </tableStyles>
  <colors>
    <mruColors>
      <color rgb="FFCC0099"/>
      <color rgb="FFCCFF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5D4904-5946-45A2-9B4A-3A474F3F61DE}" name="Tabla202376" displayName="Tabla202376" ref="A1:BW647" totalsRowShown="0" headerRowDxfId="1207" dataDxfId="1205" headerRowBorderDxfId="1206" tableBorderDxfId="1204" totalsRowBorderDxfId="1203">
  <autoFilter ref="A1:BW647" xr:uid="{AD5D4904-5946-45A2-9B4A-3A474F3F61DE}"/>
  <tableColumns count="75">
    <tableColumn id="1" xr3:uid="{D13F540A-B659-45B8-BCAD-346B8B7E0C43}" name="VIGENCIA" dataDxfId="1" totalsRowDxfId="1202"/>
    <tableColumn id="3" xr3:uid="{FBB06555-CEF4-4DAE-A1EF-2DC345F1CED4}" name="ESTADO DEL CONTRATO" dataDxfId="7"/>
    <tableColumn id="4" xr3:uid="{EEC890CE-71BA-44E6-807B-C8A16623FE08}" name="ALERTA" dataDxfId="6">
      <calculatedColumnFormula>IF(Tabla202376[[#This Row],[FECHA DE TERMINACIÓN FINAL]]-TODAY()&gt;=15,"VIGENTE",IF(Tabla202376[[#This Row],[FECHA DE TERMINACIÓN FINAL]]-TODAY()&lt;0,"FINALIZADO",IF(Tabla202376[[#This Row],[FECHA DE TERMINACIÓN FINAL]]-TODAY()&lt;=15,"PROXIMO A VENCER")))</calculatedColumnFormula>
    </tableColumn>
    <tableColumn id="5" xr3:uid="{DEB89A4D-A244-42E4-96F5-0D4937AD7AF3}" name="No. SIPSE" dataDxfId="5"/>
    <tableColumn id="102" xr3:uid="{A04EE916-FF7E-44C9-9D0F-A45C7D7BE05E}" name="FECHA DE CARGUE SIPSE" dataDxfId="4"/>
    <tableColumn id="6" xr3:uid="{9625EE72-32D9-4DDD-922E-3A3AB7F902CE}" name="No. PUBLICACIÓN SECOP " dataDxfId="3"/>
    <tableColumn id="7" xr3:uid="{3AAD0CB0-D9E5-47AA-8D5D-DDFEE22EBF54}" name="NÚMERO DE CONTRATO" dataDxfId="2"/>
    <tableColumn id="8" xr3:uid="{EA1DD161-984D-4765-A3F4-FD177F12B8E0}" name="CONTRATISTA " dataDxfId="0" totalsRowDxfId="1201"/>
    <tableColumn id="9" xr3:uid="{6AD640E1-59D9-43FE-92C5-E62D99002526}" name="LINK DEL PROCESO" dataDxfId="1200" totalsRowDxfId="1199"/>
    <tableColumn id="99" xr3:uid="{7DA0C214-D949-439A-B6C4-AF4753C84079}" name="CÓDIGO PRINCIPAL UNSPSC" dataDxfId="1198" totalsRowDxfId="1197"/>
    <tableColumn id="98" xr3:uid="{E96A3B74-2904-4296-9232-79F1E437E3BE}" name="ID DEL PROCESO PLATAFORMA" dataDxfId="1196" totalsRowDxfId="1195"/>
    <tableColumn id="100" xr3:uid="{DC7AD258-C648-4CFE-A9AF-82951C359235}" name="ID DEL CONTRATO PLATAFORMA" dataDxfId="1194" totalsRowDxfId="1193"/>
    <tableColumn id="11" xr3:uid="{01E6868A-FFF7-469D-A318-5E57C2E80364}" name="CDP" dataDxfId="1192" totalsRowDxfId="1191"/>
    <tableColumn id="12" xr3:uid="{3EEDEAE7-1A73-4D27-8AC1-F351601B6C11}" name="FECHA CDP" dataDxfId="1190" totalsRowDxfId="1189"/>
    <tableColumn id="13" xr3:uid="{3C6BBAF9-AB4A-4D45-8087-F2BDA759D6F4}" name="RP" dataDxfId="1188" totalsRowDxfId="1187"/>
    <tableColumn id="14" xr3:uid="{C01E8D58-ED68-4179-B043-20473F89F5DF}" name="FECHA RP" dataDxfId="1186" totalsRowDxfId="1185"/>
    <tableColumn id="15" xr3:uid="{EEA69A85-D24A-490B-B286-EE32A8C0C421}" name="RUBRO" dataDxfId="1184" totalsRowDxfId="1183"/>
    <tableColumn id="16" xr3:uid="{F1EE835D-A062-48A8-AA16-4380ED1DD565}" name="MODALIDAD DE SELECCIÓN " dataDxfId="1182" totalsRowDxfId="1181"/>
    <tableColumn id="17" xr3:uid="{3A54DA0A-3B7F-4858-BB2A-A941857AD4A9}" name="TIPO DE CONTRATO" dataDxfId="1180" totalsRowDxfId="1179"/>
    <tableColumn id="18" xr3:uid="{E4D5078F-64A4-457D-8BEE-D1BFCE8DDC46}" name="No. DE OFERENTES DEL PROCESO" dataDxfId="1178" totalsRowDxfId="1177"/>
    <tableColumn id="19" xr3:uid="{EF840855-AF3A-4B7B-96C9-B02C634D06CC}" name="OBJETO" dataDxfId="1176" totalsRowDxfId="1175"/>
    <tableColumn id="20" xr3:uid="{70C51F74-5E8C-45D5-AC25-96721021EBE8}" name="REPRESENTANTE LEGAL" dataDxfId="1174" totalsRowDxfId="1173"/>
    <tableColumn id="86" xr3:uid="{59CF0C0A-2B0D-4C74-A9BA-EC238D3EAADE}" name="INTEGRANTES _x000a_CONSORCIO /UT" dataDxfId="1172" totalsRowDxfId="1171"/>
    <tableColumn id="22" xr3:uid="{7610F596-2064-49A7-9982-45C270CE9743}" name="DEPENDENCIA" dataDxfId="1170" totalsRowDxfId="1169"/>
    <tableColumn id="24" xr3:uid="{3F55F133-A72B-45EA-BAB2-FA7D1C72867E}" name="NIT / CÉDULA" dataDxfId="1168" totalsRowDxfId="1167"/>
    <tableColumn id="30" xr3:uid="{31EE5438-C98C-400F-82B0-358D42F6BBD2}" name="DESIGNACIÓN SUPERVISIÓN" dataDxfId="1166" totalsRowDxfId="1165"/>
    <tableColumn id="31" xr3:uid="{8C4C99A0-6B12-4EA7-9122-976EA13C44D0}" name="NIT / CÉDULA2" dataDxfId="1164" totalsRowDxfId="1163"/>
    <tableColumn id="37" xr3:uid="{C7FC6797-E434-4198-B60E-345F42BC68B9}" name="TIPO DE GASTO " dataDxfId="1162" totalsRowDxfId="1161"/>
    <tableColumn id="39" xr3:uid="{A7FE5197-C9E6-4B7B-8D3E-A49E0D67CE63}" name="FECHA SUSCRIPCIÓN CONTRATO" dataDxfId="1160" totalsRowDxfId="1159"/>
    <tableColumn id="40" xr3:uid="{B09F82C3-60F6-467D-9DCD-70D21B3513E1}" name="VALOR INICIAL DEL CONTRATO" dataDxfId="1158" totalsRowDxfId="1157"/>
    <tableColumn id="41" xr3:uid="{05B274DA-6ECA-4022-B957-F08287E4C35C}" name="FECHA ACTA DE INICIO" dataDxfId="1156" totalsRowDxfId="1155"/>
    <tableColumn id="42" xr3:uid="{A243616F-EE20-425B-924A-32D1F5EE2C9F}" name="FECHA DE TERMINACIÓN INICIAL" dataDxfId="1154" totalsRowDxfId="1153"/>
    <tableColumn id="43" xr3:uid="{AB9C8DA3-8F49-4F36-898F-77A3FD09D8A2}" name="PLAZO DE EJECUCIÓN DÍAS" dataDxfId="1152" totalsRowDxfId="1151"/>
    <tableColumn id="44" xr3:uid="{F0CDC651-BB51-45D6-8982-93FDBFD644D6}" name="PLAZO DE EJECUCIÓN MESES " dataDxfId="1150" totalsRowDxfId="1149"/>
    <tableColumn id="45" xr3:uid="{09050E4C-FD1E-49C4-B78F-7B19D55A19C8}" name="VALOR MENSUAL " dataDxfId="1148" totalsRowDxfId="1147">
      <calculatedColumnFormula>Tabla202376[[#This Row],[VALOR INICIAL DEL CONTRATO]] / Tabla202376[[#This Row],[PLAZO DE EJECUCIÓN MESES ]]</calculatedColumnFormula>
    </tableColumn>
    <tableColumn id="46" xr3:uid="{9B104299-AE41-4AB5-AA1D-94A3B3ABA103}" name="ANTICIPOS" dataDxfId="1146" totalsRowDxfId="1145"/>
    <tableColumn id="47" xr3:uid="{904543EC-4059-46F0-8C2F-4D9D3CDE89CF}" name="VALOR ANTICIPOS" dataDxfId="1144" totalsRowDxfId="1143"/>
    <tableColumn id="48" xr3:uid="{DC625CFB-345C-4965-BD34-9CAADD04A848}" name="NUMERO TOTAL DE ADICIONES" dataDxfId="1142" totalsRowDxfId="1141"/>
    <tableColumn id="49" xr3:uid="{C19B94F2-B656-4954-8194-D0F8AEBE0526}" name="PRORROGAS" dataDxfId="1140" totalsRowDxfId="1139"/>
    <tableColumn id="50" xr3:uid="{92DB5948-F7AA-4AEF-8CD6-CF321F7AFFA5}" name="VALOR ADICIONES " dataDxfId="1138"/>
    <tableColumn id="73" xr3:uid="{364D6891-69A4-416E-A069-E513F77C2685}" name="VALOR ADICIÓN 1" dataDxfId="1137" totalsRowDxfId="1136" dataCellStyle="Moneda" totalsRowCellStyle="Moneda"/>
    <tableColumn id="72" xr3:uid="{3C5B5E96-FAA2-4D91-9013-34E761239F50}" name="DÍAS PRORROGA 1" dataDxfId="1135" totalsRowDxfId="1134"/>
    <tableColumn id="71" xr3:uid="{883801CD-F11C-49A0-B93F-018C95AE0F9D}" name="CDP ADICIÓN 1" dataDxfId="1133" totalsRowDxfId="1132"/>
    <tableColumn id="70" xr3:uid="{85C26381-80DB-4A95-AD6C-B3AEF67F0381}" name="FECHA CDP ADICIÓN 1" dataDxfId="1131" totalsRowDxfId="1130"/>
    <tableColumn id="69" xr3:uid="{B2BF7A17-395B-4BA6-B8FC-21F508484C77}" name="RP ADICIÓN 1" dataDxfId="1129" totalsRowDxfId="1128"/>
    <tableColumn id="68" xr3:uid="{D22F0D65-CF17-4267-A355-598005DCE770}" name="FECHA RP ADICIÓN 1" dataDxfId="1127" totalsRowDxfId="1126"/>
    <tableColumn id="67" xr3:uid="{E06A4DFE-FB55-42C0-BF5A-5BF1907AFE33}" name="VALOR ADICIÓN 2" dataDxfId="1125" totalsRowDxfId="1124"/>
    <tableColumn id="66" xr3:uid="{4B46E09F-9B9A-4845-BFDD-565A7E1F048F}" name="DÍAS PRORROGA  2" dataDxfId="1123" totalsRowDxfId="1122"/>
    <tableColumn id="65" xr3:uid="{4E6354C8-5C74-48FE-B345-0BC8B094C559}" name="CDP ADICIÓN 2" dataDxfId="1121" totalsRowDxfId="1120"/>
    <tableColumn id="64" xr3:uid="{A2C2ED71-9DA8-4409-B387-068D39E402B7}" name="FECHA CDP ADICIÓN 2" dataDxfId="1119" totalsRowDxfId="1118"/>
    <tableColumn id="62" xr3:uid="{77537AAE-C0ED-4B2F-A5FF-2982A0BC362F}" name="RP ADICIÓN 2" dataDxfId="1117" totalsRowDxfId="1116"/>
    <tableColumn id="101" xr3:uid="{7FB378B7-5D4A-412F-A6FB-A69AA537625F}" name="FECHA RP ADICIÓN 2" dataDxfId="1115" totalsRowDxfId="1114"/>
    <tableColumn id="81" xr3:uid="{331BC345-05CC-4670-86A5-5DF63E4D74A9}" name="VALOR ADICIÓN 3" dataDxfId="1113" totalsRowDxfId="1112"/>
    <tableColumn id="80" xr3:uid="{7D1F53FC-BD94-4446-8BE5-60978575A826}" name="DÍAS PRORROGA 3" dataDxfId="1111" totalsRowDxfId="1110"/>
    <tableColumn id="79" xr3:uid="{76545F14-5E3B-46B8-8B5F-69943D21E301}" name="CDP ADICIÓN 3" dataDxfId="1109" totalsRowDxfId="1108"/>
    <tableColumn id="78" xr3:uid="{E0FF1B38-F5DC-4551-9AD7-07EC60A6B55C}" name="FECHA CDP ADICIÓN 3" dataDxfId="1107" totalsRowDxfId="1106"/>
    <tableColumn id="77" xr3:uid="{5DBEEE69-35BB-4380-85B7-773842BFF166}" name="RP ADICIÓN 3" dataDxfId="1105" totalsRowDxfId="1104"/>
    <tableColumn id="76" xr3:uid="{9461C345-CBA4-4F1B-BB4E-41969491C5C7}" name="FECHA RP ADICIÓN 3" dataDxfId="1103" totalsRowDxfId="1102"/>
    <tableColumn id="92" xr3:uid="{BB8E88A4-6E47-4591-A246-ACC2059312B9}" name="VALOR ADICIÓN 4" dataDxfId="1101" totalsRowDxfId="1100"/>
    <tableColumn id="91" xr3:uid="{D7B01412-B21F-420B-B73B-B306C223873F}" name="DÍAS PRORROGA 4" dataDxfId="1099" totalsRowDxfId="1098"/>
    <tableColumn id="90" xr3:uid="{D52AEA4E-4B60-445E-8782-89E014F347D2}" name="CDP ADICIÓN 4" dataDxfId="1097" totalsRowDxfId="1096"/>
    <tableColumn id="89" xr3:uid="{887FD173-53EB-4757-BDB9-64B0DB7BDF5C}" name="FECHA CDP ADICIÓN 4" dataDxfId="1095" totalsRowDxfId="1094"/>
    <tableColumn id="88" xr3:uid="{664EE582-FD18-4D6A-B16F-5BA597935137}" name="RP ADICIÓN 4" dataDxfId="1093" totalsRowDxfId="1092"/>
    <tableColumn id="93" xr3:uid="{1171A693-D0E9-4E92-97F2-477E31319F9D}" name="FECHA RP ADICIÓN 4" dataDxfId="1091" totalsRowDxfId="1090"/>
    <tableColumn id="75" xr3:uid="{AABBCB72-E513-4999-935D-09C9713620D7}" name="TOTAL PRORROGAS" dataDxfId="1089" totalsRowDxfId="1088">
      <calculatedColumnFormula>Tabla202376[[#This Row],[DÍAS PRORROGA 1]]+Tabla202376[[#This Row],[DÍAS PRORROGA  2]]+Tabla202376[[#This Row],[DÍAS PRORROGA 3]]++Tabla202376[[#This Row],[DÍAS PRORROGA 4]]</calculatedColumnFormula>
    </tableColumn>
    <tableColumn id="74" xr3:uid="{791222EF-BC0E-4EE9-866F-7A2511BCB4C3}" name="VALOR ADICIONES TOTAL" dataDxfId="1087" totalsRowDxfId="1086">
      <calculatedColumnFormula>IF(Tabla202376[[#This Row],[NUMERO TOTAL DE ADICIONES]]="NO",0,Tabla202376[[#This Row],[VALOR ADICIÓN 1]]+Tabla202376[[#This Row],[VALOR ADICIÓN 2]]+Tabla202376[[#This Row],[VALOR ADICIÓN 3]]+Tabla202376[[#This Row],[VALOR ADICIÓN 4]])</calculatedColumnFormula>
    </tableColumn>
    <tableColumn id="51" xr3:uid="{F1660789-99D2-4992-A9B6-6619B52EB439}" name="TOTAL DÍAS SUSPENDIDOS" dataDxfId="1085" totalsRowDxfId="1084"/>
    <tableColumn id="52" xr3:uid="{40F9D179-9675-4646-AE75-45FEBA3BCDFB}" name="FECHA DE TERMINACIÓN FINAL" dataDxfId="1083" totalsRowDxfId="1082"/>
    <tableColumn id="53" xr3:uid="{183FD3CA-AF5E-4F65-B9E2-DEFA4A7C0B5C}" name="VALOR FINAL CONTRATO" dataDxfId="1081" totalsRowDxfId="1080">
      <calculatedColumnFormula>Tabla202376[[#This Row],[VALOR INICIAL DEL CONTRATO]]+Tabla202376[[#This Row],[VALOR ADICIÓN 1]]+Tabla202376[[#This Row],[VALOR ADICIÓN 2]]+Tabla202376[[#This Row],[VALOR ADICIÓN 3]]++Tabla202376[[#This Row],[VALOR ADICIÓN 4]]</calculatedColumnFormula>
    </tableColumn>
    <tableColumn id="63" xr3:uid="{7F58076E-6E22-405F-97C2-FCB56D81A4F3}" name="% DE EJECUCIÓN EN TIEMPO" dataDxfId="1079" totalsRowDxfId="1078" dataCellStyle="Porcentaje" totalsRowCellStyle="Porcentaje">
      <calculatedColumnFormula>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calculatedColumnFormula>
    </tableColumn>
    <tableColumn id="83" xr3:uid="{6BA13BD8-B4DA-4720-A693-B3DCA0E24B55}" name="FECHA ACTA DE LIQUIDACIÓN " dataDxfId="1077" totalsRowDxfId="1076"/>
    <tableColumn id="54" xr3:uid="{112F5214-FC25-498A-A2B2-13460B11280D}" name="OBSERVACIÓN" dataDxfId="1075" totalsRowDxfId="1074"/>
    <tableColumn id="55" xr3:uid="{1FE04B25-DBE5-4C87-B2F7-0232C48D97CF}" name="OBLIGACIONES ESPECIFICAS" dataDxfId="1073" totalsRowDxfId="1072"/>
    <tableColumn id="56" xr3:uid="{8F5FCB5F-BC7D-4742-8800-6B8B4EF907E5}" name="PERFIL" dataDxfId="1071" totalsRowDxfId="1070"/>
    <tableColumn id="84" xr3:uid="{A00D4B1A-46D4-40C8-908A-4E7019AB1871}" name="EXPERIENCIA" dataDxfId="1069" totalsRowDxfId="10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960552-EC58-4541-B948-A8F25C90A711}" name="Tabla2023768" displayName="Tabla2023768" ref="A1:AV12" totalsRowShown="0" headerRowDxfId="1067" dataDxfId="1065" headerRowBorderDxfId="1066" tableBorderDxfId="1064" totalsRowBorderDxfId="1063">
  <autoFilter ref="A1:AV12" xr:uid="{C3960552-EC58-4541-B948-A8F25C90A711}"/>
  <tableColumns count="48">
    <tableColumn id="1" xr3:uid="{0F37E2C1-CC5A-4A87-9CBF-26831FEBC179}" name="QQ" dataDxfId="1062" totalsRowDxfId="1061"/>
    <tableColumn id="2" xr3:uid="{3818D3B2-6386-483E-98E1-7A578E7555CA}" name="No. Compromiso" dataDxfId="1060" totalsRowDxfId="1059"/>
    <tableColumn id="3" xr3:uid="{54B2E031-B51A-4FF8-A1FB-D204B6CDE098}" name="ESTADO DEL CONTRATO" dataDxfId="1058" totalsRowDxfId="1057"/>
    <tableColumn id="4" xr3:uid="{CFACDACC-5BF4-4ED7-A05D-34E95933CD1F}" name="ALERTA" dataDxfId="1056" totalsRowDxfId="1055">
      <calculatedColumnFormula>IF(Tabla2023768[[#This Row],[FECHA DE TERMINACIÓN FINAL]]-TODAY()&gt;=15,"VIGENTE",IF(Tabla2023768[[#This Row],[FECHA DE TERMINACIÓN FINAL]]-TODAY()&lt;0,"FINALIZADO",IF(Tabla2023768[[#This Row],[FECHA DE TERMINACIÓN FINAL]]-TODAY()&lt;=15,"PROXIMO A VENCER")))</calculatedColumnFormula>
    </tableColumn>
    <tableColumn id="5" xr3:uid="{6F7658C6-3845-41A2-B8BF-4364B1FC63CF}" name="No. SIPSE" dataDxfId="1054" totalsRowDxfId="1053"/>
    <tableColumn id="102" xr3:uid="{5A6263E4-715F-4174-BEA5-FE20231CBB65}" name="FECHA DE CARGUE SIPSE" dataDxfId="1052" totalsRowDxfId="1051"/>
    <tableColumn id="6" xr3:uid="{3413E1C0-32C0-47B1-ABF5-7797CCA07B19}" name="No. PUBLICACIÓN SECOP " dataDxfId="1050" totalsRowDxfId="1049"/>
    <tableColumn id="7" xr3:uid="{146D23DB-A76A-4912-9580-6F6845DE6662}" name="NÚMERO DE CONTRATO" dataDxfId="1048" totalsRowDxfId="1047"/>
    <tableColumn id="8" xr3:uid="{D25E71E4-C01F-41D5-AC9C-2B019DB499CE}" name="CONTRATISTA " dataDxfId="1046" totalsRowDxfId="1045"/>
    <tableColumn id="9" xr3:uid="{8035023E-E1C7-4A8B-A32B-3ECE5F0830B4}" name="LINK DEL PROCESO" dataDxfId="1044" totalsRowDxfId="1043"/>
    <tableColumn id="11" xr3:uid="{EE821D13-39B1-4C47-8985-EF23BDFE74D0}" name="CDP" dataDxfId="1042" totalsRowDxfId="1041"/>
    <tableColumn id="12" xr3:uid="{D51254BF-CDB7-4946-BD92-DB0EC50DA320}" name="FECHA CDP" dataDxfId="1040" totalsRowDxfId="1039"/>
    <tableColumn id="13" xr3:uid="{0527366C-7320-48A4-A6FD-2C66ACBF9052}" name="RP" dataDxfId="1038" totalsRowDxfId="1037"/>
    <tableColumn id="14" xr3:uid="{801F735C-5FE1-4777-A1CE-D2547294EE91}" name="FECHA RP" dataDxfId="1036" totalsRowDxfId="1035"/>
    <tableColumn id="15" xr3:uid="{C6C24E99-B1A0-4122-9646-D2E53AD6A561}" name="RUBRO" dataDxfId="1034" totalsRowDxfId="1033"/>
    <tableColumn id="16" xr3:uid="{D55FA29D-E7AF-43E3-9DD4-544F3FAB079C}" name="MODALIDAD DE SELECCIÓN " dataDxfId="1032" totalsRowDxfId="1031"/>
    <tableColumn id="17" xr3:uid="{920A1856-E6CD-46C7-B6EA-5AB59957CAE6}" name="TIPO DE CONTRATO" dataDxfId="1030" totalsRowDxfId="1029"/>
    <tableColumn id="18" xr3:uid="{B6F643EF-95A9-408F-8D1A-2269C1AF48C4}" name="No. DE OFERENTES DEL PROCESO" dataDxfId="1028" totalsRowDxfId="1027"/>
    <tableColumn id="19" xr3:uid="{519187D4-5E30-477A-A64E-D5BA52D01587}" name="OBJETO" dataDxfId="1026" totalsRowDxfId="1025"/>
    <tableColumn id="20" xr3:uid="{AE98D147-1871-4CC7-B6F9-03BC6CD747C1}" name="REPRESENTANTE LEGAL" dataDxfId="1024" totalsRowDxfId="1023"/>
    <tableColumn id="86" xr3:uid="{05C8A1D9-30C5-4EFF-BEA0-FEB3D77BD14D}" name="INTEGRANTES _x000a_CONSORCIO /UT" dataDxfId="1022" totalsRowDxfId="1021"/>
    <tableColumn id="22" xr3:uid="{7F2D6E8E-EBB2-4B52-B147-EC3DFB29C38D}" name="DEPENDENCIA" dataDxfId="1020" totalsRowDxfId="1019"/>
    <tableColumn id="24" xr3:uid="{06948A12-D88E-4AC4-ABDB-34DC6F2DBAF0}" name="NIT / CÉDULA" dataDxfId="1018" totalsRowDxfId="1017"/>
    <tableColumn id="30" xr3:uid="{184D7494-884A-4BE0-824A-29DD5A11E733}" name="DESIGNACIÓN SUPERVISIÓN" dataDxfId="1016" totalsRowDxfId="1015"/>
    <tableColumn id="31" xr3:uid="{A93C0397-E215-46D7-ADDF-5671C2576058}" name="NIT / CÉDULA2" dataDxfId="1014" totalsRowDxfId="1013"/>
    <tableColumn id="96" xr3:uid="{260FB31D-8AFC-4B26-BCF0-1D4C524FCA74}" name="NÚMERO MEMORANDO DESIGNACIÓN APOYO A LA SUPERVISIÓN" dataDxfId="1012" totalsRowDxfId="1011"/>
    <tableColumn id="37" xr3:uid="{083E2346-D0F2-46E3-A71F-DD3627794827}" name="TIPO DE GASTO " dataDxfId="1010" totalsRowDxfId="1009"/>
    <tableColumn id="39" xr3:uid="{5A25CAA3-D837-4AD0-9332-942836CD57A6}" name="FECHA SUSCRIPCIÓN CONTRATO" dataDxfId="1008" totalsRowDxfId="1007"/>
    <tableColumn id="40" xr3:uid="{A9CB7AE5-BD68-4382-A843-0590DC33FE9D}" name="VALOR INICIAL DEL CONTRATO" dataDxfId="1006" totalsRowDxfId="1005"/>
    <tableColumn id="41" xr3:uid="{E08B43D3-9DE9-47C3-B20D-394E5A1DF1D0}" name="FECHA ACTA DE INICIO" dataDxfId="1004" totalsRowDxfId="1003"/>
    <tableColumn id="42" xr3:uid="{682A329D-E742-4BA6-8845-C217DFACAE6F}" name="FECHA DE TERMINACIÓN INICIAL" dataDxfId="1002" totalsRowDxfId="1001"/>
    <tableColumn id="43" xr3:uid="{E0A86B5F-69E0-4824-9562-14F8F49CC7AE}" name="PLAZO DE EJECUCIÓN DÍAS" dataDxfId="1000" totalsRowDxfId="999"/>
    <tableColumn id="44" xr3:uid="{BFFDDCF7-DAC9-4BE6-8627-FC74FAEB5CA7}" name="PLAZO DE EJECUCIÓN MESES " dataDxfId="998" totalsRowDxfId="997"/>
    <tableColumn id="45" xr3:uid="{3768A928-6C1F-4E9A-B246-B1E72225AE9C}" name="VALOR MENSUAL " dataDxfId="996" totalsRowDxfId="995">
      <calculatedColumnFormula>Tabla2023768[[#This Row],[VALOR INICIAL DEL CONTRATO]] / Tabla2023768[[#This Row],[PLAZO DE EJECUCIÓN MESES ]]</calculatedColumnFormula>
    </tableColumn>
    <tableColumn id="48" xr3:uid="{59A25D40-B607-471B-AC6C-4A7B1CEB0F3E}" name="ADICIÓN" dataDxfId="994" totalsRowDxfId="993"/>
    <tableColumn id="49" xr3:uid="{DC1F114C-E5AE-46D0-96F0-C01FF7BDCA25}" name="PRORROGAS" dataDxfId="992" totalsRowDxfId="991"/>
    <tableColumn id="73" xr3:uid="{05AF6F1C-4476-455D-B1C5-E7687EB2D66D}" name="VALOR ADICIÓN 1" dataDxfId="990" totalsRowDxfId="989" dataCellStyle="Moneda" totalsRowCellStyle="Moneda"/>
    <tableColumn id="72" xr3:uid="{A018E48D-8E14-41F6-A850-0A973451DAC8}" name="DÍAS PRORROGA 1" dataDxfId="988" totalsRowDxfId="987"/>
    <tableColumn id="71" xr3:uid="{7A02C09A-FABA-4471-9ADB-20AAA537B9F7}" name="CDP ADICIÓN 1" dataDxfId="986" totalsRowDxfId="985"/>
    <tableColumn id="70" xr3:uid="{9549BC82-EBE8-4AA6-B4E5-D8FFC3E0882A}" name="FECHA CDP ADICIÓN 1" dataDxfId="984" totalsRowDxfId="983"/>
    <tableColumn id="69" xr3:uid="{A5F3FE29-7F31-438E-90F1-F241CC49EA69}" name="RP ADICIÓN 1" dataDxfId="982" totalsRowDxfId="981"/>
    <tableColumn id="68" xr3:uid="{0ED0D0AE-CEA2-4F37-863C-336F52560FB1}" name="FECHA RP ADICIÓN 1" dataDxfId="980" totalsRowDxfId="979"/>
    <tableColumn id="75" xr3:uid="{EDC3F512-3A42-4FB6-A181-51D67289C55B}" name="TOTAL PRORROGAS" dataDxfId="978" totalsRowDxfId="977">
      <calculatedColumnFormula>Tabla2023768[[#This Row],[DÍAS PRORROGA 1]]</calculatedColumnFormula>
    </tableColumn>
    <tableColumn id="74" xr3:uid="{E9C82C92-1DAF-44C2-BE23-7402BB24614E}" name="VALOR ADICIONES TOTAL" dataDxfId="976" totalsRowDxfId="975">
      <calculatedColumnFormula>IF(Tabla2023768[[#This Row],[ADICIÓN]]="NO",0,Tabla2023768[[#This Row],[VALOR ADICIÓN 1]])</calculatedColumnFormula>
    </tableColumn>
    <tableColumn id="51" xr3:uid="{99CEC110-262F-43B8-B6A1-7C382FF750F2}" name="TOTAL DÍAS SUSPENDIDOS" dataDxfId="974" totalsRowDxfId="973"/>
    <tableColumn id="52" xr3:uid="{5A814DB2-5636-48BF-BAEC-144ABBD81E05}" name="FECHA DE TERMINACIÓN FINAL" dataDxfId="972" totalsRowDxfId="971"/>
    <tableColumn id="53" xr3:uid="{3E3AEA60-8B26-436A-AD58-8031148EDE27}" name="VALOR FINAL CONTRATO" dataDxfId="970" totalsRowDxfId="969">
      <calculatedColumnFormula>Tabla2023768[[#This Row],[VALOR INICIAL DEL CONTRATO]]+Tabla2023768[[#This Row],[VALOR ADICIÓN 1]]</calculatedColumnFormula>
    </tableColumn>
    <tableColumn id="63" xr3:uid="{8F6A7D5A-C321-411A-AFF2-37F6AC58D296}" name="% DE EJECUCIÓN EN TIEMPO" dataDxfId="968" totalsRowDxfId="967" dataCellStyle="Porcentaje" totalsRowCellStyle="Porcentaje">
      <calculatedColumnFormula>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048741&amp;isFromPublicArea=True&amp;isModal=False" TargetMode="External"/><Relationship Id="rId21" Type="http://schemas.openxmlformats.org/officeDocument/2006/relationships/hyperlink" Target="https://community.secop.gov.co/Public/Tendering/OpportunityDetail/Index?noticeUID=CO1.NTC.7900500&amp;isFromPublicArea=True&amp;isModal=False" TargetMode="External"/><Relationship Id="rId42" Type="http://schemas.openxmlformats.org/officeDocument/2006/relationships/hyperlink" Target="https://community.secop.gov.co/Public/Tendering/OpportunityDetail/Index?noticeUID=CO1.NTC.7597466&amp;isFromPublicArea=True&amp;isModal=False" TargetMode="External"/><Relationship Id="rId47" Type="http://schemas.openxmlformats.org/officeDocument/2006/relationships/hyperlink" Target="https://community.secop.gov.co/Public/Tendering/OpportunityDetail/Index?noticeUID=CO1.NTC.7585739&amp;isFromPublicArea=True&amp;isModal=False" TargetMode="External"/><Relationship Id="rId63" Type="http://schemas.openxmlformats.org/officeDocument/2006/relationships/hyperlink" Target="https://community.secop.gov.co/Public/Tendering/OpportunityDetail/Index?noticeUID=CO1.NTC.8974898&amp;isFromPublicArea=True&amp;isModal=False" TargetMode="External"/><Relationship Id="rId68" Type="http://schemas.openxmlformats.org/officeDocument/2006/relationships/hyperlink" Target="https://community.secop.gov.co/Public/Tendering/OpportunityDetail/Index?noticeUID=CO1.NTC.8986817&amp;isFromPublicArea=True&amp;isModal=False" TargetMode="External"/><Relationship Id="rId84" Type="http://schemas.openxmlformats.org/officeDocument/2006/relationships/hyperlink" Target="https://community.secop.gov.co/Public/Tendering/OpportunityDetail/Index?noticeUID=CO1.NTC.9041448&amp;isFromPublicArea=True&amp;isModal=False" TargetMode="External"/><Relationship Id="rId89" Type="http://schemas.openxmlformats.org/officeDocument/2006/relationships/hyperlink" Target="https://community.secop.gov.co/Public/Tendering/OpportunityDetail/Index?noticeUID=CO1.NTC.9072969&amp;isFromPublicArea=True&amp;isModal=False" TargetMode="External"/><Relationship Id="rId112" Type="http://schemas.openxmlformats.org/officeDocument/2006/relationships/hyperlink" Target="https://community.secop.gov.co/Public/Tendering/OpportunityDetail/Index?noticeUID=CO1.NTC.7688059&amp;isFromPublicArea=True&amp;isModal=False" TargetMode="External"/><Relationship Id="rId16" Type="http://schemas.openxmlformats.org/officeDocument/2006/relationships/hyperlink" Target="https://community.secop.gov.co/Public/Tendering/OpportunityDetail/Index?noticeUID=CO1.NTC.7488898&amp;isFromPublicArea=True&amp;isModal=False" TargetMode="External"/><Relationship Id="rId107" Type="http://schemas.openxmlformats.org/officeDocument/2006/relationships/hyperlink" Target="https://community.secop.gov.co/Public/Tendering/OpportunityDetail/Index?noticeUID=CO1.NTC.8777587&amp;isFromPublicArea=True&amp;isModal=False" TargetMode="External"/><Relationship Id="rId11" Type="http://schemas.openxmlformats.org/officeDocument/2006/relationships/hyperlink" Target="https://community.secop.gov.co/Public/Tendering/OpportunityDetail/Index?noticeUID=CO1.NTC.7684552&amp;isFromPublicArea=True&amp;isModal=False" TargetMode="External"/><Relationship Id="rId32" Type="http://schemas.openxmlformats.org/officeDocument/2006/relationships/hyperlink" Target="https://community.secop.gov.co/Public/Tendering/OpportunityDetail/Index?noticeUID=CO1.NTC.7539501&amp;isFromPublicArea=True&amp;isModal=False" TargetMode="External"/><Relationship Id="rId37" Type="http://schemas.openxmlformats.org/officeDocument/2006/relationships/hyperlink" Target="https://community.secop.gov.co/Public/Tendering/OpportunityDetail/Index?noticeUID=CO1.NTC.7662121&amp;isFromPublicArea=True&amp;isModal=False" TargetMode="External"/><Relationship Id="rId53" Type="http://schemas.openxmlformats.org/officeDocument/2006/relationships/hyperlink" Target="https://community.secop.gov.co/Public/Tendering/OpportunityDetail/Index?noticeUID=CO1.NTC.8924223&amp;isFromPublicArea=True&amp;isModal=False" TargetMode="External"/><Relationship Id="rId58" Type="http://schemas.openxmlformats.org/officeDocument/2006/relationships/hyperlink" Target="https://community.secop.gov.co/Public/Tendering/OpportunityDetail/Index?noticeUID=CO1.NTC.8800466&amp;isFromPublicArea=True&amp;isModal=False" TargetMode="External"/><Relationship Id="rId74" Type="http://schemas.openxmlformats.org/officeDocument/2006/relationships/hyperlink" Target="https://community.secop.gov.co/Public/Tendering/OpportunityDetail/Index?noticeUID=CO1.NTC.7545687&amp;isFromPublicArea=True&amp;isModal=False" TargetMode="External"/><Relationship Id="rId79" Type="http://schemas.openxmlformats.org/officeDocument/2006/relationships/hyperlink" Target="https://community.secop.gov.co/Public/Tendering/OpportunityDetail/Index?noticeUID=CO1.NTC.8974898&amp;isFromPublicArea=True&amp;isModal=False" TargetMode="External"/><Relationship Id="rId102" Type="http://schemas.openxmlformats.org/officeDocument/2006/relationships/hyperlink" Target="https://community.secop.gov.co/Public/Tendering/OpportunityDetail/Index?noticeUID=CO1.NTC.8752141&amp;isFromPublicArea=True&amp;isModal=False" TargetMode="External"/><Relationship Id="rId123" Type="http://schemas.openxmlformats.org/officeDocument/2006/relationships/hyperlink" Target="https://community.secop.gov.co/Public/Tendering/OpportunityDetail/Index?noticeUID=CO1.NTC.7501450&amp;isFromPublicArea=True&amp;isModal=False" TargetMode="External"/><Relationship Id="rId128"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7616507&amp;isFromPublicArea=True&amp;isModal=False" TargetMode="External"/><Relationship Id="rId90" Type="http://schemas.openxmlformats.org/officeDocument/2006/relationships/hyperlink" Target="https://community.secop.gov.co/Public/Tendering/OpportunityDetail/Index?noticeUID=CO1.NTC.9072991&amp;isFromPublicArea=True&amp;isModal=False" TargetMode="External"/><Relationship Id="rId95" Type="http://schemas.openxmlformats.org/officeDocument/2006/relationships/hyperlink" Target="https://community.secop.gov.co/Public/Tendering/OpportunityDetail/Index?noticeUID=CO1.NTC.9027604&amp;isFromPublicArea=True&amp;isModal=False" TargetMode="External"/><Relationship Id="rId22" Type="http://schemas.openxmlformats.org/officeDocument/2006/relationships/hyperlink" Target="https://community.secop.gov.co/Public/Tendering/OpportunityDetail/Index?noticeUID=CO1.NTC.7562900&amp;isFromPublicArea=True&amp;isModal=False" TargetMode="External"/><Relationship Id="rId27" Type="http://schemas.openxmlformats.org/officeDocument/2006/relationships/hyperlink" Target="https://community.secop.gov.co/Public/Tendering/OpportunityDetail/Index?noticeUID=CO1.NTC.7739140&amp;isFromPublicArea=True&amp;isModal=False" TargetMode="External"/><Relationship Id="rId43" Type="http://schemas.openxmlformats.org/officeDocument/2006/relationships/hyperlink" Target="https://community.secop.gov.co/Public/Tendering/OpportunityDetail/Index?noticeUID=CO1.NTC.7548818&amp;isFromPublicArea=True&amp;isModal=False" TargetMode="External"/><Relationship Id="rId48" Type="http://schemas.openxmlformats.org/officeDocument/2006/relationships/hyperlink" Target="https://community.secop.gov.co/Public/Tendering/OpportunityDetail/Index?noticeUID=CO1.NTC.7588295&amp;isFromPublicArea=True&amp;isModal=False" TargetMode="External"/><Relationship Id="rId64" Type="http://schemas.openxmlformats.org/officeDocument/2006/relationships/hyperlink" Target="https://community.secop.gov.co/Public/Tendering/OpportunityDetail/Index?noticeUID=CO1.NTC.9019526&amp;isFromPublicArea=True&amp;isModal=False" TargetMode="External"/><Relationship Id="rId69" Type="http://schemas.openxmlformats.org/officeDocument/2006/relationships/hyperlink" Target="https://community.secop.gov.co/Public/Tendering/OpportunityDetail/Index?noticeUID=CO1.NTC.9017185&amp;isFromPublicArea=True&amp;isModal=False" TargetMode="External"/><Relationship Id="rId113" Type="http://schemas.openxmlformats.org/officeDocument/2006/relationships/hyperlink" Target="https://community.secop.gov.co/Public/Tendering/OpportunityDetail/Index?noticeUID=CO1.NTC.8792298&amp;isFromPublicArea=True&amp;isModal=False" TargetMode="External"/><Relationship Id="rId118" Type="http://schemas.openxmlformats.org/officeDocument/2006/relationships/hyperlink" Target="https://community.secop.gov.co/Public/Tendering/OpportunityDetail/Index?noticeUID=CO1.NTC.9228740&amp;isFromPublicArea=True&amp;isModal=False" TargetMode="External"/><Relationship Id="rId80" Type="http://schemas.openxmlformats.org/officeDocument/2006/relationships/hyperlink" Target="https://community.secop.gov.co/Public/Tendering/OpportunityDetail/Index?noticeUID=CO1.NTC.9016428&amp;isFromPublicArea=True&amp;isModal=False" TargetMode="External"/><Relationship Id="rId85" Type="http://schemas.openxmlformats.org/officeDocument/2006/relationships/hyperlink" Target="https://community.secop.gov.co/Public/Tendering/OpportunityDetail/Index?noticeUID=CO1.NTC.9029214&amp;isFromPublicArea=True&amp;isModal=False" TargetMode="External"/><Relationship Id="rId12" Type="http://schemas.openxmlformats.org/officeDocument/2006/relationships/hyperlink" Target="https://community.secop.gov.co/Public/Tendering/OpportunityDetail/Index?noticeUID=CO1.NTC.7567429&amp;isFromPublicArea=True&amp;isModal=False" TargetMode="External"/><Relationship Id="rId17" Type="http://schemas.openxmlformats.org/officeDocument/2006/relationships/hyperlink" Target="https://community.secop.gov.co/Public/Tendering/OpportunityDetail/Index?noticeUID=CO1.NTC.7751372&amp;isFromPublicArea=True&amp;isModal=False" TargetMode="External"/><Relationship Id="rId33" Type="http://schemas.openxmlformats.org/officeDocument/2006/relationships/hyperlink" Target="https://community.secop.gov.co/Public/Tendering/OpportunityDetail/Index?noticeUID=CO1.NTC.7833251&amp;isFromPublicArea=True&amp;isModal=False" TargetMode="External"/><Relationship Id="rId38" Type="http://schemas.openxmlformats.org/officeDocument/2006/relationships/hyperlink" Target="https://community.secop.gov.co/Public/Tendering/OpportunityDetail/Index?noticeUID=CO1.NTC.8008838&amp;isFromPublicArea=True&amp;isModal=False" TargetMode="External"/><Relationship Id="rId59" Type="http://schemas.openxmlformats.org/officeDocument/2006/relationships/hyperlink" Target="https://community.secop.gov.co/Public/Tendering/OpportunityDetail/Index?noticeUID=CO1.NTC.8960162&amp;isFromPublicArea=True&amp;isModal=False" TargetMode="External"/><Relationship Id="rId103" Type="http://schemas.openxmlformats.org/officeDocument/2006/relationships/hyperlink" Target="https://community.secop.gov.co/Public/Tendering/OpportunityDetail/Index?noticeUID=CO1.NTC.7738810&amp;isFromPublicArea=True&amp;isModal=False" TargetMode="External"/><Relationship Id="rId108" Type="http://schemas.openxmlformats.org/officeDocument/2006/relationships/hyperlink" Target="https://community.secop.gov.co/Public/Tendering/OpportunityDetail/Index?noticeUID=CO1.NTC.7757325&amp;isFromPublicArea=True&amp;isModal=False" TargetMode="External"/><Relationship Id="rId124" Type="http://schemas.openxmlformats.org/officeDocument/2006/relationships/hyperlink" Target="https://community.secop.gov.co/Public/Tendering/OpportunityDetail/Index?noticeUID=CO1.NTC.7506519&amp;isFromPublicArea=True&amp;isModal=False" TargetMode="External"/><Relationship Id="rId129" Type="http://schemas.openxmlformats.org/officeDocument/2006/relationships/table" Target="../tables/table1.xml"/><Relationship Id="rId54" Type="http://schemas.openxmlformats.org/officeDocument/2006/relationships/hyperlink" Target="https://community.secop.gov.co/Public/Tendering/OpportunityDetail/Index?noticeUID=CO1.NTC.8866619&amp;isFromPublicArea=True&amp;isModal=False" TargetMode="External"/><Relationship Id="rId70" Type="http://schemas.openxmlformats.org/officeDocument/2006/relationships/hyperlink" Target="https://community.secop.gov.co/Public/Tendering/OpportunityDetail/Index?noticeUID=CO1.NTC.9018307&amp;isFromPublicArea=True&amp;isModal=False" TargetMode="External"/><Relationship Id="rId75" Type="http://schemas.openxmlformats.org/officeDocument/2006/relationships/hyperlink" Target="https://community.secop.gov.co/Public/Tendering/OpportunityDetail/Index?noticeUID=CO1.NTC.7612811&amp;isFromPublicArea=True&amp;isModal=False" TargetMode="External"/><Relationship Id="rId91" Type="http://schemas.openxmlformats.org/officeDocument/2006/relationships/hyperlink" Target="https://community.secop.gov.co/Public/Tendering/OpportunityDetail/Index?noticeUID=CO1.NTC.9060447&amp;isFromPublicArea=True&amp;isModal=False" TargetMode="External"/><Relationship Id="rId96" Type="http://schemas.openxmlformats.org/officeDocument/2006/relationships/hyperlink" Target="https://community.secop.gov.co/Public/Tendering/OpportunityDetail/Index?noticeUID=CO1.NTC.8782277&amp;isFromPublicArea=True&amp;isModal=False" TargetMode="External"/><Relationship Id="rId1" Type="http://schemas.openxmlformats.org/officeDocument/2006/relationships/hyperlink" Target="https://community.secop.gov.co/Public/Tendering/OpportunityDetail/Index?noticeUID=CO1.NTC.7616507&amp;isFromPublicArea=True&amp;isModal=False" TargetMode="External"/><Relationship Id="rId6" Type="http://schemas.openxmlformats.org/officeDocument/2006/relationships/hyperlink" Target="https://community.secop.gov.co/Public/Tendering/OpportunityDetail/Index?noticeUID=CO1.NTC.7610126&amp;isFromPublicArea=True&amp;isModal=False" TargetMode="External"/><Relationship Id="rId23" Type="http://schemas.openxmlformats.org/officeDocument/2006/relationships/hyperlink" Target="https://community.secop.gov.co/Public/Tendering/OpportunityDetail/Index?noticeUID=CO1.NTC.7500089&amp;isFromPublicArea=True&amp;isModal=False" TargetMode="External"/><Relationship Id="rId28" Type="http://schemas.openxmlformats.org/officeDocument/2006/relationships/hyperlink" Target="https://community.secop.gov.co/Public/Tendering/OpportunityDetail/Index?noticeUID=CO1.NTC.7603870&amp;isFromPublicArea=True&amp;isModal=False" TargetMode="External"/><Relationship Id="rId49" Type="http://schemas.openxmlformats.org/officeDocument/2006/relationships/hyperlink" Target="https://community.secop.gov.co/Public/Tendering/OpportunityDetail/Index?noticeUID=CO1.NTC.7539501&amp;isFromPublicArea=True&amp;isModal=False" TargetMode="External"/><Relationship Id="rId114" Type="http://schemas.openxmlformats.org/officeDocument/2006/relationships/hyperlink" Target="https://community.secop.gov.co/Public/Tendering/OpportunityDetail/Index?noticeUID=CO1.NTC.7577128&amp;isFromPublicArea=True&amp;isModal=False" TargetMode="External"/><Relationship Id="rId119" Type="http://schemas.openxmlformats.org/officeDocument/2006/relationships/hyperlink" Target="https://community.secop.gov.co/Public/Tendering/OpportunityDetail/Index?noticeUID=CO1.NTC.9258237&amp;isFromPublicArea=True&amp;isModal=False" TargetMode="External"/><Relationship Id="rId44" Type="http://schemas.openxmlformats.org/officeDocument/2006/relationships/hyperlink" Target="https://community.secop.gov.co/Public/Tendering/OpportunityDetail/Index?noticeUID=CO1.NTC.8503809&amp;isFromPublicArea=True&amp;isModal=False" TargetMode="External"/><Relationship Id="rId60" Type="http://schemas.openxmlformats.org/officeDocument/2006/relationships/hyperlink" Target="https://community.secop.gov.co/Public/Tendering/OpportunityDetail/Index?noticeUID=CO1.NTC.8742805&amp;isFromPublicArea=True&amp;isModal=False" TargetMode="External"/><Relationship Id="rId65" Type="http://schemas.openxmlformats.org/officeDocument/2006/relationships/hyperlink" Target="https://community.secop.gov.co/Public/Tendering/OpportunityDetail/Index?noticeUID=CO1.NTC.7764362&amp;isFromPublicArea=True&amp;isModal=False" TargetMode="External"/><Relationship Id="rId81" Type="http://schemas.openxmlformats.org/officeDocument/2006/relationships/hyperlink" Target="https://community.secop.gov.co/Public/Tendering/OpportunityDetail/Index?noticeUID=CO1.NTC.9027604&amp;isFromPublicArea=True&amp;isModal=False" TargetMode="External"/><Relationship Id="rId86" Type="http://schemas.openxmlformats.org/officeDocument/2006/relationships/hyperlink" Target="https://community.secop.gov.co/Public/Tendering/OpportunityDetail/Index?noticeUID=CO1.NTC.9076034&amp;isFromPublicArea=True&amp;isModal=False" TargetMode="External"/><Relationship Id="rId13" Type="http://schemas.openxmlformats.org/officeDocument/2006/relationships/hyperlink" Target="https://community.secop.gov.co/Public/Tendering/OpportunityDetail/Index?noticeUID=CO1.NTC.7516258&amp;isFromPublicArea=True&amp;isModal=False" TargetMode="External"/><Relationship Id="rId18" Type="http://schemas.openxmlformats.org/officeDocument/2006/relationships/hyperlink" Target="https://community.secop.gov.co/Public/Tendering/OpportunityDetail/Index?noticeUID=CO1.NTC.7758694&amp;isFromPublicArea=True&amp;isModal=False" TargetMode="External"/><Relationship Id="rId39" Type="http://schemas.openxmlformats.org/officeDocument/2006/relationships/hyperlink" Target="https://community.secop.gov.co/Public/Tendering/OpportunityDetail/Index?noticeUID=CO1.NTC.7758027&amp;isFromPublicArea=True&amp;isModal=False" TargetMode="External"/><Relationship Id="rId109" Type="http://schemas.openxmlformats.org/officeDocument/2006/relationships/hyperlink" Target="https://community.secop.gov.co/Public/Tendering/OpportunityDetail/Index?noticeUID=CO1.NTC.7754135&amp;isFromPublicArea=True&amp;isModal=False" TargetMode="External"/><Relationship Id="rId34" Type="http://schemas.openxmlformats.org/officeDocument/2006/relationships/hyperlink" Target="https://community.secop.gov.co/Public/Tendering/OpportunityDetail/Index?noticeUID=CO1.NTC.8307763&amp;isFromPublicArea=True&amp;isModal=False" TargetMode="External"/><Relationship Id="rId50" Type="http://schemas.openxmlformats.org/officeDocument/2006/relationships/hyperlink" Target="https://community.secop.gov.co/Public/Tendering/OpportunityDetail/Index?noticeUID=CO1.NTC.7564876&amp;isFromPublicArea=True&amp;isModal=False" TargetMode="External"/><Relationship Id="rId55" Type="http://schemas.openxmlformats.org/officeDocument/2006/relationships/hyperlink" Target="https://community.secop.gov.co/Public/Tendering/OpportunityDetail/Index?noticeUID=CO1.NTC.8930677&amp;isFromPublicArea=True&amp;isModal=False" TargetMode="External"/><Relationship Id="rId76" Type="http://schemas.openxmlformats.org/officeDocument/2006/relationships/hyperlink" Target="https://community.secop.gov.co/Public/Tendering/OpportunityDetail/Index?noticeUID=CO1.NTC.9044182&amp;isFromPublicArea=True&amp;isModal=False" TargetMode="External"/><Relationship Id="rId97" Type="http://schemas.openxmlformats.org/officeDocument/2006/relationships/hyperlink" Target="https://community.secop.gov.co/Public/Tendering/OpportunityDetail/Index?noticeUID=CO1.NTC.8804513&amp;isFromPublicArea=True&amp;isModal=False" TargetMode="External"/><Relationship Id="rId104" Type="http://schemas.openxmlformats.org/officeDocument/2006/relationships/hyperlink" Target="https://community.secop.gov.co/Public/Tendering/OpportunityDetail/Index?noticeUID=CO1.NTC.7506631&amp;isFromPublicArea=True&amp;isModal=False" TargetMode="External"/><Relationship Id="rId120" Type="http://schemas.openxmlformats.org/officeDocument/2006/relationships/hyperlink" Target="https://community.secop.gov.co/Public/Tendering/OpportunityDetail/Index?noticeUID=CO1.NTC.9247373&amp;isFromPublicArea=True&amp;isModal=False" TargetMode="External"/><Relationship Id="rId125" Type="http://schemas.openxmlformats.org/officeDocument/2006/relationships/hyperlink" Target="https://community.secop.gov.co/Public/Tendering/OpportunityDetail/Index?noticeUID=CO1.NTC.7516708&amp;isFromPublicArea=True&amp;isModal=False" TargetMode="External"/><Relationship Id="rId7" Type="http://schemas.openxmlformats.org/officeDocument/2006/relationships/hyperlink" Target="https://community.secop.gov.co/Public/Tendering/OpportunityDetail/Index?noticeUID=CO1.NTC.7610126&amp;isFromPublicArea=True&amp;isModal=False" TargetMode="External"/><Relationship Id="rId71" Type="http://schemas.openxmlformats.org/officeDocument/2006/relationships/hyperlink" Target="https://community.secop.gov.co/Public/Tendering/OpportunityDetail/Index?noticeUID=CO1.NTC.9016750&amp;isFromPublicArea=True&amp;isModal=False" TargetMode="External"/><Relationship Id="rId92" Type="http://schemas.openxmlformats.org/officeDocument/2006/relationships/hyperlink" Target="https://community.secop.gov.co/Public/Tendering/OpportunityDetail/Index?noticeUID=CO1.NTC.9104177&amp;isFromPublicArea=True&amp;isModal=False" TargetMode="External"/><Relationship Id="rId2" Type="http://schemas.openxmlformats.org/officeDocument/2006/relationships/hyperlink" Target="https://community.secop.gov.co/Public/Tendering/OpportunityDetail/Index?noticeUID=CO1.NTC.7610126&amp;isFromPublicArea=True&amp;isModal=False" TargetMode="External"/><Relationship Id="rId29" Type="http://schemas.openxmlformats.org/officeDocument/2006/relationships/hyperlink" Target="https://community.secop.gov.co/Public/Tendering/OpportunityDetail/Index?noticeUID=CO1.NTC.7753011&amp;isFromPublicArea=True&amp;isModal=False" TargetMode="External"/><Relationship Id="rId24" Type="http://schemas.openxmlformats.org/officeDocument/2006/relationships/hyperlink" Target="https://community.secop.gov.co/Public/Tendering/OpportunityDetail/Index?noticeUID=CO1.NTC.7533378&amp;isFromPublicArea=True&amp;isModal=False" TargetMode="External"/><Relationship Id="rId40" Type="http://schemas.openxmlformats.org/officeDocument/2006/relationships/hyperlink" Target="https://community.secop.gov.co/Public/Tendering/OpportunityDetail/Index?noticeUID=CO1.NTC.7765093&amp;isFromPublicArea=True&amp;isModal=False" TargetMode="External"/><Relationship Id="rId45" Type="http://schemas.openxmlformats.org/officeDocument/2006/relationships/hyperlink" Target="https://www.contratos.gov.co/consultas/detalleProceso.do?numConstancia=25-22-109419" TargetMode="External"/><Relationship Id="rId66" Type="http://schemas.openxmlformats.org/officeDocument/2006/relationships/hyperlink" Target="https://community.secop.gov.co/Public/Tendering/OpportunityDetail/Index?noticeUID=CO1.NTC.8866011&amp;isFromPublicArea=True&amp;isModal=False" TargetMode="External"/><Relationship Id="rId87" Type="http://schemas.openxmlformats.org/officeDocument/2006/relationships/hyperlink" Target="https://community.secop.gov.co/Public/Tendering/OpportunityDetail/Index?noticeUID=CO1.NTC.9074214&amp;isFromPublicArea=True&amp;isModal=False" TargetMode="External"/><Relationship Id="rId110" Type="http://schemas.openxmlformats.org/officeDocument/2006/relationships/hyperlink" Target="https://community.secop.gov.co/Public/Tendering/OpportunityDetail/Index?noticeUID=CO1.NTC.9207379&amp;isFromPublicArea=True&amp;isModal=False" TargetMode="External"/><Relationship Id="rId115" Type="http://schemas.openxmlformats.org/officeDocument/2006/relationships/hyperlink" Target="https://community.secop.gov.co/Public/Tendering/OpportunityDetail/Index?noticeUID=CO1.NTC.7509943&amp;isFromPublicArea=True&amp;isModal=False" TargetMode="External"/><Relationship Id="rId61" Type="http://schemas.openxmlformats.org/officeDocument/2006/relationships/hyperlink" Target="https://community.secop.gov.co/Public/Tendering/OpportunityDetail/Index?noticeUID=CO1.NTC.8828967&amp;isFromPublicArea=True&amp;isModal=False" TargetMode="External"/><Relationship Id="rId82" Type="http://schemas.openxmlformats.org/officeDocument/2006/relationships/hyperlink" Target="https://community.secop.gov.co/Public/Tendering/OpportunityDetail/Index?noticeUID=CO1.NTC.9042692&amp;isFromPublicArea=True&amp;isModal=False" TargetMode="External"/><Relationship Id="rId19" Type="http://schemas.openxmlformats.org/officeDocument/2006/relationships/hyperlink" Target="https://community.secop.gov.co/Public/Tendering/OpportunityDetail/Index?noticeUID=CO1.NTC.7762687&amp;isFromPublicArea=True&amp;isModal=False" TargetMode="External"/><Relationship Id="rId14" Type="http://schemas.openxmlformats.org/officeDocument/2006/relationships/hyperlink" Target="https://community.secop.gov.co/Public/Tendering/OpportunityDetail/Index?noticeUID=CO1.NTC.7770191&amp;isFromPublicArea=True&amp;isModal=False" TargetMode="External"/><Relationship Id="rId30" Type="http://schemas.openxmlformats.org/officeDocument/2006/relationships/hyperlink" Target="https://community.secop.gov.co/Public/Tendering/OpportunityDetail/Index?noticeUID=CO1.NTC.7734331&amp;isFromPublicArea=True&amp;isModal=False" TargetMode="External"/><Relationship Id="rId35" Type="http://schemas.openxmlformats.org/officeDocument/2006/relationships/hyperlink" Target="https://community.secop.gov.co/Public/Tendering/OpportunityDetail/Index?noticeUID=CO1.NTC.7736940&amp;isFromPublicArea=True&amp;isModal=False" TargetMode="External"/><Relationship Id="rId56" Type="http://schemas.openxmlformats.org/officeDocument/2006/relationships/hyperlink" Target="https://community.secop.gov.co/Public/Tendering/OpportunityDetail/Index?noticeUID=CO1.NTC.8948920&amp;isFromPublicArea=True&amp;isModal=False" TargetMode="External"/><Relationship Id="rId77" Type="http://schemas.openxmlformats.org/officeDocument/2006/relationships/hyperlink" Target="https://community.secop.gov.co/Public/Tendering/OpportunityDetail/Index?noticeUID=CO1.NTC.8866011&amp;isFromPublicArea=True&amp;isModal=False" TargetMode="External"/><Relationship Id="rId100" Type="http://schemas.openxmlformats.org/officeDocument/2006/relationships/hyperlink" Target="https://community.secop.gov.co/Public/Tendering/OpportunityDetail/Index?noticeUID=CO1.NTC.7769847&amp;isFromPublicArea=True&amp;isModal=False" TargetMode="External"/><Relationship Id="rId105" Type="http://schemas.openxmlformats.org/officeDocument/2006/relationships/hyperlink" Target="https://community.secop.gov.co/Public/Tendering/OpportunityDetail/Index?noticeUID=CO1.NTC.7705767&amp;isFromPublicArea=True&amp;isModal=False" TargetMode="External"/><Relationship Id="rId126" Type="http://schemas.openxmlformats.org/officeDocument/2006/relationships/hyperlink" Target="https://community.secop.gov.co/Public/Tendering/OpportunityDetail/Index?noticeUID=CO1.NTC.8667359&amp;isFromPublicArea=True&amp;isModal=False" TargetMode="External"/><Relationship Id="rId8" Type="http://schemas.openxmlformats.org/officeDocument/2006/relationships/hyperlink" Target="https://community.secop.gov.co/Public/Tendering/OpportunityDetail/Index?noticeUID=CO1.NTC.7616507&amp;isFromPublicArea=True&amp;isModal=False" TargetMode="External"/><Relationship Id="rId51" Type="http://schemas.openxmlformats.org/officeDocument/2006/relationships/hyperlink" Target="https://community.secop.gov.co/Public/Tendering/OpportunityDetail/Index?noticeUID=CO1.NTC.8862106&amp;isFromPublicArea=True&amp;isModal=False" TargetMode="External"/><Relationship Id="rId72" Type="http://schemas.openxmlformats.org/officeDocument/2006/relationships/hyperlink" Target="https://community.secop.gov.co/Public/Tendering/OpportunityDetail/Index?noticeUID=CO1.NTC.9019519&amp;isFromPublicArea=True&amp;isModal=False" TargetMode="External"/><Relationship Id="rId93" Type="http://schemas.openxmlformats.org/officeDocument/2006/relationships/hyperlink" Target="https://community.secop.gov.co/Public/Tendering/OpportunityDetail/Index?noticeUID=CO1.NTC.8777587&amp;isFromPublicArea=True&amp;isModal=False" TargetMode="External"/><Relationship Id="rId98" Type="http://schemas.openxmlformats.org/officeDocument/2006/relationships/hyperlink" Target="https://community.secop.gov.co/Public/Tendering/OpportunityDetail/Index?noticeUID=CO1.NTC.8863463&amp;isFromPublicArea=True&amp;isModal=False" TargetMode="External"/><Relationship Id="rId121" Type="http://schemas.openxmlformats.org/officeDocument/2006/relationships/hyperlink" Target="https://community.secop.gov.co/Public/Tendering/OpportunityDetail/Index?noticeUID=CO1.NTC.9235920&amp;isFromPublicArea=True&amp;isModal=False" TargetMode="External"/><Relationship Id="rId3" Type="http://schemas.openxmlformats.org/officeDocument/2006/relationships/hyperlink" Target="https://community.secop.gov.co/Public/Tendering/OpportunityDetail/Index?noticeUID=CO1.NTC.7610126&amp;isFromPublicArea=True&amp;isModal=False" TargetMode="External"/><Relationship Id="rId25" Type="http://schemas.openxmlformats.org/officeDocument/2006/relationships/hyperlink" Target="https://community.secop.gov.co/Public/Tendering/OpportunityDetail/Index?noticeUID=CO1.NTC.7725649&amp;isFromPublicArea=True&amp;isModal=False" TargetMode="External"/><Relationship Id="rId46" Type="http://schemas.openxmlformats.org/officeDocument/2006/relationships/hyperlink" Target="https://community.secop.gov.co/Public/Tendering/OpportunityDetail/Index?noticeUID=CO1.NTC.7928994&amp;isFromPublicArea=True&amp;isModal=False" TargetMode="External"/><Relationship Id="rId67" Type="http://schemas.openxmlformats.org/officeDocument/2006/relationships/hyperlink" Target="https://community.secop.gov.co/Public/Tendering/OpportunityDetail/Index?noticeUID=CO1.NTC.8972056&amp;isFromPublicArea=True&amp;isModal=False" TargetMode="External"/><Relationship Id="rId116" Type="http://schemas.openxmlformats.org/officeDocument/2006/relationships/hyperlink" Target="https://community.secop.gov.co/Public/Tendering/OpportunityDetail/Index?noticeUID=CO1.NTC.8835286&amp;isFromPublicArea=True&amp;isModal=False" TargetMode="External"/><Relationship Id="rId20" Type="http://schemas.openxmlformats.org/officeDocument/2006/relationships/hyperlink" Target="https://community.secop.gov.co/Public/Tendering/OpportunityDetail/Index?noticeUID=CO1.NTC.7766662&amp;isFromPublicArea=True&amp;isModal=False" TargetMode="External"/><Relationship Id="rId41" Type="http://schemas.openxmlformats.org/officeDocument/2006/relationships/hyperlink" Target="https://community.secop.gov.co/Public/Tendering/OpportunityDetail/Index?noticeUID=CO1.NTC.7586768&amp;isFromPublicArea=True&amp;isModal=False" TargetMode="External"/><Relationship Id="rId62" Type="http://schemas.openxmlformats.org/officeDocument/2006/relationships/hyperlink" Target="https://community.secop.gov.co/Public/Tendering/OpportunityDetail/Index?noticeUID=CO1.NTC.9017703&amp;isFromPublicArea=True&amp;isModal=False" TargetMode="External"/><Relationship Id="rId83" Type="http://schemas.openxmlformats.org/officeDocument/2006/relationships/hyperlink" Target="https://community.secop.gov.co/Public/Tendering/OpportunityDetail/Index?noticeUID=CO1.NTC.9045526&amp;isFromPublicArea=True&amp;isModal=False" TargetMode="External"/><Relationship Id="rId88" Type="http://schemas.openxmlformats.org/officeDocument/2006/relationships/hyperlink" Target="https://community.secop.gov.co/Public/Tendering/OpportunityDetail/Index?noticeUID=CO1.NTC.9076645&amp;isFromPublicArea=True&amp;isModal=False" TargetMode="External"/><Relationship Id="rId111" Type="http://schemas.openxmlformats.org/officeDocument/2006/relationships/hyperlink" Target="https://community.secop.gov.co/Public/Tendering/OpportunityDetail/Index?noticeUID=CO1.NTC.7639109&amp;isFromPublicArea=True&amp;isModal=False" TargetMode="External"/><Relationship Id="rId15" Type="http://schemas.openxmlformats.org/officeDocument/2006/relationships/hyperlink" Target="https://community.secop.gov.co/Public/Tendering/OpportunityDetail/Index?noticeUID=CO1.NTC.7769531&amp;isFromPublicArea=True&amp;isModal=False" TargetMode="External"/><Relationship Id="rId36" Type="http://schemas.openxmlformats.org/officeDocument/2006/relationships/hyperlink" Target="https://community.secop.gov.co/Public/Tendering/OpportunityDetail/Index?noticeUID=CO1.NTC.7694995&amp;isFromPublicArea=True&amp;isModal=False" TargetMode="External"/><Relationship Id="rId57" Type="http://schemas.openxmlformats.org/officeDocument/2006/relationships/hyperlink" Target="https://community.secop.gov.co/Public/Tendering/OpportunityDetail/Index?noticeUID=CO1.NTC.8866011&amp;isFromPublicArea=True&amp;isModal=False" TargetMode="External"/><Relationship Id="rId106" Type="http://schemas.openxmlformats.org/officeDocument/2006/relationships/hyperlink" Target="https://community.secop.gov.co/Public/Tendering/OpportunityDetail/Index?noticeUID=CO1.NTC.7628069&amp;isFromPublicArea=True&amp;isModal=False" TargetMode="External"/><Relationship Id="rId127" Type="http://schemas.openxmlformats.org/officeDocument/2006/relationships/hyperlink" Target="https://community.secop.gov.co/Public/Tendering/OpportunityDetail/Index?noticeUID=CO1.NTC.9088945&amp;isFromPublicArea=True&amp;isModal=False" TargetMode="External"/><Relationship Id="rId10" Type="http://schemas.openxmlformats.org/officeDocument/2006/relationships/hyperlink" Target="https://community.secop.gov.co/Public/Tendering/OpportunityDetail/Index?noticeUID=CO1.NTC.7758424&amp;isFromPublicArea=True&amp;isModal=False" TargetMode="External"/><Relationship Id="rId31" Type="http://schemas.openxmlformats.org/officeDocument/2006/relationships/hyperlink" Target="https://community.secop.gov.co/Public/Tendering/OpportunityDetail/Index?noticeUID=CO1.NTC.7754596&amp;isFromPublicArea=True&amp;isModal=False" TargetMode="External"/><Relationship Id="rId52" Type="http://schemas.openxmlformats.org/officeDocument/2006/relationships/hyperlink" Target="https://community.secop.gov.co/Public/Tendering/OpportunityDetail/Index?noticeUID=CO1.NTC.8918599&amp;isFromPublicArea=True&amp;isModal=False" TargetMode="External"/><Relationship Id="rId73" Type="http://schemas.openxmlformats.org/officeDocument/2006/relationships/hyperlink" Target="https://community.secop.gov.co/Public/Tendering/OpportunityDetail/Index?noticeUID=CO1.NTC.7562884&amp;isFromPublicArea=True&amp;isModal=False" TargetMode="External"/><Relationship Id="rId78" Type="http://schemas.openxmlformats.org/officeDocument/2006/relationships/hyperlink" Target="https://community.secop.gov.co/Public/Tendering/ContractNoticePhases/View?PPI=CO1.PPI.43265343&amp;isFromPublicArea=True&amp;isModal=False" TargetMode="External"/><Relationship Id="rId94" Type="http://schemas.openxmlformats.org/officeDocument/2006/relationships/hyperlink" Target="https://community.secop.gov.co/Public/Tendering/OpportunityDetail/Index?noticeUID=CO1.NTC.7577183&amp;isFromPublicArea=True&amp;isModal=False" TargetMode="External"/><Relationship Id="rId99" Type="http://schemas.openxmlformats.org/officeDocument/2006/relationships/hyperlink" Target="https://community.secop.gov.co/Public/Tendering/OpportunityDetail/Index?noticeUID=CO1.NTC.7688059&amp;isFromPublicArea=True&amp;isModal=False" TargetMode="External"/><Relationship Id="rId101" Type="http://schemas.openxmlformats.org/officeDocument/2006/relationships/hyperlink" Target="https://community.secop.gov.co/Public/Tendering/OpportunityDetail/Index?noticeUID=CO1.NTC.7611664&amp;isFromPublicArea=True&amp;isModal=False" TargetMode="External"/><Relationship Id="rId122" Type="http://schemas.openxmlformats.org/officeDocument/2006/relationships/hyperlink" Target="https://community.secop.gov.co/Public/Tendering/OpportunityDetail/Index?noticeUID=CO1.NTC.7946322&amp;isFromPublicArea=True&amp;isModal=False" TargetMode="External"/><Relationship Id="rId4" Type="http://schemas.openxmlformats.org/officeDocument/2006/relationships/hyperlink" Target="https://community.secop.gov.co/Public/Tendering/OpportunityDetail/Index?noticeUID=CO1.NTC.7610126&amp;isFromPublicArea=True&amp;isModal=False" TargetMode="External"/><Relationship Id="rId9" Type="http://schemas.openxmlformats.org/officeDocument/2006/relationships/hyperlink" Target="https://community.secop.gov.co/Public/Tendering/OpportunityDetail/Index?noticeUID=CO1.NTC.7610126&amp;isFromPublicArea=True&amp;isModal=False" TargetMode="External"/><Relationship Id="rId26" Type="http://schemas.openxmlformats.org/officeDocument/2006/relationships/hyperlink" Target="https://community.secop.gov.co/Public/Tendering/OpportunityDetail/Index?noticeUID=CO1.NTC.7559419&amp;isFromPublicArea=True&amp;isModal=Fals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peraciones.colombiacompra.gov.co/tienda-virtual-del-estado-colombiano/ordenes-compra/159118" TargetMode="External"/><Relationship Id="rId13" Type="http://schemas.openxmlformats.org/officeDocument/2006/relationships/table" Target="../tables/table2.xml"/><Relationship Id="rId3" Type="http://schemas.openxmlformats.org/officeDocument/2006/relationships/hyperlink" Target="https://operaciones.colombiacompra.gov.co/tienda-virtual-del-estado-colombiano/ordenes-compra/146767" TargetMode="External"/><Relationship Id="rId7" Type="http://schemas.openxmlformats.org/officeDocument/2006/relationships/hyperlink" Target="https://operaciones.colombiacompra.gov.co/tienda-virtual-del-estado-colombiano/ordenes-compra/159117" TargetMode="External"/><Relationship Id="rId12" Type="http://schemas.openxmlformats.org/officeDocument/2006/relationships/printerSettings" Target="../printerSettings/printerSettings2.bin"/><Relationship Id="rId2" Type="http://schemas.openxmlformats.org/officeDocument/2006/relationships/hyperlink" Target="https://operaciones.colombiacompra.gov.co/tienda-virtual-del-estado-colombiano/ordenes-compra/147652" TargetMode="External"/><Relationship Id="rId1" Type="http://schemas.openxmlformats.org/officeDocument/2006/relationships/hyperlink" Target="https://operaciones.colombiacompra.gov.co/tienda-virtual-del-estado-colombiano/ordenes-compra/146242" TargetMode="External"/><Relationship Id="rId6" Type="http://schemas.openxmlformats.org/officeDocument/2006/relationships/hyperlink" Target="https://operaciones.colombiacompra.gov.co/tienda-virtual-del-estado-colombiano/ordenes-compra/158601" TargetMode="External"/><Relationship Id="rId11" Type="http://schemas.openxmlformats.org/officeDocument/2006/relationships/hyperlink" Target="https://operaciones.colombiacompra.gov.co/tienda-virtual-del-estado-colombiano/ordenes-compra/146019" TargetMode="External"/><Relationship Id="rId5" Type="http://schemas.openxmlformats.org/officeDocument/2006/relationships/hyperlink" Target="https://operaciones.colombiacompra.gov.co/tienda-virtual-del-estado-colombiano/ordenes-compra/158178" TargetMode="External"/><Relationship Id="rId10" Type="http://schemas.openxmlformats.org/officeDocument/2006/relationships/hyperlink" Target="https://operaciones.colombiacompra.gov.co/tienda-virtual-del-estado-colombiano/ordenes-compra/159301" TargetMode="External"/><Relationship Id="rId4" Type="http://schemas.openxmlformats.org/officeDocument/2006/relationships/hyperlink" Target="https://operaciones.colombiacompra.gov.co/tienda-virtual-del-estado-colombiano/ordenes-compra/149446" TargetMode="External"/><Relationship Id="rId9" Type="http://schemas.openxmlformats.org/officeDocument/2006/relationships/hyperlink" Target="https://operaciones.colombiacompra.gov.co/tienda-virtual-del-estado-colombiano/ordenes-compra/1591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6E3BC-236D-4C96-A84D-4F06B0F4CCEC}">
  <sheetPr>
    <tabColor theme="5" tint="-0.249977111117893"/>
  </sheetPr>
  <dimension ref="A1:CD647"/>
  <sheetViews>
    <sheetView tabSelected="1" topLeftCell="K1" zoomScaleNormal="100" workbookViewId="0">
      <pane ySplit="1" topLeftCell="A2" activePane="bottomLeft" state="frozen"/>
      <selection pane="bottomLeft" activeCell="F7" sqref="F7"/>
    </sheetView>
  </sheetViews>
  <sheetFormatPr baseColWidth="10" defaultColWidth="9.28515625" defaultRowHeight="27.75" customHeight="1" x14ac:dyDescent="0.2"/>
  <cols>
    <col min="1" max="1" width="9.28515625" style="5"/>
    <col min="2" max="2" width="13.28515625" style="6" customWidth="1"/>
    <col min="3" max="3" width="13.7109375" style="6" customWidth="1"/>
    <col min="4" max="4" width="9.28515625" style="4"/>
    <col min="5" max="5" width="18.42578125" style="4" customWidth="1"/>
    <col min="6" max="6" width="26" style="4" customWidth="1"/>
    <col min="7" max="7" width="25.42578125" style="6" customWidth="1"/>
    <col min="8" max="8" width="27.85546875" style="7" customWidth="1"/>
    <col min="9" max="9" width="9.28515625" style="4"/>
    <col min="10" max="10" width="9.28515625" style="6" customWidth="1"/>
    <col min="11" max="11" width="17" style="6" customWidth="1"/>
    <col min="12" max="12" width="19.140625" style="6" customWidth="1"/>
    <col min="13" max="13" width="9.28515625" style="4" customWidth="1"/>
    <col min="14" max="14" width="13.7109375" style="4" customWidth="1"/>
    <col min="15" max="15" width="9.28515625" style="4" customWidth="1"/>
    <col min="16" max="16" width="13.7109375" style="4" customWidth="1"/>
    <col min="17" max="17" width="22.85546875" style="4" customWidth="1"/>
    <col min="18" max="18" width="21.140625" style="4" customWidth="1"/>
    <col min="19" max="19" width="24.140625" style="8" customWidth="1"/>
    <col min="20" max="20" width="9.28515625" style="6"/>
    <col min="21" max="21" width="26.7109375" style="4" customWidth="1"/>
    <col min="22" max="22" width="9.28515625" style="4" customWidth="1"/>
    <col min="23" max="23" width="13.85546875" style="4" customWidth="1"/>
    <col min="24" max="24" width="20.42578125" style="6" customWidth="1"/>
    <col min="25" max="25" width="18.42578125" style="4" customWidth="1"/>
    <col min="26" max="26" width="21.85546875" style="8" customWidth="1"/>
    <col min="27" max="27" width="13.28515625" style="4" customWidth="1"/>
    <col min="28" max="28" width="9.28515625" style="4"/>
    <col min="29" max="29" width="12.28515625" style="4" customWidth="1"/>
    <col min="30" max="30" width="15.85546875" style="4" customWidth="1"/>
    <col min="31" max="31" width="13.42578125" style="6" customWidth="1"/>
    <col min="32" max="32" width="17.140625" style="4" customWidth="1"/>
    <col min="33" max="34" width="9.28515625" style="4"/>
    <col min="35" max="35" width="20.42578125" style="4" customWidth="1"/>
    <col min="36" max="39" width="9.28515625" style="4"/>
    <col min="40" max="40" width="10" style="4" bestFit="1" customWidth="1"/>
    <col min="41" max="41" width="16.28515625" style="32" customWidth="1"/>
    <col min="42" max="43" width="9.28515625" style="4"/>
    <col min="44" max="44" width="12.42578125" style="9" customWidth="1"/>
    <col min="45" max="45" width="9.28515625" style="4"/>
    <col min="46" max="46" width="13" style="4" customWidth="1"/>
    <col min="47" max="47" width="16.28515625" style="4" customWidth="1"/>
    <col min="48" max="49" width="9.28515625" style="4"/>
    <col min="50" max="50" width="12.140625" style="4" customWidth="1"/>
    <col min="51" max="51" width="9.28515625" style="9"/>
    <col min="52" max="52" width="13.140625" style="9" customWidth="1"/>
    <col min="53" max="65" width="9.28515625" style="4"/>
    <col min="66" max="66" width="14.28515625" style="4" customWidth="1"/>
    <col min="67" max="67" width="9.28515625" style="4"/>
    <col min="68" max="68" width="14.42578125" style="6" customWidth="1"/>
    <col min="69" max="69" width="17.42578125" style="4" customWidth="1"/>
    <col min="70" max="71" width="9.28515625" style="6"/>
    <col min="72" max="72" width="16.42578125" style="4" customWidth="1"/>
    <col min="73" max="73" width="28.42578125" style="4" customWidth="1"/>
    <col min="74" max="74" width="13.42578125" style="4" customWidth="1"/>
    <col min="75" max="75" width="12.7109375" style="8" customWidth="1"/>
    <col min="76" max="16384" width="9.28515625" style="4"/>
  </cols>
  <sheetData>
    <row r="1" spans="1:75" s="2" customFormat="1" ht="27.75" customHeight="1" x14ac:dyDescent="0.25">
      <c r="A1" s="74" t="s">
        <v>5617</v>
      </c>
      <c r="B1" s="74" t="s">
        <v>2</v>
      </c>
      <c r="C1" s="74" t="s">
        <v>3</v>
      </c>
      <c r="D1" s="74" t="s">
        <v>4</v>
      </c>
      <c r="E1" s="74" t="s">
        <v>5</v>
      </c>
      <c r="F1" s="74" t="s">
        <v>6</v>
      </c>
      <c r="G1" s="74" t="s">
        <v>7</v>
      </c>
      <c r="H1" s="74" t="s">
        <v>8</v>
      </c>
      <c r="I1" s="74" t="s">
        <v>9</v>
      </c>
      <c r="J1" s="74" t="s">
        <v>10</v>
      </c>
      <c r="K1" s="74" t="s">
        <v>11</v>
      </c>
      <c r="L1" s="74" t="s">
        <v>12</v>
      </c>
      <c r="M1" s="74" t="s">
        <v>13</v>
      </c>
      <c r="N1" s="74" t="s">
        <v>14</v>
      </c>
      <c r="O1" s="74" t="s">
        <v>15</v>
      </c>
      <c r="P1" s="74" t="s">
        <v>16</v>
      </c>
      <c r="Q1" s="74" t="s">
        <v>17</v>
      </c>
      <c r="R1" s="74" t="s">
        <v>18</v>
      </c>
      <c r="S1" s="74" t="s">
        <v>19</v>
      </c>
      <c r="T1" s="74" t="s">
        <v>20</v>
      </c>
      <c r="U1" s="74" t="s">
        <v>21</v>
      </c>
      <c r="V1" s="74" t="s">
        <v>22</v>
      </c>
      <c r="W1" s="74" t="s">
        <v>23</v>
      </c>
      <c r="X1" s="74" t="s">
        <v>24</v>
      </c>
      <c r="Y1" s="74" t="s">
        <v>25</v>
      </c>
      <c r="Z1" s="74" t="s">
        <v>26</v>
      </c>
      <c r="AA1" s="100" t="s">
        <v>27</v>
      </c>
      <c r="AB1" s="74" t="s">
        <v>29</v>
      </c>
      <c r="AC1" s="74" t="s">
        <v>30</v>
      </c>
      <c r="AD1" s="74" t="s">
        <v>31</v>
      </c>
      <c r="AE1" s="74" t="s">
        <v>32</v>
      </c>
      <c r="AF1" s="74" t="s">
        <v>33</v>
      </c>
      <c r="AG1" s="74" t="s">
        <v>34</v>
      </c>
      <c r="AH1" s="74" t="s">
        <v>35</v>
      </c>
      <c r="AI1" s="74" t="s">
        <v>36</v>
      </c>
      <c r="AJ1" s="74" t="s">
        <v>37</v>
      </c>
      <c r="AK1" s="74" t="s">
        <v>38</v>
      </c>
      <c r="AL1" s="74" t="s">
        <v>39</v>
      </c>
      <c r="AM1" s="74" t="s">
        <v>40</v>
      </c>
      <c r="AN1" s="74" t="s">
        <v>41</v>
      </c>
      <c r="AO1" s="75" t="s">
        <v>42</v>
      </c>
      <c r="AP1" s="74" t="s">
        <v>43</v>
      </c>
      <c r="AQ1" s="74" t="s">
        <v>44</v>
      </c>
      <c r="AR1" s="74" t="s">
        <v>45</v>
      </c>
      <c r="AS1" s="74" t="s">
        <v>46</v>
      </c>
      <c r="AT1" s="74" t="s">
        <v>47</v>
      </c>
      <c r="AU1" s="74" t="s">
        <v>48</v>
      </c>
      <c r="AV1" s="74" t="s">
        <v>49</v>
      </c>
      <c r="AW1" s="74" t="s">
        <v>50</v>
      </c>
      <c r="AX1" s="74" t="s">
        <v>51</v>
      </c>
      <c r="AY1" s="74" t="s">
        <v>52</v>
      </c>
      <c r="AZ1" s="74" t="s">
        <v>53</v>
      </c>
      <c r="BA1" s="74" t="s">
        <v>54</v>
      </c>
      <c r="BB1" s="74" t="s">
        <v>55</v>
      </c>
      <c r="BC1" s="74" t="s">
        <v>56</v>
      </c>
      <c r="BD1" s="74" t="s">
        <v>57</v>
      </c>
      <c r="BE1" s="74" t="s">
        <v>58</v>
      </c>
      <c r="BF1" s="74" t="s">
        <v>59</v>
      </c>
      <c r="BG1" s="74" t="s">
        <v>60</v>
      </c>
      <c r="BH1" s="74" t="s">
        <v>61</v>
      </c>
      <c r="BI1" s="74" t="s">
        <v>62</v>
      </c>
      <c r="BJ1" s="74" t="s">
        <v>63</v>
      </c>
      <c r="BK1" s="74" t="s">
        <v>64</v>
      </c>
      <c r="BL1" s="74" t="s">
        <v>65</v>
      </c>
      <c r="BM1" s="74" t="s">
        <v>66</v>
      </c>
      <c r="BN1" s="74" t="s">
        <v>67</v>
      </c>
      <c r="BO1" s="74" t="s">
        <v>68</v>
      </c>
      <c r="BP1" s="74" t="s">
        <v>69</v>
      </c>
      <c r="BQ1" s="74" t="s">
        <v>70</v>
      </c>
      <c r="BR1" s="76" t="s">
        <v>71</v>
      </c>
      <c r="BS1" s="74" t="s">
        <v>72</v>
      </c>
      <c r="BT1" s="74" t="s">
        <v>73</v>
      </c>
      <c r="BU1" s="76" t="s">
        <v>74</v>
      </c>
      <c r="BV1" s="74" t="s">
        <v>75</v>
      </c>
      <c r="BW1" s="74" t="s">
        <v>76</v>
      </c>
    </row>
    <row r="2" spans="1:75" s="3" customFormat="1" ht="27.75" customHeight="1" x14ac:dyDescent="0.2">
      <c r="A2" s="46">
        <v>2025</v>
      </c>
      <c r="B2" s="12" t="s">
        <v>456</v>
      </c>
      <c r="C2" s="13" t="str">
        <f ca="1">IF(Tabla202376[[#This Row],[FECHA DE TERMINACIÓN FINAL]]-TODAY()&gt;=15,"VIGENTE",IF(Tabla202376[[#This Row],[FECHA DE TERMINACIÓN FINAL]]-TODAY()&lt;0,"FINALIZADO",IF(Tabla202376[[#This Row],[FECHA DE TERMINACIÓN FINAL]]-TODAY()&lt;=15,"PROXIMO A VENCER")))</f>
        <v>FINALIZADO</v>
      </c>
      <c r="D2" s="12">
        <v>124906</v>
      </c>
      <c r="E2" s="22">
        <v>45645</v>
      </c>
      <c r="F2" s="40" t="s">
        <v>457</v>
      </c>
      <c r="G2" s="40" t="s">
        <v>458</v>
      </c>
      <c r="H2" s="41" t="s">
        <v>459</v>
      </c>
      <c r="I2" s="24" t="s">
        <v>460</v>
      </c>
      <c r="J2" s="51">
        <v>80101600</v>
      </c>
      <c r="K2" s="51" t="s">
        <v>461</v>
      </c>
      <c r="L2" s="51" t="s">
        <v>462</v>
      </c>
      <c r="M2" s="13">
        <v>1040</v>
      </c>
      <c r="N2" s="22">
        <v>45684</v>
      </c>
      <c r="O2" s="12">
        <v>1023</v>
      </c>
      <c r="P2" s="22">
        <v>45687</v>
      </c>
      <c r="Q2" s="13" t="s">
        <v>80</v>
      </c>
      <c r="R2" s="13" t="s">
        <v>81</v>
      </c>
      <c r="S2" s="41" t="s">
        <v>82</v>
      </c>
      <c r="T2" s="13">
        <v>1</v>
      </c>
      <c r="U2" s="13" t="s">
        <v>463</v>
      </c>
      <c r="V2" s="44" t="s">
        <v>83</v>
      </c>
      <c r="W2" s="13" t="s">
        <v>464</v>
      </c>
      <c r="X2" s="40" t="s">
        <v>90</v>
      </c>
      <c r="Y2" s="63">
        <v>79991580</v>
      </c>
      <c r="Z2" s="41" t="s">
        <v>85</v>
      </c>
      <c r="AA2" s="40">
        <v>1033758656</v>
      </c>
      <c r="AB2" s="12" t="s">
        <v>87</v>
      </c>
      <c r="AC2" s="22">
        <v>45686</v>
      </c>
      <c r="AD2" s="29">
        <v>37800000</v>
      </c>
      <c r="AE2" s="22">
        <v>45691</v>
      </c>
      <c r="AF2" s="27">
        <v>45871</v>
      </c>
      <c r="AG2" s="13">
        <v>180</v>
      </c>
      <c r="AH2" s="13">
        <v>6</v>
      </c>
      <c r="AI2" s="45">
        <f>Tabla202376[[#This Row],[VALOR INICIAL DEL CONTRATO]] / Tabla202376[[#This Row],[PLAZO DE EJECUCIÓN MESES ]]</f>
        <v>6300000</v>
      </c>
      <c r="AJ2" s="15"/>
      <c r="AK2" s="15"/>
      <c r="AL2" s="15">
        <v>1</v>
      </c>
      <c r="AM2" s="15">
        <v>1</v>
      </c>
      <c r="AN2" s="15"/>
      <c r="AO2" s="30">
        <v>18900000</v>
      </c>
      <c r="AP2" s="15">
        <v>90</v>
      </c>
      <c r="AQ2" s="15">
        <v>1386</v>
      </c>
      <c r="AR2" s="18">
        <v>45862</v>
      </c>
      <c r="AS2" s="15">
        <v>1448</v>
      </c>
      <c r="AT2" s="18">
        <v>45866</v>
      </c>
      <c r="AU2" s="15"/>
      <c r="AV2" s="15"/>
      <c r="AW2" s="15"/>
      <c r="AX2" s="15"/>
      <c r="AY2" s="15"/>
      <c r="AZ2" s="15"/>
      <c r="BA2" s="15"/>
      <c r="BB2" s="15"/>
      <c r="BC2" s="15"/>
      <c r="BD2" s="15"/>
      <c r="BE2" s="15"/>
      <c r="BF2" s="15"/>
      <c r="BG2" s="15"/>
      <c r="BH2" s="15"/>
      <c r="BI2" s="15"/>
      <c r="BJ2" s="15"/>
      <c r="BK2" s="15"/>
      <c r="BL2" s="15"/>
      <c r="BM2" s="12">
        <f>Tabla202376[[#This Row],[DÍAS PRORROGA 1]]+Tabla202376[[#This Row],[DÍAS PRORROGA  2]]+Tabla202376[[#This Row],[DÍAS PRORROGA 3]]++Tabla202376[[#This Row],[DÍAS PRORROGA 4]]</f>
        <v>90</v>
      </c>
      <c r="BN2" s="25">
        <f>IF(Tabla202376[[#This Row],[NUMERO TOTAL DE ADICIONES]]="NO",0,Tabla202376[[#This Row],[VALOR ADICIÓN 1]]+Tabla202376[[#This Row],[VALOR ADICIÓN 2]]+Tabla202376[[#This Row],[VALOR ADICIÓN 3]]+Tabla202376[[#This Row],[VALOR ADICIÓN 4]])</f>
        <v>18900000</v>
      </c>
      <c r="BO2" s="15"/>
      <c r="BP2" s="27">
        <v>45963</v>
      </c>
      <c r="BQ2" s="20">
        <f>Tabla202376[[#This Row],[VALOR INICIAL DEL CONTRATO]]+Tabla202376[[#This Row],[VALOR ADICIÓN 1]]+Tabla202376[[#This Row],[VALOR ADICIÓN 2]]+Tabla202376[[#This Row],[VALOR ADICIÓN 3]]++Tabla202376[[#This Row],[VALOR ADICIÓN 4]]</f>
        <v>56700000</v>
      </c>
      <c r="BR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 s="11"/>
      <c r="BT2" s="13" t="s">
        <v>465</v>
      </c>
      <c r="BU2" s="13" t="s">
        <v>466</v>
      </c>
      <c r="BV2" s="13" t="s">
        <v>467</v>
      </c>
      <c r="BW2" s="13" t="s">
        <v>468</v>
      </c>
    </row>
    <row r="3" spans="1:75" ht="27.75" customHeight="1" x14ac:dyDescent="0.2">
      <c r="A3" s="46">
        <v>2025</v>
      </c>
      <c r="B3" s="12" t="s">
        <v>456</v>
      </c>
      <c r="C3" s="13" t="str">
        <f ca="1">IF(Tabla202376[[#This Row],[FECHA DE TERMINACIÓN FINAL]]-TODAY()&gt;=15,"VIGENTE",IF(Tabla202376[[#This Row],[FECHA DE TERMINACIÓN FINAL]]-TODAY()&lt;0,"FINALIZADO",IF(Tabla202376[[#This Row],[FECHA DE TERMINACIÓN FINAL]]-TODAY()&lt;=15,"PROXIMO A VENCER")))</f>
        <v>FINALIZADO</v>
      </c>
      <c r="D3" s="12">
        <v>124906</v>
      </c>
      <c r="E3" s="22">
        <v>45645</v>
      </c>
      <c r="F3" s="40" t="s">
        <v>457</v>
      </c>
      <c r="G3" s="40" t="s">
        <v>469</v>
      </c>
      <c r="H3" s="41" t="s">
        <v>93</v>
      </c>
      <c r="I3" s="24" t="s">
        <v>460</v>
      </c>
      <c r="J3" s="51">
        <v>80101600</v>
      </c>
      <c r="K3" s="51" t="s">
        <v>461</v>
      </c>
      <c r="L3" s="51" t="s">
        <v>470</v>
      </c>
      <c r="M3" s="13">
        <v>1040</v>
      </c>
      <c r="N3" s="22">
        <v>45684</v>
      </c>
      <c r="O3" s="15">
        <v>1022</v>
      </c>
      <c r="P3" s="22">
        <v>45687</v>
      </c>
      <c r="Q3" s="13" t="s">
        <v>80</v>
      </c>
      <c r="R3" s="13" t="s">
        <v>81</v>
      </c>
      <c r="S3" s="41" t="s">
        <v>82</v>
      </c>
      <c r="T3" s="13">
        <v>1</v>
      </c>
      <c r="U3" s="13" t="s">
        <v>463</v>
      </c>
      <c r="V3" s="44" t="s">
        <v>83</v>
      </c>
      <c r="W3" s="13" t="s">
        <v>464</v>
      </c>
      <c r="X3" s="40" t="s">
        <v>90</v>
      </c>
      <c r="Y3" s="63">
        <v>1053344353</v>
      </c>
      <c r="Z3" s="41" t="s">
        <v>91</v>
      </c>
      <c r="AA3" s="41">
        <v>1022992140</v>
      </c>
      <c r="AB3" s="12" t="s">
        <v>87</v>
      </c>
      <c r="AC3" s="22">
        <v>45686</v>
      </c>
      <c r="AD3" s="29">
        <v>37800000</v>
      </c>
      <c r="AE3" s="22">
        <v>45691</v>
      </c>
      <c r="AF3" s="27">
        <v>45871</v>
      </c>
      <c r="AG3" s="13">
        <v>180</v>
      </c>
      <c r="AH3" s="13">
        <v>6</v>
      </c>
      <c r="AI3" s="45">
        <f>Tabla202376[[#This Row],[VALOR INICIAL DEL CONTRATO]] / Tabla202376[[#This Row],[PLAZO DE EJECUCIÓN MESES ]]</f>
        <v>6300000</v>
      </c>
      <c r="AJ3" s="15" t="s">
        <v>471</v>
      </c>
      <c r="AK3" s="15" t="s">
        <v>471</v>
      </c>
      <c r="AL3" s="15">
        <v>1</v>
      </c>
      <c r="AM3" s="15">
        <v>1</v>
      </c>
      <c r="AN3" s="15"/>
      <c r="AO3" s="30">
        <v>18900000</v>
      </c>
      <c r="AP3" s="15">
        <v>90</v>
      </c>
      <c r="AQ3" s="15">
        <v>1367</v>
      </c>
      <c r="AR3" s="18">
        <v>45861</v>
      </c>
      <c r="AS3" s="15">
        <v>1446</v>
      </c>
      <c r="AT3" s="18">
        <v>45866</v>
      </c>
      <c r="AU3" s="15"/>
      <c r="AV3" s="15"/>
      <c r="AW3" s="15"/>
      <c r="AX3" s="15"/>
      <c r="AY3" s="15"/>
      <c r="AZ3" s="15"/>
      <c r="BA3" s="15"/>
      <c r="BB3" s="15"/>
      <c r="BC3" s="15"/>
      <c r="BD3" s="15"/>
      <c r="BE3" s="15"/>
      <c r="BF3" s="15"/>
      <c r="BG3" s="15"/>
      <c r="BH3" s="15"/>
      <c r="BI3" s="15"/>
      <c r="BJ3" s="15"/>
      <c r="BK3" s="15"/>
      <c r="BL3" s="15"/>
      <c r="BM3" s="12">
        <f>Tabla202376[[#This Row],[DÍAS PRORROGA 1]]+Tabla202376[[#This Row],[DÍAS PRORROGA  2]]+Tabla202376[[#This Row],[DÍAS PRORROGA 3]]++Tabla202376[[#This Row],[DÍAS PRORROGA 4]]</f>
        <v>90</v>
      </c>
      <c r="BN3" s="25">
        <f>IF(Tabla202376[[#This Row],[NUMERO TOTAL DE ADICIONES]]="NO",0,Tabla202376[[#This Row],[VALOR ADICIÓN 1]]+Tabla202376[[#This Row],[VALOR ADICIÓN 2]]+Tabla202376[[#This Row],[VALOR ADICIÓN 3]]+Tabla202376[[#This Row],[VALOR ADICIÓN 4]])</f>
        <v>18900000</v>
      </c>
      <c r="BO3" s="15" t="s">
        <v>471</v>
      </c>
      <c r="BP3" s="22">
        <v>45963</v>
      </c>
      <c r="BQ3" s="20">
        <f>Tabla202376[[#This Row],[VALOR INICIAL DEL CONTRATO]]+Tabla202376[[#This Row],[VALOR ADICIÓN 1]]+Tabla202376[[#This Row],[VALOR ADICIÓN 2]]+Tabla202376[[#This Row],[VALOR ADICIÓN 3]]++Tabla202376[[#This Row],[VALOR ADICIÓN 4]]</f>
        <v>56700000</v>
      </c>
      <c r="BR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 s="21"/>
      <c r="BT3" s="13" t="s">
        <v>472</v>
      </c>
      <c r="BU3" s="13" t="s">
        <v>466</v>
      </c>
      <c r="BV3" s="13" t="s">
        <v>467</v>
      </c>
      <c r="BW3" s="13" t="s">
        <v>468</v>
      </c>
    </row>
    <row r="4" spans="1:75" ht="27.75" customHeight="1" x14ac:dyDescent="0.2">
      <c r="A4" s="12">
        <v>2025</v>
      </c>
      <c r="B4" s="12" t="s">
        <v>456</v>
      </c>
      <c r="C4" s="13" t="str">
        <f ca="1">IF(Tabla202376[[#This Row],[FECHA DE TERMINACIÓN FINAL]]-TODAY()&gt;=15,"VIGENTE",IF(Tabla202376[[#This Row],[FECHA DE TERMINACIÓN FINAL]]-TODAY()&lt;0,"FINALIZADO",IF(Tabla202376[[#This Row],[FECHA DE TERMINACIÓN FINAL]]-TODAY()&lt;=15,"PROXIMO A VENCER")))</f>
        <v>FINALIZADO</v>
      </c>
      <c r="D4" s="12">
        <v>124906</v>
      </c>
      <c r="E4" s="22">
        <v>45645</v>
      </c>
      <c r="F4" s="40" t="s">
        <v>457</v>
      </c>
      <c r="G4" s="40" t="s">
        <v>473</v>
      </c>
      <c r="H4" s="41" t="s">
        <v>92</v>
      </c>
      <c r="I4" s="24" t="s">
        <v>460</v>
      </c>
      <c r="J4" s="51">
        <v>80101600</v>
      </c>
      <c r="K4" s="51" t="s">
        <v>461</v>
      </c>
      <c r="L4" s="51" t="s">
        <v>474</v>
      </c>
      <c r="M4" s="13">
        <v>1040</v>
      </c>
      <c r="N4" s="22">
        <v>45684</v>
      </c>
      <c r="O4" s="12">
        <v>1024</v>
      </c>
      <c r="P4" s="22">
        <v>45687</v>
      </c>
      <c r="Q4" s="13" t="s">
        <v>80</v>
      </c>
      <c r="R4" s="13" t="s">
        <v>81</v>
      </c>
      <c r="S4" s="41" t="s">
        <v>82</v>
      </c>
      <c r="T4" s="13">
        <v>1</v>
      </c>
      <c r="U4" s="13" t="s">
        <v>463</v>
      </c>
      <c r="V4" s="44" t="s">
        <v>83</v>
      </c>
      <c r="W4" s="41" t="s">
        <v>464</v>
      </c>
      <c r="X4" s="40" t="s">
        <v>90</v>
      </c>
      <c r="Y4" s="63">
        <v>1026295315</v>
      </c>
      <c r="Z4" s="41" t="s">
        <v>91</v>
      </c>
      <c r="AA4" s="41">
        <v>1022992140</v>
      </c>
      <c r="AB4" s="12" t="s">
        <v>87</v>
      </c>
      <c r="AC4" s="22">
        <v>45686</v>
      </c>
      <c r="AD4" s="29">
        <v>37800000</v>
      </c>
      <c r="AE4" s="22">
        <v>45691</v>
      </c>
      <c r="AF4" s="27">
        <v>45871</v>
      </c>
      <c r="AG4" s="13">
        <v>180</v>
      </c>
      <c r="AH4" s="13">
        <v>6</v>
      </c>
      <c r="AI4" s="29">
        <f>Tabla202376[[#This Row],[VALOR INICIAL DEL CONTRATO]] / Tabla202376[[#This Row],[PLAZO DE EJECUCIÓN MESES ]]</f>
        <v>6300000</v>
      </c>
      <c r="AJ4" s="12"/>
      <c r="AK4" s="12"/>
      <c r="AL4" s="12">
        <v>2</v>
      </c>
      <c r="AM4" s="12">
        <v>2</v>
      </c>
      <c r="AN4" s="12"/>
      <c r="AO4" s="31">
        <v>12600000</v>
      </c>
      <c r="AP4" s="12">
        <v>60</v>
      </c>
      <c r="AQ4" s="12">
        <v>1411</v>
      </c>
      <c r="AR4" s="22">
        <v>45863</v>
      </c>
      <c r="AS4" s="15">
        <v>1461</v>
      </c>
      <c r="AT4" s="18">
        <v>45868</v>
      </c>
      <c r="AU4" s="31">
        <v>6300000</v>
      </c>
      <c r="AV4" s="12">
        <v>30</v>
      </c>
      <c r="AW4" s="12">
        <v>1727</v>
      </c>
      <c r="AX4" s="22">
        <v>45925</v>
      </c>
      <c r="AY4" s="68">
        <v>1764</v>
      </c>
      <c r="AZ4" s="94">
        <v>45930</v>
      </c>
      <c r="BA4" s="12"/>
      <c r="BB4" s="12"/>
      <c r="BC4" s="12"/>
      <c r="BD4" s="12"/>
      <c r="BE4" s="12"/>
      <c r="BF4" s="12"/>
      <c r="BG4" s="12"/>
      <c r="BH4" s="12"/>
      <c r="BI4" s="12"/>
      <c r="BJ4" s="12"/>
      <c r="BK4" s="12"/>
      <c r="BL4" s="12"/>
      <c r="BM4" s="12">
        <f>Tabla202376[[#This Row],[DÍAS PRORROGA 1]]+Tabla202376[[#This Row],[DÍAS PRORROGA  2]]+Tabla202376[[#This Row],[DÍAS PRORROGA 3]]++Tabla202376[[#This Row],[DÍAS PRORROGA 4]]</f>
        <v>90</v>
      </c>
      <c r="BN4" s="25">
        <f>IF(Tabla202376[[#This Row],[NUMERO TOTAL DE ADICIONES]]="NO",0,Tabla202376[[#This Row],[VALOR ADICIÓN 1]]+Tabla202376[[#This Row],[VALOR ADICIÓN 2]]+Tabla202376[[#This Row],[VALOR ADICIÓN 3]]+Tabla202376[[#This Row],[VALOR ADICIÓN 4]])</f>
        <v>18900000</v>
      </c>
      <c r="BO4" s="12"/>
      <c r="BP4" s="22">
        <v>45963</v>
      </c>
      <c r="BQ4" s="20">
        <f>Tabla202376[[#This Row],[VALOR INICIAL DEL CONTRATO]]+Tabla202376[[#This Row],[VALOR ADICIÓN 1]]+Tabla202376[[#This Row],[VALOR ADICIÓN 2]]+Tabla202376[[#This Row],[VALOR ADICIÓN 3]]++Tabla202376[[#This Row],[VALOR ADICIÓN 4]]</f>
        <v>56700000</v>
      </c>
      <c r="BR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 s="26"/>
      <c r="BT4" s="13" t="s">
        <v>475</v>
      </c>
      <c r="BU4" s="13" t="s">
        <v>466</v>
      </c>
      <c r="BV4" s="13" t="s">
        <v>467</v>
      </c>
      <c r="BW4" s="13" t="s">
        <v>468</v>
      </c>
    </row>
    <row r="5" spans="1:75" ht="27.75" customHeight="1" x14ac:dyDescent="0.2">
      <c r="A5" s="12">
        <v>2025</v>
      </c>
      <c r="B5" s="12" t="s">
        <v>456</v>
      </c>
      <c r="C5" s="13" t="str">
        <f ca="1">IF(Tabla202376[[#This Row],[FECHA DE TERMINACIÓN FINAL]]-TODAY()&gt;=15,"VIGENTE",IF(Tabla202376[[#This Row],[FECHA DE TERMINACIÓN FINAL]]-TODAY()&lt;0,"FINALIZADO",IF(Tabla202376[[#This Row],[FECHA DE TERMINACIÓN FINAL]]-TODAY()&lt;=15,"PROXIMO A VENCER")))</f>
        <v>FINALIZADO</v>
      </c>
      <c r="D5" s="12">
        <v>124906</v>
      </c>
      <c r="E5" s="22">
        <v>45645</v>
      </c>
      <c r="F5" s="40" t="s">
        <v>457</v>
      </c>
      <c r="G5" s="40" t="s">
        <v>476</v>
      </c>
      <c r="H5" s="41" t="s">
        <v>477</v>
      </c>
      <c r="I5" s="24" t="s">
        <v>460</v>
      </c>
      <c r="J5" s="51">
        <v>80101600</v>
      </c>
      <c r="K5" s="51" t="s">
        <v>461</v>
      </c>
      <c r="L5" s="51" t="s">
        <v>478</v>
      </c>
      <c r="M5" s="13">
        <v>1040</v>
      </c>
      <c r="N5" s="22">
        <v>45684</v>
      </c>
      <c r="O5" s="12">
        <v>1025</v>
      </c>
      <c r="P5" s="22">
        <v>45687</v>
      </c>
      <c r="Q5" s="13" t="s">
        <v>80</v>
      </c>
      <c r="R5" s="13" t="s">
        <v>81</v>
      </c>
      <c r="S5" s="41" t="s">
        <v>82</v>
      </c>
      <c r="T5" s="13">
        <v>1</v>
      </c>
      <c r="U5" s="13" t="s">
        <v>463</v>
      </c>
      <c r="V5" s="44" t="s">
        <v>83</v>
      </c>
      <c r="W5" s="68" t="s">
        <v>464</v>
      </c>
      <c r="X5" s="77" t="s">
        <v>90</v>
      </c>
      <c r="Y5" s="77" t="s">
        <v>479</v>
      </c>
      <c r="Z5" s="41" t="s">
        <v>91</v>
      </c>
      <c r="AA5" s="41">
        <v>1022992140</v>
      </c>
      <c r="AB5" s="12" t="s">
        <v>87</v>
      </c>
      <c r="AC5" s="22">
        <v>45686</v>
      </c>
      <c r="AD5" s="29">
        <v>37800000</v>
      </c>
      <c r="AE5" s="22">
        <v>45687</v>
      </c>
      <c r="AF5" s="27">
        <v>45867</v>
      </c>
      <c r="AG5" s="13">
        <v>180</v>
      </c>
      <c r="AH5" s="13">
        <v>6</v>
      </c>
      <c r="AI5" s="29">
        <f>Tabla202376[[#This Row],[VALOR INICIAL DEL CONTRATO]] / Tabla202376[[#This Row],[PLAZO DE EJECUCIÓN MESES ]]</f>
        <v>6300000</v>
      </c>
      <c r="AJ5" s="12"/>
      <c r="AK5" s="12"/>
      <c r="AL5" s="12">
        <v>2</v>
      </c>
      <c r="AM5" s="12">
        <v>2</v>
      </c>
      <c r="AN5" s="12"/>
      <c r="AO5" s="31">
        <v>12600000</v>
      </c>
      <c r="AP5" s="12">
        <v>60</v>
      </c>
      <c r="AQ5" s="12">
        <v>1412</v>
      </c>
      <c r="AR5" s="22">
        <v>45863</v>
      </c>
      <c r="AS5" s="15">
        <v>1462</v>
      </c>
      <c r="AT5" s="18">
        <v>45868</v>
      </c>
      <c r="AU5" s="31">
        <v>6300000</v>
      </c>
      <c r="AV5" s="12">
        <v>30</v>
      </c>
      <c r="AW5" s="12">
        <v>1725</v>
      </c>
      <c r="AX5" s="22">
        <v>45923</v>
      </c>
      <c r="AY5" s="68">
        <v>1748</v>
      </c>
      <c r="AZ5" s="94">
        <v>45925</v>
      </c>
      <c r="BA5" s="12"/>
      <c r="BB5" s="12"/>
      <c r="BC5" s="12"/>
      <c r="BD5" s="12"/>
      <c r="BE5" s="12"/>
      <c r="BF5" s="12"/>
      <c r="BG5" s="12"/>
      <c r="BH5" s="12"/>
      <c r="BI5" s="12"/>
      <c r="BJ5" s="12"/>
      <c r="BK5" s="12"/>
      <c r="BL5" s="12"/>
      <c r="BM5" s="12">
        <f>Tabla202376[[#This Row],[DÍAS PRORROGA 1]]+Tabla202376[[#This Row],[DÍAS PRORROGA  2]]+Tabla202376[[#This Row],[DÍAS PRORROGA 3]]++Tabla202376[[#This Row],[DÍAS PRORROGA 4]]</f>
        <v>90</v>
      </c>
      <c r="BN5" s="25">
        <f>IF(Tabla202376[[#This Row],[NUMERO TOTAL DE ADICIONES]]="NO",0,Tabla202376[[#This Row],[VALOR ADICIÓN 1]]+Tabla202376[[#This Row],[VALOR ADICIÓN 2]]+Tabla202376[[#This Row],[VALOR ADICIÓN 3]]+Tabla202376[[#This Row],[VALOR ADICIÓN 4]])</f>
        <v>18900000</v>
      </c>
      <c r="BO5" s="12"/>
      <c r="BP5" s="27">
        <v>45959</v>
      </c>
      <c r="BQ5" s="20">
        <f>Tabla202376[[#This Row],[VALOR INICIAL DEL CONTRATO]]+Tabla202376[[#This Row],[VALOR ADICIÓN 1]]+Tabla202376[[#This Row],[VALOR ADICIÓN 2]]+Tabla202376[[#This Row],[VALOR ADICIÓN 3]]++Tabla202376[[#This Row],[VALOR ADICIÓN 4]]</f>
        <v>56700000</v>
      </c>
      <c r="BR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 s="26"/>
      <c r="BT5" s="13" t="s">
        <v>480</v>
      </c>
      <c r="BU5" s="13" t="s">
        <v>466</v>
      </c>
      <c r="BV5" s="13" t="s">
        <v>467</v>
      </c>
      <c r="BW5" s="13" t="s">
        <v>468</v>
      </c>
    </row>
    <row r="6" spans="1:75" ht="27.75" customHeight="1" x14ac:dyDescent="0.2">
      <c r="A6" s="12">
        <v>2025</v>
      </c>
      <c r="B6" s="12" t="s">
        <v>456</v>
      </c>
      <c r="C6" s="13" t="str">
        <f ca="1">IF(Tabla202376[[#This Row],[FECHA DE TERMINACIÓN FINAL]]-TODAY()&gt;=15,"VIGENTE",IF(Tabla202376[[#This Row],[FECHA DE TERMINACIÓN FINAL]]-TODAY()&lt;0,"FINALIZADO",IF(Tabla202376[[#This Row],[FECHA DE TERMINACIÓN FINAL]]-TODAY()&lt;=15,"PROXIMO A VENCER")))</f>
        <v>FINALIZADO</v>
      </c>
      <c r="D6" s="23" t="s">
        <v>481</v>
      </c>
      <c r="E6" s="27">
        <v>45647</v>
      </c>
      <c r="F6" s="40" t="s">
        <v>482</v>
      </c>
      <c r="G6" s="40" t="s">
        <v>483</v>
      </c>
      <c r="H6" s="13" t="s">
        <v>309</v>
      </c>
      <c r="I6" s="24" t="s">
        <v>484</v>
      </c>
      <c r="J6" s="51">
        <v>80101500</v>
      </c>
      <c r="K6" s="51" t="s">
        <v>486</v>
      </c>
      <c r="L6" s="51" t="s">
        <v>487</v>
      </c>
      <c r="M6" s="12">
        <v>1013</v>
      </c>
      <c r="N6" s="22">
        <v>45684</v>
      </c>
      <c r="O6" s="12">
        <v>1027</v>
      </c>
      <c r="P6" s="22">
        <v>45688</v>
      </c>
      <c r="Q6" s="13" t="s">
        <v>201</v>
      </c>
      <c r="R6" s="13" t="s">
        <v>81</v>
      </c>
      <c r="S6" s="41" t="s">
        <v>82</v>
      </c>
      <c r="T6" s="13">
        <v>1</v>
      </c>
      <c r="U6" s="13" t="s">
        <v>488</v>
      </c>
      <c r="V6" s="12" t="s">
        <v>83</v>
      </c>
      <c r="W6" s="68" t="s">
        <v>464</v>
      </c>
      <c r="X6" s="12" t="s">
        <v>204</v>
      </c>
      <c r="Y6" s="77">
        <v>80126283</v>
      </c>
      <c r="Z6" s="38" t="s">
        <v>126</v>
      </c>
      <c r="AA6" s="38">
        <v>79486884</v>
      </c>
      <c r="AB6" s="12" t="s">
        <v>87</v>
      </c>
      <c r="AC6" s="22">
        <v>45687</v>
      </c>
      <c r="AD6" s="29">
        <v>50400000</v>
      </c>
      <c r="AE6" s="22">
        <v>45692</v>
      </c>
      <c r="AF6" s="22">
        <v>45872</v>
      </c>
      <c r="AG6" s="13">
        <v>180</v>
      </c>
      <c r="AH6" s="12">
        <v>6</v>
      </c>
      <c r="AI6" s="29">
        <f>Tabla202376[[#This Row],[VALOR INICIAL DEL CONTRATO]] / Tabla202376[[#This Row],[PLAZO DE EJECUCIÓN MESES ]]</f>
        <v>8400000</v>
      </c>
      <c r="AJ6" s="12"/>
      <c r="AK6" s="12"/>
      <c r="AL6" s="12">
        <v>1</v>
      </c>
      <c r="AM6" s="12">
        <v>1</v>
      </c>
      <c r="AN6" s="12"/>
      <c r="AO6" s="31">
        <v>25200000</v>
      </c>
      <c r="AP6" s="12">
        <v>90</v>
      </c>
      <c r="AQ6" s="12">
        <v>1399</v>
      </c>
      <c r="AR6" s="22">
        <v>45863</v>
      </c>
      <c r="AS6" s="12">
        <v>1523</v>
      </c>
      <c r="AT6" s="22">
        <v>45874</v>
      </c>
      <c r="AU6" s="12"/>
      <c r="AV6" s="12"/>
      <c r="AW6" s="12"/>
      <c r="AX6" s="12"/>
      <c r="AY6" s="12"/>
      <c r="AZ6" s="12"/>
      <c r="BA6" s="12"/>
      <c r="BB6" s="12"/>
      <c r="BC6" s="12"/>
      <c r="BD6" s="12"/>
      <c r="BE6" s="12"/>
      <c r="BF6" s="12"/>
      <c r="BG6" s="12"/>
      <c r="BH6" s="12"/>
      <c r="BI6" s="12"/>
      <c r="BJ6" s="12"/>
      <c r="BK6" s="12"/>
      <c r="BL6" s="12"/>
      <c r="BM6" s="12">
        <f>Tabla202376[[#This Row],[DÍAS PRORROGA 1]]+Tabla202376[[#This Row],[DÍAS PRORROGA  2]]+Tabla202376[[#This Row],[DÍAS PRORROGA 3]]++Tabla202376[[#This Row],[DÍAS PRORROGA 4]]</f>
        <v>90</v>
      </c>
      <c r="BN6" s="25">
        <f>IF(Tabla202376[[#This Row],[NUMERO TOTAL DE ADICIONES]]="NO",0,Tabla202376[[#This Row],[VALOR ADICIÓN 1]]+Tabla202376[[#This Row],[VALOR ADICIÓN 2]]+Tabla202376[[#This Row],[VALOR ADICIÓN 3]]+Tabla202376[[#This Row],[VALOR ADICIÓN 4]])</f>
        <v>25200000</v>
      </c>
      <c r="BO6" s="12"/>
      <c r="BP6" s="22">
        <v>45964</v>
      </c>
      <c r="BQ6" s="20">
        <f>Tabla202376[[#This Row],[VALOR INICIAL DEL CONTRATO]]+Tabla202376[[#This Row],[VALOR ADICIÓN 1]]+Tabla202376[[#This Row],[VALOR ADICIÓN 2]]+Tabla202376[[#This Row],[VALOR ADICIÓN 3]]++Tabla202376[[#This Row],[VALOR ADICIÓN 4]]</f>
        <v>75600000</v>
      </c>
      <c r="BR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 s="26"/>
      <c r="BT6" s="13" t="s">
        <v>489</v>
      </c>
      <c r="BU6" s="13" t="s">
        <v>490</v>
      </c>
      <c r="BV6" s="13" t="s">
        <v>491</v>
      </c>
      <c r="BW6" s="13" t="s">
        <v>492</v>
      </c>
    </row>
    <row r="7" spans="1:75" ht="27.75" customHeight="1" x14ac:dyDescent="0.2">
      <c r="A7" s="12">
        <v>2025</v>
      </c>
      <c r="B7" s="12" t="s">
        <v>456</v>
      </c>
      <c r="C7" s="13" t="str">
        <f ca="1">IF(Tabla202376[[#This Row],[FECHA DE TERMINACIÓN FINAL]]-TODAY()&gt;=15,"VIGENTE",IF(Tabla202376[[#This Row],[FECHA DE TERMINACIÓN FINAL]]-TODAY()&lt;0,"FINALIZADO",IF(Tabla202376[[#This Row],[FECHA DE TERMINACIÓN FINAL]]-TODAY()&lt;=15,"PROXIMO A VENCER")))</f>
        <v>FINALIZADO</v>
      </c>
      <c r="D7" s="12">
        <v>124819</v>
      </c>
      <c r="E7" s="22">
        <v>45645</v>
      </c>
      <c r="F7" s="49" t="s">
        <v>493</v>
      </c>
      <c r="G7" s="49" t="s">
        <v>494</v>
      </c>
      <c r="H7" s="13" t="s">
        <v>271</v>
      </c>
      <c r="I7" s="24" t="s">
        <v>495</v>
      </c>
      <c r="J7" s="51">
        <v>80101600</v>
      </c>
      <c r="K7" s="51" t="s">
        <v>496</v>
      </c>
      <c r="L7" s="51" t="s">
        <v>497</v>
      </c>
      <c r="M7" s="12">
        <v>1039</v>
      </c>
      <c r="N7" s="22">
        <v>45684</v>
      </c>
      <c r="O7" s="12">
        <v>1029</v>
      </c>
      <c r="P7" s="22">
        <v>45688</v>
      </c>
      <c r="Q7" s="13" t="s">
        <v>80</v>
      </c>
      <c r="R7" s="13" t="s">
        <v>81</v>
      </c>
      <c r="S7" s="51" t="s">
        <v>82</v>
      </c>
      <c r="T7" s="13">
        <v>1</v>
      </c>
      <c r="U7" s="13" t="s">
        <v>498</v>
      </c>
      <c r="V7" s="12"/>
      <c r="W7" s="68" t="s">
        <v>83</v>
      </c>
      <c r="X7" s="77" t="s">
        <v>90</v>
      </c>
      <c r="Y7" s="101">
        <v>52777050</v>
      </c>
      <c r="Z7" s="51" t="s">
        <v>85</v>
      </c>
      <c r="AA7" s="49">
        <v>1033758656</v>
      </c>
      <c r="AB7" s="12" t="s">
        <v>87</v>
      </c>
      <c r="AC7" s="22">
        <v>45687</v>
      </c>
      <c r="AD7" s="29">
        <v>42120000</v>
      </c>
      <c r="AE7" s="22">
        <v>45691</v>
      </c>
      <c r="AF7" s="22">
        <v>45871</v>
      </c>
      <c r="AG7" s="13">
        <v>180</v>
      </c>
      <c r="AH7" s="12">
        <v>6</v>
      </c>
      <c r="AI7" s="29">
        <f>Tabla202376[[#This Row],[VALOR INICIAL DEL CONTRATO]] / Tabla202376[[#This Row],[PLAZO DE EJECUCIÓN MESES ]]</f>
        <v>7020000</v>
      </c>
      <c r="AJ7" s="12"/>
      <c r="AK7" s="12"/>
      <c r="AL7" s="12">
        <v>1</v>
      </c>
      <c r="AM7" s="12">
        <v>1</v>
      </c>
      <c r="AN7" s="12"/>
      <c r="AO7" s="31">
        <v>21060000</v>
      </c>
      <c r="AP7" s="12">
        <v>90</v>
      </c>
      <c r="AQ7" s="12">
        <v>1316</v>
      </c>
      <c r="AR7" s="22">
        <v>45856</v>
      </c>
      <c r="AS7" s="15">
        <v>1434</v>
      </c>
      <c r="AT7" s="18">
        <v>45863</v>
      </c>
      <c r="AU7" s="12"/>
      <c r="AV7" s="12"/>
      <c r="AW7" s="12"/>
      <c r="AX7" s="12"/>
      <c r="AY7" s="12"/>
      <c r="AZ7" s="12"/>
      <c r="BA7" s="12"/>
      <c r="BB7" s="12"/>
      <c r="BC7" s="12"/>
      <c r="BD7" s="12"/>
      <c r="BE7" s="12"/>
      <c r="BF7" s="12"/>
      <c r="BG7" s="12"/>
      <c r="BH7" s="12"/>
      <c r="BI7" s="12"/>
      <c r="BJ7" s="12"/>
      <c r="BK7" s="12"/>
      <c r="BL7" s="12"/>
      <c r="BM7" s="12">
        <f>Tabla202376[[#This Row],[DÍAS PRORROGA 1]]+Tabla202376[[#This Row],[DÍAS PRORROGA  2]]+Tabla202376[[#This Row],[DÍAS PRORROGA 3]]++Tabla202376[[#This Row],[DÍAS PRORROGA 4]]</f>
        <v>90</v>
      </c>
      <c r="BN7" s="25">
        <f>IF(Tabla202376[[#This Row],[NUMERO TOTAL DE ADICIONES]]="NO",0,Tabla202376[[#This Row],[VALOR ADICIÓN 1]]+Tabla202376[[#This Row],[VALOR ADICIÓN 2]]+Tabla202376[[#This Row],[VALOR ADICIÓN 3]]+Tabla202376[[#This Row],[VALOR ADICIÓN 4]])</f>
        <v>21060000</v>
      </c>
      <c r="BO7" s="12"/>
      <c r="BP7" s="22">
        <v>45963</v>
      </c>
      <c r="BQ7" s="20">
        <f>Tabla202376[[#This Row],[VALOR INICIAL DEL CONTRATO]]+Tabla202376[[#This Row],[VALOR ADICIÓN 1]]+Tabla202376[[#This Row],[VALOR ADICIÓN 2]]+Tabla202376[[#This Row],[VALOR ADICIÓN 3]]++Tabla202376[[#This Row],[VALOR ADICIÓN 4]]</f>
        <v>63180000</v>
      </c>
      <c r="BR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 s="26"/>
      <c r="BT7" s="13" t="s">
        <v>499</v>
      </c>
      <c r="BU7" s="13" t="s">
        <v>500</v>
      </c>
      <c r="BV7" s="13" t="s">
        <v>501</v>
      </c>
      <c r="BW7" s="13" t="s">
        <v>88</v>
      </c>
    </row>
    <row r="8" spans="1:75" ht="27.75" customHeight="1" x14ac:dyDescent="0.2">
      <c r="A8" s="12">
        <v>2025</v>
      </c>
      <c r="B8" s="12" t="s">
        <v>456</v>
      </c>
      <c r="C8" s="13" t="str">
        <f ca="1">IF(Tabla202376[[#This Row],[FECHA DE TERMINACIÓN FINAL]]-TODAY()&gt;=15,"VIGENTE",IF(Tabla202376[[#This Row],[FECHA DE TERMINACIÓN FINAL]]-TODAY()&lt;0,"FINALIZADO",IF(Tabla202376[[#This Row],[FECHA DE TERMINACIÓN FINAL]]-TODAY()&lt;=15,"PROXIMO A VENCER")))</f>
        <v>FINALIZADO</v>
      </c>
      <c r="D8" s="12">
        <v>124819</v>
      </c>
      <c r="E8" s="22">
        <v>45645</v>
      </c>
      <c r="F8" s="40" t="s">
        <v>493</v>
      </c>
      <c r="G8" s="40" t="s">
        <v>502</v>
      </c>
      <c r="H8" s="13" t="s">
        <v>79</v>
      </c>
      <c r="I8" s="34" t="s">
        <v>495</v>
      </c>
      <c r="J8" s="51">
        <v>80101600</v>
      </c>
      <c r="K8" s="51" t="s">
        <v>496</v>
      </c>
      <c r="L8" s="51" t="s">
        <v>503</v>
      </c>
      <c r="M8" s="12">
        <v>1039</v>
      </c>
      <c r="N8" s="22">
        <v>45684</v>
      </c>
      <c r="O8" s="12">
        <v>1026</v>
      </c>
      <c r="P8" s="22">
        <v>45688</v>
      </c>
      <c r="Q8" s="13" t="s">
        <v>80</v>
      </c>
      <c r="R8" s="13" t="s">
        <v>81</v>
      </c>
      <c r="S8" s="41" t="s">
        <v>82</v>
      </c>
      <c r="T8" s="13">
        <v>1</v>
      </c>
      <c r="U8" s="13" t="s">
        <v>498</v>
      </c>
      <c r="V8" s="12" t="s">
        <v>83</v>
      </c>
      <c r="W8" s="68" t="s">
        <v>464</v>
      </c>
      <c r="X8" s="77" t="s">
        <v>90</v>
      </c>
      <c r="Y8" s="77">
        <v>1055963762</v>
      </c>
      <c r="Z8" s="41" t="s">
        <v>91</v>
      </c>
      <c r="AA8" s="41">
        <v>1022992140</v>
      </c>
      <c r="AB8" s="12" t="s">
        <v>87</v>
      </c>
      <c r="AC8" s="22">
        <v>45687</v>
      </c>
      <c r="AD8" s="29">
        <v>42120000</v>
      </c>
      <c r="AE8" s="22">
        <v>45692</v>
      </c>
      <c r="AF8" s="22">
        <v>45872</v>
      </c>
      <c r="AG8" s="13">
        <v>180</v>
      </c>
      <c r="AH8" s="12">
        <v>6</v>
      </c>
      <c r="AI8" s="29">
        <f>Tabla202376[[#This Row],[VALOR INICIAL DEL CONTRATO]] / Tabla202376[[#This Row],[PLAZO DE EJECUCIÓN MESES ]]</f>
        <v>7020000</v>
      </c>
      <c r="AJ8" s="12"/>
      <c r="AK8" s="12"/>
      <c r="AL8" s="12">
        <v>2</v>
      </c>
      <c r="AM8" s="12">
        <v>2</v>
      </c>
      <c r="AN8" s="12"/>
      <c r="AO8" s="31">
        <v>14040000</v>
      </c>
      <c r="AP8" s="12">
        <v>60</v>
      </c>
      <c r="AQ8" s="12">
        <v>1414</v>
      </c>
      <c r="AR8" s="22">
        <v>45863</v>
      </c>
      <c r="AS8" s="15">
        <v>1465</v>
      </c>
      <c r="AT8" s="18">
        <v>45868</v>
      </c>
      <c r="AU8" s="31">
        <v>7020000</v>
      </c>
      <c r="AV8" s="12">
        <v>30</v>
      </c>
      <c r="AW8" s="12">
        <v>1731</v>
      </c>
      <c r="AX8" s="22">
        <v>45930</v>
      </c>
      <c r="AY8" s="12">
        <v>1781</v>
      </c>
      <c r="AZ8" s="22">
        <v>45933</v>
      </c>
      <c r="BA8" s="12"/>
      <c r="BB8" s="12"/>
      <c r="BC8" s="12"/>
      <c r="BD8" s="12"/>
      <c r="BE8" s="12"/>
      <c r="BF8" s="12"/>
      <c r="BG8" s="12"/>
      <c r="BH8" s="12"/>
      <c r="BI8" s="12"/>
      <c r="BJ8" s="12"/>
      <c r="BK8" s="12"/>
      <c r="BL8" s="12"/>
      <c r="BM8" s="12">
        <f>Tabla202376[[#This Row],[DÍAS PRORROGA 1]]+Tabla202376[[#This Row],[DÍAS PRORROGA  2]]+Tabla202376[[#This Row],[DÍAS PRORROGA 3]]++Tabla202376[[#This Row],[DÍAS PRORROGA 4]]</f>
        <v>90</v>
      </c>
      <c r="BN8" s="25">
        <f>IF(Tabla202376[[#This Row],[NUMERO TOTAL DE ADICIONES]]="NO",0,Tabla202376[[#This Row],[VALOR ADICIÓN 1]]+Tabla202376[[#This Row],[VALOR ADICIÓN 2]]+Tabla202376[[#This Row],[VALOR ADICIÓN 3]]+Tabla202376[[#This Row],[VALOR ADICIÓN 4]])</f>
        <v>21060000</v>
      </c>
      <c r="BO8" s="12"/>
      <c r="BP8" s="22">
        <v>45964</v>
      </c>
      <c r="BQ8" s="20">
        <f>Tabla202376[[#This Row],[VALOR INICIAL DEL CONTRATO]]+Tabla202376[[#This Row],[VALOR ADICIÓN 1]]+Tabla202376[[#This Row],[VALOR ADICIÓN 2]]+Tabla202376[[#This Row],[VALOR ADICIÓN 3]]++Tabla202376[[#This Row],[VALOR ADICIÓN 4]]</f>
        <v>63180000</v>
      </c>
      <c r="BR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 s="26"/>
      <c r="BT8" s="13" t="s">
        <v>504</v>
      </c>
      <c r="BU8" s="13" t="s">
        <v>500</v>
      </c>
      <c r="BV8" s="13" t="s">
        <v>501</v>
      </c>
      <c r="BW8" s="13" t="s">
        <v>88</v>
      </c>
    </row>
    <row r="9" spans="1:75" ht="27.75" customHeight="1" x14ac:dyDescent="0.2">
      <c r="A9" s="12">
        <v>2025</v>
      </c>
      <c r="B9" s="12" t="s">
        <v>456</v>
      </c>
      <c r="C9" s="13" t="str">
        <f ca="1">IF(Tabla202376[[#This Row],[FECHA DE TERMINACIÓN FINAL]]-TODAY()&gt;=15,"VIGENTE",IF(Tabla202376[[#This Row],[FECHA DE TERMINACIÓN FINAL]]-TODAY()&lt;0,"FINALIZADO",IF(Tabla202376[[#This Row],[FECHA DE TERMINACIÓN FINAL]]-TODAY()&lt;=15,"PROXIMO A VENCER")))</f>
        <v>FINALIZADO</v>
      </c>
      <c r="D9" s="12">
        <v>124819</v>
      </c>
      <c r="E9" s="22">
        <v>45645</v>
      </c>
      <c r="F9" s="40" t="s">
        <v>493</v>
      </c>
      <c r="G9" s="40" t="s">
        <v>505</v>
      </c>
      <c r="H9" s="13" t="s">
        <v>264</v>
      </c>
      <c r="I9" s="24" t="s">
        <v>495</v>
      </c>
      <c r="J9" s="51">
        <v>80101600</v>
      </c>
      <c r="K9" s="51" t="s">
        <v>496</v>
      </c>
      <c r="L9" s="51" t="s">
        <v>506</v>
      </c>
      <c r="M9" s="12">
        <v>1039</v>
      </c>
      <c r="N9" s="22">
        <v>45684</v>
      </c>
      <c r="O9" s="12">
        <v>1028</v>
      </c>
      <c r="P9" s="22">
        <v>45688</v>
      </c>
      <c r="Q9" s="13" t="s">
        <v>80</v>
      </c>
      <c r="R9" s="13" t="s">
        <v>81</v>
      </c>
      <c r="S9" s="41" t="s">
        <v>82</v>
      </c>
      <c r="T9" s="13">
        <v>1</v>
      </c>
      <c r="U9" s="13" t="s">
        <v>498</v>
      </c>
      <c r="V9" s="12" t="s">
        <v>83</v>
      </c>
      <c r="W9" s="68" t="s">
        <v>83</v>
      </c>
      <c r="X9" s="68" t="s">
        <v>90</v>
      </c>
      <c r="Y9" s="77">
        <v>1014261209</v>
      </c>
      <c r="Z9" s="38" t="s">
        <v>85</v>
      </c>
      <c r="AA9" s="39">
        <v>1033758656</v>
      </c>
      <c r="AB9" s="12" t="s">
        <v>87</v>
      </c>
      <c r="AC9" s="22">
        <v>45687</v>
      </c>
      <c r="AD9" s="29">
        <v>42120000</v>
      </c>
      <c r="AE9" s="22">
        <v>45691</v>
      </c>
      <c r="AF9" s="22">
        <v>45871</v>
      </c>
      <c r="AG9" s="13">
        <v>180</v>
      </c>
      <c r="AH9" s="12">
        <v>6</v>
      </c>
      <c r="AI9" s="29">
        <f>Tabla202376[[#This Row],[VALOR INICIAL DEL CONTRATO]] / Tabla202376[[#This Row],[PLAZO DE EJECUCIÓN MESES ]]</f>
        <v>7020000</v>
      </c>
      <c r="AJ9" s="12"/>
      <c r="AK9" s="12"/>
      <c r="AL9" s="12">
        <v>1</v>
      </c>
      <c r="AM9" s="12">
        <v>1</v>
      </c>
      <c r="AN9" s="12"/>
      <c r="AO9" s="31">
        <v>21060000</v>
      </c>
      <c r="AP9" s="12">
        <v>90</v>
      </c>
      <c r="AQ9" s="12">
        <v>1347</v>
      </c>
      <c r="AR9" s="22">
        <v>45861</v>
      </c>
      <c r="AS9" s="15">
        <v>1441</v>
      </c>
      <c r="AT9" s="18">
        <v>45866</v>
      </c>
      <c r="AU9" s="12"/>
      <c r="AV9" s="12"/>
      <c r="AW9" s="12"/>
      <c r="AX9" s="12"/>
      <c r="AY9" s="12"/>
      <c r="AZ9" s="12"/>
      <c r="BA9" s="12"/>
      <c r="BB9" s="12"/>
      <c r="BC9" s="12"/>
      <c r="BD9" s="12"/>
      <c r="BE9" s="12"/>
      <c r="BF9" s="12"/>
      <c r="BG9" s="12"/>
      <c r="BH9" s="12"/>
      <c r="BI9" s="12"/>
      <c r="BJ9" s="12"/>
      <c r="BK9" s="12"/>
      <c r="BL9" s="12"/>
      <c r="BM9" s="12">
        <f>Tabla202376[[#This Row],[DÍAS PRORROGA 1]]+Tabla202376[[#This Row],[DÍAS PRORROGA  2]]+Tabla202376[[#This Row],[DÍAS PRORROGA 3]]++Tabla202376[[#This Row],[DÍAS PRORROGA 4]]</f>
        <v>90</v>
      </c>
      <c r="BN9" s="25">
        <f>IF(Tabla202376[[#This Row],[NUMERO TOTAL DE ADICIONES]]="NO",0,Tabla202376[[#This Row],[VALOR ADICIÓN 1]]+Tabla202376[[#This Row],[VALOR ADICIÓN 2]]+Tabla202376[[#This Row],[VALOR ADICIÓN 3]]+Tabla202376[[#This Row],[VALOR ADICIÓN 4]])</f>
        <v>21060000</v>
      </c>
      <c r="BO9" s="12"/>
      <c r="BP9" s="22">
        <v>45963</v>
      </c>
      <c r="BQ9" s="20">
        <f>Tabla202376[[#This Row],[VALOR INICIAL DEL CONTRATO]]+Tabla202376[[#This Row],[VALOR ADICIÓN 1]]+Tabla202376[[#This Row],[VALOR ADICIÓN 2]]+Tabla202376[[#This Row],[VALOR ADICIÓN 3]]++Tabla202376[[#This Row],[VALOR ADICIÓN 4]]</f>
        <v>63180000</v>
      </c>
      <c r="BR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 s="26"/>
      <c r="BT9" s="13" t="s">
        <v>507</v>
      </c>
      <c r="BU9" s="13" t="s">
        <v>500</v>
      </c>
      <c r="BV9" s="33" t="s">
        <v>501</v>
      </c>
      <c r="BW9" s="13" t="s">
        <v>88</v>
      </c>
    </row>
    <row r="10" spans="1:75" ht="27.75" customHeight="1" x14ac:dyDescent="0.2">
      <c r="A10" s="12">
        <v>2025</v>
      </c>
      <c r="B10" s="12" t="s">
        <v>456</v>
      </c>
      <c r="C10" s="13" t="str">
        <f ca="1">IF(Tabla202376[[#This Row],[FECHA DE TERMINACIÓN FINAL]]-TODAY()&gt;=15,"VIGENTE",IF(Tabla202376[[#This Row],[FECHA DE TERMINACIÓN FINAL]]-TODAY()&lt;0,"FINALIZADO",IF(Tabla202376[[#This Row],[FECHA DE TERMINACIÓN FINAL]]-TODAY()&lt;=15,"PROXIMO A VENCER")))</f>
        <v>FINALIZADO</v>
      </c>
      <c r="D10" s="12">
        <v>127974</v>
      </c>
      <c r="E10" s="22">
        <v>45672</v>
      </c>
      <c r="F10" s="40" t="s">
        <v>508</v>
      </c>
      <c r="G10" s="40" t="s">
        <v>509</v>
      </c>
      <c r="H10" s="13" t="s">
        <v>203</v>
      </c>
      <c r="I10" s="24" t="s">
        <v>510</v>
      </c>
      <c r="J10" s="51">
        <v>80101500</v>
      </c>
      <c r="K10" s="51" t="s">
        <v>511</v>
      </c>
      <c r="L10" s="51" t="s">
        <v>512</v>
      </c>
      <c r="M10" s="12">
        <v>1059</v>
      </c>
      <c r="N10" s="22">
        <v>45685</v>
      </c>
      <c r="O10" s="12">
        <v>1042</v>
      </c>
      <c r="P10" s="22">
        <v>45691</v>
      </c>
      <c r="Q10" s="13" t="s">
        <v>80</v>
      </c>
      <c r="R10" s="13" t="s">
        <v>81</v>
      </c>
      <c r="S10" s="41" t="s">
        <v>82</v>
      </c>
      <c r="T10" s="13">
        <v>1</v>
      </c>
      <c r="U10" s="13" t="s">
        <v>513</v>
      </c>
      <c r="V10" s="12" t="s">
        <v>83</v>
      </c>
      <c r="W10" s="40" t="s">
        <v>514</v>
      </c>
      <c r="X10" s="41" t="s">
        <v>204</v>
      </c>
      <c r="Y10" s="41">
        <v>88278276</v>
      </c>
      <c r="Z10" s="38" t="s">
        <v>515</v>
      </c>
      <c r="AA10" s="38">
        <v>1023032202</v>
      </c>
      <c r="AB10" s="12" t="s">
        <v>87</v>
      </c>
      <c r="AC10" s="22">
        <v>45688</v>
      </c>
      <c r="AD10" s="29">
        <v>36000000</v>
      </c>
      <c r="AE10" s="22">
        <v>45692</v>
      </c>
      <c r="AF10" s="22">
        <v>45872</v>
      </c>
      <c r="AG10" s="13">
        <v>180</v>
      </c>
      <c r="AH10" s="12">
        <v>6</v>
      </c>
      <c r="AI10" s="29">
        <f>Tabla202376[[#This Row],[VALOR INICIAL DEL CONTRATO]] / Tabla202376[[#This Row],[PLAZO DE EJECUCIÓN MESES ]]</f>
        <v>6000000</v>
      </c>
      <c r="AJ10" s="12"/>
      <c r="AK10" s="12"/>
      <c r="AL10" s="12">
        <v>1</v>
      </c>
      <c r="AM10" s="12">
        <v>1</v>
      </c>
      <c r="AN10" s="12"/>
      <c r="AO10" s="31">
        <v>18000000</v>
      </c>
      <c r="AP10" s="12">
        <v>90</v>
      </c>
      <c r="AQ10" s="12">
        <v>1387</v>
      </c>
      <c r="AR10" s="22">
        <v>45862</v>
      </c>
      <c r="AS10" s="15">
        <v>1505</v>
      </c>
      <c r="AT10" s="18">
        <v>45869</v>
      </c>
      <c r="AU10" s="12"/>
      <c r="AV10" s="12"/>
      <c r="AW10" s="12"/>
      <c r="AX10" s="12"/>
      <c r="AY10" s="12"/>
      <c r="AZ10" s="12"/>
      <c r="BA10" s="12"/>
      <c r="BB10" s="12"/>
      <c r="BC10" s="12"/>
      <c r="BD10" s="12"/>
      <c r="BE10" s="12"/>
      <c r="BF10" s="12"/>
      <c r="BG10" s="12"/>
      <c r="BH10" s="12"/>
      <c r="BI10" s="12"/>
      <c r="BJ10" s="12"/>
      <c r="BK10" s="12"/>
      <c r="BL10" s="12"/>
      <c r="BM10" s="12">
        <f>Tabla202376[[#This Row],[DÍAS PRORROGA 1]]+Tabla202376[[#This Row],[DÍAS PRORROGA  2]]+Tabla202376[[#This Row],[DÍAS PRORROGA 3]]++Tabla202376[[#This Row],[DÍAS PRORROGA 4]]</f>
        <v>90</v>
      </c>
      <c r="BN10" s="25">
        <f>IF(Tabla202376[[#This Row],[NUMERO TOTAL DE ADICIONES]]="NO",0,Tabla202376[[#This Row],[VALOR ADICIÓN 1]]+Tabla202376[[#This Row],[VALOR ADICIÓN 2]]+Tabla202376[[#This Row],[VALOR ADICIÓN 3]]+Tabla202376[[#This Row],[VALOR ADICIÓN 4]])</f>
        <v>18000000</v>
      </c>
      <c r="BO10" s="12"/>
      <c r="BP10" s="22">
        <v>45964</v>
      </c>
      <c r="BQ10" s="20">
        <f>Tabla202376[[#This Row],[VALOR INICIAL DEL CONTRATO]]+Tabla202376[[#This Row],[VALOR ADICIÓN 1]]+Tabla202376[[#This Row],[VALOR ADICIÓN 2]]+Tabla202376[[#This Row],[VALOR ADICIÓN 3]]++Tabla202376[[#This Row],[VALOR ADICIÓN 4]]</f>
        <v>54000000</v>
      </c>
      <c r="BR1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 s="26"/>
      <c r="BT10" s="13" t="s">
        <v>517</v>
      </c>
      <c r="BU10" s="13" t="s">
        <v>518</v>
      </c>
      <c r="BV10" s="13" t="s">
        <v>519</v>
      </c>
      <c r="BW10" s="13" t="s">
        <v>88</v>
      </c>
    </row>
    <row r="11" spans="1:75" ht="27.75" customHeight="1" x14ac:dyDescent="0.2">
      <c r="A11" s="12">
        <v>2025</v>
      </c>
      <c r="B11" s="12" t="s">
        <v>456</v>
      </c>
      <c r="C11" s="13" t="str">
        <f ca="1">IF(Tabla202376[[#This Row],[FECHA DE TERMINACIÓN FINAL]]-TODAY()&gt;=15,"VIGENTE",IF(Tabla202376[[#This Row],[FECHA DE TERMINACIÓN FINAL]]-TODAY()&lt;0,"FINALIZADO",IF(Tabla202376[[#This Row],[FECHA DE TERMINACIÓN FINAL]]-TODAY()&lt;=15,"PROXIMO A VENCER")))</f>
        <v>FINALIZADO</v>
      </c>
      <c r="D11" s="12">
        <v>126244</v>
      </c>
      <c r="E11" s="22">
        <v>45655</v>
      </c>
      <c r="F11" s="40" t="s">
        <v>520</v>
      </c>
      <c r="G11" s="40" t="s">
        <v>521</v>
      </c>
      <c r="H11" s="41" t="s">
        <v>522</v>
      </c>
      <c r="I11" s="34" t="s">
        <v>523</v>
      </c>
      <c r="J11" s="51">
        <v>80101600</v>
      </c>
      <c r="K11" s="51" t="s">
        <v>524</v>
      </c>
      <c r="L11" s="51" t="s">
        <v>525</v>
      </c>
      <c r="M11" s="12">
        <v>1027</v>
      </c>
      <c r="N11" s="22">
        <v>45684</v>
      </c>
      <c r="O11" s="12">
        <v>1030</v>
      </c>
      <c r="P11" s="22">
        <v>45688</v>
      </c>
      <c r="Q11" s="13" t="s">
        <v>80</v>
      </c>
      <c r="R11" s="13" t="s">
        <v>81</v>
      </c>
      <c r="S11" s="41" t="s">
        <v>82</v>
      </c>
      <c r="T11" s="13">
        <v>1</v>
      </c>
      <c r="U11" s="13" t="s">
        <v>526</v>
      </c>
      <c r="V11" s="12" t="s">
        <v>83</v>
      </c>
      <c r="W11" s="68" t="s">
        <v>464</v>
      </c>
      <c r="X11" s="40" t="s">
        <v>90</v>
      </c>
      <c r="Y11" s="95" t="s">
        <v>527</v>
      </c>
      <c r="Z11" s="51" t="s">
        <v>396</v>
      </c>
      <c r="AA11" s="52">
        <v>79804578</v>
      </c>
      <c r="AB11" s="12" t="s">
        <v>87</v>
      </c>
      <c r="AC11" s="22">
        <v>45688</v>
      </c>
      <c r="AD11" s="29">
        <v>71760000</v>
      </c>
      <c r="AE11" s="22">
        <v>45693</v>
      </c>
      <c r="AF11" s="22">
        <v>45934</v>
      </c>
      <c r="AG11" s="13">
        <v>240</v>
      </c>
      <c r="AH11" s="12">
        <v>8</v>
      </c>
      <c r="AI11" s="29">
        <f>Tabla202376[[#This Row],[VALOR INICIAL DEL CONTRATO]] / Tabla202376[[#This Row],[PLAZO DE EJECUCIÓN MESES ]]</f>
        <v>8970000</v>
      </c>
      <c r="AJ11" s="12"/>
      <c r="AK11" s="12"/>
      <c r="AL11" s="12">
        <v>1</v>
      </c>
      <c r="AM11" s="12">
        <v>1</v>
      </c>
      <c r="AN11" s="12"/>
      <c r="AO11" s="31">
        <v>26910000</v>
      </c>
      <c r="AP11" s="12">
        <v>90</v>
      </c>
      <c r="AQ11" s="12">
        <v>1673</v>
      </c>
      <c r="AR11" s="22">
        <v>45904</v>
      </c>
      <c r="AS11" s="12">
        <v>1768</v>
      </c>
      <c r="AT11" s="22">
        <v>45931</v>
      </c>
      <c r="AU11" s="12"/>
      <c r="AV11" s="12"/>
      <c r="AW11" s="12"/>
      <c r="AX11" s="12"/>
      <c r="AY11" s="12"/>
      <c r="AZ11" s="12"/>
      <c r="BA11" s="12"/>
      <c r="BB11" s="12"/>
      <c r="BC11" s="12"/>
      <c r="BD11" s="12"/>
      <c r="BE11" s="12"/>
      <c r="BF11" s="12"/>
      <c r="BG11" s="12"/>
      <c r="BH11" s="12"/>
      <c r="BI11" s="12"/>
      <c r="BJ11" s="12"/>
      <c r="BK11" s="12"/>
      <c r="BL11" s="12"/>
      <c r="BM11" s="12">
        <f>Tabla202376[[#This Row],[DÍAS PRORROGA 1]]+Tabla202376[[#This Row],[DÍAS PRORROGA  2]]+Tabla202376[[#This Row],[DÍAS PRORROGA 3]]++Tabla202376[[#This Row],[DÍAS PRORROGA 4]]</f>
        <v>90</v>
      </c>
      <c r="BN11" s="25">
        <f>IF(Tabla202376[[#This Row],[NUMERO TOTAL DE ADICIONES]]="NO",0,Tabla202376[[#This Row],[VALOR ADICIÓN 1]]+Tabla202376[[#This Row],[VALOR ADICIÓN 2]]+Tabla202376[[#This Row],[VALOR ADICIÓN 3]]+Tabla202376[[#This Row],[VALOR ADICIÓN 4]])</f>
        <v>26910000</v>
      </c>
      <c r="BO11" s="12"/>
      <c r="BP11" s="22">
        <v>46026</v>
      </c>
      <c r="BQ11" s="20">
        <f>Tabla202376[[#This Row],[VALOR INICIAL DEL CONTRATO]]+Tabla202376[[#This Row],[VALOR ADICIÓN 1]]+Tabla202376[[#This Row],[VALOR ADICIÓN 2]]+Tabla202376[[#This Row],[VALOR ADICIÓN 3]]++Tabla202376[[#This Row],[VALOR ADICIÓN 4]]</f>
        <v>98670000</v>
      </c>
      <c r="BR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 s="26"/>
      <c r="BT11" s="13" t="s">
        <v>528</v>
      </c>
      <c r="BU11" s="13" t="s">
        <v>529</v>
      </c>
      <c r="BV11" s="13" t="s">
        <v>530</v>
      </c>
      <c r="BW11" s="13" t="s">
        <v>531</v>
      </c>
    </row>
    <row r="12" spans="1:75" ht="27.75" customHeight="1" x14ac:dyDescent="0.2">
      <c r="A12" s="12">
        <v>2025</v>
      </c>
      <c r="B12" s="12" t="s">
        <v>456</v>
      </c>
      <c r="C12" s="13" t="str">
        <f ca="1">IF(Tabla202376[[#This Row],[FECHA DE TERMINACIÓN FINAL]]-TODAY()&gt;=15,"VIGENTE",IF(Tabla202376[[#This Row],[FECHA DE TERMINACIÓN FINAL]]-TODAY()&lt;0,"FINALIZADO",IF(Tabla202376[[#This Row],[FECHA DE TERMINACIÓN FINAL]]-TODAY()&lt;=15,"PROXIMO A VENCER")))</f>
        <v>FINALIZADO</v>
      </c>
      <c r="D12" s="12">
        <v>124906</v>
      </c>
      <c r="E12" s="22">
        <v>45645</v>
      </c>
      <c r="F12" s="40" t="s">
        <v>457</v>
      </c>
      <c r="G12" s="40" t="s">
        <v>532</v>
      </c>
      <c r="H12" s="41" t="s">
        <v>485</v>
      </c>
      <c r="I12" s="24" t="s">
        <v>460</v>
      </c>
      <c r="J12" s="51">
        <v>80101600</v>
      </c>
      <c r="K12" s="51" t="s">
        <v>461</v>
      </c>
      <c r="L12" s="51" t="s">
        <v>474</v>
      </c>
      <c r="M12" s="13">
        <v>1040</v>
      </c>
      <c r="N12" s="22">
        <v>45684</v>
      </c>
      <c r="O12" s="12">
        <v>1040</v>
      </c>
      <c r="P12" s="22">
        <v>45691</v>
      </c>
      <c r="Q12" s="13" t="s">
        <v>80</v>
      </c>
      <c r="R12" s="13" t="s">
        <v>81</v>
      </c>
      <c r="S12" s="41" t="s">
        <v>82</v>
      </c>
      <c r="T12" s="13">
        <v>1</v>
      </c>
      <c r="U12" s="13" t="s">
        <v>463</v>
      </c>
      <c r="V12" s="12" t="s">
        <v>83</v>
      </c>
      <c r="W12" s="68" t="s">
        <v>464</v>
      </c>
      <c r="X12" s="77" t="s">
        <v>90</v>
      </c>
      <c r="Y12" s="101">
        <v>1023963032</v>
      </c>
      <c r="Z12" s="41" t="s">
        <v>91</v>
      </c>
      <c r="AA12" s="41">
        <v>1022992140</v>
      </c>
      <c r="AB12" s="12" t="s">
        <v>87</v>
      </c>
      <c r="AC12" s="22">
        <v>45688</v>
      </c>
      <c r="AD12" s="29">
        <v>37800000</v>
      </c>
      <c r="AE12" s="22">
        <v>45694</v>
      </c>
      <c r="AF12" s="22">
        <v>45874</v>
      </c>
      <c r="AG12" s="12">
        <v>180</v>
      </c>
      <c r="AH12" s="12">
        <v>6</v>
      </c>
      <c r="AI12" s="29">
        <f>Tabla202376[[#This Row],[VALOR INICIAL DEL CONTRATO]] / Tabla202376[[#This Row],[PLAZO DE EJECUCIÓN MESES ]]</f>
        <v>6300000</v>
      </c>
      <c r="AJ12" s="12"/>
      <c r="AK12" s="12"/>
      <c r="AL12" s="12">
        <v>2</v>
      </c>
      <c r="AM12" s="12">
        <v>2</v>
      </c>
      <c r="AN12" s="12"/>
      <c r="AO12" s="31">
        <v>12600000</v>
      </c>
      <c r="AP12" s="12">
        <v>60</v>
      </c>
      <c r="AQ12" s="12">
        <v>1413</v>
      </c>
      <c r="AR12" s="22">
        <v>45863</v>
      </c>
      <c r="AS12" s="15">
        <v>1463</v>
      </c>
      <c r="AT12" s="18">
        <v>45868</v>
      </c>
      <c r="AU12" s="31">
        <v>6300000</v>
      </c>
      <c r="AV12" s="12">
        <v>30</v>
      </c>
      <c r="AW12" s="12">
        <v>1728</v>
      </c>
      <c r="AX12" s="22">
        <v>45925</v>
      </c>
      <c r="AY12" s="12">
        <v>1805</v>
      </c>
      <c r="AZ12" s="22">
        <v>45936</v>
      </c>
      <c r="BA12" s="12"/>
      <c r="BB12" s="12"/>
      <c r="BC12" s="12"/>
      <c r="BD12" s="12"/>
      <c r="BE12" s="12"/>
      <c r="BF12" s="12"/>
      <c r="BG12" s="12"/>
      <c r="BH12" s="12"/>
      <c r="BI12" s="12"/>
      <c r="BJ12" s="12"/>
      <c r="BK12" s="12"/>
      <c r="BL12" s="12"/>
      <c r="BM12" s="12">
        <f>Tabla202376[[#This Row],[DÍAS PRORROGA 1]]+Tabla202376[[#This Row],[DÍAS PRORROGA  2]]+Tabla202376[[#This Row],[DÍAS PRORROGA 3]]++Tabla202376[[#This Row],[DÍAS PRORROGA 4]]</f>
        <v>90</v>
      </c>
      <c r="BN12" s="25">
        <f>IF(Tabla202376[[#This Row],[NUMERO TOTAL DE ADICIONES]]="NO",0,Tabla202376[[#This Row],[VALOR ADICIÓN 1]]+Tabla202376[[#This Row],[VALOR ADICIÓN 2]]+Tabla202376[[#This Row],[VALOR ADICIÓN 3]]+Tabla202376[[#This Row],[VALOR ADICIÓN 4]])</f>
        <v>18900000</v>
      </c>
      <c r="BO12" s="12"/>
      <c r="BP12" s="22">
        <v>45966</v>
      </c>
      <c r="BQ12" s="20">
        <f>Tabla202376[[#This Row],[VALOR INICIAL DEL CONTRATO]]+Tabla202376[[#This Row],[VALOR ADICIÓN 1]]+Tabla202376[[#This Row],[VALOR ADICIÓN 2]]+Tabla202376[[#This Row],[VALOR ADICIÓN 3]]++Tabla202376[[#This Row],[VALOR ADICIÓN 4]]</f>
        <v>56700000</v>
      </c>
      <c r="BR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 s="26"/>
      <c r="BT12" s="13" t="s">
        <v>533</v>
      </c>
      <c r="BU12" s="13" t="s">
        <v>466</v>
      </c>
      <c r="BV12" s="13" t="s">
        <v>467</v>
      </c>
      <c r="BW12" s="13" t="s">
        <v>468</v>
      </c>
    </row>
    <row r="13" spans="1:75" ht="27.75" customHeight="1" x14ac:dyDescent="0.2">
      <c r="A13" s="12">
        <v>2025</v>
      </c>
      <c r="B13" s="12" t="s">
        <v>456</v>
      </c>
      <c r="C13" s="13" t="str">
        <f ca="1">IF(Tabla202376[[#This Row],[FECHA DE TERMINACIÓN FINAL]]-TODAY()&gt;=15,"VIGENTE",IF(Tabla202376[[#This Row],[FECHA DE TERMINACIÓN FINAL]]-TODAY()&lt;0,"FINALIZADO",IF(Tabla202376[[#This Row],[FECHA DE TERMINACIÓN FINAL]]-TODAY()&lt;=15,"PROXIMO A VENCER")))</f>
        <v>FINALIZADO</v>
      </c>
      <c r="D13" s="12">
        <v>124937</v>
      </c>
      <c r="E13" s="22">
        <v>45645</v>
      </c>
      <c r="F13" s="40" t="s">
        <v>534</v>
      </c>
      <c r="G13" s="40" t="s">
        <v>535</v>
      </c>
      <c r="H13" s="41" t="s">
        <v>536</v>
      </c>
      <c r="I13" s="34" t="s">
        <v>537</v>
      </c>
      <c r="J13" s="51">
        <v>80101600</v>
      </c>
      <c r="K13" s="51" t="s">
        <v>538</v>
      </c>
      <c r="L13" s="51" t="s">
        <v>539</v>
      </c>
      <c r="M13" s="12">
        <v>1044</v>
      </c>
      <c r="N13" s="22">
        <v>45684</v>
      </c>
      <c r="O13" s="12">
        <v>1052</v>
      </c>
      <c r="P13" s="22">
        <v>45693</v>
      </c>
      <c r="Q13" s="13" t="s">
        <v>201</v>
      </c>
      <c r="R13" s="13" t="s">
        <v>81</v>
      </c>
      <c r="S13" s="41" t="s">
        <v>82</v>
      </c>
      <c r="T13" s="13">
        <v>1</v>
      </c>
      <c r="U13" s="13" t="s">
        <v>347</v>
      </c>
      <c r="V13" s="12" t="s">
        <v>83</v>
      </c>
      <c r="W13" s="68" t="s">
        <v>540</v>
      </c>
      <c r="X13" s="77" t="s">
        <v>256</v>
      </c>
      <c r="Y13" s="68" t="s">
        <v>541</v>
      </c>
      <c r="Z13" s="13" t="s">
        <v>258</v>
      </c>
      <c r="AA13" s="15">
        <v>1023888897</v>
      </c>
      <c r="AB13" s="12" t="s">
        <v>87</v>
      </c>
      <c r="AC13" s="22">
        <v>45691</v>
      </c>
      <c r="AD13" s="29">
        <v>60000000</v>
      </c>
      <c r="AE13" s="22">
        <v>45694</v>
      </c>
      <c r="AF13" s="22">
        <v>45874</v>
      </c>
      <c r="AG13" s="12">
        <v>180</v>
      </c>
      <c r="AH13" s="12">
        <v>6</v>
      </c>
      <c r="AI13" s="29">
        <f>Tabla202376[[#This Row],[VALOR INICIAL DEL CONTRATO]] / Tabla202376[[#This Row],[PLAZO DE EJECUCIÓN MESES ]]</f>
        <v>10000000</v>
      </c>
      <c r="AJ13" s="12"/>
      <c r="AK13" s="12"/>
      <c r="AL13" s="12">
        <v>1</v>
      </c>
      <c r="AM13" s="12">
        <v>1</v>
      </c>
      <c r="AN13" s="12"/>
      <c r="AO13" s="31">
        <v>30000000</v>
      </c>
      <c r="AP13" s="12">
        <v>90</v>
      </c>
      <c r="AQ13" s="12">
        <v>1400</v>
      </c>
      <c r="AR13" s="22">
        <v>45863</v>
      </c>
      <c r="AS13" s="15">
        <v>1512</v>
      </c>
      <c r="AT13" s="18">
        <v>45869</v>
      </c>
      <c r="AU13" s="12"/>
      <c r="AV13" s="12"/>
      <c r="AW13" s="12"/>
      <c r="AX13" s="12"/>
      <c r="AY13" s="12"/>
      <c r="AZ13" s="12"/>
      <c r="BA13" s="12"/>
      <c r="BB13" s="12"/>
      <c r="BC13" s="12"/>
      <c r="BD13" s="12"/>
      <c r="BE13" s="12"/>
      <c r="BF13" s="12"/>
      <c r="BG13" s="12"/>
      <c r="BH13" s="12"/>
      <c r="BI13" s="12"/>
      <c r="BJ13" s="12"/>
      <c r="BK13" s="12"/>
      <c r="BL13" s="12"/>
      <c r="BM13" s="12">
        <f>Tabla202376[[#This Row],[DÍAS PRORROGA 1]]+Tabla202376[[#This Row],[DÍAS PRORROGA  2]]+Tabla202376[[#This Row],[DÍAS PRORROGA 3]]++Tabla202376[[#This Row],[DÍAS PRORROGA 4]]</f>
        <v>90</v>
      </c>
      <c r="BN13" s="25">
        <f>IF(Tabla202376[[#This Row],[NUMERO TOTAL DE ADICIONES]]="NO",0,Tabla202376[[#This Row],[VALOR ADICIÓN 1]]+Tabla202376[[#This Row],[VALOR ADICIÓN 2]]+Tabla202376[[#This Row],[VALOR ADICIÓN 3]]+Tabla202376[[#This Row],[VALOR ADICIÓN 4]])</f>
        <v>30000000</v>
      </c>
      <c r="BO13" s="12"/>
      <c r="BP13" s="22">
        <v>45966</v>
      </c>
      <c r="BQ13" s="20">
        <f>Tabla202376[[#This Row],[VALOR INICIAL DEL CONTRATO]]+Tabla202376[[#This Row],[VALOR ADICIÓN 1]]+Tabla202376[[#This Row],[VALOR ADICIÓN 2]]+Tabla202376[[#This Row],[VALOR ADICIÓN 3]]++Tabla202376[[#This Row],[VALOR ADICIÓN 4]]</f>
        <v>90000000</v>
      </c>
      <c r="BR1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 s="26"/>
      <c r="BT13" s="13" t="s">
        <v>542</v>
      </c>
      <c r="BU13" s="13" t="s">
        <v>543</v>
      </c>
      <c r="BV13" s="33" t="s">
        <v>544</v>
      </c>
      <c r="BW13" s="13" t="s">
        <v>545</v>
      </c>
    </row>
    <row r="14" spans="1:75" ht="27.75" customHeight="1" x14ac:dyDescent="0.2">
      <c r="A14" s="12">
        <v>2025</v>
      </c>
      <c r="B14" s="12" t="s">
        <v>456</v>
      </c>
      <c r="C14" s="13" t="str">
        <f ca="1">IF(Tabla202376[[#This Row],[FECHA DE TERMINACIÓN FINAL]]-TODAY()&gt;=15,"VIGENTE",IF(Tabla202376[[#This Row],[FECHA DE TERMINACIÓN FINAL]]-TODAY()&lt;0,"FINALIZADO",IF(Tabla202376[[#This Row],[FECHA DE TERMINACIÓN FINAL]]-TODAY()&lt;=15,"PROXIMO A VENCER")))</f>
        <v>FINALIZADO</v>
      </c>
      <c r="D14" s="12">
        <v>125223</v>
      </c>
      <c r="E14" s="22">
        <v>45647</v>
      </c>
      <c r="F14" s="40" t="s">
        <v>546</v>
      </c>
      <c r="G14" s="40" t="s">
        <v>547</v>
      </c>
      <c r="H14" s="41" t="s">
        <v>548</v>
      </c>
      <c r="I14" s="34" t="s">
        <v>549</v>
      </c>
      <c r="J14" s="51">
        <v>80101500</v>
      </c>
      <c r="K14" s="51" t="s">
        <v>550</v>
      </c>
      <c r="L14" s="51" t="s">
        <v>551</v>
      </c>
      <c r="M14" s="12">
        <v>1012</v>
      </c>
      <c r="N14" s="22">
        <v>45684</v>
      </c>
      <c r="O14" s="12">
        <v>1034</v>
      </c>
      <c r="P14" s="22">
        <v>45691</v>
      </c>
      <c r="Q14" s="13" t="s">
        <v>80</v>
      </c>
      <c r="R14" s="13" t="s">
        <v>81</v>
      </c>
      <c r="S14" s="41" t="s">
        <v>82</v>
      </c>
      <c r="T14" s="13">
        <v>1</v>
      </c>
      <c r="U14" s="13" t="s">
        <v>552</v>
      </c>
      <c r="V14" s="12" t="s">
        <v>83</v>
      </c>
      <c r="W14" s="68" t="s">
        <v>464</v>
      </c>
      <c r="X14" s="77" t="s">
        <v>188</v>
      </c>
      <c r="Y14" s="68" t="s">
        <v>553</v>
      </c>
      <c r="Z14" s="41" t="s">
        <v>135</v>
      </c>
      <c r="AA14" s="63">
        <v>1013636939</v>
      </c>
      <c r="AB14" s="12" t="s">
        <v>87</v>
      </c>
      <c r="AC14" s="22">
        <v>45691</v>
      </c>
      <c r="AD14" s="29">
        <v>48000000</v>
      </c>
      <c r="AE14" s="22">
        <v>45694</v>
      </c>
      <c r="AF14" s="22">
        <v>45874</v>
      </c>
      <c r="AG14" s="12">
        <v>180</v>
      </c>
      <c r="AH14" s="12">
        <v>6</v>
      </c>
      <c r="AI14" s="29">
        <f>Tabla202376[[#This Row],[VALOR INICIAL DEL CONTRATO]] / Tabla202376[[#This Row],[PLAZO DE EJECUCIÓN MESES ]]</f>
        <v>8000000</v>
      </c>
      <c r="AJ14" s="12"/>
      <c r="AK14" s="12"/>
      <c r="AL14" s="12"/>
      <c r="AM14" s="12"/>
      <c r="AN14" s="12"/>
      <c r="AO14" s="31"/>
      <c r="AP14" s="12"/>
      <c r="AQ14" s="12"/>
      <c r="AR14" s="12"/>
      <c r="AS14" s="12"/>
      <c r="AT14" s="12"/>
      <c r="AU14" s="12"/>
      <c r="AV14" s="12"/>
      <c r="AW14" s="12"/>
      <c r="AX14" s="12"/>
      <c r="AY14" s="12"/>
      <c r="AZ14" s="12"/>
      <c r="BA14" s="12"/>
      <c r="BB14" s="12"/>
      <c r="BC14" s="12"/>
      <c r="BD14" s="12"/>
      <c r="BE14" s="12"/>
      <c r="BF14" s="12"/>
      <c r="BG14" s="12"/>
      <c r="BH14" s="12"/>
      <c r="BI14" s="12"/>
      <c r="BJ14" s="12"/>
      <c r="BK14" s="12"/>
      <c r="BL14" s="116"/>
      <c r="BM14" s="12">
        <f>Tabla202376[[#This Row],[DÍAS PRORROGA 1]]+Tabla202376[[#This Row],[DÍAS PRORROGA  2]]+Tabla202376[[#This Row],[DÍAS PRORROGA 3]]++Tabla202376[[#This Row],[DÍAS PRORROGA 4]]</f>
        <v>0</v>
      </c>
      <c r="BN14" s="25">
        <f>IF(Tabla202376[[#This Row],[NUMERO TOTAL DE ADICIONES]]="NO",0,Tabla202376[[#This Row],[VALOR ADICIÓN 1]]+Tabla202376[[#This Row],[VALOR ADICIÓN 2]]+Tabla202376[[#This Row],[VALOR ADICIÓN 3]]+Tabla202376[[#This Row],[VALOR ADICIÓN 4]])</f>
        <v>0</v>
      </c>
      <c r="BO14" s="12"/>
      <c r="BP14" s="22">
        <v>45874</v>
      </c>
      <c r="BQ14" s="20">
        <f>Tabla202376[[#This Row],[VALOR INICIAL DEL CONTRATO]]+Tabla202376[[#This Row],[VALOR ADICIÓN 1]]+Tabla202376[[#This Row],[VALOR ADICIÓN 2]]+Tabla202376[[#This Row],[VALOR ADICIÓN 3]]++Tabla202376[[#This Row],[VALOR ADICIÓN 4]]</f>
        <v>48000000</v>
      </c>
      <c r="BR1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 s="26"/>
      <c r="BT14" s="13" t="s">
        <v>554</v>
      </c>
      <c r="BU14" s="13" t="s">
        <v>555</v>
      </c>
      <c r="BV14" s="13" t="s">
        <v>556</v>
      </c>
      <c r="BW14" s="13" t="s">
        <v>492</v>
      </c>
    </row>
    <row r="15" spans="1:75" ht="27.75" customHeight="1" x14ac:dyDescent="0.2">
      <c r="A15" s="12">
        <v>2025</v>
      </c>
      <c r="B15" s="12" t="s">
        <v>456</v>
      </c>
      <c r="C15" s="13" t="str">
        <f ca="1">IF(Tabla202376[[#This Row],[FECHA DE TERMINACIÓN FINAL]]-TODAY()&gt;=15,"VIGENTE",IF(Tabla202376[[#This Row],[FECHA DE TERMINACIÓN FINAL]]-TODAY()&lt;0,"FINALIZADO",IF(Tabla202376[[#This Row],[FECHA DE TERMINACIÓN FINAL]]-TODAY()&lt;=15,"PROXIMO A VENCER")))</f>
        <v>FINALIZADO</v>
      </c>
      <c r="D15" s="12">
        <v>125639</v>
      </c>
      <c r="E15" s="22">
        <v>45652</v>
      </c>
      <c r="F15" s="49" t="s">
        <v>557</v>
      </c>
      <c r="G15" s="49" t="s">
        <v>558</v>
      </c>
      <c r="H15" s="51" t="s">
        <v>311</v>
      </c>
      <c r="I15" s="34" t="s">
        <v>559</v>
      </c>
      <c r="J15" s="51">
        <v>80101600</v>
      </c>
      <c r="K15" s="51" t="s">
        <v>560</v>
      </c>
      <c r="L15" s="51" t="s">
        <v>561</v>
      </c>
      <c r="M15" s="12">
        <v>1014</v>
      </c>
      <c r="N15" s="22">
        <v>45684</v>
      </c>
      <c r="O15" s="12">
        <v>1039</v>
      </c>
      <c r="P15" s="22">
        <v>45691</v>
      </c>
      <c r="Q15" s="13" t="s">
        <v>201</v>
      </c>
      <c r="R15" s="13" t="s">
        <v>81</v>
      </c>
      <c r="S15" s="51" t="s">
        <v>82</v>
      </c>
      <c r="T15" s="13">
        <v>1</v>
      </c>
      <c r="U15" s="13" t="s">
        <v>562</v>
      </c>
      <c r="V15" s="12" t="s">
        <v>83</v>
      </c>
      <c r="W15" s="68" t="s">
        <v>83</v>
      </c>
      <c r="X15" s="77" t="s">
        <v>563</v>
      </c>
      <c r="Y15" s="101">
        <v>1015443462</v>
      </c>
      <c r="Z15" s="51" t="s">
        <v>78</v>
      </c>
      <c r="AA15" s="49">
        <v>1033747881</v>
      </c>
      <c r="AB15" s="12" t="s">
        <v>87</v>
      </c>
      <c r="AC15" s="22">
        <v>45688</v>
      </c>
      <c r="AD15" s="29">
        <v>42000000</v>
      </c>
      <c r="AE15" s="22">
        <v>45692</v>
      </c>
      <c r="AF15" s="22">
        <v>45872</v>
      </c>
      <c r="AG15" s="12">
        <v>180</v>
      </c>
      <c r="AH15" s="12">
        <v>6</v>
      </c>
      <c r="AI15" s="29">
        <f>Tabla202376[[#This Row],[VALOR INICIAL DEL CONTRATO]] / Tabla202376[[#This Row],[PLAZO DE EJECUCIÓN MESES ]]</f>
        <v>7000000</v>
      </c>
      <c r="AJ15" s="12"/>
      <c r="AK15" s="12"/>
      <c r="AL15" s="12">
        <v>1</v>
      </c>
      <c r="AM15" s="12">
        <v>1</v>
      </c>
      <c r="AN15" s="12"/>
      <c r="AO15" s="31">
        <v>21000000</v>
      </c>
      <c r="AP15" s="12">
        <v>90</v>
      </c>
      <c r="AQ15" s="12">
        <v>1397</v>
      </c>
      <c r="AR15" s="22">
        <v>45863</v>
      </c>
      <c r="AS15" s="15">
        <v>1466</v>
      </c>
      <c r="AT15" s="18">
        <v>45868</v>
      </c>
      <c r="AU15" s="12"/>
      <c r="AV15" s="12"/>
      <c r="AW15" s="12"/>
      <c r="AX15" s="12"/>
      <c r="AY15" s="12"/>
      <c r="AZ15" s="12"/>
      <c r="BA15" s="12"/>
      <c r="BB15" s="12"/>
      <c r="BC15" s="12"/>
      <c r="BD15" s="12"/>
      <c r="BE15" s="12"/>
      <c r="BF15" s="12"/>
      <c r="BG15" s="12"/>
      <c r="BH15" s="12"/>
      <c r="BI15" s="12"/>
      <c r="BJ15" s="12"/>
      <c r="BK15" s="12"/>
      <c r="BL15" s="12"/>
      <c r="BM15" s="12">
        <f>Tabla202376[[#This Row],[DÍAS PRORROGA 1]]+Tabla202376[[#This Row],[DÍAS PRORROGA  2]]+Tabla202376[[#This Row],[DÍAS PRORROGA 3]]++Tabla202376[[#This Row],[DÍAS PRORROGA 4]]</f>
        <v>90</v>
      </c>
      <c r="BN15" s="25">
        <f>IF(Tabla202376[[#This Row],[NUMERO TOTAL DE ADICIONES]]="NO",0,Tabla202376[[#This Row],[VALOR ADICIÓN 1]]+Tabla202376[[#This Row],[VALOR ADICIÓN 2]]+Tabla202376[[#This Row],[VALOR ADICIÓN 3]]+Tabla202376[[#This Row],[VALOR ADICIÓN 4]])</f>
        <v>21000000</v>
      </c>
      <c r="BO15" s="12"/>
      <c r="BP15" s="22">
        <v>45964</v>
      </c>
      <c r="BQ15" s="20">
        <f>Tabla202376[[#This Row],[VALOR INICIAL DEL CONTRATO]]+Tabla202376[[#This Row],[VALOR ADICIÓN 1]]+Tabla202376[[#This Row],[VALOR ADICIÓN 2]]+Tabla202376[[#This Row],[VALOR ADICIÓN 3]]++Tabla202376[[#This Row],[VALOR ADICIÓN 4]]</f>
        <v>63000000</v>
      </c>
      <c r="BR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 s="26"/>
      <c r="BT15" s="13" t="s">
        <v>564</v>
      </c>
      <c r="BU15" s="13" t="s">
        <v>565</v>
      </c>
      <c r="BV15" s="13" t="s">
        <v>566</v>
      </c>
      <c r="BW15" s="13" t="s">
        <v>88</v>
      </c>
    </row>
    <row r="16" spans="1:75" ht="27.75" customHeight="1" x14ac:dyDescent="0.2">
      <c r="A16" s="12">
        <v>2025</v>
      </c>
      <c r="B16" s="12" t="s">
        <v>456</v>
      </c>
      <c r="C16" s="13" t="str">
        <f ca="1">IF(Tabla202376[[#This Row],[FECHA DE TERMINACIÓN FINAL]]-TODAY()&gt;=15,"VIGENTE",IF(Tabla202376[[#This Row],[FECHA DE TERMINACIÓN FINAL]]-TODAY()&lt;0,"FINALIZADO",IF(Tabla202376[[#This Row],[FECHA DE TERMINACIÓN FINAL]]-TODAY()&lt;=15,"PROXIMO A VENCER")))</f>
        <v>FINALIZADO</v>
      </c>
      <c r="D16" s="12">
        <v>125035</v>
      </c>
      <c r="E16" s="22">
        <v>45646</v>
      </c>
      <c r="F16" s="40" t="s">
        <v>567</v>
      </c>
      <c r="G16" s="40" t="s">
        <v>568</v>
      </c>
      <c r="H16" s="13" t="s">
        <v>569</v>
      </c>
      <c r="I16" s="24" t="s">
        <v>570</v>
      </c>
      <c r="J16" s="51">
        <v>80101600</v>
      </c>
      <c r="K16" s="51" t="s">
        <v>571</v>
      </c>
      <c r="L16" s="51" t="s">
        <v>572</v>
      </c>
      <c r="M16" s="12">
        <v>1047</v>
      </c>
      <c r="N16" s="22">
        <v>45684</v>
      </c>
      <c r="O16" s="12">
        <v>1032</v>
      </c>
      <c r="P16" s="22">
        <v>45691</v>
      </c>
      <c r="Q16" s="13" t="s">
        <v>212</v>
      </c>
      <c r="R16" s="13" t="s">
        <v>81</v>
      </c>
      <c r="S16" s="41" t="s">
        <v>82</v>
      </c>
      <c r="T16" s="13">
        <v>1</v>
      </c>
      <c r="U16" s="13" t="s">
        <v>573</v>
      </c>
      <c r="V16" s="12" t="s">
        <v>83</v>
      </c>
      <c r="W16" s="68" t="s">
        <v>464</v>
      </c>
      <c r="X16" s="41" t="s">
        <v>167</v>
      </c>
      <c r="Y16" s="101" t="s">
        <v>574</v>
      </c>
      <c r="Z16" s="14" t="s">
        <v>126</v>
      </c>
      <c r="AA16" s="14">
        <v>79486884</v>
      </c>
      <c r="AB16" s="12" t="s">
        <v>87</v>
      </c>
      <c r="AC16" s="22">
        <v>45688</v>
      </c>
      <c r="AD16" s="29">
        <v>51000000</v>
      </c>
      <c r="AE16" s="22">
        <v>45692</v>
      </c>
      <c r="AF16" s="22">
        <v>45872</v>
      </c>
      <c r="AG16" s="12">
        <v>180</v>
      </c>
      <c r="AH16" s="12">
        <v>6</v>
      </c>
      <c r="AI16" s="29">
        <f>Tabla202376[[#This Row],[VALOR INICIAL DEL CONTRATO]] / Tabla202376[[#This Row],[PLAZO DE EJECUCIÓN MESES ]]</f>
        <v>8500000</v>
      </c>
      <c r="AJ16" s="12"/>
      <c r="AK16" s="12"/>
      <c r="AL16" s="12">
        <v>1</v>
      </c>
      <c r="AM16" s="12">
        <v>1</v>
      </c>
      <c r="AN16" s="12"/>
      <c r="AO16" s="31">
        <v>25500000</v>
      </c>
      <c r="AP16" s="12">
        <v>90</v>
      </c>
      <c r="AQ16" s="12">
        <v>1398</v>
      </c>
      <c r="AR16" s="22">
        <v>45863</v>
      </c>
      <c r="AS16" s="15">
        <v>1464</v>
      </c>
      <c r="AT16" s="18">
        <v>45868</v>
      </c>
      <c r="AU16" s="12"/>
      <c r="AV16" s="12"/>
      <c r="AW16" s="12"/>
      <c r="AX16" s="12"/>
      <c r="AY16" s="12"/>
      <c r="AZ16" s="12"/>
      <c r="BA16" s="12"/>
      <c r="BB16" s="12"/>
      <c r="BC16" s="12"/>
      <c r="BD16" s="12"/>
      <c r="BE16" s="12"/>
      <c r="BF16" s="12"/>
      <c r="BG16" s="12"/>
      <c r="BH16" s="12"/>
      <c r="BI16" s="12"/>
      <c r="BJ16" s="12"/>
      <c r="BK16" s="12"/>
      <c r="BL16" s="12"/>
      <c r="BM16" s="12">
        <f>Tabla202376[[#This Row],[DÍAS PRORROGA 1]]+Tabla202376[[#This Row],[DÍAS PRORROGA  2]]+Tabla202376[[#This Row],[DÍAS PRORROGA 3]]++Tabla202376[[#This Row],[DÍAS PRORROGA 4]]</f>
        <v>90</v>
      </c>
      <c r="BN16" s="25">
        <f>IF(Tabla202376[[#This Row],[NUMERO TOTAL DE ADICIONES]]="NO",0,Tabla202376[[#This Row],[VALOR ADICIÓN 1]]+Tabla202376[[#This Row],[VALOR ADICIÓN 2]]+Tabla202376[[#This Row],[VALOR ADICIÓN 3]]+Tabla202376[[#This Row],[VALOR ADICIÓN 4]])</f>
        <v>25500000</v>
      </c>
      <c r="BO16" s="12"/>
      <c r="BP16" s="22">
        <v>45964</v>
      </c>
      <c r="BQ16" s="20">
        <f>Tabla202376[[#This Row],[VALOR INICIAL DEL CONTRATO]]+Tabla202376[[#This Row],[VALOR ADICIÓN 1]]+Tabla202376[[#This Row],[VALOR ADICIÓN 2]]+Tabla202376[[#This Row],[VALOR ADICIÓN 3]]++Tabla202376[[#This Row],[VALOR ADICIÓN 4]]</f>
        <v>76500000</v>
      </c>
      <c r="BR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 s="26"/>
      <c r="BT16" s="13" t="s">
        <v>576</v>
      </c>
      <c r="BU16" s="13" t="s">
        <v>577</v>
      </c>
      <c r="BV16" s="13" t="s">
        <v>578</v>
      </c>
      <c r="BW16" s="13" t="s">
        <v>579</v>
      </c>
    </row>
    <row r="17" spans="1:75" ht="27.75" customHeight="1" x14ac:dyDescent="0.2">
      <c r="A17" s="12">
        <v>2025</v>
      </c>
      <c r="B17" s="12" t="s">
        <v>456</v>
      </c>
      <c r="C17" s="13" t="str">
        <f ca="1">IF(Tabla202376[[#This Row],[FECHA DE TERMINACIÓN FINAL]]-TODAY()&gt;=15,"VIGENTE",IF(Tabla202376[[#This Row],[FECHA DE TERMINACIÓN FINAL]]-TODAY()&lt;0,"FINALIZADO",IF(Tabla202376[[#This Row],[FECHA DE TERMINACIÓN FINAL]]-TODAY()&lt;=15,"PROXIMO A VENCER")))</f>
        <v>FINALIZADO</v>
      </c>
      <c r="D17" s="12">
        <v>124919</v>
      </c>
      <c r="E17" s="22">
        <v>45645</v>
      </c>
      <c r="F17" s="37" t="s">
        <v>580</v>
      </c>
      <c r="G17" s="37" t="s">
        <v>581</v>
      </c>
      <c r="H17" s="36" t="s">
        <v>582</v>
      </c>
      <c r="I17" s="127" t="s">
        <v>583</v>
      </c>
      <c r="J17" s="51">
        <v>80101600</v>
      </c>
      <c r="K17" s="51" t="s">
        <v>584</v>
      </c>
      <c r="L17" s="51" t="s">
        <v>585</v>
      </c>
      <c r="M17" s="12">
        <v>1042</v>
      </c>
      <c r="N17" s="22">
        <v>45684</v>
      </c>
      <c r="O17" s="12">
        <v>1051</v>
      </c>
      <c r="P17" s="22">
        <v>45693</v>
      </c>
      <c r="Q17" s="13" t="s">
        <v>201</v>
      </c>
      <c r="R17" s="13" t="s">
        <v>81</v>
      </c>
      <c r="S17" s="41" t="s">
        <v>82</v>
      </c>
      <c r="T17" s="13">
        <v>1</v>
      </c>
      <c r="U17" s="13" t="s">
        <v>392</v>
      </c>
      <c r="V17" s="12" t="s">
        <v>83</v>
      </c>
      <c r="W17" s="41" t="s">
        <v>464</v>
      </c>
      <c r="X17" s="40" t="s">
        <v>256</v>
      </c>
      <c r="Y17" s="63" t="s">
        <v>586</v>
      </c>
      <c r="Z17" s="41" t="s">
        <v>126</v>
      </c>
      <c r="AA17" s="63">
        <v>79486884</v>
      </c>
      <c r="AB17" s="12" t="s">
        <v>87</v>
      </c>
      <c r="AC17" s="22">
        <v>45691</v>
      </c>
      <c r="AD17" s="29">
        <v>42000000</v>
      </c>
      <c r="AE17" s="22">
        <v>45694</v>
      </c>
      <c r="AF17" s="22">
        <v>45874</v>
      </c>
      <c r="AG17" s="12">
        <v>180</v>
      </c>
      <c r="AH17" s="12">
        <v>6</v>
      </c>
      <c r="AI17" s="29">
        <f>Tabla202376[[#This Row],[VALOR INICIAL DEL CONTRATO]] / Tabla202376[[#This Row],[PLAZO DE EJECUCIÓN MESES ]]</f>
        <v>7000000</v>
      </c>
      <c r="AJ17" s="12"/>
      <c r="AK17" s="12"/>
      <c r="AL17" s="12">
        <v>1</v>
      </c>
      <c r="AM17" s="12">
        <v>1</v>
      </c>
      <c r="AN17" s="12"/>
      <c r="AO17" s="31">
        <v>21000000</v>
      </c>
      <c r="AP17" s="12">
        <v>90</v>
      </c>
      <c r="AQ17" s="12">
        <v>1389</v>
      </c>
      <c r="AR17" s="22">
        <v>45862</v>
      </c>
      <c r="AS17" s="15">
        <v>1451</v>
      </c>
      <c r="AT17" s="18">
        <v>45868</v>
      </c>
      <c r="AU17" s="12"/>
      <c r="AV17" s="12"/>
      <c r="AW17" s="12"/>
      <c r="AX17" s="12"/>
      <c r="AY17" s="12"/>
      <c r="AZ17" s="12"/>
      <c r="BA17" s="12"/>
      <c r="BB17" s="12"/>
      <c r="BC17" s="12"/>
      <c r="BD17" s="12"/>
      <c r="BE17" s="12"/>
      <c r="BF17" s="12"/>
      <c r="BG17" s="12"/>
      <c r="BH17" s="12"/>
      <c r="BI17" s="12"/>
      <c r="BJ17" s="12"/>
      <c r="BK17" s="12"/>
      <c r="BL17" s="12"/>
      <c r="BM17" s="12">
        <f>Tabla202376[[#This Row],[DÍAS PRORROGA 1]]+Tabla202376[[#This Row],[DÍAS PRORROGA  2]]+Tabla202376[[#This Row],[DÍAS PRORROGA 3]]++Tabla202376[[#This Row],[DÍAS PRORROGA 4]]</f>
        <v>90</v>
      </c>
      <c r="BN17" s="25">
        <f>IF(Tabla202376[[#This Row],[NUMERO TOTAL DE ADICIONES]]="NO",0,Tabla202376[[#This Row],[VALOR ADICIÓN 1]]+Tabla202376[[#This Row],[VALOR ADICIÓN 2]]+Tabla202376[[#This Row],[VALOR ADICIÓN 3]]+Tabla202376[[#This Row],[VALOR ADICIÓN 4]])</f>
        <v>21000000</v>
      </c>
      <c r="BO17" s="12"/>
      <c r="BP17" s="22">
        <v>45966</v>
      </c>
      <c r="BQ17" s="20">
        <f>Tabla202376[[#This Row],[VALOR INICIAL DEL CONTRATO]]+Tabla202376[[#This Row],[VALOR ADICIÓN 1]]+Tabla202376[[#This Row],[VALOR ADICIÓN 2]]+Tabla202376[[#This Row],[VALOR ADICIÓN 3]]++Tabla202376[[#This Row],[VALOR ADICIÓN 4]]</f>
        <v>63000000</v>
      </c>
      <c r="BR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 s="26"/>
      <c r="BT17" s="13" t="s">
        <v>587</v>
      </c>
      <c r="BU17" s="13" t="s">
        <v>588</v>
      </c>
      <c r="BV17" s="117" t="s">
        <v>589</v>
      </c>
      <c r="BW17" s="13" t="s">
        <v>88</v>
      </c>
    </row>
    <row r="18" spans="1:75" ht="27.75" customHeight="1" x14ac:dyDescent="0.2">
      <c r="A18" s="12">
        <v>2025</v>
      </c>
      <c r="B18" s="12" t="s">
        <v>456</v>
      </c>
      <c r="C18" s="13" t="str">
        <f ca="1">IF(Tabla202376[[#This Row],[FECHA DE TERMINACIÓN FINAL]]-TODAY()&gt;=15,"VIGENTE",IF(Tabla202376[[#This Row],[FECHA DE TERMINACIÓN FINAL]]-TODAY()&lt;0,"FINALIZADO",IF(Tabla202376[[#This Row],[FECHA DE TERMINACIÓN FINAL]]-TODAY()&lt;=15,"PROXIMO A VENCER")))</f>
        <v>FINALIZADO</v>
      </c>
      <c r="D18" s="12">
        <v>128670</v>
      </c>
      <c r="E18" s="22">
        <v>45678</v>
      </c>
      <c r="F18" s="40" t="s">
        <v>590</v>
      </c>
      <c r="G18" s="40" t="s">
        <v>591</v>
      </c>
      <c r="H18" s="13" t="s">
        <v>100</v>
      </c>
      <c r="I18" s="24" t="s">
        <v>592</v>
      </c>
      <c r="J18" s="51">
        <v>80101600</v>
      </c>
      <c r="K18" s="51" t="s">
        <v>593</v>
      </c>
      <c r="L18" s="51" t="s">
        <v>594</v>
      </c>
      <c r="M18" s="12">
        <v>1063</v>
      </c>
      <c r="N18" s="22">
        <v>45686</v>
      </c>
      <c r="O18" s="12">
        <v>1037</v>
      </c>
      <c r="P18" s="22">
        <v>45691</v>
      </c>
      <c r="Q18" s="13" t="s">
        <v>80</v>
      </c>
      <c r="R18" s="13" t="s">
        <v>81</v>
      </c>
      <c r="S18" s="41" t="s">
        <v>82</v>
      </c>
      <c r="T18" s="13">
        <v>1</v>
      </c>
      <c r="U18" s="13" t="s">
        <v>595</v>
      </c>
      <c r="V18" s="12" t="s">
        <v>83</v>
      </c>
      <c r="W18" s="41" t="s">
        <v>464</v>
      </c>
      <c r="X18" s="40" t="s">
        <v>90</v>
      </c>
      <c r="Y18" s="40">
        <v>1010199748</v>
      </c>
      <c r="Z18" s="13" t="s">
        <v>101</v>
      </c>
      <c r="AA18" s="12">
        <v>46387657</v>
      </c>
      <c r="AB18" s="12" t="s">
        <v>87</v>
      </c>
      <c r="AC18" s="22">
        <v>45688</v>
      </c>
      <c r="AD18" s="29">
        <v>37800000</v>
      </c>
      <c r="AE18" s="22">
        <v>45693</v>
      </c>
      <c r="AF18" s="22">
        <v>45873</v>
      </c>
      <c r="AG18" s="12">
        <v>180</v>
      </c>
      <c r="AH18" s="12">
        <v>6</v>
      </c>
      <c r="AI18" s="29">
        <f>Tabla202376[[#This Row],[VALOR INICIAL DEL CONTRATO]] / Tabla202376[[#This Row],[PLAZO DE EJECUCIÓN MESES ]]</f>
        <v>6300000</v>
      </c>
      <c r="AJ18" s="12"/>
      <c r="AK18" s="12"/>
      <c r="AL18" s="12">
        <v>1</v>
      </c>
      <c r="AM18" s="12">
        <v>1</v>
      </c>
      <c r="AN18" s="12"/>
      <c r="AO18" s="31">
        <v>18900000</v>
      </c>
      <c r="AP18" s="12">
        <v>90</v>
      </c>
      <c r="AQ18" s="12">
        <v>1348</v>
      </c>
      <c r="AR18" s="22">
        <v>45861</v>
      </c>
      <c r="AS18" s="15">
        <v>1467</v>
      </c>
      <c r="AT18" s="18">
        <v>45868</v>
      </c>
      <c r="AU18" s="12"/>
      <c r="AV18" s="12"/>
      <c r="AW18" s="12"/>
      <c r="AX18" s="12"/>
      <c r="AY18" s="12"/>
      <c r="AZ18" s="12"/>
      <c r="BA18" s="12"/>
      <c r="BB18" s="12"/>
      <c r="BC18" s="12"/>
      <c r="BD18" s="12"/>
      <c r="BE18" s="12"/>
      <c r="BF18" s="12"/>
      <c r="BG18" s="12"/>
      <c r="BH18" s="12"/>
      <c r="BI18" s="12"/>
      <c r="BJ18" s="12"/>
      <c r="BK18" s="12"/>
      <c r="BL18" s="12"/>
      <c r="BM18" s="12">
        <f>Tabla202376[[#This Row],[DÍAS PRORROGA 1]]+Tabla202376[[#This Row],[DÍAS PRORROGA  2]]+Tabla202376[[#This Row],[DÍAS PRORROGA 3]]++Tabla202376[[#This Row],[DÍAS PRORROGA 4]]</f>
        <v>90</v>
      </c>
      <c r="BN18" s="25">
        <f>IF(Tabla202376[[#This Row],[NUMERO TOTAL DE ADICIONES]]="NO",0,Tabla202376[[#This Row],[VALOR ADICIÓN 1]]+Tabla202376[[#This Row],[VALOR ADICIÓN 2]]+Tabla202376[[#This Row],[VALOR ADICIÓN 3]]+Tabla202376[[#This Row],[VALOR ADICIÓN 4]])</f>
        <v>18900000</v>
      </c>
      <c r="BO18" s="12"/>
      <c r="BP18" s="22">
        <v>45965</v>
      </c>
      <c r="BQ18" s="20">
        <f>Tabla202376[[#This Row],[VALOR INICIAL DEL CONTRATO]]+Tabla202376[[#This Row],[VALOR ADICIÓN 1]]+Tabla202376[[#This Row],[VALOR ADICIÓN 2]]+Tabla202376[[#This Row],[VALOR ADICIÓN 3]]++Tabla202376[[#This Row],[VALOR ADICIÓN 4]]</f>
        <v>56700000</v>
      </c>
      <c r="BR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 s="26"/>
      <c r="BT18" s="13" t="s">
        <v>596</v>
      </c>
      <c r="BU18" s="13" t="s">
        <v>597</v>
      </c>
      <c r="BV18" s="13" t="s">
        <v>598</v>
      </c>
      <c r="BW18" s="13" t="s">
        <v>88</v>
      </c>
    </row>
    <row r="19" spans="1:75" ht="27.75" customHeight="1" x14ac:dyDescent="0.2">
      <c r="A19" s="12">
        <v>2025</v>
      </c>
      <c r="B19" s="12" t="s">
        <v>456</v>
      </c>
      <c r="C19" s="13" t="str">
        <f ca="1">IF(Tabla202376[[#This Row],[FECHA DE TERMINACIÓN FINAL]]-TODAY()&gt;=15,"VIGENTE",IF(Tabla202376[[#This Row],[FECHA DE TERMINACIÓN FINAL]]-TODAY()&lt;0,"FINALIZADO",IF(Tabla202376[[#This Row],[FECHA DE TERMINACIÓN FINAL]]-TODAY()&lt;=15,"PROXIMO A VENCER")))</f>
        <v>FINALIZADO</v>
      </c>
      <c r="D19" s="12">
        <v>128528</v>
      </c>
      <c r="E19" s="22">
        <v>45677</v>
      </c>
      <c r="F19" s="40" t="s">
        <v>599</v>
      </c>
      <c r="G19" s="40" t="s">
        <v>600</v>
      </c>
      <c r="H19" s="13" t="s">
        <v>601</v>
      </c>
      <c r="I19" s="24" t="s">
        <v>602</v>
      </c>
      <c r="J19" s="51">
        <v>80101600</v>
      </c>
      <c r="K19" s="51" t="s">
        <v>603</v>
      </c>
      <c r="L19" s="51" t="s">
        <v>604</v>
      </c>
      <c r="M19" s="12">
        <v>1041</v>
      </c>
      <c r="N19" s="22">
        <v>45684</v>
      </c>
      <c r="O19" s="12">
        <v>1038</v>
      </c>
      <c r="P19" s="22">
        <v>45691</v>
      </c>
      <c r="Q19" s="13" t="s">
        <v>175</v>
      </c>
      <c r="R19" s="13" t="s">
        <v>81</v>
      </c>
      <c r="S19" s="41" t="s">
        <v>82</v>
      </c>
      <c r="T19" s="13">
        <v>1</v>
      </c>
      <c r="U19" s="13" t="s">
        <v>605</v>
      </c>
      <c r="V19" s="12" t="s">
        <v>83</v>
      </c>
      <c r="W19" s="68" t="s">
        <v>464</v>
      </c>
      <c r="X19" s="68" t="s">
        <v>167</v>
      </c>
      <c r="Y19" s="40">
        <v>1016038644</v>
      </c>
      <c r="Z19" s="38" t="s">
        <v>174</v>
      </c>
      <c r="AA19" s="38">
        <v>7180598</v>
      </c>
      <c r="AB19" s="12" t="s">
        <v>87</v>
      </c>
      <c r="AC19" s="22">
        <v>45688</v>
      </c>
      <c r="AD19" s="29">
        <v>39000000</v>
      </c>
      <c r="AE19" s="22">
        <v>45693</v>
      </c>
      <c r="AF19" s="22">
        <v>45873</v>
      </c>
      <c r="AG19" s="12">
        <v>180</v>
      </c>
      <c r="AH19" s="12">
        <v>6</v>
      </c>
      <c r="AI19" s="29">
        <f>Tabla202376[[#This Row],[VALOR INICIAL DEL CONTRATO]] / Tabla202376[[#This Row],[PLAZO DE EJECUCIÓN MESES ]]</f>
        <v>6500000</v>
      </c>
      <c r="AJ19" s="12"/>
      <c r="AK19" s="12"/>
      <c r="AL19" s="12"/>
      <c r="AM19" s="12"/>
      <c r="AN19" s="12"/>
      <c r="AO19" s="31"/>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f>Tabla202376[[#This Row],[DÍAS PRORROGA 1]]+Tabla202376[[#This Row],[DÍAS PRORROGA  2]]+Tabla202376[[#This Row],[DÍAS PRORROGA 3]]++Tabla202376[[#This Row],[DÍAS PRORROGA 4]]</f>
        <v>0</v>
      </c>
      <c r="BN19" s="25">
        <f>IF(Tabla202376[[#This Row],[NUMERO TOTAL DE ADICIONES]]="NO",0,Tabla202376[[#This Row],[VALOR ADICIÓN 1]]+Tabla202376[[#This Row],[VALOR ADICIÓN 2]]+Tabla202376[[#This Row],[VALOR ADICIÓN 3]]+Tabla202376[[#This Row],[VALOR ADICIÓN 4]])</f>
        <v>0</v>
      </c>
      <c r="BO19" s="12"/>
      <c r="BP19" s="22">
        <v>45873</v>
      </c>
      <c r="BQ19" s="20">
        <f>Tabla202376[[#This Row],[VALOR INICIAL DEL CONTRATO]]+Tabla202376[[#This Row],[VALOR ADICIÓN 1]]+Tabla202376[[#This Row],[VALOR ADICIÓN 2]]+Tabla202376[[#This Row],[VALOR ADICIÓN 3]]++Tabla202376[[#This Row],[VALOR ADICIÓN 4]]</f>
        <v>39000000</v>
      </c>
      <c r="BR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 s="26"/>
      <c r="BT19" s="12"/>
      <c r="BU19" s="13" t="s">
        <v>606</v>
      </c>
      <c r="BV19" s="13" t="s">
        <v>607</v>
      </c>
      <c r="BW19" s="13" t="s">
        <v>88</v>
      </c>
    </row>
    <row r="20" spans="1:75" ht="27.75" customHeight="1" x14ac:dyDescent="0.2">
      <c r="A20" s="12">
        <v>2025</v>
      </c>
      <c r="B20" s="12" t="s">
        <v>456</v>
      </c>
      <c r="C20" s="13" t="str">
        <f ca="1">IF(Tabla202376[[#This Row],[FECHA DE TERMINACIÓN FINAL]]-TODAY()&gt;=15,"VIGENTE",IF(Tabla202376[[#This Row],[FECHA DE TERMINACIÓN FINAL]]-TODAY()&lt;0,"FINALIZADO",IF(Tabla202376[[#This Row],[FECHA DE TERMINACIÓN FINAL]]-TODAY()&lt;=15,"PROXIMO A VENCER")))</f>
        <v>FINALIZADO</v>
      </c>
      <c r="D20" s="12">
        <v>124881</v>
      </c>
      <c r="E20" s="22">
        <v>45645</v>
      </c>
      <c r="F20" s="40" t="s">
        <v>608</v>
      </c>
      <c r="G20" s="40" t="s">
        <v>609</v>
      </c>
      <c r="H20" s="41" t="s">
        <v>170</v>
      </c>
      <c r="I20" s="34" t="s">
        <v>610</v>
      </c>
      <c r="J20" s="51">
        <v>80101600</v>
      </c>
      <c r="K20" s="51" t="s">
        <v>611</v>
      </c>
      <c r="L20" s="51" t="s">
        <v>612</v>
      </c>
      <c r="M20" s="12">
        <v>1057</v>
      </c>
      <c r="N20" s="22">
        <v>45685</v>
      </c>
      <c r="O20" s="12">
        <v>1035</v>
      </c>
      <c r="P20" s="22">
        <v>45691</v>
      </c>
      <c r="Q20" s="13" t="s">
        <v>80</v>
      </c>
      <c r="R20" s="13" t="s">
        <v>81</v>
      </c>
      <c r="S20" s="41" t="s">
        <v>82</v>
      </c>
      <c r="T20" s="13">
        <v>1</v>
      </c>
      <c r="U20" s="13" t="s">
        <v>613</v>
      </c>
      <c r="V20" s="12" t="s">
        <v>83</v>
      </c>
      <c r="W20" s="12" t="s">
        <v>83</v>
      </c>
      <c r="X20" s="41" t="s">
        <v>141</v>
      </c>
      <c r="Y20" s="77">
        <v>1000601472</v>
      </c>
      <c r="Z20" s="38" t="s">
        <v>142</v>
      </c>
      <c r="AA20" s="38">
        <v>51962752</v>
      </c>
      <c r="AB20" s="12" t="s">
        <v>87</v>
      </c>
      <c r="AC20" s="22">
        <v>45688</v>
      </c>
      <c r="AD20" s="29">
        <v>36000000</v>
      </c>
      <c r="AE20" s="22">
        <v>45692</v>
      </c>
      <c r="AF20" s="22">
        <v>45872</v>
      </c>
      <c r="AG20" s="12">
        <v>180</v>
      </c>
      <c r="AH20" s="12">
        <v>6</v>
      </c>
      <c r="AI20" s="29">
        <f>Tabla202376[[#This Row],[VALOR INICIAL DEL CONTRATO]] / Tabla202376[[#This Row],[PLAZO DE EJECUCIÓN MESES ]]</f>
        <v>6000000</v>
      </c>
      <c r="AJ20" s="12"/>
      <c r="AK20" s="12"/>
      <c r="AL20" s="12">
        <v>1</v>
      </c>
      <c r="AM20" s="12">
        <v>1</v>
      </c>
      <c r="AN20" s="12"/>
      <c r="AO20" s="31">
        <v>18000000</v>
      </c>
      <c r="AP20" s="12">
        <v>90</v>
      </c>
      <c r="AQ20" s="12">
        <v>1567</v>
      </c>
      <c r="AR20" s="22">
        <v>45884</v>
      </c>
      <c r="AS20" s="12">
        <v>1613</v>
      </c>
      <c r="AT20" s="22">
        <v>45884</v>
      </c>
      <c r="AU20" s="12"/>
      <c r="AV20" s="12"/>
      <c r="AW20" s="12"/>
      <c r="AX20" s="12"/>
      <c r="AY20" s="12"/>
      <c r="AZ20" s="12"/>
      <c r="BA20" s="12"/>
      <c r="BB20" s="12"/>
      <c r="BC20" s="12"/>
      <c r="BD20" s="12"/>
      <c r="BE20" s="12"/>
      <c r="BF20" s="12"/>
      <c r="BG20" s="12"/>
      <c r="BH20" s="12"/>
      <c r="BI20" s="12"/>
      <c r="BJ20" s="12"/>
      <c r="BK20" s="12"/>
      <c r="BL20" s="12"/>
      <c r="BM20" s="12">
        <f>Tabla202376[[#This Row],[DÍAS PRORROGA 1]]+Tabla202376[[#This Row],[DÍAS PRORROGA  2]]+Tabla202376[[#This Row],[DÍAS PRORROGA 3]]++Tabla202376[[#This Row],[DÍAS PRORROGA 4]]</f>
        <v>90</v>
      </c>
      <c r="BN20" s="25">
        <f>IF(Tabla202376[[#This Row],[NUMERO TOTAL DE ADICIONES]]="NO",0,Tabla202376[[#This Row],[VALOR ADICIÓN 1]]+Tabla202376[[#This Row],[VALOR ADICIÓN 2]]+Tabla202376[[#This Row],[VALOR ADICIÓN 3]]+Tabla202376[[#This Row],[VALOR ADICIÓN 4]])</f>
        <v>18000000</v>
      </c>
      <c r="BO20" s="12">
        <v>13</v>
      </c>
      <c r="BP20" s="22">
        <v>45977</v>
      </c>
      <c r="BQ20" s="20">
        <f>Tabla202376[[#This Row],[VALOR INICIAL DEL CONTRATO]]+Tabla202376[[#This Row],[VALOR ADICIÓN 1]]+Tabla202376[[#This Row],[VALOR ADICIÓN 2]]+Tabla202376[[#This Row],[VALOR ADICIÓN 3]]++Tabla202376[[#This Row],[VALOR ADICIÓN 4]]</f>
        <v>54000000</v>
      </c>
      <c r="BR2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 s="26"/>
      <c r="BT20" s="13" t="s">
        <v>615</v>
      </c>
      <c r="BU20" s="13" t="s">
        <v>616</v>
      </c>
      <c r="BV20" s="13" t="s">
        <v>617</v>
      </c>
      <c r="BW20" s="13" t="s">
        <v>88</v>
      </c>
    </row>
    <row r="21" spans="1:75" ht="27.75" customHeight="1" x14ac:dyDescent="0.2">
      <c r="A21" s="12">
        <v>2025</v>
      </c>
      <c r="B21" s="12" t="s">
        <v>456</v>
      </c>
      <c r="C21" s="13" t="str">
        <f ca="1">IF(Tabla202376[[#This Row],[FECHA DE TERMINACIÓN FINAL]]-TODAY()&gt;=15,"VIGENTE",IF(Tabla202376[[#This Row],[FECHA DE TERMINACIÓN FINAL]]-TODAY()&lt;0,"FINALIZADO",IF(Tabla202376[[#This Row],[FECHA DE TERMINACIÓN FINAL]]-TODAY()&lt;=15,"PROXIMO A VENCER")))</f>
        <v>FINALIZADO</v>
      </c>
      <c r="D21" s="12">
        <v>125683</v>
      </c>
      <c r="E21" s="22">
        <v>45652</v>
      </c>
      <c r="F21" s="40" t="s">
        <v>618</v>
      </c>
      <c r="G21" s="40" t="s">
        <v>619</v>
      </c>
      <c r="H21" s="41" t="s">
        <v>102</v>
      </c>
      <c r="I21" s="24" t="s">
        <v>620</v>
      </c>
      <c r="J21" s="51">
        <v>80101500</v>
      </c>
      <c r="K21" s="51" t="s">
        <v>621</v>
      </c>
      <c r="L21" s="51" t="s">
        <v>622</v>
      </c>
      <c r="M21" s="12">
        <v>1064</v>
      </c>
      <c r="N21" s="22">
        <v>45686</v>
      </c>
      <c r="O21" s="12">
        <v>1048</v>
      </c>
      <c r="P21" s="22">
        <v>45693</v>
      </c>
      <c r="Q21" s="13" t="s">
        <v>80</v>
      </c>
      <c r="R21" s="13" t="s">
        <v>81</v>
      </c>
      <c r="S21" s="41" t="s">
        <v>82</v>
      </c>
      <c r="T21" s="13">
        <v>1</v>
      </c>
      <c r="U21" s="13" t="s">
        <v>623</v>
      </c>
      <c r="V21" s="12" t="s">
        <v>83</v>
      </c>
      <c r="W21" s="68" t="s">
        <v>464</v>
      </c>
      <c r="X21" s="40" t="s">
        <v>90</v>
      </c>
      <c r="Y21" s="40">
        <v>1020802394</v>
      </c>
      <c r="Z21" s="41" t="s">
        <v>91</v>
      </c>
      <c r="AA21" s="41">
        <v>1022992140</v>
      </c>
      <c r="AB21" s="12" t="s">
        <v>87</v>
      </c>
      <c r="AC21" s="22">
        <v>45691</v>
      </c>
      <c r="AD21" s="29">
        <v>34560000</v>
      </c>
      <c r="AE21" s="22">
        <v>45695</v>
      </c>
      <c r="AF21" s="22">
        <v>45875</v>
      </c>
      <c r="AG21" s="12">
        <v>180</v>
      </c>
      <c r="AH21" s="12">
        <v>6</v>
      </c>
      <c r="AI21" s="29">
        <f>Tabla202376[[#This Row],[VALOR INICIAL DEL CONTRATO]] / Tabla202376[[#This Row],[PLAZO DE EJECUCIÓN MESES ]]</f>
        <v>5760000</v>
      </c>
      <c r="AJ21" s="12"/>
      <c r="AK21" s="12"/>
      <c r="AL21" s="12">
        <v>1</v>
      </c>
      <c r="AM21" s="12">
        <v>1</v>
      </c>
      <c r="AN21" s="12"/>
      <c r="AO21" s="31">
        <v>17280000</v>
      </c>
      <c r="AP21" s="12">
        <v>90</v>
      </c>
      <c r="AQ21" s="12">
        <v>1496</v>
      </c>
      <c r="AR21" s="22">
        <v>45868</v>
      </c>
      <c r="AS21" s="12">
        <v>1529</v>
      </c>
      <c r="AT21" s="22">
        <v>45874</v>
      </c>
      <c r="AU21" s="12"/>
      <c r="AV21" s="12"/>
      <c r="AW21" s="12"/>
      <c r="AX21" s="12"/>
      <c r="AY21" s="12"/>
      <c r="AZ21" s="12"/>
      <c r="BA21" s="12"/>
      <c r="BB21" s="12"/>
      <c r="BC21" s="12"/>
      <c r="BD21" s="12"/>
      <c r="BE21" s="12"/>
      <c r="BF21" s="12"/>
      <c r="BG21" s="12"/>
      <c r="BH21" s="12"/>
      <c r="BI21" s="12"/>
      <c r="BJ21" s="12"/>
      <c r="BK21" s="12"/>
      <c r="BL21" s="12"/>
      <c r="BM21" s="12">
        <f>Tabla202376[[#This Row],[DÍAS PRORROGA 1]]+Tabla202376[[#This Row],[DÍAS PRORROGA  2]]+Tabla202376[[#This Row],[DÍAS PRORROGA 3]]++Tabla202376[[#This Row],[DÍAS PRORROGA 4]]</f>
        <v>90</v>
      </c>
      <c r="BN21" s="25">
        <f>IF(Tabla202376[[#This Row],[NUMERO TOTAL DE ADICIONES]]="NO",0,Tabla202376[[#This Row],[VALOR ADICIÓN 1]]+Tabla202376[[#This Row],[VALOR ADICIÓN 2]]+Tabla202376[[#This Row],[VALOR ADICIÓN 3]]+Tabla202376[[#This Row],[VALOR ADICIÓN 4]])</f>
        <v>17280000</v>
      </c>
      <c r="BO21" s="12"/>
      <c r="BP21" s="22">
        <v>45967</v>
      </c>
      <c r="BQ21" s="20">
        <f>Tabla202376[[#This Row],[VALOR INICIAL DEL CONTRATO]]+Tabla202376[[#This Row],[VALOR ADICIÓN 1]]+Tabla202376[[#This Row],[VALOR ADICIÓN 2]]+Tabla202376[[#This Row],[VALOR ADICIÓN 3]]++Tabla202376[[#This Row],[VALOR ADICIÓN 4]]</f>
        <v>51840000</v>
      </c>
      <c r="BR2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 s="26"/>
      <c r="BT21" s="13" t="s">
        <v>624</v>
      </c>
      <c r="BU21" s="13" t="s">
        <v>625</v>
      </c>
      <c r="BV21" s="13" t="s">
        <v>626</v>
      </c>
      <c r="BW21" s="13" t="s">
        <v>88</v>
      </c>
    </row>
    <row r="22" spans="1:75" ht="27.75" customHeight="1" x14ac:dyDescent="0.2">
      <c r="A22" s="12">
        <v>2025</v>
      </c>
      <c r="B22" s="12" t="s">
        <v>456</v>
      </c>
      <c r="C22" s="13" t="str">
        <f ca="1">IF(Tabla202376[[#This Row],[FECHA DE TERMINACIÓN FINAL]]-TODAY()&gt;=15,"VIGENTE",IF(Tabla202376[[#This Row],[FECHA DE TERMINACIÓN FINAL]]-TODAY()&lt;0,"FINALIZADO",IF(Tabla202376[[#This Row],[FECHA DE TERMINACIÓN FINAL]]-TODAY()&lt;=15,"PROXIMO A VENCER")))</f>
        <v>FINALIZADO</v>
      </c>
      <c r="D22" s="12">
        <v>125008</v>
      </c>
      <c r="E22" s="22">
        <v>45646</v>
      </c>
      <c r="F22" s="40" t="s">
        <v>627</v>
      </c>
      <c r="G22" s="40" t="s">
        <v>628</v>
      </c>
      <c r="H22" s="41" t="s">
        <v>629</v>
      </c>
      <c r="I22" s="24" t="s">
        <v>630</v>
      </c>
      <c r="J22" s="51">
        <v>80101600</v>
      </c>
      <c r="K22" s="51" t="s">
        <v>631</v>
      </c>
      <c r="L22" s="51" t="s">
        <v>632</v>
      </c>
      <c r="M22" s="12">
        <v>1060</v>
      </c>
      <c r="N22" s="22">
        <v>45685</v>
      </c>
      <c r="O22" s="12">
        <v>1036</v>
      </c>
      <c r="P22" s="22">
        <v>45691</v>
      </c>
      <c r="Q22" s="13" t="s">
        <v>80</v>
      </c>
      <c r="R22" s="13" t="s">
        <v>81</v>
      </c>
      <c r="S22" s="41" t="s">
        <v>98</v>
      </c>
      <c r="T22" s="13">
        <v>1</v>
      </c>
      <c r="U22" s="13" t="s">
        <v>633</v>
      </c>
      <c r="V22" s="12" t="s">
        <v>83</v>
      </c>
      <c r="W22" s="41" t="s">
        <v>464</v>
      </c>
      <c r="X22" s="40" t="s">
        <v>90</v>
      </c>
      <c r="Y22" s="40">
        <v>1075685625</v>
      </c>
      <c r="Z22" s="51" t="s">
        <v>85</v>
      </c>
      <c r="AA22" s="49">
        <v>1033758656</v>
      </c>
      <c r="AB22" s="12" t="s">
        <v>87</v>
      </c>
      <c r="AC22" s="22">
        <v>45688</v>
      </c>
      <c r="AD22" s="29">
        <v>27000000</v>
      </c>
      <c r="AE22" s="22">
        <v>45693</v>
      </c>
      <c r="AF22" s="22">
        <v>45873</v>
      </c>
      <c r="AG22" s="12">
        <v>180</v>
      </c>
      <c r="AH22" s="12">
        <v>6</v>
      </c>
      <c r="AI22" s="29">
        <f>Tabla202376[[#This Row],[VALOR INICIAL DEL CONTRATO]] / Tabla202376[[#This Row],[PLAZO DE EJECUCIÓN MESES ]]</f>
        <v>4500000</v>
      </c>
      <c r="AJ22" s="12"/>
      <c r="AK22" s="12"/>
      <c r="AL22" s="12"/>
      <c r="AM22" s="12"/>
      <c r="AN22" s="12"/>
      <c r="AO22" s="31"/>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f>Tabla202376[[#This Row],[DÍAS PRORROGA 1]]+Tabla202376[[#This Row],[DÍAS PRORROGA  2]]+Tabla202376[[#This Row],[DÍAS PRORROGA 3]]++Tabla202376[[#This Row],[DÍAS PRORROGA 4]]</f>
        <v>0</v>
      </c>
      <c r="BN22" s="25">
        <f>IF(Tabla202376[[#This Row],[NUMERO TOTAL DE ADICIONES]]="NO",0,Tabla202376[[#This Row],[VALOR ADICIÓN 1]]+Tabla202376[[#This Row],[VALOR ADICIÓN 2]]+Tabla202376[[#This Row],[VALOR ADICIÓN 3]]+Tabla202376[[#This Row],[VALOR ADICIÓN 4]])</f>
        <v>0</v>
      </c>
      <c r="BO22" s="12"/>
      <c r="BP22" s="22">
        <v>45873</v>
      </c>
      <c r="BQ22" s="20">
        <f>Tabla202376[[#This Row],[VALOR INICIAL DEL CONTRATO]]+Tabla202376[[#This Row],[VALOR ADICIÓN 1]]+Tabla202376[[#This Row],[VALOR ADICIÓN 2]]+Tabla202376[[#This Row],[VALOR ADICIÓN 3]]++Tabla202376[[#This Row],[VALOR ADICIÓN 4]]</f>
        <v>27000000</v>
      </c>
      <c r="BR2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 s="26"/>
      <c r="BT22" s="12"/>
      <c r="BU22" s="13" t="s">
        <v>634</v>
      </c>
      <c r="BV22" s="13" t="s">
        <v>635</v>
      </c>
      <c r="BW22" s="13" t="s">
        <v>636</v>
      </c>
    </row>
    <row r="23" spans="1:75" ht="27.75" customHeight="1" x14ac:dyDescent="0.2">
      <c r="A23" s="12">
        <v>2025</v>
      </c>
      <c r="B23" s="12" t="s">
        <v>456</v>
      </c>
      <c r="C23" s="13" t="str">
        <f ca="1">IF(Tabla202376[[#This Row],[FECHA DE TERMINACIÓN FINAL]]-TODAY()&gt;=15,"VIGENTE",IF(Tabla202376[[#This Row],[FECHA DE TERMINACIÓN FINAL]]-TODAY()&lt;0,"FINALIZADO",IF(Tabla202376[[#This Row],[FECHA DE TERMINACIÓN FINAL]]-TODAY()&lt;=15,"PROXIMO A VENCER")))</f>
        <v>FINALIZADO</v>
      </c>
      <c r="D23" s="12">
        <v>124906</v>
      </c>
      <c r="E23" s="22">
        <v>45645</v>
      </c>
      <c r="F23" s="40" t="s">
        <v>457</v>
      </c>
      <c r="G23" s="40" t="s">
        <v>637</v>
      </c>
      <c r="H23" s="41" t="s">
        <v>638</v>
      </c>
      <c r="I23" s="24" t="s">
        <v>460</v>
      </c>
      <c r="J23" s="51">
        <v>80101600</v>
      </c>
      <c r="K23" s="51" t="s">
        <v>461</v>
      </c>
      <c r="L23" s="51" t="s">
        <v>639</v>
      </c>
      <c r="M23" s="13">
        <v>1040</v>
      </c>
      <c r="N23" s="22">
        <v>45684</v>
      </c>
      <c r="O23" s="12">
        <v>1041</v>
      </c>
      <c r="P23" s="22">
        <v>45691</v>
      </c>
      <c r="Q23" s="13" t="s">
        <v>80</v>
      </c>
      <c r="R23" s="13" t="s">
        <v>81</v>
      </c>
      <c r="S23" s="41" t="s">
        <v>82</v>
      </c>
      <c r="T23" s="13">
        <v>1</v>
      </c>
      <c r="U23" s="13" t="s">
        <v>463</v>
      </c>
      <c r="V23" s="12" t="s">
        <v>83</v>
      </c>
      <c r="W23" s="68" t="s">
        <v>464</v>
      </c>
      <c r="X23" s="77" t="s">
        <v>90</v>
      </c>
      <c r="Y23" s="101">
        <v>1020755846</v>
      </c>
      <c r="Z23" s="41" t="s">
        <v>91</v>
      </c>
      <c r="AA23" s="41">
        <v>1022992140</v>
      </c>
      <c r="AB23" s="12" t="s">
        <v>87</v>
      </c>
      <c r="AC23" s="22">
        <v>45688</v>
      </c>
      <c r="AD23" s="29">
        <v>37800000</v>
      </c>
      <c r="AE23" s="22">
        <v>45693</v>
      </c>
      <c r="AF23" s="22">
        <v>45873</v>
      </c>
      <c r="AG23" s="12">
        <v>180</v>
      </c>
      <c r="AH23" s="12">
        <v>6</v>
      </c>
      <c r="AI23" s="29">
        <f>Tabla202376[[#This Row],[VALOR INICIAL DEL CONTRATO]] / Tabla202376[[#This Row],[PLAZO DE EJECUCIÓN MESES ]]</f>
        <v>6300000</v>
      </c>
      <c r="AJ23" s="12"/>
      <c r="AK23" s="12"/>
      <c r="AL23" s="12">
        <v>1</v>
      </c>
      <c r="AM23" s="12">
        <v>1</v>
      </c>
      <c r="AN23" s="12"/>
      <c r="AO23" s="31">
        <v>18900000</v>
      </c>
      <c r="AP23" s="12">
        <v>90</v>
      </c>
      <c r="AQ23" s="12">
        <v>1368</v>
      </c>
      <c r="AR23" s="22">
        <v>45861</v>
      </c>
      <c r="AS23" s="15">
        <v>1445</v>
      </c>
      <c r="AT23" s="18">
        <v>45866</v>
      </c>
      <c r="AU23" s="12"/>
      <c r="AV23" s="12"/>
      <c r="AW23" s="12"/>
      <c r="AX23" s="12"/>
      <c r="AY23" s="12"/>
      <c r="AZ23" s="12"/>
      <c r="BA23" s="12"/>
      <c r="BB23" s="12"/>
      <c r="BC23" s="12"/>
      <c r="BD23" s="12"/>
      <c r="BE23" s="12"/>
      <c r="BF23" s="12"/>
      <c r="BG23" s="12"/>
      <c r="BH23" s="12"/>
      <c r="BI23" s="12"/>
      <c r="BJ23" s="12"/>
      <c r="BK23" s="12"/>
      <c r="BL23" s="12"/>
      <c r="BM23" s="12">
        <f>Tabla202376[[#This Row],[DÍAS PRORROGA 1]]+Tabla202376[[#This Row],[DÍAS PRORROGA  2]]+Tabla202376[[#This Row],[DÍAS PRORROGA 3]]++Tabla202376[[#This Row],[DÍAS PRORROGA 4]]</f>
        <v>90</v>
      </c>
      <c r="BN23" s="25">
        <f>IF(Tabla202376[[#This Row],[NUMERO TOTAL DE ADICIONES]]="NO",0,Tabla202376[[#This Row],[VALOR ADICIÓN 1]]+Tabla202376[[#This Row],[VALOR ADICIÓN 2]]+Tabla202376[[#This Row],[VALOR ADICIÓN 3]]+Tabla202376[[#This Row],[VALOR ADICIÓN 4]])</f>
        <v>18900000</v>
      </c>
      <c r="BO23" s="12"/>
      <c r="BP23" s="22">
        <v>45965</v>
      </c>
      <c r="BQ23" s="20">
        <f>Tabla202376[[#This Row],[VALOR INICIAL DEL CONTRATO]]+Tabla202376[[#This Row],[VALOR ADICIÓN 1]]+Tabla202376[[#This Row],[VALOR ADICIÓN 2]]+Tabla202376[[#This Row],[VALOR ADICIÓN 3]]++Tabla202376[[#This Row],[VALOR ADICIÓN 4]]</f>
        <v>56700000</v>
      </c>
      <c r="BR2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 s="26"/>
      <c r="BT23" s="13" t="s">
        <v>640</v>
      </c>
      <c r="BU23" s="13" t="s">
        <v>466</v>
      </c>
      <c r="BV23" s="13" t="s">
        <v>467</v>
      </c>
      <c r="BW23" s="13" t="s">
        <v>468</v>
      </c>
    </row>
    <row r="24" spans="1:75" ht="27.75" customHeight="1" x14ac:dyDescent="0.2">
      <c r="A24" s="12">
        <v>2025</v>
      </c>
      <c r="B24" s="12" t="s">
        <v>456</v>
      </c>
      <c r="C24" s="13" t="str">
        <f ca="1">IF(Tabla202376[[#This Row],[FECHA DE TERMINACIÓN FINAL]]-TODAY()&gt;=15,"VIGENTE",IF(Tabla202376[[#This Row],[FECHA DE TERMINACIÓN FINAL]]-TODAY()&lt;0,"FINALIZADO",IF(Tabla202376[[#This Row],[FECHA DE TERMINACIÓN FINAL]]-TODAY()&lt;=15,"PROXIMO A VENCER")))</f>
        <v>FINALIZADO</v>
      </c>
      <c r="D24" s="12">
        <v>125219</v>
      </c>
      <c r="E24" s="22">
        <v>45647</v>
      </c>
      <c r="F24" s="40" t="s">
        <v>641</v>
      </c>
      <c r="G24" s="40" t="s">
        <v>642</v>
      </c>
      <c r="H24" s="41" t="s">
        <v>643</v>
      </c>
      <c r="I24" s="34" t="s">
        <v>644</v>
      </c>
      <c r="J24" s="51">
        <v>80101600</v>
      </c>
      <c r="K24" s="51" t="s">
        <v>645</v>
      </c>
      <c r="L24" s="51" t="s">
        <v>646</v>
      </c>
      <c r="M24" s="12">
        <v>1011</v>
      </c>
      <c r="N24" s="22">
        <v>45684</v>
      </c>
      <c r="O24" s="12">
        <v>1033</v>
      </c>
      <c r="P24" s="22">
        <v>45691</v>
      </c>
      <c r="Q24" s="13" t="s">
        <v>80</v>
      </c>
      <c r="R24" s="13" t="s">
        <v>81</v>
      </c>
      <c r="S24" s="41" t="s">
        <v>98</v>
      </c>
      <c r="T24" s="13">
        <v>1</v>
      </c>
      <c r="U24" s="13" t="s">
        <v>647</v>
      </c>
      <c r="V24" s="12" t="s">
        <v>83</v>
      </c>
      <c r="W24" s="68" t="s">
        <v>464</v>
      </c>
      <c r="X24" s="77" t="s">
        <v>439</v>
      </c>
      <c r="Y24" s="77">
        <v>80172113</v>
      </c>
      <c r="Z24" s="38" t="s">
        <v>515</v>
      </c>
      <c r="AA24" s="38">
        <v>1023032202</v>
      </c>
      <c r="AB24" s="12" t="s">
        <v>87</v>
      </c>
      <c r="AC24" s="22">
        <v>45688</v>
      </c>
      <c r="AD24" s="29">
        <v>29430000</v>
      </c>
      <c r="AE24" s="22">
        <v>45693</v>
      </c>
      <c r="AF24" s="22">
        <v>45873</v>
      </c>
      <c r="AG24" s="12">
        <v>180</v>
      </c>
      <c r="AH24" s="12">
        <v>6</v>
      </c>
      <c r="AI24" s="29">
        <f>Tabla202376[[#This Row],[VALOR INICIAL DEL CONTRATO]] / Tabla202376[[#This Row],[PLAZO DE EJECUCIÓN MESES ]]</f>
        <v>4905000</v>
      </c>
      <c r="AJ24" s="12"/>
      <c r="AK24" s="12"/>
      <c r="AL24" s="12"/>
      <c r="AM24" s="12"/>
      <c r="AN24" s="12"/>
      <c r="AO24" s="31"/>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f>Tabla202376[[#This Row],[DÍAS PRORROGA 1]]+Tabla202376[[#This Row],[DÍAS PRORROGA  2]]+Tabla202376[[#This Row],[DÍAS PRORROGA 3]]++Tabla202376[[#This Row],[DÍAS PRORROGA 4]]</f>
        <v>0</v>
      </c>
      <c r="BN24" s="25">
        <f>IF(Tabla202376[[#This Row],[NUMERO TOTAL DE ADICIONES]]="NO",0,Tabla202376[[#This Row],[VALOR ADICIÓN 1]]+Tabla202376[[#This Row],[VALOR ADICIÓN 2]]+Tabla202376[[#This Row],[VALOR ADICIÓN 3]]+Tabla202376[[#This Row],[VALOR ADICIÓN 4]])</f>
        <v>0</v>
      </c>
      <c r="BO24" s="12"/>
      <c r="BP24" s="22">
        <v>45873</v>
      </c>
      <c r="BQ24" s="20">
        <f>Tabla202376[[#This Row],[VALOR INICIAL DEL CONTRATO]]+Tabla202376[[#This Row],[VALOR ADICIÓN 1]]+Tabla202376[[#This Row],[VALOR ADICIÓN 2]]+Tabla202376[[#This Row],[VALOR ADICIÓN 3]]++Tabla202376[[#This Row],[VALOR ADICIÓN 4]]</f>
        <v>29430000</v>
      </c>
      <c r="BR2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 s="26"/>
      <c r="BT24" s="12"/>
      <c r="BU24" s="13" t="s">
        <v>648</v>
      </c>
      <c r="BV24" s="13" t="s">
        <v>649</v>
      </c>
      <c r="BW24" s="13" t="s">
        <v>650</v>
      </c>
    </row>
    <row r="25" spans="1:75" ht="27.75" customHeight="1" x14ac:dyDescent="0.2">
      <c r="A25" s="12">
        <v>2025</v>
      </c>
      <c r="B25" s="12" t="s">
        <v>456</v>
      </c>
      <c r="C25" s="13" t="str">
        <f ca="1">IF(Tabla202376[[#This Row],[FECHA DE TERMINACIÓN FINAL]]-TODAY()&gt;=15,"VIGENTE",IF(Tabla202376[[#This Row],[FECHA DE TERMINACIÓN FINAL]]-TODAY()&lt;0,"FINALIZADO",IF(Tabla202376[[#This Row],[FECHA DE TERMINACIÓN FINAL]]-TODAY()&lt;=15,"PROXIMO A VENCER")))</f>
        <v>FINALIZADO</v>
      </c>
      <c r="D25" s="12">
        <v>125681</v>
      </c>
      <c r="E25" s="22">
        <v>45652</v>
      </c>
      <c r="F25" s="40" t="s">
        <v>651</v>
      </c>
      <c r="G25" s="40" t="s">
        <v>652</v>
      </c>
      <c r="H25" s="41" t="s">
        <v>653</v>
      </c>
      <c r="I25" s="24" t="s">
        <v>654</v>
      </c>
      <c r="J25" s="51">
        <v>80101600</v>
      </c>
      <c r="K25" s="51" t="s">
        <v>655</v>
      </c>
      <c r="L25" s="51" t="s">
        <v>656</v>
      </c>
      <c r="M25" s="12">
        <v>1054</v>
      </c>
      <c r="N25" s="22">
        <v>45685</v>
      </c>
      <c r="O25" s="12">
        <v>1031</v>
      </c>
      <c r="P25" s="22">
        <v>45691</v>
      </c>
      <c r="Q25" s="13" t="s">
        <v>80</v>
      </c>
      <c r="R25" s="13" t="s">
        <v>81</v>
      </c>
      <c r="S25" s="41" t="s">
        <v>82</v>
      </c>
      <c r="T25" s="13">
        <v>1</v>
      </c>
      <c r="U25" s="13" t="s">
        <v>657</v>
      </c>
      <c r="V25" s="12" t="s">
        <v>83</v>
      </c>
      <c r="W25" s="68" t="s">
        <v>464</v>
      </c>
      <c r="X25" s="77" t="s">
        <v>90</v>
      </c>
      <c r="Y25" s="95" t="s">
        <v>658</v>
      </c>
      <c r="Z25" s="41" t="s">
        <v>85</v>
      </c>
      <c r="AA25" s="40">
        <v>1033758656</v>
      </c>
      <c r="AB25" s="12" t="s">
        <v>87</v>
      </c>
      <c r="AC25" s="22">
        <v>45688</v>
      </c>
      <c r="AD25" s="29">
        <v>52830000</v>
      </c>
      <c r="AE25" s="22">
        <v>45693</v>
      </c>
      <c r="AF25" s="22">
        <v>45873</v>
      </c>
      <c r="AG25" s="12">
        <v>180</v>
      </c>
      <c r="AH25" s="12">
        <v>6</v>
      </c>
      <c r="AI25" s="29">
        <f>Tabla202376[[#This Row],[VALOR INICIAL DEL CONTRATO]] / Tabla202376[[#This Row],[PLAZO DE EJECUCIÓN MESES ]]</f>
        <v>8805000</v>
      </c>
      <c r="AJ25" s="12"/>
      <c r="AK25" s="12"/>
      <c r="AL25" s="12">
        <v>1</v>
      </c>
      <c r="AM25" s="12">
        <v>1</v>
      </c>
      <c r="AN25" s="12"/>
      <c r="AO25" s="31">
        <v>26415000</v>
      </c>
      <c r="AP25" s="12">
        <v>90</v>
      </c>
      <c r="AQ25" s="12">
        <v>1369</v>
      </c>
      <c r="AR25" s="22">
        <v>45861</v>
      </c>
      <c r="AS25" s="15">
        <v>1458</v>
      </c>
      <c r="AT25" s="18">
        <v>45868</v>
      </c>
      <c r="AU25" s="12"/>
      <c r="AV25" s="12"/>
      <c r="AW25" s="12"/>
      <c r="AX25" s="12"/>
      <c r="AY25" s="12"/>
      <c r="AZ25" s="12"/>
      <c r="BA25" s="12"/>
      <c r="BB25" s="12"/>
      <c r="BC25" s="12"/>
      <c r="BD25" s="12"/>
      <c r="BE25" s="12"/>
      <c r="BF25" s="12"/>
      <c r="BG25" s="12"/>
      <c r="BH25" s="12"/>
      <c r="BI25" s="12"/>
      <c r="BJ25" s="12"/>
      <c r="BK25" s="12"/>
      <c r="BL25" s="12"/>
      <c r="BM25" s="12">
        <f>Tabla202376[[#This Row],[DÍAS PRORROGA 1]]+Tabla202376[[#This Row],[DÍAS PRORROGA  2]]+Tabla202376[[#This Row],[DÍAS PRORROGA 3]]++Tabla202376[[#This Row],[DÍAS PRORROGA 4]]</f>
        <v>90</v>
      </c>
      <c r="BN25" s="25">
        <f>IF(Tabla202376[[#This Row],[NUMERO TOTAL DE ADICIONES]]="NO",0,Tabla202376[[#This Row],[VALOR ADICIÓN 1]]+Tabla202376[[#This Row],[VALOR ADICIÓN 2]]+Tabla202376[[#This Row],[VALOR ADICIÓN 3]]+Tabla202376[[#This Row],[VALOR ADICIÓN 4]])</f>
        <v>26415000</v>
      </c>
      <c r="BO25" s="12"/>
      <c r="BP25" s="22">
        <v>45965</v>
      </c>
      <c r="BQ25" s="20">
        <f>Tabla202376[[#This Row],[VALOR INICIAL DEL CONTRATO]]+Tabla202376[[#This Row],[VALOR ADICIÓN 1]]+Tabla202376[[#This Row],[VALOR ADICIÓN 2]]+Tabla202376[[#This Row],[VALOR ADICIÓN 3]]++Tabla202376[[#This Row],[VALOR ADICIÓN 4]]</f>
        <v>79245000</v>
      </c>
      <c r="BR2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 s="26"/>
      <c r="BT25" s="13" t="s">
        <v>659</v>
      </c>
      <c r="BU25" s="13" t="s">
        <v>660</v>
      </c>
      <c r="BV25" s="13" t="s">
        <v>661</v>
      </c>
      <c r="BW25" s="13" t="s">
        <v>492</v>
      </c>
    </row>
    <row r="26" spans="1:75" ht="27.75" customHeight="1" x14ac:dyDescent="0.2">
      <c r="A26" s="12">
        <v>2025</v>
      </c>
      <c r="B26" s="12" t="s">
        <v>456</v>
      </c>
      <c r="C26" s="13" t="str">
        <f ca="1">IF(Tabla202376[[#This Row],[FECHA DE TERMINACIÓN FINAL]]-TODAY()&gt;=15,"VIGENTE",IF(Tabla202376[[#This Row],[FECHA DE TERMINACIÓN FINAL]]-TODAY()&lt;0,"FINALIZADO",IF(Tabla202376[[#This Row],[FECHA DE TERMINACIÓN FINAL]]-TODAY()&lt;=15,"PROXIMO A VENCER")))</f>
        <v>FINALIZADO</v>
      </c>
      <c r="D26" s="12">
        <v>126411</v>
      </c>
      <c r="E26" s="22">
        <v>45656</v>
      </c>
      <c r="F26" s="40" t="s">
        <v>662</v>
      </c>
      <c r="G26" s="40" t="s">
        <v>663</v>
      </c>
      <c r="H26" s="41" t="s">
        <v>664</v>
      </c>
      <c r="I26" s="24" t="s">
        <v>665</v>
      </c>
      <c r="J26" s="51">
        <v>80101600</v>
      </c>
      <c r="K26" s="51" t="s">
        <v>666</v>
      </c>
      <c r="L26" s="51" t="s">
        <v>667</v>
      </c>
      <c r="M26" s="12">
        <v>1032</v>
      </c>
      <c r="N26" s="22">
        <v>45684</v>
      </c>
      <c r="O26" s="12">
        <v>1045</v>
      </c>
      <c r="P26" s="22">
        <v>45693</v>
      </c>
      <c r="Q26" s="13" t="s">
        <v>201</v>
      </c>
      <c r="R26" s="13" t="s">
        <v>81</v>
      </c>
      <c r="S26" s="41" t="s">
        <v>82</v>
      </c>
      <c r="T26" s="13">
        <v>1</v>
      </c>
      <c r="U26" s="13" t="s">
        <v>668</v>
      </c>
      <c r="V26" s="12" t="s">
        <v>83</v>
      </c>
      <c r="W26" s="68" t="s">
        <v>464</v>
      </c>
      <c r="X26" s="77" t="s">
        <v>256</v>
      </c>
      <c r="Y26" s="101">
        <v>1019076136</v>
      </c>
      <c r="Z26" s="38" t="s">
        <v>346</v>
      </c>
      <c r="AA26" s="38">
        <v>12194109</v>
      </c>
      <c r="AB26" s="12" t="s">
        <v>87</v>
      </c>
      <c r="AC26" s="22">
        <v>45691</v>
      </c>
      <c r="AD26" s="29">
        <v>54600000</v>
      </c>
      <c r="AE26" s="22">
        <v>45694</v>
      </c>
      <c r="AF26" s="22">
        <v>45935</v>
      </c>
      <c r="AG26" s="12">
        <v>240</v>
      </c>
      <c r="AH26" s="12">
        <v>8</v>
      </c>
      <c r="AI26" s="29">
        <f>Tabla202376[[#This Row],[VALOR INICIAL DEL CONTRATO]] / Tabla202376[[#This Row],[PLAZO DE EJECUCIÓN MESES ]]</f>
        <v>6825000</v>
      </c>
      <c r="AJ26" s="12"/>
      <c r="AK26" s="12"/>
      <c r="AL26" s="12">
        <v>1</v>
      </c>
      <c r="AM26" s="12">
        <v>1</v>
      </c>
      <c r="AN26" s="12"/>
      <c r="AO26" s="31">
        <v>13650000</v>
      </c>
      <c r="AP26" s="12">
        <v>60</v>
      </c>
      <c r="AQ26" s="12">
        <v>1317</v>
      </c>
      <c r="AR26" s="22">
        <v>45856</v>
      </c>
      <c r="AS26" s="15">
        <v>1433</v>
      </c>
      <c r="AT26" s="18">
        <v>45863</v>
      </c>
      <c r="AU26" s="12"/>
      <c r="AV26" s="12"/>
      <c r="AW26" s="12"/>
      <c r="AX26" s="12"/>
      <c r="AY26" s="12"/>
      <c r="AZ26" s="12"/>
      <c r="BA26" s="12"/>
      <c r="BB26" s="12"/>
      <c r="BC26" s="12"/>
      <c r="BD26" s="12"/>
      <c r="BE26" s="12"/>
      <c r="BF26" s="12"/>
      <c r="BG26" s="12"/>
      <c r="BH26" s="12"/>
      <c r="BI26" s="12"/>
      <c r="BJ26" s="12"/>
      <c r="BK26" s="12"/>
      <c r="BL26" s="12"/>
      <c r="BM26" s="12">
        <f>Tabla202376[[#This Row],[DÍAS PRORROGA 1]]+Tabla202376[[#This Row],[DÍAS PRORROGA  2]]+Tabla202376[[#This Row],[DÍAS PRORROGA 3]]++Tabla202376[[#This Row],[DÍAS PRORROGA 4]]</f>
        <v>60</v>
      </c>
      <c r="BN26" s="25">
        <f>IF(Tabla202376[[#This Row],[NUMERO TOTAL DE ADICIONES]]="NO",0,Tabla202376[[#This Row],[VALOR ADICIÓN 1]]+Tabla202376[[#This Row],[VALOR ADICIÓN 2]]+Tabla202376[[#This Row],[VALOR ADICIÓN 3]]+Tabla202376[[#This Row],[VALOR ADICIÓN 4]])</f>
        <v>13650000</v>
      </c>
      <c r="BO26" s="12"/>
      <c r="BP26" s="22">
        <v>45996</v>
      </c>
      <c r="BQ26" s="20">
        <f>Tabla202376[[#This Row],[VALOR INICIAL DEL CONTRATO]]+Tabla202376[[#This Row],[VALOR ADICIÓN 1]]+Tabla202376[[#This Row],[VALOR ADICIÓN 2]]+Tabla202376[[#This Row],[VALOR ADICIÓN 3]]++Tabla202376[[#This Row],[VALOR ADICIÓN 4]]</f>
        <v>68250000</v>
      </c>
      <c r="BR2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 s="26"/>
      <c r="BT26" s="13" t="s">
        <v>669</v>
      </c>
      <c r="BU26" s="13" t="s">
        <v>670</v>
      </c>
      <c r="BV26" s="13" t="s">
        <v>671</v>
      </c>
      <c r="BW26" s="13" t="s">
        <v>88</v>
      </c>
    </row>
    <row r="27" spans="1:75" ht="27.75" customHeight="1" x14ac:dyDescent="0.2">
      <c r="A27" s="12">
        <v>2025</v>
      </c>
      <c r="B27" s="12" t="s">
        <v>456</v>
      </c>
      <c r="C27" s="13" t="str">
        <f ca="1">IF(Tabla202376[[#This Row],[FECHA DE TERMINACIÓN FINAL]]-TODAY()&gt;=15,"VIGENTE",IF(Tabla202376[[#This Row],[FECHA DE TERMINACIÓN FINAL]]-TODAY()&lt;0,"FINALIZADO",IF(Tabla202376[[#This Row],[FECHA DE TERMINACIÓN FINAL]]-TODAY()&lt;=15,"PROXIMO A VENCER")))</f>
        <v>FINALIZADO</v>
      </c>
      <c r="D27" s="12">
        <v>124913</v>
      </c>
      <c r="E27" s="22">
        <v>45645</v>
      </c>
      <c r="F27" s="40" t="s">
        <v>672</v>
      </c>
      <c r="G27" s="40" t="s">
        <v>673</v>
      </c>
      <c r="H27" s="41" t="s">
        <v>674</v>
      </c>
      <c r="I27" s="24" t="s">
        <v>675</v>
      </c>
      <c r="J27" s="51">
        <v>80101600</v>
      </c>
      <c r="K27" s="51" t="s">
        <v>676</v>
      </c>
      <c r="L27" s="51" t="s">
        <v>677</v>
      </c>
      <c r="M27" s="12">
        <v>1076</v>
      </c>
      <c r="N27" s="22">
        <v>45687</v>
      </c>
      <c r="O27" s="12">
        <v>1049</v>
      </c>
      <c r="P27" s="22">
        <v>45693</v>
      </c>
      <c r="Q27" s="13" t="s">
        <v>80</v>
      </c>
      <c r="R27" s="13" t="s">
        <v>81</v>
      </c>
      <c r="S27" s="41" t="s">
        <v>82</v>
      </c>
      <c r="T27" s="13">
        <v>1</v>
      </c>
      <c r="U27" s="13" t="s">
        <v>678</v>
      </c>
      <c r="V27" s="12" t="s">
        <v>83</v>
      </c>
      <c r="W27" s="68" t="s">
        <v>83</v>
      </c>
      <c r="X27" s="77" t="s">
        <v>439</v>
      </c>
      <c r="Y27" s="101" t="s">
        <v>679</v>
      </c>
      <c r="Z27" s="38" t="s">
        <v>145</v>
      </c>
      <c r="AA27" s="38">
        <v>74374329</v>
      </c>
      <c r="AB27" s="12" t="s">
        <v>87</v>
      </c>
      <c r="AC27" s="22">
        <v>45691</v>
      </c>
      <c r="AD27" s="29">
        <v>44100000</v>
      </c>
      <c r="AE27" s="22">
        <v>45694</v>
      </c>
      <c r="AF27" s="22">
        <v>45874</v>
      </c>
      <c r="AG27" s="12">
        <v>180</v>
      </c>
      <c r="AH27" s="12">
        <v>6</v>
      </c>
      <c r="AI27" s="29">
        <f>Tabla202376[[#This Row],[VALOR INICIAL DEL CONTRATO]] / Tabla202376[[#This Row],[PLAZO DE EJECUCIÓN MESES ]]</f>
        <v>7350000</v>
      </c>
      <c r="AJ27" s="12"/>
      <c r="AK27" s="12"/>
      <c r="AL27" s="12">
        <v>1</v>
      </c>
      <c r="AM27" s="12">
        <v>1</v>
      </c>
      <c r="AN27" s="12"/>
      <c r="AO27" s="31">
        <v>22050000</v>
      </c>
      <c r="AP27" s="12">
        <v>90</v>
      </c>
      <c r="AQ27" s="12">
        <v>1495</v>
      </c>
      <c r="AR27" s="22">
        <v>45868</v>
      </c>
      <c r="AS27" s="12">
        <v>1525</v>
      </c>
      <c r="AT27" s="22">
        <v>45874</v>
      </c>
      <c r="AU27" s="12"/>
      <c r="AV27" s="12"/>
      <c r="AW27" s="12"/>
      <c r="AX27" s="12"/>
      <c r="AY27" s="12"/>
      <c r="AZ27" s="12"/>
      <c r="BA27" s="12"/>
      <c r="BB27" s="12"/>
      <c r="BC27" s="12"/>
      <c r="BD27" s="12"/>
      <c r="BE27" s="12"/>
      <c r="BF27" s="12"/>
      <c r="BG27" s="12"/>
      <c r="BH27" s="12"/>
      <c r="BI27" s="12"/>
      <c r="BJ27" s="12"/>
      <c r="BK27" s="12"/>
      <c r="BL27" s="12"/>
      <c r="BM27" s="12">
        <f>Tabla202376[[#This Row],[DÍAS PRORROGA 1]]+Tabla202376[[#This Row],[DÍAS PRORROGA  2]]+Tabla202376[[#This Row],[DÍAS PRORROGA 3]]++Tabla202376[[#This Row],[DÍAS PRORROGA 4]]</f>
        <v>90</v>
      </c>
      <c r="BN27" s="25">
        <f>IF(Tabla202376[[#This Row],[NUMERO TOTAL DE ADICIONES]]="NO",0,Tabla202376[[#This Row],[VALOR ADICIÓN 1]]+Tabla202376[[#This Row],[VALOR ADICIÓN 2]]+Tabla202376[[#This Row],[VALOR ADICIÓN 3]]+Tabla202376[[#This Row],[VALOR ADICIÓN 4]])</f>
        <v>22050000</v>
      </c>
      <c r="BO27" s="12"/>
      <c r="BP27" s="22">
        <v>45966</v>
      </c>
      <c r="BQ27" s="20">
        <f>Tabla202376[[#This Row],[VALOR INICIAL DEL CONTRATO]]+Tabla202376[[#This Row],[VALOR ADICIÓN 1]]+Tabla202376[[#This Row],[VALOR ADICIÓN 2]]+Tabla202376[[#This Row],[VALOR ADICIÓN 3]]++Tabla202376[[#This Row],[VALOR ADICIÓN 4]]</f>
        <v>66150000</v>
      </c>
      <c r="BR2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 s="26"/>
      <c r="BT27" s="13" t="s">
        <v>680</v>
      </c>
      <c r="BU27" s="13" t="s">
        <v>681</v>
      </c>
      <c r="BV27" s="13" t="s">
        <v>682</v>
      </c>
      <c r="BW27" s="13" t="s">
        <v>683</v>
      </c>
    </row>
    <row r="28" spans="1:75" ht="27.75" customHeight="1" x14ac:dyDescent="0.2">
      <c r="A28" s="12">
        <v>2025</v>
      </c>
      <c r="B28" s="12" t="s">
        <v>456</v>
      </c>
      <c r="C28" s="13" t="str">
        <f ca="1">IF(Tabla202376[[#This Row],[FECHA DE TERMINACIÓN FINAL]]-TODAY()&gt;=15,"VIGENTE",IF(Tabla202376[[#This Row],[FECHA DE TERMINACIÓN FINAL]]-TODAY()&lt;0,"FINALIZADO",IF(Tabla202376[[#This Row],[FECHA DE TERMINACIÓN FINAL]]-TODAY()&lt;=15,"PROXIMO A VENCER")))</f>
        <v>FINALIZADO</v>
      </c>
      <c r="D28" s="12">
        <v>127839</v>
      </c>
      <c r="E28" s="22">
        <v>45672</v>
      </c>
      <c r="F28" s="40" t="s">
        <v>684</v>
      </c>
      <c r="G28" s="40" t="s">
        <v>685</v>
      </c>
      <c r="H28" s="41" t="s">
        <v>294</v>
      </c>
      <c r="I28" s="24" t="s">
        <v>686</v>
      </c>
      <c r="J28" s="51">
        <v>80101600</v>
      </c>
      <c r="K28" s="51" t="s">
        <v>687</v>
      </c>
      <c r="L28" s="51" t="s">
        <v>688</v>
      </c>
      <c r="M28" s="12">
        <v>1020</v>
      </c>
      <c r="N28" s="22">
        <v>45684</v>
      </c>
      <c r="O28" s="12">
        <v>1059</v>
      </c>
      <c r="P28" s="22">
        <v>45694</v>
      </c>
      <c r="Q28" s="13" t="s">
        <v>217</v>
      </c>
      <c r="R28" s="13" t="s">
        <v>81</v>
      </c>
      <c r="S28" s="41" t="s">
        <v>98</v>
      </c>
      <c r="T28" s="13">
        <v>1</v>
      </c>
      <c r="U28" s="13" t="s">
        <v>295</v>
      </c>
      <c r="V28" s="12" t="s">
        <v>83</v>
      </c>
      <c r="W28" s="41" t="s">
        <v>83</v>
      </c>
      <c r="X28" s="40" t="s">
        <v>198</v>
      </c>
      <c r="Y28" s="40">
        <v>1007295745</v>
      </c>
      <c r="Z28" s="41" t="s">
        <v>216</v>
      </c>
      <c r="AA28" s="40">
        <v>1024555613</v>
      </c>
      <c r="AB28" s="12" t="s">
        <v>87</v>
      </c>
      <c r="AC28" s="22">
        <v>45692</v>
      </c>
      <c r="AD28" s="29">
        <v>18150000</v>
      </c>
      <c r="AE28" s="22">
        <v>45695</v>
      </c>
      <c r="AF28" s="22">
        <v>45875</v>
      </c>
      <c r="AG28" s="12">
        <v>180</v>
      </c>
      <c r="AH28" s="12">
        <v>6</v>
      </c>
      <c r="AI28" s="29">
        <f>Tabla202376[[#This Row],[VALOR INICIAL DEL CONTRATO]] / Tabla202376[[#This Row],[PLAZO DE EJECUCIÓN MESES ]]</f>
        <v>3025000</v>
      </c>
      <c r="AJ28" s="12"/>
      <c r="AK28" s="12"/>
      <c r="AL28" s="12">
        <v>1</v>
      </c>
      <c r="AM28" s="12">
        <v>1</v>
      </c>
      <c r="AN28" s="12"/>
      <c r="AO28" s="31">
        <v>6050000</v>
      </c>
      <c r="AP28" s="12">
        <v>60</v>
      </c>
      <c r="AQ28" s="12">
        <v>1371</v>
      </c>
      <c r="AR28" s="22">
        <v>45861</v>
      </c>
      <c r="AS28" s="15">
        <v>1455</v>
      </c>
      <c r="AT28" s="18">
        <v>45868</v>
      </c>
      <c r="AU28" s="12"/>
      <c r="AV28" s="12"/>
      <c r="AW28" s="12"/>
      <c r="AX28" s="12"/>
      <c r="AY28" s="12"/>
      <c r="AZ28" s="12"/>
      <c r="BA28" s="12"/>
      <c r="BB28" s="12"/>
      <c r="BC28" s="12"/>
      <c r="BD28" s="12"/>
      <c r="BE28" s="12"/>
      <c r="BF28" s="12"/>
      <c r="BG28" s="12"/>
      <c r="BH28" s="12"/>
      <c r="BI28" s="12"/>
      <c r="BJ28" s="12"/>
      <c r="BK28" s="12"/>
      <c r="BL28" s="12"/>
      <c r="BM28" s="12">
        <f>Tabla202376[[#This Row],[DÍAS PRORROGA 1]]+Tabla202376[[#This Row],[DÍAS PRORROGA  2]]+Tabla202376[[#This Row],[DÍAS PRORROGA 3]]++Tabla202376[[#This Row],[DÍAS PRORROGA 4]]</f>
        <v>60</v>
      </c>
      <c r="BN28" s="25">
        <f>IF(Tabla202376[[#This Row],[NUMERO TOTAL DE ADICIONES]]="NO",0,Tabla202376[[#This Row],[VALOR ADICIÓN 1]]+Tabla202376[[#This Row],[VALOR ADICIÓN 2]]+Tabla202376[[#This Row],[VALOR ADICIÓN 3]]+Tabla202376[[#This Row],[VALOR ADICIÓN 4]])</f>
        <v>6050000</v>
      </c>
      <c r="BO28" s="12">
        <v>60</v>
      </c>
      <c r="BP28" s="22">
        <v>45997</v>
      </c>
      <c r="BQ28" s="20">
        <f>Tabla202376[[#This Row],[VALOR INICIAL DEL CONTRATO]]+Tabla202376[[#This Row],[VALOR ADICIÓN 1]]+Tabla202376[[#This Row],[VALOR ADICIÓN 2]]+Tabla202376[[#This Row],[VALOR ADICIÓN 3]]++Tabla202376[[#This Row],[VALOR ADICIÓN 4]]</f>
        <v>24200000</v>
      </c>
      <c r="BR2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 s="26"/>
      <c r="BT28" s="13" t="s">
        <v>689</v>
      </c>
      <c r="BU28" s="13" t="s">
        <v>690</v>
      </c>
      <c r="BV28" s="13" t="s">
        <v>691</v>
      </c>
      <c r="BW28" s="13" t="s">
        <v>148</v>
      </c>
    </row>
    <row r="29" spans="1:75" ht="27.75" customHeight="1" x14ac:dyDescent="0.2">
      <c r="A29" s="12">
        <v>2025</v>
      </c>
      <c r="B29" s="12" t="s">
        <v>456</v>
      </c>
      <c r="C29" s="13" t="str">
        <f ca="1">IF(Tabla202376[[#This Row],[FECHA DE TERMINACIÓN FINAL]]-TODAY()&gt;=15,"VIGENTE",IF(Tabla202376[[#This Row],[FECHA DE TERMINACIÓN FINAL]]-TODAY()&lt;0,"FINALIZADO",IF(Tabla202376[[#This Row],[FECHA DE TERMINACIÓN FINAL]]-TODAY()&lt;=15,"PROXIMO A VENCER")))</f>
        <v>FINALIZADO</v>
      </c>
      <c r="D29" s="12">
        <v>124906</v>
      </c>
      <c r="E29" s="22">
        <v>45645</v>
      </c>
      <c r="F29" s="40" t="s">
        <v>457</v>
      </c>
      <c r="G29" s="40" t="s">
        <v>692</v>
      </c>
      <c r="H29" s="41" t="s">
        <v>89</v>
      </c>
      <c r="I29" s="24" t="s">
        <v>460</v>
      </c>
      <c r="J29" s="51">
        <v>80101600</v>
      </c>
      <c r="K29" s="51" t="s">
        <v>461</v>
      </c>
      <c r="L29" s="51" t="s">
        <v>693</v>
      </c>
      <c r="M29" s="13">
        <v>1040</v>
      </c>
      <c r="N29" s="22">
        <v>45684</v>
      </c>
      <c r="O29" s="12">
        <v>1050</v>
      </c>
      <c r="P29" s="22">
        <v>45693</v>
      </c>
      <c r="Q29" s="13" t="s">
        <v>80</v>
      </c>
      <c r="R29" s="13" t="s">
        <v>81</v>
      </c>
      <c r="S29" s="41" t="s">
        <v>82</v>
      </c>
      <c r="T29" s="13">
        <v>1</v>
      </c>
      <c r="U29" s="13" t="s">
        <v>463</v>
      </c>
      <c r="V29" s="12" t="s">
        <v>83</v>
      </c>
      <c r="W29" s="41" t="s">
        <v>464</v>
      </c>
      <c r="X29" s="40" t="s">
        <v>90</v>
      </c>
      <c r="Y29" s="63">
        <v>16377907</v>
      </c>
      <c r="Z29" s="41" t="s">
        <v>91</v>
      </c>
      <c r="AA29" s="41">
        <v>1022992140</v>
      </c>
      <c r="AB29" s="12" t="s">
        <v>87</v>
      </c>
      <c r="AC29" s="22">
        <v>45691</v>
      </c>
      <c r="AD29" s="29">
        <v>37800000</v>
      </c>
      <c r="AE29" s="22">
        <v>45693</v>
      </c>
      <c r="AF29" s="22">
        <v>45873</v>
      </c>
      <c r="AG29" s="12">
        <v>180</v>
      </c>
      <c r="AH29" s="12">
        <v>6</v>
      </c>
      <c r="AI29" s="29">
        <f>Tabla202376[[#This Row],[VALOR INICIAL DEL CONTRATO]] / Tabla202376[[#This Row],[PLAZO DE EJECUCIÓN MESES ]]</f>
        <v>6300000</v>
      </c>
      <c r="AJ29" s="12"/>
      <c r="AK29" s="12"/>
      <c r="AL29" s="12">
        <v>1</v>
      </c>
      <c r="AM29" s="12">
        <v>1</v>
      </c>
      <c r="AN29" s="12"/>
      <c r="AO29" s="31">
        <v>18900000</v>
      </c>
      <c r="AP29" s="12">
        <v>90</v>
      </c>
      <c r="AQ29" s="12">
        <v>1318</v>
      </c>
      <c r="AR29" s="22">
        <v>45856</v>
      </c>
      <c r="AS29" s="15">
        <v>1453</v>
      </c>
      <c r="AT29" s="18">
        <v>45868</v>
      </c>
      <c r="AU29" s="12"/>
      <c r="AV29" s="12"/>
      <c r="AW29" s="12"/>
      <c r="AX29" s="12"/>
      <c r="AY29" s="12"/>
      <c r="AZ29" s="12"/>
      <c r="BA29" s="12"/>
      <c r="BB29" s="12"/>
      <c r="BC29" s="12"/>
      <c r="BD29" s="12"/>
      <c r="BE29" s="12"/>
      <c r="BF29" s="12"/>
      <c r="BG29" s="12"/>
      <c r="BH29" s="12"/>
      <c r="BI29" s="12"/>
      <c r="BJ29" s="12"/>
      <c r="BK29" s="12"/>
      <c r="BL29" s="12"/>
      <c r="BM29" s="12">
        <f>Tabla202376[[#This Row],[DÍAS PRORROGA 1]]+Tabla202376[[#This Row],[DÍAS PRORROGA  2]]+Tabla202376[[#This Row],[DÍAS PRORROGA 3]]++Tabla202376[[#This Row],[DÍAS PRORROGA 4]]</f>
        <v>90</v>
      </c>
      <c r="BN29" s="25">
        <f>IF(Tabla202376[[#This Row],[NUMERO TOTAL DE ADICIONES]]="NO",0,Tabla202376[[#This Row],[VALOR ADICIÓN 1]]+Tabla202376[[#This Row],[VALOR ADICIÓN 2]]+Tabla202376[[#This Row],[VALOR ADICIÓN 3]]+Tabla202376[[#This Row],[VALOR ADICIÓN 4]])</f>
        <v>18900000</v>
      </c>
      <c r="BO29" s="12"/>
      <c r="BP29" s="22">
        <v>45965</v>
      </c>
      <c r="BQ29" s="20">
        <f>Tabla202376[[#This Row],[VALOR INICIAL DEL CONTRATO]]+Tabla202376[[#This Row],[VALOR ADICIÓN 1]]+Tabla202376[[#This Row],[VALOR ADICIÓN 2]]+Tabla202376[[#This Row],[VALOR ADICIÓN 3]]++Tabla202376[[#This Row],[VALOR ADICIÓN 4]]</f>
        <v>56700000</v>
      </c>
      <c r="BR2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 s="26"/>
      <c r="BT29" s="13" t="s">
        <v>694</v>
      </c>
      <c r="BU29" s="13" t="s">
        <v>466</v>
      </c>
      <c r="BV29" s="13" t="s">
        <v>467</v>
      </c>
      <c r="BW29" s="13" t="s">
        <v>468</v>
      </c>
    </row>
    <row r="30" spans="1:75" ht="27.75" customHeight="1" x14ac:dyDescent="0.2">
      <c r="A30" s="12">
        <v>2025</v>
      </c>
      <c r="B30" s="12" t="s">
        <v>456</v>
      </c>
      <c r="C30" s="13" t="str">
        <f ca="1">IF(Tabla202376[[#This Row],[FECHA DE TERMINACIÓN FINAL]]-TODAY()&gt;=15,"VIGENTE",IF(Tabla202376[[#This Row],[FECHA DE TERMINACIÓN FINAL]]-TODAY()&lt;0,"FINALIZADO",IF(Tabla202376[[#This Row],[FECHA DE TERMINACIÓN FINAL]]-TODAY()&lt;=15,"PROXIMO A VENCER")))</f>
        <v>FINALIZADO</v>
      </c>
      <c r="D30" s="12">
        <v>124957</v>
      </c>
      <c r="E30" s="22">
        <v>45645</v>
      </c>
      <c r="F30" s="40" t="s">
        <v>695</v>
      </c>
      <c r="G30" s="40" t="s">
        <v>696</v>
      </c>
      <c r="H30" s="41" t="s">
        <v>401</v>
      </c>
      <c r="I30" s="24" t="s">
        <v>697</v>
      </c>
      <c r="J30" s="51">
        <v>80101600</v>
      </c>
      <c r="K30" s="51" t="s">
        <v>698</v>
      </c>
      <c r="L30" s="51" t="s">
        <v>699</v>
      </c>
      <c r="M30" s="12">
        <v>1049</v>
      </c>
      <c r="N30" s="22">
        <v>45685</v>
      </c>
      <c r="O30" s="12">
        <v>1044</v>
      </c>
      <c r="P30" s="22">
        <v>45693</v>
      </c>
      <c r="Q30" s="13" t="s">
        <v>80</v>
      </c>
      <c r="R30" s="13" t="s">
        <v>81</v>
      </c>
      <c r="S30" s="41" t="s">
        <v>82</v>
      </c>
      <c r="T30" s="13">
        <v>1</v>
      </c>
      <c r="U30" s="41" t="s">
        <v>402</v>
      </c>
      <c r="V30" s="12" t="s">
        <v>83</v>
      </c>
      <c r="W30" s="68" t="s">
        <v>83</v>
      </c>
      <c r="X30" s="77" t="s">
        <v>403</v>
      </c>
      <c r="Y30" s="101">
        <v>80016995</v>
      </c>
      <c r="Z30" s="14" t="s">
        <v>126</v>
      </c>
      <c r="AA30" s="14">
        <v>79486884</v>
      </c>
      <c r="AB30" s="12" t="s">
        <v>87</v>
      </c>
      <c r="AC30" s="22">
        <v>45691</v>
      </c>
      <c r="AD30" s="29">
        <v>42000000</v>
      </c>
      <c r="AE30" s="22">
        <v>45693</v>
      </c>
      <c r="AF30" s="22">
        <v>45873</v>
      </c>
      <c r="AG30" s="12">
        <v>180</v>
      </c>
      <c r="AH30" s="12">
        <v>6</v>
      </c>
      <c r="AI30" s="29">
        <f>Tabla202376[[#This Row],[VALOR INICIAL DEL CONTRATO]] / Tabla202376[[#This Row],[PLAZO DE EJECUCIÓN MESES ]]</f>
        <v>7000000</v>
      </c>
      <c r="AJ30" s="12"/>
      <c r="AK30" s="12"/>
      <c r="AL30" s="12">
        <v>1</v>
      </c>
      <c r="AM30" s="12">
        <v>1</v>
      </c>
      <c r="AN30" s="12"/>
      <c r="AO30" s="31">
        <v>21000000</v>
      </c>
      <c r="AP30" s="12">
        <v>90</v>
      </c>
      <c r="AQ30" s="12">
        <v>1349</v>
      </c>
      <c r="AR30" s="22">
        <v>45861</v>
      </c>
      <c r="AS30" s="15">
        <v>1490</v>
      </c>
      <c r="AT30" s="18">
        <v>45869</v>
      </c>
      <c r="AU30" s="12"/>
      <c r="AV30" s="12"/>
      <c r="AW30" s="12"/>
      <c r="AX30" s="12"/>
      <c r="AY30" s="12"/>
      <c r="AZ30" s="12"/>
      <c r="BA30" s="12"/>
      <c r="BB30" s="12"/>
      <c r="BC30" s="12"/>
      <c r="BD30" s="12"/>
      <c r="BE30" s="12"/>
      <c r="BF30" s="12"/>
      <c r="BG30" s="12"/>
      <c r="BH30" s="12"/>
      <c r="BI30" s="12"/>
      <c r="BJ30" s="12"/>
      <c r="BK30" s="12"/>
      <c r="BL30" s="12"/>
      <c r="BM30" s="12">
        <f>Tabla202376[[#This Row],[DÍAS PRORROGA 1]]+Tabla202376[[#This Row],[DÍAS PRORROGA  2]]+Tabla202376[[#This Row],[DÍAS PRORROGA 3]]++Tabla202376[[#This Row],[DÍAS PRORROGA 4]]</f>
        <v>90</v>
      </c>
      <c r="BN30" s="25">
        <f>IF(Tabla202376[[#This Row],[NUMERO TOTAL DE ADICIONES]]="NO",0,Tabla202376[[#This Row],[VALOR ADICIÓN 1]]+Tabla202376[[#This Row],[VALOR ADICIÓN 2]]+Tabla202376[[#This Row],[VALOR ADICIÓN 3]]+Tabla202376[[#This Row],[VALOR ADICIÓN 4]])</f>
        <v>21000000</v>
      </c>
      <c r="BO30" s="12"/>
      <c r="BP30" s="22">
        <v>45965</v>
      </c>
      <c r="BQ30" s="20">
        <f>Tabla202376[[#This Row],[VALOR INICIAL DEL CONTRATO]]+Tabla202376[[#This Row],[VALOR ADICIÓN 1]]+Tabla202376[[#This Row],[VALOR ADICIÓN 2]]+Tabla202376[[#This Row],[VALOR ADICIÓN 3]]++Tabla202376[[#This Row],[VALOR ADICIÓN 4]]</f>
        <v>63000000</v>
      </c>
      <c r="BR3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 s="26"/>
      <c r="BT30" s="13" t="s">
        <v>700</v>
      </c>
      <c r="BU30" s="13" t="s">
        <v>701</v>
      </c>
      <c r="BV30" s="13" t="s">
        <v>702</v>
      </c>
      <c r="BW30" s="13" t="s">
        <v>88</v>
      </c>
    </row>
    <row r="31" spans="1:75" ht="27.75" customHeight="1" x14ac:dyDescent="0.2">
      <c r="A31" s="12">
        <v>2025</v>
      </c>
      <c r="B31" s="12" t="s">
        <v>456</v>
      </c>
      <c r="C31" s="13" t="str">
        <f ca="1">IF(Tabla202376[[#This Row],[FECHA DE TERMINACIÓN FINAL]]-TODAY()&gt;=15,"VIGENTE",IF(Tabla202376[[#This Row],[FECHA DE TERMINACIÓN FINAL]]-TODAY()&lt;0,"FINALIZADO",IF(Tabla202376[[#This Row],[FECHA DE TERMINACIÓN FINAL]]-TODAY()&lt;=15,"PROXIMO A VENCER")))</f>
        <v>FINALIZADO</v>
      </c>
      <c r="D31" s="12">
        <v>127933</v>
      </c>
      <c r="E31" s="22">
        <v>45672</v>
      </c>
      <c r="F31" s="40" t="s">
        <v>703</v>
      </c>
      <c r="G31" s="40" t="s">
        <v>704</v>
      </c>
      <c r="H31" s="41" t="s">
        <v>705</v>
      </c>
      <c r="I31" s="24" t="s">
        <v>706</v>
      </c>
      <c r="J31" s="51">
        <v>80101600</v>
      </c>
      <c r="K31" s="51" t="s">
        <v>707</v>
      </c>
      <c r="L31" s="51" t="s">
        <v>708</v>
      </c>
      <c r="M31" s="12">
        <v>1038</v>
      </c>
      <c r="N31" s="22">
        <v>45684</v>
      </c>
      <c r="O31" s="12">
        <v>1060</v>
      </c>
      <c r="P31" s="22">
        <v>45694</v>
      </c>
      <c r="Q31" s="13" t="s">
        <v>80</v>
      </c>
      <c r="R31" s="13" t="s">
        <v>81</v>
      </c>
      <c r="S31" s="41" t="s">
        <v>98</v>
      </c>
      <c r="T31" s="13">
        <v>1</v>
      </c>
      <c r="U31" s="13" t="s">
        <v>709</v>
      </c>
      <c r="V31" s="12" t="s">
        <v>83</v>
      </c>
      <c r="W31" s="41" t="s">
        <v>464</v>
      </c>
      <c r="X31" s="40" t="s">
        <v>256</v>
      </c>
      <c r="Y31" s="118" t="s">
        <v>710</v>
      </c>
      <c r="Z31" s="41" t="s">
        <v>91</v>
      </c>
      <c r="AA31" s="68">
        <v>1022992140</v>
      </c>
      <c r="AB31" s="12" t="s">
        <v>87</v>
      </c>
      <c r="AC31" s="22">
        <v>45691</v>
      </c>
      <c r="AD31" s="29">
        <v>18150000</v>
      </c>
      <c r="AE31" s="22">
        <v>45701</v>
      </c>
      <c r="AF31" s="22">
        <v>45881</v>
      </c>
      <c r="AG31" s="12">
        <v>180</v>
      </c>
      <c r="AH31" s="12">
        <v>6</v>
      </c>
      <c r="AI31" s="29">
        <f>Tabla202376[[#This Row],[VALOR INICIAL DEL CONTRATO]] / Tabla202376[[#This Row],[PLAZO DE EJECUCIÓN MESES ]]</f>
        <v>3025000</v>
      </c>
      <c r="AJ31" s="12"/>
      <c r="AK31" s="12"/>
      <c r="AL31" s="12">
        <v>1</v>
      </c>
      <c r="AM31" s="12">
        <v>1</v>
      </c>
      <c r="AN31" s="12"/>
      <c r="AO31" s="31">
        <v>9075000</v>
      </c>
      <c r="AP31" s="12">
        <v>90</v>
      </c>
      <c r="AQ31" s="12">
        <v>1450</v>
      </c>
      <c r="AR31" s="22">
        <v>45868</v>
      </c>
      <c r="AS31" s="12">
        <v>1570</v>
      </c>
      <c r="AT31" s="22">
        <v>45881</v>
      </c>
      <c r="AU31" s="12"/>
      <c r="AV31" s="12"/>
      <c r="AW31" s="12"/>
      <c r="AX31" s="12"/>
      <c r="AY31" s="12"/>
      <c r="AZ31" s="12"/>
      <c r="BA31" s="12"/>
      <c r="BB31" s="12"/>
      <c r="BC31" s="12"/>
      <c r="BD31" s="12"/>
      <c r="BE31" s="12"/>
      <c r="BF31" s="12"/>
      <c r="BG31" s="12"/>
      <c r="BH31" s="12"/>
      <c r="BI31" s="12"/>
      <c r="BJ31" s="12"/>
      <c r="BK31" s="12"/>
      <c r="BL31" s="12"/>
      <c r="BM31" s="12">
        <f>Tabla202376[[#This Row],[DÍAS PRORROGA 1]]+Tabla202376[[#This Row],[DÍAS PRORROGA  2]]+Tabla202376[[#This Row],[DÍAS PRORROGA 3]]++Tabla202376[[#This Row],[DÍAS PRORROGA 4]]</f>
        <v>90</v>
      </c>
      <c r="BN31" s="25">
        <f>IF(Tabla202376[[#This Row],[NUMERO TOTAL DE ADICIONES]]="NO",0,Tabla202376[[#This Row],[VALOR ADICIÓN 1]]+Tabla202376[[#This Row],[VALOR ADICIÓN 2]]+Tabla202376[[#This Row],[VALOR ADICIÓN 3]]+Tabla202376[[#This Row],[VALOR ADICIÓN 4]])</f>
        <v>9075000</v>
      </c>
      <c r="BO31" s="12"/>
      <c r="BP31" s="22">
        <v>45972</v>
      </c>
      <c r="BQ31" s="20">
        <f>Tabla202376[[#This Row],[VALOR INICIAL DEL CONTRATO]]+Tabla202376[[#This Row],[VALOR ADICIÓN 1]]+Tabla202376[[#This Row],[VALOR ADICIÓN 2]]+Tabla202376[[#This Row],[VALOR ADICIÓN 3]]++Tabla202376[[#This Row],[VALOR ADICIÓN 4]]</f>
        <v>27225000</v>
      </c>
      <c r="BR3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 s="26"/>
      <c r="BT31" s="13" t="s">
        <v>711</v>
      </c>
      <c r="BU31" s="13" t="s">
        <v>712</v>
      </c>
      <c r="BV31" s="13" t="s">
        <v>713</v>
      </c>
      <c r="BW31" s="13" t="s">
        <v>148</v>
      </c>
    </row>
    <row r="32" spans="1:75" ht="27.75" customHeight="1" x14ac:dyDescent="0.2">
      <c r="A32" s="12">
        <v>2025</v>
      </c>
      <c r="B32" s="12" t="s">
        <v>456</v>
      </c>
      <c r="C32" s="13" t="str">
        <f ca="1">IF(Tabla202376[[#This Row],[FECHA DE TERMINACIÓN FINAL]]-TODAY()&gt;=15,"VIGENTE",IF(Tabla202376[[#This Row],[FECHA DE TERMINACIÓN FINAL]]-TODAY()&lt;0,"FINALIZADO",IF(Tabla202376[[#This Row],[FECHA DE TERMINACIÓN FINAL]]-TODAY()&lt;=15,"PROXIMO A VENCER")))</f>
        <v>FINALIZADO</v>
      </c>
      <c r="D32" s="12">
        <v>126417</v>
      </c>
      <c r="E32" s="22">
        <v>45656</v>
      </c>
      <c r="F32" s="40" t="s">
        <v>714</v>
      </c>
      <c r="G32" s="40" t="s">
        <v>715</v>
      </c>
      <c r="H32" s="41" t="s">
        <v>716</v>
      </c>
      <c r="I32" s="24" t="s">
        <v>717</v>
      </c>
      <c r="J32" s="51">
        <v>80101600</v>
      </c>
      <c r="K32" s="51" t="s">
        <v>718</v>
      </c>
      <c r="L32" s="51" t="s">
        <v>719</v>
      </c>
      <c r="M32" s="12">
        <v>1034</v>
      </c>
      <c r="N32" s="22">
        <v>45684</v>
      </c>
      <c r="O32" s="12">
        <v>1046</v>
      </c>
      <c r="P32" s="22">
        <v>45693</v>
      </c>
      <c r="Q32" s="13" t="s">
        <v>201</v>
      </c>
      <c r="R32" s="13" t="s">
        <v>81</v>
      </c>
      <c r="S32" s="41" t="s">
        <v>82</v>
      </c>
      <c r="T32" s="13">
        <v>1</v>
      </c>
      <c r="U32" s="13" t="s">
        <v>720</v>
      </c>
      <c r="V32" s="12" t="s">
        <v>83</v>
      </c>
      <c r="W32" s="68" t="s">
        <v>464</v>
      </c>
      <c r="X32" s="77" t="s">
        <v>256</v>
      </c>
      <c r="Y32" s="95" t="s">
        <v>721</v>
      </c>
      <c r="Z32" s="41" t="s">
        <v>722</v>
      </c>
      <c r="AA32" s="41">
        <v>80123763</v>
      </c>
      <c r="AB32" s="12" t="s">
        <v>87</v>
      </c>
      <c r="AC32" s="22">
        <v>45692</v>
      </c>
      <c r="AD32" s="29">
        <v>54600000</v>
      </c>
      <c r="AE32" s="22">
        <v>45706</v>
      </c>
      <c r="AF32" s="22">
        <v>45947</v>
      </c>
      <c r="AG32" s="12">
        <v>180</v>
      </c>
      <c r="AH32" s="12">
        <v>8</v>
      </c>
      <c r="AI32" s="29">
        <f>Tabla202376[[#This Row],[VALOR INICIAL DEL CONTRATO]] / Tabla202376[[#This Row],[PLAZO DE EJECUCIÓN MESES ]]</f>
        <v>6825000</v>
      </c>
      <c r="AJ32" s="12"/>
      <c r="AK32" s="12"/>
      <c r="AL32" s="12">
        <v>1</v>
      </c>
      <c r="AM32" s="12">
        <v>1</v>
      </c>
      <c r="AN32" s="12"/>
      <c r="AO32" s="31">
        <v>6825000</v>
      </c>
      <c r="AP32" s="12">
        <v>30</v>
      </c>
      <c r="AQ32" s="12">
        <v>1674</v>
      </c>
      <c r="AR32" s="22">
        <v>45904</v>
      </c>
      <c r="AS32" s="68">
        <v>1746</v>
      </c>
      <c r="AT32" s="94">
        <v>45925</v>
      </c>
      <c r="AU32" s="12"/>
      <c r="AV32" s="12"/>
      <c r="AW32" s="12"/>
      <c r="AX32" s="12"/>
      <c r="AY32" s="12"/>
      <c r="AZ32" s="12"/>
      <c r="BA32" s="12"/>
      <c r="BB32" s="12"/>
      <c r="BC32" s="12"/>
      <c r="BD32" s="12"/>
      <c r="BE32" s="12"/>
      <c r="BF32" s="12"/>
      <c r="BG32" s="12"/>
      <c r="BH32" s="12"/>
      <c r="BI32" s="12"/>
      <c r="BJ32" s="12"/>
      <c r="BK32" s="12"/>
      <c r="BL32" s="12"/>
      <c r="BM32" s="12">
        <f>Tabla202376[[#This Row],[DÍAS PRORROGA 1]]+Tabla202376[[#This Row],[DÍAS PRORROGA  2]]+Tabla202376[[#This Row],[DÍAS PRORROGA 3]]++Tabla202376[[#This Row],[DÍAS PRORROGA 4]]</f>
        <v>30</v>
      </c>
      <c r="BN32" s="25">
        <f>IF(Tabla202376[[#This Row],[NUMERO TOTAL DE ADICIONES]]="NO",0,Tabla202376[[#This Row],[VALOR ADICIÓN 1]]+Tabla202376[[#This Row],[VALOR ADICIÓN 2]]+Tabla202376[[#This Row],[VALOR ADICIÓN 3]]+Tabla202376[[#This Row],[VALOR ADICIÓN 4]])</f>
        <v>6825000</v>
      </c>
      <c r="BO32" s="12"/>
      <c r="BP32" s="22">
        <v>45978</v>
      </c>
      <c r="BQ32" s="20">
        <f>Tabla202376[[#This Row],[VALOR INICIAL DEL CONTRATO]]+Tabla202376[[#This Row],[VALOR ADICIÓN 1]]+Tabla202376[[#This Row],[VALOR ADICIÓN 2]]+Tabla202376[[#This Row],[VALOR ADICIÓN 3]]++Tabla202376[[#This Row],[VALOR ADICIÓN 4]]</f>
        <v>61425000</v>
      </c>
      <c r="BR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 s="26"/>
      <c r="BT32" s="13" t="s">
        <v>723</v>
      </c>
      <c r="BU32" s="13" t="s">
        <v>724</v>
      </c>
      <c r="BV32" s="13" t="s">
        <v>725</v>
      </c>
      <c r="BW32" s="13" t="s">
        <v>88</v>
      </c>
    </row>
    <row r="33" spans="1:75" ht="27.75" customHeight="1" x14ac:dyDescent="0.2">
      <c r="A33" s="12">
        <v>2025</v>
      </c>
      <c r="B33" s="12" t="s">
        <v>456</v>
      </c>
      <c r="C33" s="13" t="str">
        <f ca="1">IF(Tabla202376[[#This Row],[FECHA DE TERMINACIÓN FINAL]]-TODAY()&gt;=15,"VIGENTE",IF(Tabla202376[[#This Row],[FECHA DE TERMINACIÓN FINAL]]-TODAY()&lt;0,"FINALIZADO",IF(Tabla202376[[#This Row],[FECHA DE TERMINACIÓN FINAL]]-TODAY()&lt;=15,"PROXIMO A VENCER")))</f>
        <v>FINALIZADO</v>
      </c>
      <c r="D33" s="12">
        <v>124871</v>
      </c>
      <c r="E33" s="22">
        <v>45645</v>
      </c>
      <c r="F33" s="40" t="s">
        <v>726</v>
      </c>
      <c r="G33" s="40" t="s">
        <v>727</v>
      </c>
      <c r="H33" s="41" t="s">
        <v>728</v>
      </c>
      <c r="I33" s="24" t="s">
        <v>729</v>
      </c>
      <c r="J33" s="51">
        <v>80101600</v>
      </c>
      <c r="K33" s="51" t="s">
        <v>730</v>
      </c>
      <c r="L33" s="51" t="s">
        <v>731</v>
      </c>
      <c r="M33" s="12">
        <v>1062</v>
      </c>
      <c r="N33" s="22">
        <v>45685</v>
      </c>
      <c r="O33" s="12">
        <v>1054</v>
      </c>
      <c r="P33" s="22">
        <v>45694</v>
      </c>
      <c r="Q33" s="13" t="s">
        <v>80</v>
      </c>
      <c r="R33" s="13" t="s">
        <v>81</v>
      </c>
      <c r="S33" s="41" t="s">
        <v>82</v>
      </c>
      <c r="T33" s="13">
        <v>1</v>
      </c>
      <c r="U33" s="13" t="s">
        <v>732</v>
      </c>
      <c r="V33" s="12" t="s">
        <v>83</v>
      </c>
      <c r="W33" s="41" t="s">
        <v>464</v>
      </c>
      <c r="X33" s="40" t="s">
        <v>90</v>
      </c>
      <c r="Y33" s="63">
        <v>1015469423</v>
      </c>
      <c r="Z33" s="41" t="s">
        <v>129</v>
      </c>
      <c r="AA33" s="40">
        <v>52047323</v>
      </c>
      <c r="AB33" s="12" t="s">
        <v>87</v>
      </c>
      <c r="AC33" s="22">
        <v>45693</v>
      </c>
      <c r="AD33" s="29">
        <v>42000000</v>
      </c>
      <c r="AE33" s="22">
        <v>45694</v>
      </c>
      <c r="AF33" s="22">
        <v>45874</v>
      </c>
      <c r="AG33" s="12">
        <v>180</v>
      </c>
      <c r="AH33" s="12">
        <v>6</v>
      </c>
      <c r="AI33" s="29">
        <f>Tabla202376[[#This Row],[VALOR INICIAL DEL CONTRATO]] / Tabla202376[[#This Row],[PLAZO DE EJECUCIÓN MESES ]]</f>
        <v>7000000</v>
      </c>
      <c r="AJ33" s="12"/>
      <c r="AK33" s="12"/>
      <c r="AL33" s="12">
        <v>1</v>
      </c>
      <c r="AM33" s="12">
        <v>1</v>
      </c>
      <c r="AN33" s="12"/>
      <c r="AO33" s="31">
        <v>21000000</v>
      </c>
      <c r="AP33" s="12">
        <v>90</v>
      </c>
      <c r="AQ33" s="12">
        <v>1370</v>
      </c>
      <c r="AR33" s="22">
        <v>45861</v>
      </c>
      <c r="AS33" s="15">
        <v>1444</v>
      </c>
      <c r="AT33" s="18">
        <v>45866</v>
      </c>
      <c r="AU33" s="12"/>
      <c r="AV33" s="12"/>
      <c r="AW33" s="12"/>
      <c r="AX33" s="12"/>
      <c r="AY33" s="12"/>
      <c r="AZ33" s="12"/>
      <c r="BA33" s="12"/>
      <c r="BB33" s="12"/>
      <c r="BC33" s="12"/>
      <c r="BD33" s="12"/>
      <c r="BE33" s="12"/>
      <c r="BF33" s="12"/>
      <c r="BG33" s="12"/>
      <c r="BH33" s="12"/>
      <c r="BI33" s="12"/>
      <c r="BJ33" s="12"/>
      <c r="BK33" s="12"/>
      <c r="BL33" s="12"/>
      <c r="BM33" s="12">
        <f>Tabla202376[[#This Row],[DÍAS PRORROGA 1]]+Tabla202376[[#This Row],[DÍAS PRORROGA  2]]+Tabla202376[[#This Row],[DÍAS PRORROGA 3]]++Tabla202376[[#This Row],[DÍAS PRORROGA 4]]</f>
        <v>90</v>
      </c>
      <c r="BN33" s="25">
        <f>IF(Tabla202376[[#This Row],[NUMERO TOTAL DE ADICIONES]]="NO",0,Tabla202376[[#This Row],[VALOR ADICIÓN 1]]+Tabla202376[[#This Row],[VALOR ADICIÓN 2]]+Tabla202376[[#This Row],[VALOR ADICIÓN 3]]+Tabla202376[[#This Row],[VALOR ADICIÓN 4]])</f>
        <v>21000000</v>
      </c>
      <c r="BO33" s="12"/>
      <c r="BP33" s="22">
        <v>45966</v>
      </c>
      <c r="BQ33" s="20">
        <f>Tabla202376[[#This Row],[VALOR INICIAL DEL CONTRATO]]+Tabla202376[[#This Row],[VALOR ADICIÓN 1]]+Tabla202376[[#This Row],[VALOR ADICIÓN 2]]+Tabla202376[[#This Row],[VALOR ADICIÓN 3]]++Tabla202376[[#This Row],[VALOR ADICIÓN 4]]</f>
        <v>63000000</v>
      </c>
      <c r="BR3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 s="26"/>
      <c r="BT33" s="13" t="s">
        <v>733</v>
      </c>
      <c r="BU33" s="13" t="s">
        <v>734</v>
      </c>
      <c r="BV33" s="13" t="s">
        <v>735</v>
      </c>
      <c r="BW33" s="13" t="s">
        <v>88</v>
      </c>
    </row>
    <row r="34" spans="1:75" ht="27.75" customHeight="1" x14ac:dyDescent="0.2">
      <c r="A34" s="12">
        <v>2025</v>
      </c>
      <c r="B34" s="12" t="s">
        <v>456</v>
      </c>
      <c r="C34" s="13" t="str">
        <f ca="1">IF(Tabla202376[[#This Row],[FECHA DE TERMINACIÓN FINAL]]-TODAY()&gt;=15,"VIGENTE",IF(Tabla202376[[#This Row],[FECHA DE TERMINACIÓN FINAL]]-TODAY()&lt;0,"FINALIZADO",IF(Tabla202376[[#This Row],[FECHA DE TERMINACIÓN FINAL]]-TODAY()&lt;=15,"PROXIMO A VENCER")))</f>
        <v>FINALIZADO</v>
      </c>
      <c r="D34" s="12">
        <v>128672</v>
      </c>
      <c r="E34" s="22">
        <v>45678</v>
      </c>
      <c r="F34" s="40" t="s">
        <v>736</v>
      </c>
      <c r="G34" s="40" t="s">
        <v>737</v>
      </c>
      <c r="H34" s="41" t="s">
        <v>738</v>
      </c>
      <c r="I34" s="34" t="s">
        <v>739</v>
      </c>
      <c r="J34" s="51">
        <v>80101500</v>
      </c>
      <c r="K34" s="51" t="s">
        <v>740</v>
      </c>
      <c r="L34" s="51" t="s">
        <v>741</v>
      </c>
      <c r="M34" s="12">
        <v>1052</v>
      </c>
      <c r="N34" s="22">
        <v>45685</v>
      </c>
      <c r="O34" s="12">
        <v>1053</v>
      </c>
      <c r="P34" s="22">
        <v>45694</v>
      </c>
      <c r="Q34" s="13" t="s">
        <v>201</v>
      </c>
      <c r="R34" s="13" t="s">
        <v>81</v>
      </c>
      <c r="S34" s="41" t="s">
        <v>82</v>
      </c>
      <c r="T34" s="13">
        <v>1</v>
      </c>
      <c r="U34" s="13" t="s">
        <v>742</v>
      </c>
      <c r="V34" s="12" t="s">
        <v>83</v>
      </c>
      <c r="W34" s="41" t="s">
        <v>83</v>
      </c>
      <c r="X34" s="40" t="s">
        <v>90</v>
      </c>
      <c r="Y34" s="118" t="s">
        <v>743</v>
      </c>
      <c r="Z34" s="51" t="s">
        <v>129</v>
      </c>
      <c r="AA34" s="49">
        <v>52047323</v>
      </c>
      <c r="AB34" s="12" t="s">
        <v>87</v>
      </c>
      <c r="AC34" s="22">
        <v>45693</v>
      </c>
      <c r="AD34" s="29">
        <v>31800000</v>
      </c>
      <c r="AE34" s="22">
        <v>45694</v>
      </c>
      <c r="AF34" s="22">
        <v>45874</v>
      </c>
      <c r="AG34" s="12">
        <v>180</v>
      </c>
      <c r="AH34" s="12">
        <v>6</v>
      </c>
      <c r="AI34" s="29">
        <f>Tabla202376[[#This Row],[VALOR INICIAL DEL CONTRATO]] / Tabla202376[[#This Row],[PLAZO DE EJECUCIÓN MESES ]]</f>
        <v>5300000</v>
      </c>
      <c r="AJ34" s="12"/>
      <c r="AK34" s="12"/>
      <c r="AL34" s="12"/>
      <c r="AM34" s="12"/>
      <c r="AN34" s="12"/>
      <c r="AO34" s="31"/>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f>Tabla202376[[#This Row],[DÍAS PRORROGA 1]]+Tabla202376[[#This Row],[DÍAS PRORROGA  2]]+Tabla202376[[#This Row],[DÍAS PRORROGA 3]]++Tabla202376[[#This Row],[DÍAS PRORROGA 4]]</f>
        <v>0</v>
      </c>
      <c r="BN34" s="25">
        <f>IF(Tabla202376[[#This Row],[NUMERO TOTAL DE ADICIONES]]="NO",0,Tabla202376[[#This Row],[VALOR ADICIÓN 1]]+Tabla202376[[#This Row],[VALOR ADICIÓN 2]]+Tabla202376[[#This Row],[VALOR ADICIÓN 3]]+Tabla202376[[#This Row],[VALOR ADICIÓN 4]])</f>
        <v>0</v>
      </c>
      <c r="BO34" s="12"/>
      <c r="BP34" s="22">
        <v>45874</v>
      </c>
      <c r="BQ34" s="20">
        <f>Tabla202376[[#This Row],[VALOR INICIAL DEL CONTRATO]]+Tabla202376[[#This Row],[VALOR ADICIÓN 1]]+Tabla202376[[#This Row],[VALOR ADICIÓN 2]]+Tabla202376[[#This Row],[VALOR ADICIÓN 3]]++Tabla202376[[#This Row],[VALOR ADICIÓN 4]]</f>
        <v>31800000</v>
      </c>
      <c r="BR3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 s="26"/>
      <c r="BT34" s="13" t="s">
        <v>744</v>
      </c>
      <c r="BU34" s="13" t="s">
        <v>745</v>
      </c>
      <c r="BV34" s="13" t="s">
        <v>746</v>
      </c>
      <c r="BW34" s="13" t="s">
        <v>122</v>
      </c>
    </row>
    <row r="35" spans="1:75" ht="27.75" customHeight="1" x14ac:dyDescent="0.2">
      <c r="A35" s="12">
        <v>2025</v>
      </c>
      <c r="B35" s="12" t="s">
        <v>456</v>
      </c>
      <c r="C35" s="13" t="str">
        <f ca="1">IF(Tabla202376[[#This Row],[FECHA DE TERMINACIÓN FINAL]]-TODAY()&gt;=15,"VIGENTE",IF(Tabla202376[[#This Row],[FECHA DE TERMINACIÓN FINAL]]-TODAY()&lt;0,"FINALIZADO",IF(Tabla202376[[#This Row],[FECHA DE TERMINACIÓN FINAL]]-TODAY()&lt;=15,"PROXIMO A VENCER")))</f>
        <v>FINALIZADO</v>
      </c>
      <c r="D35" s="12">
        <v>127928</v>
      </c>
      <c r="E35" s="22">
        <v>45672</v>
      </c>
      <c r="F35" s="40" t="s">
        <v>747</v>
      </c>
      <c r="G35" s="40" t="s">
        <v>748</v>
      </c>
      <c r="H35" s="41" t="s">
        <v>749</v>
      </c>
      <c r="I35" s="24" t="s">
        <v>750</v>
      </c>
      <c r="J35" s="51">
        <v>80101600</v>
      </c>
      <c r="K35" s="51" t="s">
        <v>751</v>
      </c>
      <c r="L35" s="51" t="s">
        <v>752</v>
      </c>
      <c r="M35" s="12">
        <v>1023</v>
      </c>
      <c r="N35" s="22">
        <v>45684</v>
      </c>
      <c r="O35" s="12">
        <v>1070</v>
      </c>
      <c r="P35" s="22">
        <v>45695</v>
      </c>
      <c r="Q35" s="13" t="s">
        <v>80</v>
      </c>
      <c r="R35" s="13" t="s">
        <v>81</v>
      </c>
      <c r="S35" s="41" t="s">
        <v>98</v>
      </c>
      <c r="T35" s="13">
        <v>1</v>
      </c>
      <c r="U35" s="13" t="s">
        <v>753</v>
      </c>
      <c r="V35" s="12" t="s">
        <v>83</v>
      </c>
      <c r="W35" s="68" t="s">
        <v>464</v>
      </c>
      <c r="X35" s="77" t="s">
        <v>90</v>
      </c>
      <c r="Y35" s="101">
        <v>1019020889</v>
      </c>
      <c r="Z35" s="36" t="s">
        <v>754</v>
      </c>
      <c r="AA35" s="36">
        <v>79041345</v>
      </c>
      <c r="AB35" s="12" t="s">
        <v>87</v>
      </c>
      <c r="AC35" s="22">
        <v>45693</v>
      </c>
      <c r="AD35" s="29">
        <v>19800000</v>
      </c>
      <c r="AE35" s="22">
        <v>45698</v>
      </c>
      <c r="AF35" s="22">
        <v>45878</v>
      </c>
      <c r="AG35" s="12">
        <v>180</v>
      </c>
      <c r="AH35" s="12">
        <v>6</v>
      </c>
      <c r="AI35" s="29">
        <f>Tabla202376[[#This Row],[VALOR INICIAL DEL CONTRATO]] / Tabla202376[[#This Row],[PLAZO DE EJECUCIÓN MESES ]]</f>
        <v>3300000</v>
      </c>
      <c r="AJ35" s="12"/>
      <c r="AK35" s="12"/>
      <c r="AL35" s="12"/>
      <c r="AM35" s="12"/>
      <c r="AN35" s="12"/>
      <c r="AO35" s="31"/>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f>Tabla202376[[#This Row],[DÍAS PRORROGA 1]]+Tabla202376[[#This Row],[DÍAS PRORROGA  2]]+Tabla202376[[#This Row],[DÍAS PRORROGA 3]]++Tabla202376[[#This Row],[DÍAS PRORROGA 4]]</f>
        <v>0</v>
      </c>
      <c r="BN35" s="25">
        <f>IF(Tabla202376[[#This Row],[NUMERO TOTAL DE ADICIONES]]="NO",0,Tabla202376[[#This Row],[VALOR ADICIÓN 1]]+Tabla202376[[#This Row],[VALOR ADICIÓN 2]]+Tabla202376[[#This Row],[VALOR ADICIÓN 3]]+Tabla202376[[#This Row],[VALOR ADICIÓN 4]])</f>
        <v>0</v>
      </c>
      <c r="BO35" s="12"/>
      <c r="BP35" s="22">
        <v>45878</v>
      </c>
      <c r="BQ35" s="20">
        <f>Tabla202376[[#This Row],[VALOR INICIAL DEL CONTRATO]]+Tabla202376[[#This Row],[VALOR ADICIÓN 1]]+Tabla202376[[#This Row],[VALOR ADICIÓN 2]]+Tabla202376[[#This Row],[VALOR ADICIÓN 3]]++Tabla202376[[#This Row],[VALOR ADICIÓN 4]]</f>
        <v>19800000</v>
      </c>
      <c r="BR3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 s="26"/>
      <c r="BT35" s="12"/>
      <c r="BU35" s="13" t="s">
        <v>755</v>
      </c>
      <c r="BV35" s="13" t="s">
        <v>756</v>
      </c>
      <c r="BW35" s="13" t="s">
        <v>757</v>
      </c>
    </row>
    <row r="36" spans="1:75" ht="27.75" customHeight="1" x14ac:dyDescent="0.2">
      <c r="A36" s="12">
        <v>2025</v>
      </c>
      <c r="B36" s="12" t="s">
        <v>456</v>
      </c>
      <c r="C36" s="13" t="str">
        <f ca="1">IF(Tabla202376[[#This Row],[FECHA DE TERMINACIÓN FINAL]]-TODAY()&gt;=15,"VIGENTE",IF(Tabla202376[[#This Row],[FECHA DE TERMINACIÓN FINAL]]-TODAY()&lt;0,"FINALIZADO",IF(Tabla202376[[#This Row],[FECHA DE TERMINACIÓN FINAL]]-TODAY()&lt;=15,"PROXIMO A VENCER")))</f>
        <v>FINALIZADO</v>
      </c>
      <c r="D36" s="12">
        <v>127923</v>
      </c>
      <c r="E36" s="22">
        <v>45672</v>
      </c>
      <c r="F36" s="40" t="s">
        <v>758</v>
      </c>
      <c r="G36" s="40" t="s">
        <v>759</v>
      </c>
      <c r="H36" s="41" t="s">
        <v>182</v>
      </c>
      <c r="I36" s="24" t="s">
        <v>760</v>
      </c>
      <c r="J36" s="51">
        <v>80101600</v>
      </c>
      <c r="K36" s="51" t="s">
        <v>761</v>
      </c>
      <c r="L36" s="51" t="s">
        <v>762</v>
      </c>
      <c r="M36" s="12">
        <v>1058</v>
      </c>
      <c r="N36" s="22">
        <v>45685</v>
      </c>
      <c r="O36" s="12">
        <v>1067</v>
      </c>
      <c r="P36" s="22">
        <v>45695</v>
      </c>
      <c r="Q36" s="13" t="s">
        <v>80</v>
      </c>
      <c r="R36" s="13" t="s">
        <v>81</v>
      </c>
      <c r="S36" s="41" t="s">
        <v>82</v>
      </c>
      <c r="T36" s="13">
        <v>1</v>
      </c>
      <c r="U36" s="13" t="s">
        <v>763</v>
      </c>
      <c r="V36" s="12" t="s">
        <v>83</v>
      </c>
      <c r="W36" s="68" t="s">
        <v>83</v>
      </c>
      <c r="X36" s="77" t="s">
        <v>764</v>
      </c>
      <c r="Y36" s="101">
        <v>79694258</v>
      </c>
      <c r="Z36" s="13" t="s">
        <v>135</v>
      </c>
      <c r="AA36" s="25">
        <v>1013636939</v>
      </c>
      <c r="AB36" s="12" t="s">
        <v>87</v>
      </c>
      <c r="AC36" s="22">
        <v>45693</v>
      </c>
      <c r="AD36" s="29">
        <v>37800000</v>
      </c>
      <c r="AE36" s="22">
        <v>45695</v>
      </c>
      <c r="AF36" s="22">
        <v>45875</v>
      </c>
      <c r="AG36" s="12">
        <v>180</v>
      </c>
      <c r="AH36" s="12">
        <v>6</v>
      </c>
      <c r="AI36" s="29">
        <f>Tabla202376[[#This Row],[VALOR INICIAL DEL CONTRATO]] / Tabla202376[[#This Row],[PLAZO DE EJECUCIÓN MESES ]]</f>
        <v>6300000</v>
      </c>
      <c r="AJ36" s="12"/>
      <c r="AK36" s="12"/>
      <c r="AL36" s="12">
        <v>1</v>
      </c>
      <c r="AM36" s="12">
        <v>1</v>
      </c>
      <c r="AN36" s="12"/>
      <c r="AO36" s="31">
        <v>18900000</v>
      </c>
      <c r="AP36" s="12">
        <v>90</v>
      </c>
      <c r="AQ36" s="12">
        <v>1350</v>
      </c>
      <c r="AR36" s="22">
        <v>45861</v>
      </c>
      <c r="AS36" s="15">
        <v>1483</v>
      </c>
      <c r="AT36" s="18">
        <v>45868</v>
      </c>
      <c r="AU36" s="12"/>
      <c r="AV36" s="12"/>
      <c r="AW36" s="12"/>
      <c r="AX36" s="12"/>
      <c r="AY36" s="12"/>
      <c r="AZ36" s="12"/>
      <c r="BA36" s="12"/>
      <c r="BB36" s="12"/>
      <c r="BC36" s="12"/>
      <c r="BD36" s="12"/>
      <c r="BE36" s="12"/>
      <c r="BF36" s="12"/>
      <c r="BG36" s="12"/>
      <c r="BH36" s="12"/>
      <c r="BI36" s="12"/>
      <c r="BJ36" s="12"/>
      <c r="BK36" s="12"/>
      <c r="BL36" s="12"/>
      <c r="BM36" s="12">
        <f>Tabla202376[[#This Row],[DÍAS PRORROGA 1]]+Tabla202376[[#This Row],[DÍAS PRORROGA  2]]+Tabla202376[[#This Row],[DÍAS PRORROGA 3]]++Tabla202376[[#This Row],[DÍAS PRORROGA 4]]</f>
        <v>90</v>
      </c>
      <c r="BN36" s="25">
        <f>IF(Tabla202376[[#This Row],[NUMERO TOTAL DE ADICIONES]]="NO",0,Tabla202376[[#This Row],[VALOR ADICIÓN 1]]+Tabla202376[[#This Row],[VALOR ADICIÓN 2]]+Tabla202376[[#This Row],[VALOR ADICIÓN 3]]+Tabla202376[[#This Row],[VALOR ADICIÓN 4]])</f>
        <v>18900000</v>
      </c>
      <c r="BO36" s="12"/>
      <c r="BP36" s="22">
        <v>45967</v>
      </c>
      <c r="BQ36" s="20">
        <f>Tabla202376[[#This Row],[VALOR INICIAL DEL CONTRATO]]+Tabla202376[[#This Row],[VALOR ADICIÓN 1]]+Tabla202376[[#This Row],[VALOR ADICIÓN 2]]+Tabla202376[[#This Row],[VALOR ADICIÓN 3]]++Tabla202376[[#This Row],[VALOR ADICIÓN 4]]</f>
        <v>56700000</v>
      </c>
      <c r="BR3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6" s="26"/>
      <c r="BT36" s="13" t="s">
        <v>766</v>
      </c>
      <c r="BU36" s="13" t="s">
        <v>767</v>
      </c>
      <c r="BV36" s="13" t="s">
        <v>768</v>
      </c>
      <c r="BW36" s="13" t="s">
        <v>88</v>
      </c>
    </row>
    <row r="37" spans="1:75" ht="27.75" customHeight="1" x14ac:dyDescent="0.2">
      <c r="A37" s="12">
        <v>2025</v>
      </c>
      <c r="B37" s="12" t="s">
        <v>456</v>
      </c>
      <c r="C37" s="13" t="str">
        <f ca="1">IF(Tabla202376[[#This Row],[FECHA DE TERMINACIÓN FINAL]]-TODAY()&gt;=15,"VIGENTE",IF(Tabla202376[[#This Row],[FECHA DE TERMINACIÓN FINAL]]-TODAY()&lt;0,"FINALIZADO",IF(Tabla202376[[#This Row],[FECHA DE TERMINACIÓN FINAL]]-TODAY()&lt;=15,"PROXIMO A VENCER")))</f>
        <v>FINALIZADO</v>
      </c>
      <c r="D37" s="23" t="s">
        <v>769</v>
      </c>
      <c r="E37" s="27">
        <v>45656</v>
      </c>
      <c r="F37" s="40" t="s">
        <v>770</v>
      </c>
      <c r="G37" s="40" t="s">
        <v>771</v>
      </c>
      <c r="H37" s="13" t="s">
        <v>772</v>
      </c>
      <c r="I37" s="24" t="s">
        <v>773</v>
      </c>
      <c r="J37" s="51">
        <v>80101600</v>
      </c>
      <c r="K37" s="51" t="s">
        <v>774</v>
      </c>
      <c r="L37" s="51" t="s">
        <v>775</v>
      </c>
      <c r="M37" s="12">
        <v>1036</v>
      </c>
      <c r="N37" s="22">
        <v>45684</v>
      </c>
      <c r="O37" s="12">
        <v>1066</v>
      </c>
      <c r="P37" s="22">
        <v>45695</v>
      </c>
      <c r="Q37" s="13" t="s">
        <v>80</v>
      </c>
      <c r="R37" s="13" t="s">
        <v>81</v>
      </c>
      <c r="S37" s="41" t="s">
        <v>82</v>
      </c>
      <c r="T37" s="13">
        <v>1</v>
      </c>
      <c r="U37" s="13" t="s">
        <v>776</v>
      </c>
      <c r="V37" s="12" t="s">
        <v>83</v>
      </c>
      <c r="W37" s="68" t="s">
        <v>83</v>
      </c>
      <c r="X37" s="77" t="s">
        <v>764</v>
      </c>
      <c r="Y37" s="101">
        <v>1052413340</v>
      </c>
      <c r="Z37" s="13" t="s">
        <v>135</v>
      </c>
      <c r="AA37" s="25">
        <v>1013636939</v>
      </c>
      <c r="AB37" s="12" t="s">
        <v>87</v>
      </c>
      <c r="AC37" s="22">
        <v>45693</v>
      </c>
      <c r="AD37" s="29">
        <v>50400000</v>
      </c>
      <c r="AE37" s="22">
        <v>45698</v>
      </c>
      <c r="AF37" s="22">
        <v>45939</v>
      </c>
      <c r="AG37" s="12">
        <v>240</v>
      </c>
      <c r="AH37" s="12">
        <v>8</v>
      </c>
      <c r="AI37" s="29">
        <f>Tabla202376[[#This Row],[VALOR INICIAL DEL CONTRATO]] / Tabla202376[[#This Row],[PLAZO DE EJECUCIÓN MESES ]]</f>
        <v>6300000</v>
      </c>
      <c r="AJ37" s="12"/>
      <c r="AK37" s="12"/>
      <c r="AL37" s="12"/>
      <c r="AM37" s="12"/>
      <c r="AN37" s="12"/>
      <c r="AO37" s="31"/>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f>Tabla202376[[#This Row],[DÍAS PRORROGA 1]]+Tabla202376[[#This Row],[DÍAS PRORROGA  2]]+Tabla202376[[#This Row],[DÍAS PRORROGA 3]]++Tabla202376[[#This Row],[DÍAS PRORROGA 4]]</f>
        <v>0</v>
      </c>
      <c r="BN37" s="25">
        <f>IF(Tabla202376[[#This Row],[NUMERO TOTAL DE ADICIONES]]="NO",0,Tabla202376[[#This Row],[VALOR ADICIÓN 1]]+Tabla202376[[#This Row],[VALOR ADICIÓN 2]]+Tabla202376[[#This Row],[VALOR ADICIÓN 3]]+Tabla202376[[#This Row],[VALOR ADICIÓN 4]])</f>
        <v>0</v>
      </c>
      <c r="BO37" s="12"/>
      <c r="BP37" s="22">
        <v>45939</v>
      </c>
      <c r="BQ37" s="20">
        <f>Tabla202376[[#This Row],[VALOR INICIAL DEL CONTRATO]]+Tabla202376[[#This Row],[VALOR ADICIÓN 1]]+Tabla202376[[#This Row],[VALOR ADICIÓN 2]]+Tabla202376[[#This Row],[VALOR ADICIÓN 3]]++Tabla202376[[#This Row],[VALOR ADICIÓN 4]]</f>
        <v>50400000</v>
      </c>
      <c r="BR3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 s="26"/>
      <c r="BT37" s="12"/>
      <c r="BU37" s="13" t="s">
        <v>777</v>
      </c>
      <c r="BV37" s="13" t="s">
        <v>778</v>
      </c>
      <c r="BW37" s="13" t="s">
        <v>88</v>
      </c>
    </row>
    <row r="38" spans="1:75" ht="27.75" customHeight="1" x14ac:dyDescent="0.2">
      <c r="A38" s="12">
        <v>2025</v>
      </c>
      <c r="B38" s="12" t="s">
        <v>456</v>
      </c>
      <c r="C38" s="13" t="str">
        <f ca="1">IF(Tabla202376[[#This Row],[FECHA DE TERMINACIÓN FINAL]]-TODAY()&gt;=15,"VIGENTE",IF(Tabla202376[[#This Row],[FECHA DE TERMINACIÓN FINAL]]-TODAY()&lt;0,"FINALIZADO",IF(Tabla202376[[#This Row],[FECHA DE TERMINACIÓN FINAL]]-TODAY()&lt;=15,"PROXIMO A VENCER")))</f>
        <v>FINALIZADO</v>
      </c>
      <c r="D38" s="12">
        <v>125214</v>
      </c>
      <c r="E38" s="22">
        <v>45646</v>
      </c>
      <c r="F38" s="40" t="s">
        <v>779</v>
      </c>
      <c r="G38" s="40" t="s">
        <v>780</v>
      </c>
      <c r="H38" s="41" t="s">
        <v>781</v>
      </c>
      <c r="I38" s="34" t="s">
        <v>782</v>
      </c>
      <c r="J38" s="51">
        <v>80101600</v>
      </c>
      <c r="K38" s="51" t="s">
        <v>783</v>
      </c>
      <c r="L38" s="51" t="s">
        <v>784</v>
      </c>
      <c r="M38" s="12">
        <v>1053</v>
      </c>
      <c r="N38" s="22">
        <v>45685</v>
      </c>
      <c r="O38" s="12">
        <v>1057</v>
      </c>
      <c r="P38" s="22">
        <v>45694</v>
      </c>
      <c r="Q38" s="13" t="s">
        <v>80</v>
      </c>
      <c r="R38" s="13" t="s">
        <v>81</v>
      </c>
      <c r="S38" s="41" t="s">
        <v>82</v>
      </c>
      <c r="T38" s="13">
        <v>1</v>
      </c>
      <c r="U38" s="13" t="s">
        <v>785</v>
      </c>
      <c r="V38" s="12" t="s">
        <v>83</v>
      </c>
      <c r="W38" s="41" t="s">
        <v>464</v>
      </c>
      <c r="X38" s="41" t="s">
        <v>90</v>
      </c>
      <c r="Y38" s="40">
        <v>52216823</v>
      </c>
      <c r="Z38" s="41" t="s">
        <v>96</v>
      </c>
      <c r="AA38" s="40">
        <v>51986672</v>
      </c>
      <c r="AB38" s="12" t="s">
        <v>87</v>
      </c>
      <c r="AC38" s="22">
        <v>45692</v>
      </c>
      <c r="AD38" s="29">
        <v>45000000</v>
      </c>
      <c r="AE38" s="22">
        <v>45695</v>
      </c>
      <c r="AF38" s="22">
        <v>45875</v>
      </c>
      <c r="AG38" s="12">
        <v>180</v>
      </c>
      <c r="AH38" s="12">
        <v>6</v>
      </c>
      <c r="AI38" s="29">
        <f>Tabla202376[[#This Row],[VALOR INICIAL DEL CONTRATO]] / Tabla202376[[#This Row],[PLAZO DE EJECUCIÓN MESES ]]</f>
        <v>7500000</v>
      </c>
      <c r="AJ38" s="12"/>
      <c r="AK38" s="12"/>
      <c r="AL38" s="12"/>
      <c r="AM38" s="12"/>
      <c r="AN38" s="12"/>
      <c r="AO38" s="31"/>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f>Tabla202376[[#This Row],[DÍAS PRORROGA 1]]+Tabla202376[[#This Row],[DÍAS PRORROGA  2]]+Tabla202376[[#This Row],[DÍAS PRORROGA 3]]++Tabla202376[[#This Row],[DÍAS PRORROGA 4]]</f>
        <v>0</v>
      </c>
      <c r="BN38" s="25">
        <f>IF(Tabla202376[[#This Row],[NUMERO TOTAL DE ADICIONES]]="NO",0,Tabla202376[[#This Row],[VALOR ADICIÓN 1]]+Tabla202376[[#This Row],[VALOR ADICIÓN 2]]+Tabla202376[[#This Row],[VALOR ADICIÓN 3]]+Tabla202376[[#This Row],[VALOR ADICIÓN 4]])</f>
        <v>0</v>
      </c>
      <c r="BO38" s="12"/>
      <c r="BP38" s="22">
        <v>45875</v>
      </c>
      <c r="BQ38" s="20">
        <f>Tabla202376[[#This Row],[VALOR INICIAL DEL CONTRATO]]+Tabla202376[[#This Row],[VALOR ADICIÓN 1]]+Tabla202376[[#This Row],[VALOR ADICIÓN 2]]+Tabla202376[[#This Row],[VALOR ADICIÓN 3]]++Tabla202376[[#This Row],[VALOR ADICIÓN 4]]</f>
        <v>45000000</v>
      </c>
      <c r="BR3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 s="26"/>
      <c r="BT38" s="12"/>
      <c r="BU38" s="13" t="s">
        <v>786</v>
      </c>
      <c r="BV38" s="13" t="s">
        <v>787</v>
      </c>
      <c r="BW38" s="13" t="s">
        <v>148</v>
      </c>
    </row>
    <row r="39" spans="1:75" ht="27.75" customHeight="1" x14ac:dyDescent="0.2">
      <c r="A39" s="12">
        <v>2025</v>
      </c>
      <c r="B39" s="12" t="s">
        <v>456</v>
      </c>
      <c r="C39" s="13" t="str">
        <f ca="1">IF(Tabla202376[[#This Row],[FECHA DE TERMINACIÓN FINAL]]-TODAY()&gt;=15,"VIGENTE",IF(Tabla202376[[#This Row],[FECHA DE TERMINACIÓN FINAL]]-TODAY()&lt;0,"FINALIZADO",IF(Tabla202376[[#This Row],[FECHA DE TERMINACIÓN FINAL]]-TODAY()&lt;=15,"PROXIMO A VENCER")))</f>
        <v>FINALIZADO</v>
      </c>
      <c r="D39" s="12">
        <v>126298</v>
      </c>
      <c r="E39" s="22">
        <v>45656</v>
      </c>
      <c r="F39" s="40" t="s">
        <v>788</v>
      </c>
      <c r="G39" s="40" t="s">
        <v>789</v>
      </c>
      <c r="H39" s="41" t="s">
        <v>790</v>
      </c>
      <c r="I39" s="24" t="s">
        <v>791</v>
      </c>
      <c r="J39" s="51">
        <v>80101600</v>
      </c>
      <c r="K39" s="51" t="s">
        <v>792</v>
      </c>
      <c r="L39" s="51" t="s">
        <v>793</v>
      </c>
      <c r="M39" s="12">
        <v>1017</v>
      </c>
      <c r="N39" s="22">
        <v>45684</v>
      </c>
      <c r="O39" s="12">
        <v>1055</v>
      </c>
      <c r="P39" s="22">
        <v>45694</v>
      </c>
      <c r="Q39" s="13" t="s">
        <v>212</v>
      </c>
      <c r="R39" s="13" t="s">
        <v>81</v>
      </c>
      <c r="S39" s="41" t="s">
        <v>98</v>
      </c>
      <c r="T39" s="13">
        <v>1</v>
      </c>
      <c r="U39" s="13" t="s">
        <v>794</v>
      </c>
      <c r="V39" s="12" t="s">
        <v>83</v>
      </c>
      <c r="W39" s="68" t="s">
        <v>83</v>
      </c>
      <c r="X39" s="41" t="s">
        <v>795</v>
      </c>
      <c r="Y39" s="77">
        <v>52303112</v>
      </c>
      <c r="Z39" s="38" t="s">
        <v>168</v>
      </c>
      <c r="AA39" s="38">
        <v>1018418402</v>
      </c>
      <c r="AB39" s="12" t="s">
        <v>87</v>
      </c>
      <c r="AC39" s="22">
        <v>45693</v>
      </c>
      <c r="AD39" s="29">
        <v>21840000</v>
      </c>
      <c r="AE39" s="22">
        <v>45698</v>
      </c>
      <c r="AF39" s="22">
        <v>45939</v>
      </c>
      <c r="AG39" s="12">
        <v>240</v>
      </c>
      <c r="AH39" s="12">
        <v>8</v>
      </c>
      <c r="AI39" s="29">
        <f>Tabla202376[[#This Row],[VALOR INICIAL DEL CONTRATO]] / Tabla202376[[#This Row],[PLAZO DE EJECUCIÓN MESES ]]</f>
        <v>2730000</v>
      </c>
      <c r="AJ39" s="12"/>
      <c r="AK39" s="12"/>
      <c r="AL39" s="12">
        <v>1</v>
      </c>
      <c r="AM39" s="12">
        <v>1</v>
      </c>
      <c r="AN39" s="12"/>
      <c r="AO39" s="31">
        <v>5460000</v>
      </c>
      <c r="AP39" s="12">
        <v>60</v>
      </c>
      <c r="AQ39" s="12">
        <v>1485</v>
      </c>
      <c r="AR39" s="22">
        <v>45868</v>
      </c>
      <c r="AS39" s="12">
        <v>1644</v>
      </c>
      <c r="AT39" s="22">
        <v>45897</v>
      </c>
      <c r="AU39" s="12"/>
      <c r="AV39" s="12"/>
      <c r="AW39" s="12"/>
      <c r="AX39" s="12"/>
      <c r="AY39" s="12"/>
      <c r="AZ39" s="12"/>
      <c r="BA39" s="12"/>
      <c r="BB39" s="12"/>
      <c r="BC39" s="12"/>
      <c r="BD39" s="12"/>
      <c r="BE39" s="12"/>
      <c r="BF39" s="12"/>
      <c r="BG39" s="12"/>
      <c r="BH39" s="12"/>
      <c r="BI39" s="12"/>
      <c r="BJ39" s="12"/>
      <c r="BK39" s="12"/>
      <c r="BL39" s="12"/>
      <c r="BM39" s="12">
        <f>Tabla202376[[#This Row],[DÍAS PRORROGA 1]]+Tabla202376[[#This Row],[DÍAS PRORROGA  2]]+Tabla202376[[#This Row],[DÍAS PRORROGA 3]]++Tabla202376[[#This Row],[DÍAS PRORROGA 4]]</f>
        <v>60</v>
      </c>
      <c r="BN39" s="25">
        <f>IF(Tabla202376[[#This Row],[NUMERO TOTAL DE ADICIONES]]="NO",0,Tabla202376[[#This Row],[VALOR ADICIÓN 1]]+Tabla202376[[#This Row],[VALOR ADICIÓN 2]]+Tabla202376[[#This Row],[VALOR ADICIÓN 3]]+Tabla202376[[#This Row],[VALOR ADICIÓN 4]])</f>
        <v>5460000</v>
      </c>
      <c r="BO39" s="12">
        <f>7+12+8</f>
        <v>27</v>
      </c>
      <c r="BP39" s="22">
        <v>46027</v>
      </c>
      <c r="BQ39" s="20">
        <f>Tabla202376[[#This Row],[VALOR INICIAL DEL CONTRATO]]+Tabla202376[[#This Row],[VALOR ADICIÓN 1]]+Tabla202376[[#This Row],[VALOR ADICIÓN 2]]+Tabla202376[[#This Row],[VALOR ADICIÓN 3]]++Tabla202376[[#This Row],[VALOR ADICIÓN 4]]</f>
        <v>27300000</v>
      </c>
      <c r="BR3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 s="26"/>
      <c r="BT39" s="13" t="s">
        <v>796</v>
      </c>
      <c r="BU39" s="13" t="s">
        <v>797</v>
      </c>
      <c r="BV39" s="13" t="s">
        <v>691</v>
      </c>
      <c r="BW39" s="13" t="s">
        <v>99</v>
      </c>
    </row>
    <row r="40" spans="1:75" ht="27.75" customHeight="1" x14ac:dyDescent="0.2">
      <c r="A40" s="12">
        <v>2025</v>
      </c>
      <c r="B40" s="12" t="s">
        <v>456</v>
      </c>
      <c r="C40" s="13" t="str">
        <f ca="1">IF(Tabla202376[[#This Row],[FECHA DE TERMINACIÓN FINAL]]-TODAY()&gt;=15,"VIGENTE",IF(Tabla202376[[#This Row],[FECHA DE TERMINACIÓN FINAL]]-TODAY()&lt;0,"FINALIZADO",IF(Tabla202376[[#This Row],[FECHA DE TERMINACIÓN FINAL]]-TODAY()&lt;=15,"PROXIMO A VENCER")))</f>
        <v>FINALIZADO</v>
      </c>
      <c r="D40" s="12">
        <v>125129</v>
      </c>
      <c r="E40" s="22">
        <v>45646</v>
      </c>
      <c r="F40" s="40" t="s">
        <v>798</v>
      </c>
      <c r="G40" s="40" t="s">
        <v>799</v>
      </c>
      <c r="H40" s="41" t="s">
        <v>800</v>
      </c>
      <c r="I40" s="24" t="s">
        <v>801</v>
      </c>
      <c r="J40" s="51">
        <v>80101600</v>
      </c>
      <c r="K40" s="51" t="s">
        <v>802</v>
      </c>
      <c r="L40" s="51" t="s">
        <v>803</v>
      </c>
      <c r="M40" s="12">
        <v>1056</v>
      </c>
      <c r="N40" s="22">
        <v>45685</v>
      </c>
      <c r="O40" s="12">
        <v>1047</v>
      </c>
      <c r="P40" s="22">
        <v>45693</v>
      </c>
      <c r="Q40" s="13" t="s">
        <v>80</v>
      </c>
      <c r="R40" s="13" t="s">
        <v>81</v>
      </c>
      <c r="S40" s="41" t="s">
        <v>98</v>
      </c>
      <c r="T40" s="13">
        <v>1</v>
      </c>
      <c r="U40" s="13" t="s">
        <v>804</v>
      </c>
      <c r="V40" s="12" t="s">
        <v>83</v>
      </c>
      <c r="W40" s="68" t="s">
        <v>464</v>
      </c>
      <c r="X40" s="77" t="s">
        <v>256</v>
      </c>
      <c r="Y40" s="77">
        <v>79358856</v>
      </c>
      <c r="Z40" s="13" t="s">
        <v>351</v>
      </c>
      <c r="AA40" s="68">
        <v>80056238</v>
      </c>
      <c r="AB40" s="12" t="s">
        <v>87</v>
      </c>
      <c r="AC40" s="22">
        <v>45692</v>
      </c>
      <c r="AD40" s="29">
        <v>18150000</v>
      </c>
      <c r="AE40" s="22">
        <v>45694</v>
      </c>
      <c r="AF40" s="22">
        <v>45874</v>
      </c>
      <c r="AG40" s="12">
        <v>180</v>
      </c>
      <c r="AH40" s="12">
        <v>6</v>
      </c>
      <c r="AI40" s="29">
        <f>Tabla202376[[#This Row],[VALOR INICIAL DEL CONTRATO]] / Tabla202376[[#This Row],[PLAZO DE EJECUCIÓN MESES ]]</f>
        <v>3025000</v>
      </c>
      <c r="AJ40" s="12"/>
      <c r="AK40" s="12"/>
      <c r="AL40" s="12">
        <v>1</v>
      </c>
      <c r="AM40" s="12">
        <v>1</v>
      </c>
      <c r="AN40" s="12"/>
      <c r="AO40" s="31">
        <v>9075000</v>
      </c>
      <c r="AP40" s="12">
        <v>90</v>
      </c>
      <c r="AQ40" s="12">
        <v>1388</v>
      </c>
      <c r="AR40" s="22">
        <v>45862</v>
      </c>
      <c r="AS40" s="15">
        <v>1478</v>
      </c>
      <c r="AT40" s="18">
        <v>45868</v>
      </c>
      <c r="AU40" s="12"/>
      <c r="AV40" s="12"/>
      <c r="AW40" s="12"/>
      <c r="AX40" s="12"/>
      <c r="AY40" s="12"/>
      <c r="AZ40" s="12"/>
      <c r="BA40" s="12"/>
      <c r="BB40" s="12"/>
      <c r="BC40" s="12"/>
      <c r="BD40" s="12"/>
      <c r="BE40" s="12"/>
      <c r="BF40" s="12"/>
      <c r="BG40" s="12"/>
      <c r="BH40" s="12"/>
      <c r="BI40" s="12"/>
      <c r="BJ40" s="12"/>
      <c r="BK40" s="12"/>
      <c r="BL40" s="12"/>
      <c r="BM40" s="12">
        <f>Tabla202376[[#This Row],[DÍAS PRORROGA 1]]+Tabla202376[[#This Row],[DÍAS PRORROGA  2]]+Tabla202376[[#This Row],[DÍAS PRORROGA 3]]++Tabla202376[[#This Row],[DÍAS PRORROGA 4]]</f>
        <v>90</v>
      </c>
      <c r="BN40" s="25">
        <f>IF(Tabla202376[[#This Row],[NUMERO TOTAL DE ADICIONES]]="NO",0,Tabla202376[[#This Row],[VALOR ADICIÓN 1]]+Tabla202376[[#This Row],[VALOR ADICIÓN 2]]+Tabla202376[[#This Row],[VALOR ADICIÓN 3]]+Tabla202376[[#This Row],[VALOR ADICIÓN 4]])</f>
        <v>9075000</v>
      </c>
      <c r="BO40" s="12"/>
      <c r="BP40" s="22">
        <v>45966</v>
      </c>
      <c r="BQ40" s="20">
        <f>Tabla202376[[#This Row],[VALOR INICIAL DEL CONTRATO]]+Tabla202376[[#This Row],[VALOR ADICIÓN 1]]+Tabla202376[[#This Row],[VALOR ADICIÓN 2]]+Tabla202376[[#This Row],[VALOR ADICIÓN 3]]++Tabla202376[[#This Row],[VALOR ADICIÓN 4]]</f>
        <v>27225000</v>
      </c>
      <c r="BR4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 s="26"/>
      <c r="BT40" s="13" t="s">
        <v>806</v>
      </c>
      <c r="BU40" s="13" t="s">
        <v>807</v>
      </c>
      <c r="BV40" s="12" t="s">
        <v>808</v>
      </c>
      <c r="BW40" s="13" t="s">
        <v>148</v>
      </c>
    </row>
    <row r="41" spans="1:75" ht="27.75" customHeight="1" x14ac:dyDescent="0.2">
      <c r="A41" s="12">
        <v>2025</v>
      </c>
      <c r="B41" s="13" t="s">
        <v>265</v>
      </c>
      <c r="C41" s="13" t="str">
        <f ca="1">IF(Tabla202376[[#This Row],[FECHA DE TERMINACIÓN FINAL]]-TODAY()&gt;=15,"VIGENTE",IF(Tabla202376[[#This Row],[FECHA DE TERMINACIÓN FINAL]]-TODAY()&lt;0,"FINALIZADO",IF(Tabla202376[[#This Row],[FECHA DE TERMINACIÓN FINAL]]-TODAY()&lt;=15,"PROXIMO A VENCER")))</f>
        <v>FINALIZADO</v>
      </c>
      <c r="D41" s="12">
        <v>124819</v>
      </c>
      <c r="E41" s="22">
        <v>45645</v>
      </c>
      <c r="F41" s="40" t="s">
        <v>493</v>
      </c>
      <c r="G41" s="40" t="s">
        <v>809</v>
      </c>
      <c r="H41" s="41" t="s">
        <v>810</v>
      </c>
      <c r="I41" s="24" t="s">
        <v>495</v>
      </c>
      <c r="J41" s="51">
        <v>80101600</v>
      </c>
      <c r="K41" s="51" t="s">
        <v>496</v>
      </c>
      <c r="L41" s="51" t="s">
        <v>811</v>
      </c>
      <c r="M41" s="12">
        <v>1039</v>
      </c>
      <c r="N41" s="22">
        <v>45684</v>
      </c>
      <c r="O41" s="12">
        <v>1061</v>
      </c>
      <c r="P41" s="22">
        <v>45694</v>
      </c>
      <c r="Q41" s="13" t="s">
        <v>80</v>
      </c>
      <c r="R41" s="13" t="s">
        <v>81</v>
      </c>
      <c r="S41" s="41" t="s">
        <v>82</v>
      </c>
      <c r="T41" s="13">
        <v>1</v>
      </c>
      <c r="U41" s="13" t="s">
        <v>812</v>
      </c>
      <c r="V41" s="12" t="s">
        <v>83</v>
      </c>
      <c r="W41" s="68" t="s">
        <v>464</v>
      </c>
      <c r="X41" s="77" t="s">
        <v>90</v>
      </c>
      <c r="Y41" s="77" t="s">
        <v>813</v>
      </c>
      <c r="Z41" s="41" t="s">
        <v>85</v>
      </c>
      <c r="AA41" s="40">
        <v>1033758656</v>
      </c>
      <c r="AB41" s="12" t="s">
        <v>87</v>
      </c>
      <c r="AC41" s="22">
        <v>45693</v>
      </c>
      <c r="AD41" s="29">
        <v>42120000</v>
      </c>
      <c r="AE41" s="22">
        <v>45695</v>
      </c>
      <c r="AF41" s="22">
        <v>45875</v>
      </c>
      <c r="AG41" s="12">
        <v>180</v>
      </c>
      <c r="AH41" s="12">
        <v>6</v>
      </c>
      <c r="AI41" s="29">
        <f>Tabla202376[[#This Row],[VALOR INICIAL DEL CONTRATO]] / Tabla202376[[#This Row],[PLAZO DE EJECUCIÓN MESES ]]</f>
        <v>7020000</v>
      </c>
      <c r="AJ41" s="12"/>
      <c r="AK41" s="12"/>
      <c r="AL41" s="12">
        <v>1</v>
      </c>
      <c r="AM41" s="12">
        <v>1</v>
      </c>
      <c r="AN41" s="12"/>
      <c r="AO41" s="31">
        <v>21060000</v>
      </c>
      <c r="AP41" s="12">
        <v>90</v>
      </c>
      <c r="AQ41" s="12">
        <v>1448</v>
      </c>
      <c r="AR41" s="22">
        <v>45868</v>
      </c>
      <c r="AS41" s="12">
        <v>1526</v>
      </c>
      <c r="AT41" s="22">
        <v>45874</v>
      </c>
      <c r="AU41" s="12"/>
      <c r="AV41" s="12"/>
      <c r="AW41" s="12"/>
      <c r="AX41" s="12"/>
      <c r="AY41" s="12"/>
      <c r="AZ41" s="12"/>
      <c r="BA41" s="12"/>
      <c r="BB41" s="12"/>
      <c r="BC41" s="12"/>
      <c r="BD41" s="12"/>
      <c r="BE41" s="12"/>
      <c r="BF41" s="12"/>
      <c r="BG41" s="12"/>
      <c r="BH41" s="12"/>
      <c r="BI41" s="12"/>
      <c r="BJ41" s="12"/>
      <c r="BK41" s="12"/>
      <c r="BL41" s="12"/>
      <c r="BM41" s="12">
        <f>Tabla202376[[#This Row],[DÍAS PRORROGA 1]]+Tabla202376[[#This Row],[DÍAS PRORROGA  2]]+Tabla202376[[#This Row],[DÍAS PRORROGA 3]]++Tabla202376[[#This Row],[DÍAS PRORROGA 4]]</f>
        <v>90</v>
      </c>
      <c r="BN41" s="25">
        <f>IF(Tabla202376[[#This Row],[NUMERO TOTAL DE ADICIONES]]="NO",0,Tabla202376[[#This Row],[VALOR ADICIÓN 1]]+Tabla202376[[#This Row],[VALOR ADICIÓN 2]]+Tabla202376[[#This Row],[VALOR ADICIÓN 3]]+Tabla202376[[#This Row],[VALOR ADICIÓN 4]])</f>
        <v>21060000</v>
      </c>
      <c r="BO41" s="12"/>
      <c r="BP41" s="22">
        <v>45957</v>
      </c>
      <c r="BQ41" s="20">
        <f>Tabla202376[[#This Row],[VALOR INICIAL DEL CONTRATO]]+Tabla202376[[#This Row],[VALOR ADICIÓN 1]]+Tabla202376[[#This Row],[VALOR ADICIÓN 2]]+Tabla202376[[#This Row],[VALOR ADICIÓN 3]]++Tabla202376[[#This Row],[VALOR ADICIÓN 4]]</f>
        <v>63180000</v>
      </c>
      <c r="BR41"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1.4555555555555555</v>
      </c>
      <c r="BS41" s="26"/>
      <c r="BT41" s="13" t="s">
        <v>814</v>
      </c>
      <c r="BU41" s="13" t="s">
        <v>815</v>
      </c>
      <c r="BV41" s="13" t="s">
        <v>501</v>
      </c>
      <c r="BW41" s="13" t="s">
        <v>88</v>
      </c>
    </row>
    <row r="42" spans="1:75" ht="27.75" customHeight="1" x14ac:dyDescent="0.2">
      <c r="A42" s="12">
        <v>2025</v>
      </c>
      <c r="B42" s="12" t="s">
        <v>456</v>
      </c>
      <c r="C42" s="13" t="str">
        <f ca="1">IF(Tabla202376[[#This Row],[FECHA DE TERMINACIÓN FINAL]]-TODAY()&gt;=15,"VIGENTE",IF(Tabla202376[[#This Row],[FECHA DE TERMINACIÓN FINAL]]-TODAY()&lt;0,"FINALIZADO",IF(Tabla202376[[#This Row],[FECHA DE TERMINACIÓN FINAL]]-TODAY()&lt;=15,"PROXIMO A VENCER")))</f>
        <v>FINALIZADO</v>
      </c>
      <c r="D42" s="12">
        <v>126249</v>
      </c>
      <c r="E42" s="22">
        <v>45655</v>
      </c>
      <c r="F42" s="40" t="s">
        <v>816</v>
      </c>
      <c r="G42" s="40" t="s">
        <v>817</v>
      </c>
      <c r="H42" s="41" t="s">
        <v>818</v>
      </c>
      <c r="I42" s="24" t="s">
        <v>819</v>
      </c>
      <c r="J42" s="51">
        <v>80101600</v>
      </c>
      <c r="K42" s="51" t="s">
        <v>820</v>
      </c>
      <c r="L42" s="51" t="s">
        <v>821</v>
      </c>
      <c r="M42" s="12">
        <v>1079</v>
      </c>
      <c r="N42" s="22">
        <v>45687</v>
      </c>
      <c r="O42" s="12">
        <v>1056</v>
      </c>
      <c r="P42" s="22">
        <v>45694</v>
      </c>
      <c r="Q42" s="13" t="s">
        <v>274</v>
      </c>
      <c r="R42" s="13" t="s">
        <v>81</v>
      </c>
      <c r="S42" s="41" t="s">
        <v>82</v>
      </c>
      <c r="T42" s="13">
        <v>1</v>
      </c>
      <c r="U42" s="41" t="s">
        <v>822</v>
      </c>
      <c r="V42" s="12" t="s">
        <v>83</v>
      </c>
      <c r="W42" s="41" t="s">
        <v>464</v>
      </c>
      <c r="X42" s="41" t="s">
        <v>167</v>
      </c>
      <c r="Y42" s="40">
        <v>1072072793</v>
      </c>
      <c r="Z42" s="51" t="s">
        <v>823</v>
      </c>
      <c r="AA42" s="49">
        <v>1070605949</v>
      </c>
      <c r="AB42" s="12" t="s">
        <v>87</v>
      </c>
      <c r="AC42" s="22">
        <v>45693</v>
      </c>
      <c r="AD42" s="29">
        <v>37800000</v>
      </c>
      <c r="AE42" s="22">
        <v>45695</v>
      </c>
      <c r="AF42" s="22">
        <v>45875</v>
      </c>
      <c r="AG42" s="12">
        <v>180</v>
      </c>
      <c r="AH42" s="12">
        <v>6</v>
      </c>
      <c r="AI42" s="29">
        <f>Tabla202376[[#This Row],[VALOR INICIAL DEL CONTRATO]] / Tabla202376[[#This Row],[PLAZO DE EJECUCIÓN MESES ]]</f>
        <v>6300000</v>
      </c>
      <c r="AJ42" s="12"/>
      <c r="AK42" s="12"/>
      <c r="AL42" s="12"/>
      <c r="AM42" s="12"/>
      <c r="AN42" s="12"/>
      <c r="AO42" s="31"/>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f>Tabla202376[[#This Row],[DÍAS PRORROGA 1]]+Tabla202376[[#This Row],[DÍAS PRORROGA  2]]+Tabla202376[[#This Row],[DÍAS PRORROGA 3]]++Tabla202376[[#This Row],[DÍAS PRORROGA 4]]</f>
        <v>0</v>
      </c>
      <c r="BN42" s="25">
        <f>IF(Tabla202376[[#This Row],[NUMERO TOTAL DE ADICIONES]]="NO",0,Tabla202376[[#This Row],[VALOR ADICIÓN 1]]+Tabla202376[[#This Row],[VALOR ADICIÓN 2]]+Tabla202376[[#This Row],[VALOR ADICIÓN 3]]+Tabla202376[[#This Row],[VALOR ADICIÓN 4]])</f>
        <v>0</v>
      </c>
      <c r="BO42" s="12"/>
      <c r="BP42" s="22">
        <v>45875</v>
      </c>
      <c r="BQ42" s="20">
        <f>Tabla202376[[#This Row],[VALOR INICIAL DEL CONTRATO]]+Tabla202376[[#This Row],[VALOR ADICIÓN 1]]+Tabla202376[[#This Row],[VALOR ADICIÓN 2]]+Tabla202376[[#This Row],[VALOR ADICIÓN 3]]++Tabla202376[[#This Row],[VALOR ADICIÓN 4]]</f>
        <v>37800000</v>
      </c>
      <c r="BR4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 s="26"/>
      <c r="BT42" s="12"/>
      <c r="BU42" s="13" t="s">
        <v>824</v>
      </c>
      <c r="BV42" s="13" t="s">
        <v>825</v>
      </c>
      <c r="BW42" s="13" t="s">
        <v>88</v>
      </c>
    </row>
    <row r="43" spans="1:75" ht="27.75" customHeight="1" x14ac:dyDescent="0.2">
      <c r="A43" s="12">
        <v>2025</v>
      </c>
      <c r="B43" s="12" t="s">
        <v>456</v>
      </c>
      <c r="C43" s="13" t="str">
        <f ca="1">IF(Tabla202376[[#This Row],[FECHA DE TERMINACIÓN FINAL]]-TODAY()&gt;=15,"VIGENTE",IF(Tabla202376[[#This Row],[FECHA DE TERMINACIÓN FINAL]]-TODAY()&lt;0,"FINALIZADO",IF(Tabla202376[[#This Row],[FECHA DE TERMINACIÓN FINAL]]-TODAY()&lt;=15,"PROXIMO A VENCER")))</f>
        <v>FINALIZADO</v>
      </c>
      <c r="D43" s="12">
        <v>124885</v>
      </c>
      <c r="E43" s="22">
        <v>45645</v>
      </c>
      <c r="F43" s="40" t="s">
        <v>826</v>
      </c>
      <c r="G43" s="40" t="s">
        <v>827</v>
      </c>
      <c r="H43" s="13" t="s">
        <v>828</v>
      </c>
      <c r="I43" s="24" t="s">
        <v>829</v>
      </c>
      <c r="J43" s="51">
        <v>80101600</v>
      </c>
      <c r="K43" s="51" t="s">
        <v>830</v>
      </c>
      <c r="L43" s="51" t="s">
        <v>831</v>
      </c>
      <c r="M43" s="12">
        <v>1055</v>
      </c>
      <c r="N43" s="22">
        <v>45685</v>
      </c>
      <c r="O43" s="12">
        <v>1089</v>
      </c>
      <c r="P43" s="22">
        <v>45698</v>
      </c>
      <c r="Q43" s="13" t="s">
        <v>80</v>
      </c>
      <c r="R43" s="13" t="s">
        <v>81</v>
      </c>
      <c r="S43" s="41" t="s">
        <v>82</v>
      </c>
      <c r="T43" s="13">
        <v>1</v>
      </c>
      <c r="U43" s="13" t="s">
        <v>832</v>
      </c>
      <c r="V43" s="12" t="s">
        <v>83</v>
      </c>
      <c r="W43" s="41" t="s">
        <v>464</v>
      </c>
      <c r="X43" s="12" t="s">
        <v>90</v>
      </c>
      <c r="Y43" s="41" t="s">
        <v>833</v>
      </c>
      <c r="Z43" s="51" t="s">
        <v>85</v>
      </c>
      <c r="AA43" s="49">
        <v>1033758656</v>
      </c>
      <c r="AB43" s="12" t="s">
        <v>87</v>
      </c>
      <c r="AC43" s="22">
        <v>45693</v>
      </c>
      <c r="AD43" s="29">
        <v>33810000</v>
      </c>
      <c r="AE43" s="22">
        <v>45698</v>
      </c>
      <c r="AF43" s="22">
        <v>45878</v>
      </c>
      <c r="AG43" s="12">
        <v>180</v>
      </c>
      <c r="AH43" s="12">
        <v>6</v>
      </c>
      <c r="AI43" s="29">
        <f>Tabla202376[[#This Row],[VALOR INICIAL DEL CONTRATO]] / Tabla202376[[#This Row],[PLAZO DE EJECUCIÓN MESES ]]</f>
        <v>5635000</v>
      </c>
      <c r="AJ43" s="12"/>
      <c r="AK43" s="12"/>
      <c r="AL43" s="12">
        <v>1</v>
      </c>
      <c r="AM43" s="12">
        <v>1</v>
      </c>
      <c r="AN43" s="12"/>
      <c r="AO43" s="31">
        <v>16905000</v>
      </c>
      <c r="AP43" s="12">
        <v>90</v>
      </c>
      <c r="AQ43" s="12">
        <v>1353</v>
      </c>
      <c r="AR43" s="22">
        <v>45861</v>
      </c>
      <c r="AS43" s="15">
        <v>1452</v>
      </c>
      <c r="AT43" s="18">
        <v>45868</v>
      </c>
      <c r="AU43" s="12"/>
      <c r="AV43" s="12"/>
      <c r="AW43" s="12"/>
      <c r="AX43" s="12"/>
      <c r="AY43" s="12"/>
      <c r="AZ43" s="12"/>
      <c r="BA43" s="12"/>
      <c r="BB43" s="12"/>
      <c r="BC43" s="12"/>
      <c r="BD43" s="12"/>
      <c r="BE43" s="12"/>
      <c r="BF43" s="12"/>
      <c r="BG43" s="12"/>
      <c r="BH43" s="12"/>
      <c r="BI43" s="12"/>
      <c r="BJ43" s="12"/>
      <c r="BK43" s="12"/>
      <c r="BL43" s="12"/>
      <c r="BM43" s="12">
        <f>Tabla202376[[#This Row],[DÍAS PRORROGA 1]]+Tabla202376[[#This Row],[DÍAS PRORROGA  2]]+Tabla202376[[#This Row],[DÍAS PRORROGA 3]]++Tabla202376[[#This Row],[DÍAS PRORROGA 4]]</f>
        <v>90</v>
      </c>
      <c r="BN43" s="25">
        <f>IF(Tabla202376[[#This Row],[NUMERO TOTAL DE ADICIONES]]="NO",0,Tabla202376[[#This Row],[VALOR ADICIÓN 1]]+Tabla202376[[#This Row],[VALOR ADICIÓN 2]]+Tabla202376[[#This Row],[VALOR ADICIÓN 3]]+Tabla202376[[#This Row],[VALOR ADICIÓN 4]])</f>
        <v>16905000</v>
      </c>
      <c r="BO43" s="12"/>
      <c r="BP43" s="22">
        <v>45970</v>
      </c>
      <c r="BQ43" s="20">
        <f>Tabla202376[[#This Row],[VALOR INICIAL DEL CONTRATO]]+Tabla202376[[#This Row],[VALOR ADICIÓN 1]]+Tabla202376[[#This Row],[VALOR ADICIÓN 2]]+Tabla202376[[#This Row],[VALOR ADICIÓN 3]]++Tabla202376[[#This Row],[VALOR ADICIÓN 4]]</f>
        <v>50715000</v>
      </c>
      <c r="BR4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 s="26"/>
      <c r="BT43" s="13" t="s">
        <v>834</v>
      </c>
      <c r="BU43" s="13" t="s">
        <v>835</v>
      </c>
      <c r="BV43" s="13" t="s">
        <v>836</v>
      </c>
      <c r="BW43" s="13" t="s">
        <v>837</v>
      </c>
    </row>
    <row r="44" spans="1:75" ht="27.75" customHeight="1" x14ac:dyDescent="0.2">
      <c r="A44" s="12">
        <v>2025</v>
      </c>
      <c r="B44" s="12" t="s">
        <v>456</v>
      </c>
      <c r="C44" s="13" t="str">
        <f ca="1">IF(Tabla202376[[#This Row],[FECHA DE TERMINACIÓN FINAL]]-TODAY()&gt;=15,"VIGENTE",IF(Tabla202376[[#This Row],[FECHA DE TERMINACIÓN FINAL]]-TODAY()&lt;0,"FINALIZADO",IF(Tabla202376[[#This Row],[FECHA DE TERMINACIÓN FINAL]]-TODAY()&lt;=15,"PROXIMO A VENCER")))</f>
        <v>FINALIZADO</v>
      </c>
      <c r="D44" s="12">
        <v>124889</v>
      </c>
      <c r="E44" s="22">
        <v>45645</v>
      </c>
      <c r="F44" s="40" t="s">
        <v>838</v>
      </c>
      <c r="G44" s="40" t="s">
        <v>839</v>
      </c>
      <c r="H44" s="13" t="s">
        <v>300</v>
      </c>
      <c r="I44" s="34" t="s">
        <v>840</v>
      </c>
      <c r="J44" s="51">
        <v>80101600</v>
      </c>
      <c r="K44" s="51" t="s">
        <v>841</v>
      </c>
      <c r="L44" s="51" t="s">
        <v>842</v>
      </c>
      <c r="M44" s="12">
        <v>1075</v>
      </c>
      <c r="N44" s="22">
        <v>45687</v>
      </c>
      <c r="O44" s="12">
        <v>1065</v>
      </c>
      <c r="P44" s="22">
        <v>45694</v>
      </c>
      <c r="Q44" s="13" t="s">
        <v>80</v>
      </c>
      <c r="R44" s="13" t="s">
        <v>81</v>
      </c>
      <c r="S44" s="41" t="s">
        <v>82</v>
      </c>
      <c r="T44" s="13">
        <v>1</v>
      </c>
      <c r="U44" s="41" t="s">
        <v>843</v>
      </c>
      <c r="V44" s="12" t="s">
        <v>83</v>
      </c>
      <c r="W44" s="12" t="s">
        <v>83</v>
      </c>
      <c r="X44" s="12" t="s">
        <v>184</v>
      </c>
      <c r="Y44" s="12">
        <v>1109004909</v>
      </c>
      <c r="Z44" s="51" t="s">
        <v>844</v>
      </c>
      <c r="AA44" s="52">
        <v>1018481546</v>
      </c>
      <c r="AB44" s="12" t="s">
        <v>87</v>
      </c>
      <c r="AC44" s="22">
        <v>45693</v>
      </c>
      <c r="AD44" s="29">
        <v>39000000</v>
      </c>
      <c r="AE44" s="22">
        <v>45701</v>
      </c>
      <c r="AF44" s="22">
        <v>45881</v>
      </c>
      <c r="AG44" s="12">
        <v>180</v>
      </c>
      <c r="AH44" s="12">
        <v>6</v>
      </c>
      <c r="AI44" s="29">
        <f>Tabla202376[[#This Row],[VALOR INICIAL DEL CONTRATO]] / Tabla202376[[#This Row],[PLAZO DE EJECUCIÓN MESES ]]</f>
        <v>6500000</v>
      </c>
      <c r="AJ44" s="12"/>
      <c r="AK44" s="12"/>
      <c r="AL44" s="12">
        <v>1</v>
      </c>
      <c r="AM44" s="12">
        <v>1</v>
      </c>
      <c r="AN44" s="12"/>
      <c r="AO44" s="31">
        <v>19500000</v>
      </c>
      <c r="AP44" s="12">
        <v>90</v>
      </c>
      <c r="AQ44" s="12">
        <v>1356</v>
      </c>
      <c r="AR44" s="22">
        <v>45861</v>
      </c>
      <c r="AS44" s="15">
        <v>1493</v>
      </c>
      <c r="AT44" s="18">
        <v>45869</v>
      </c>
      <c r="AU44" s="12"/>
      <c r="AV44" s="12"/>
      <c r="AW44" s="12"/>
      <c r="AX44" s="12"/>
      <c r="AY44" s="12"/>
      <c r="AZ44" s="12"/>
      <c r="BA44" s="12"/>
      <c r="BB44" s="12"/>
      <c r="BC44" s="12"/>
      <c r="BD44" s="12"/>
      <c r="BE44" s="12"/>
      <c r="BF44" s="12"/>
      <c r="BG44" s="12"/>
      <c r="BH44" s="12"/>
      <c r="BI44" s="12"/>
      <c r="BJ44" s="12"/>
      <c r="BK44" s="12"/>
      <c r="BL44" s="12"/>
      <c r="BM44" s="12">
        <f>Tabla202376[[#This Row],[DÍAS PRORROGA 1]]+Tabla202376[[#This Row],[DÍAS PRORROGA  2]]+Tabla202376[[#This Row],[DÍAS PRORROGA 3]]++Tabla202376[[#This Row],[DÍAS PRORROGA 4]]</f>
        <v>90</v>
      </c>
      <c r="BN44" s="25">
        <f>IF(Tabla202376[[#This Row],[NUMERO TOTAL DE ADICIONES]]="NO",0,Tabla202376[[#This Row],[VALOR ADICIÓN 1]]+Tabla202376[[#This Row],[VALOR ADICIÓN 2]]+Tabla202376[[#This Row],[VALOR ADICIÓN 3]]+Tabla202376[[#This Row],[VALOR ADICIÓN 4]])</f>
        <v>19500000</v>
      </c>
      <c r="BO44" s="12"/>
      <c r="BP44" s="22">
        <v>45973</v>
      </c>
      <c r="BQ44" s="20">
        <f>Tabla202376[[#This Row],[VALOR INICIAL DEL CONTRATO]]+Tabla202376[[#This Row],[VALOR ADICIÓN 1]]+Tabla202376[[#This Row],[VALOR ADICIÓN 2]]+Tabla202376[[#This Row],[VALOR ADICIÓN 3]]++Tabla202376[[#This Row],[VALOR ADICIÓN 4]]</f>
        <v>58500000</v>
      </c>
      <c r="BR4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 s="26"/>
      <c r="BT44" s="13" t="s">
        <v>845</v>
      </c>
      <c r="BU44" s="13" t="s">
        <v>846</v>
      </c>
      <c r="BV44" s="13" t="s">
        <v>847</v>
      </c>
      <c r="BW44" s="13" t="s">
        <v>88</v>
      </c>
    </row>
    <row r="45" spans="1:75" ht="27.75" customHeight="1" x14ac:dyDescent="0.2">
      <c r="A45" s="12">
        <v>2025</v>
      </c>
      <c r="B45" s="12" t="s">
        <v>456</v>
      </c>
      <c r="C45" s="13" t="str">
        <f ca="1">IF(Tabla202376[[#This Row],[FECHA DE TERMINACIÓN FINAL]]-TODAY()&gt;=15,"VIGENTE",IF(Tabla202376[[#This Row],[FECHA DE TERMINACIÓN FINAL]]-TODAY()&lt;0,"FINALIZADO",IF(Tabla202376[[#This Row],[FECHA DE TERMINACIÓN FINAL]]-TODAY()&lt;=15,"PROXIMO A VENCER")))</f>
        <v>FINALIZADO</v>
      </c>
      <c r="D45" s="13">
        <v>124890</v>
      </c>
      <c r="E45" s="27">
        <v>45645</v>
      </c>
      <c r="F45" s="40" t="s">
        <v>848</v>
      </c>
      <c r="G45" s="40" t="s">
        <v>849</v>
      </c>
      <c r="H45" s="41" t="s">
        <v>850</v>
      </c>
      <c r="I45" s="24" t="s">
        <v>851</v>
      </c>
      <c r="J45" s="51">
        <v>80101600</v>
      </c>
      <c r="K45" s="51" t="s">
        <v>852</v>
      </c>
      <c r="L45" s="51" t="s">
        <v>853</v>
      </c>
      <c r="M45" s="12">
        <v>1074</v>
      </c>
      <c r="N45" s="22">
        <v>45687</v>
      </c>
      <c r="O45" s="12">
        <v>1076</v>
      </c>
      <c r="P45" s="22">
        <v>45695</v>
      </c>
      <c r="Q45" s="13" t="s">
        <v>201</v>
      </c>
      <c r="R45" s="13" t="s">
        <v>81</v>
      </c>
      <c r="S45" s="41" t="s">
        <v>82</v>
      </c>
      <c r="T45" s="13">
        <v>1</v>
      </c>
      <c r="U45" s="41" t="s">
        <v>854</v>
      </c>
      <c r="V45" s="12" t="s">
        <v>83</v>
      </c>
      <c r="W45" s="12" t="s">
        <v>464</v>
      </c>
      <c r="X45" s="12" t="s">
        <v>204</v>
      </c>
      <c r="Y45" s="12">
        <v>1019019834</v>
      </c>
      <c r="Z45" s="38" t="s">
        <v>309</v>
      </c>
      <c r="AA45" s="38">
        <v>80126283</v>
      </c>
      <c r="AB45" s="12" t="s">
        <v>87</v>
      </c>
      <c r="AC45" s="22">
        <v>45693</v>
      </c>
      <c r="AD45" s="29">
        <v>31500000</v>
      </c>
      <c r="AE45" s="22">
        <v>45695</v>
      </c>
      <c r="AF45" s="22">
        <v>45875</v>
      </c>
      <c r="AG45" s="12">
        <v>180</v>
      </c>
      <c r="AH45" s="12">
        <v>6</v>
      </c>
      <c r="AI45" s="29">
        <f>Tabla202376[[#This Row],[VALOR INICIAL DEL CONTRATO]] / Tabla202376[[#This Row],[PLAZO DE EJECUCIÓN MESES ]]</f>
        <v>5250000</v>
      </c>
      <c r="AJ45" s="12"/>
      <c r="AK45" s="12"/>
      <c r="AL45" s="12">
        <v>1</v>
      </c>
      <c r="AM45" s="12">
        <v>1</v>
      </c>
      <c r="AN45" s="12"/>
      <c r="AO45" s="31">
        <v>15750000</v>
      </c>
      <c r="AP45" s="12">
        <v>90</v>
      </c>
      <c r="AQ45" s="12">
        <v>1319</v>
      </c>
      <c r="AR45" s="22">
        <v>45856</v>
      </c>
      <c r="AS45" s="15">
        <v>1449</v>
      </c>
      <c r="AT45" s="18">
        <v>45867</v>
      </c>
      <c r="AU45" s="12"/>
      <c r="AV45" s="12"/>
      <c r="AW45" s="12"/>
      <c r="AX45" s="12"/>
      <c r="AY45" s="12"/>
      <c r="AZ45" s="12"/>
      <c r="BA45" s="12"/>
      <c r="BB45" s="12"/>
      <c r="BC45" s="12"/>
      <c r="BD45" s="12"/>
      <c r="BE45" s="12"/>
      <c r="BF45" s="12"/>
      <c r="BG45" s="12"/>
      <c r="BH45" s="12"/>
      <c r="BI45" s="12"/>
      <c r="BJ45" s="12"/>
      <c r="BK45" s="12"/>
      <c r="BL45" s="12"/>
      <c r="BM45" s="12">
        <f>Tabla202376[[#This Row],[DÍAS PRORROGA 1]]+Tabla202376[[#This Row],[DÍAS PRORROGA  2]]+Tabla202376[[#This Row],[DÍAS PRORROGA 3]]++Tabla202376[[#This Row],[DÍAS PRORROGA 4]]</f>
        <v>90</v>
      </c>
      <c r="BN45" s="25">
        <f>IF(Tabla202376[[#This Row],[NUMERO TOTAL DE ADICIONES]]="NO",0,Tabla202376[[#This Row],[VALOR ADICIÓN 1]]+Tabla202376[[#This Row],[VALOR ADICIÓN 2]]+Tabla202376[[#This Row],[VALOR ADICIÓN 3]]+Tabla202376[[#This Row],[VALOR ADICIÓN 4]])</f>
        <v>15750000</v>
      </c>
      <c r="BO45" s="12"/>
      <c r="BP45" s="22">
        <v>45967</v>
      </c>
      <c r="BQ45" s="20">
        <f>Tabla202376[[#This Row],[VALOR INICIAL DEL CONTRATO]]+Tabla202376[[#This Row],[VALOR ADICIÓN 1]]+Tabla202376[[#This Row],[VALOR ADICIÓN 2]]+Tabla202376[[#This Row],[VALOR ADICIÓN 3]]++Tabla202376[[#This Row],[VALOR ADICIÓN 4]]</f>
        <v>47250000</v>
      </c>
      <c r="BR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 s="26"/>
      <c r="BT45" s="13" t="s">
        <v>855</v>
      </c>
      <c r="BU45" s="13" t="s">
        <v>856</v>
      </c>
      <c r="BV45" s="13" t="s">
        <v>857</v>
      </c>
      <c r="BW45" s="13" t="s">
        <v>858</v>
      </c>
    </row>
    <row r="46" spans="1:75" ht="27.75" customHeight="1" x14ac:dyDescent="0.2">
      <c r="A46" s="12">
        <v>2025</v>
      </c>
      <c r="B46" s="12" t="s">
        <v>456</v>
      </c>
      <c r="C46" s="13" t="str">
        <f ca="1">IF(Tabla202376[[#This Row],[FECHA DE TERMINACIÓN FINAL]]-TODAY()&gt;=15,"VIGENTE",IF(Tabla202376[[#This Row],[FECHA DE TERMINACIÓN FINAL]]-TODAY()&lt;0,"FINALIZADO",IF(Tabla202376[[#This Row],[FECHA DE TERMINACIÓN FINAL]]-TODAY()&lt;=15,"PROXIMO A VENCER")))</f>
        <v>FINALIZADO</v>
      </c>
      <c r="D46" s="12">
        <v>125192</v>
      </c>
      <c r="E46" s="22">
        <v>45646</v>
      </c>
      <c r="F46" s="49" t="s">
        <v>859</v>
      </c>
      <c r="G46" s="49" t="s">
        <v>860</v>
      </c>
      <c r="H46" s="51" t="s">
        <v>259</v>
      </c>
      <c r="I46" s="24" t="s">
        <v>861</v>
      </c>
      <c r="J46" s="51">
        <v>80101600</v>
      </c>
      <c r="K46" s="51" t="s">
        <v>862</v>
      </c>
      <c r="L46" s="51" t="s">
        <v>863</v>
      </c>
      <c r="M46" s="12">
        <v>1067</v>
      </c>
      <c r="N46" s="22">
        <v>45687</v>
      </c>
      <c r="O46" s="12">
        <v>1058</v>
      </c>
      <c r="P46" s="22">
        <v>45694</v>
      </c>
      <c r="Q46" s="13" t="s">
        <v>274</v>
      </c>
      <c r="R46" s="13" t="s">
        <v>81</v>
      </c>
      <c r="S46" s="51" t="s">
        <v>82</v>
      </c>
      <c r="T46" s="13">
        <v>1</v>
      </c>
      <c r="U46" s="51" t="s">
        <v>864</v>
      </c>
      <c r="V46" s="12" t="s">
        <v>83</v>
      </c>
      <c r="W46" s="41" t="s">
        <v>464</v>
      </c>
      <c r="X46" s="41" t="s">
        <v>167</v>
      </c>
      <c r="Y46" s="63">
        <v>1019088970</v>
      </c>
      <c r="Z46" s="51" t="s">
        <v>177</v>
      </c>
      <c r="AA46" s="52">
        <v>1024564835</v>
      </c>
      <c r="AB46" s="12" t="s">
        <v>87</v>
      </c>
      <c r="AC46" s="22">
        <v>45693</v>
      </c>
      <c r="AD46" s="29">
        <v>37800000</v>
      </c>
      <c r="AE46" s="22">
        <v>45695</v>
      </c>
      <c r="AF46" s="22">
        <v>45875</v>
      </c>
      <c r="AG46" s="12">
        <v>180</v>
      </c>
      <c r="AH46" s="12">
        <v>6</v>
      </c>
      <c r="AI46" s="29">
        <f>Tabla202376[[#This Row],[VALOR INICIAL DEL CONTRATO]] / Tabla202376[[#This Row],[PLAZO DE EJECUCIÓN MESES ]]</f>
        <v>6300000</v>
      </c>
      <c r="AJ46" s="12"/>
      <c r="AK46" s="12"/>
      <c r="AL46" s="12">
        <v>1</v>
      </c>
      <c r="AM46" s="12">
        <v>1</v>
      </c>
      <c r="AN46" s="12"/>
      <c r="AO46" s="31">
        <v>18900000</v>
      </c>
      <c r="AP46" s="12">
        <v>90</v>
      </c>
      <c r="AQ46" s="12">
        <v>1401</v>
      </c>
      <c r="AR46" s="22">
        <v>45863</v>
      </c>
      <c r="AS46" s="15">
        <v>1520</v>
      </c>
      <c r="AT46" s="18">
        <v>45869</v>
      </c>
      <c r="AU46" s="12"/>
      <c r="AV46" s="12"/>
      <c r="AW46" s="12"/>
      <c r="AX46" s="12"/>
      <c r="AY46" s="12"/>
      <c r="AZ46" s="12"/>
      <c r="BA46" s="12"/>
      <c r="BB46" s="12"/>
      <c r="BC46" s="12"/>
      <c r="BD46" s="12"/>
      <c r="BE46" s="12"/>
      <c r="BF46" s="12"/>
      <c r="BG46" s="12"/>
      <c r="BH46" s="12"/>
      <c r="BI46" s="12"/>
      <c r="BJ46" s="12"/>
      <c r="BK46" s="12"/>
      <c r="BL46" s="12"/>
      <c r="BM46" s="12">
        <f>Tabla202376[[#This Row],[DÍAS PRORROGA 1]]+Tabla202376[[#This Row],[DÍAS PRORROGA  2]]+Tabla202376[[#This Row],[DÍAS PRORROGA 3]]++Tabla202376[[#This Row],[DÍAS PRORROGA 4]]</f>
        <v>90</v>
      </c>
      <c r="BN46" s="25">
        <f>IF(Tabla202376[[#This Row],[NUMERO TOTAL DE ADICIONES]]="NO",0,Tabla202376[[#This Row],[VALOR ADICIÓN 1]]+Tabla202376[[#This Row],[VALOR ADICIÓN 2]]+Tabla202376[[#This Row],[VALOR ADICIÓN 3]]+Tabla202376[[#This Row],[VALOR ADICIÓN 4]])</f>
        <v>18900000</v>
      </c>
      <c r="BO46" s="12"/>
      <c r="BP46" s="22">
        <v>45967</v>
      </c>
      <c r="BQ46" s="20">
        <f>Tabla202376[[#This Row],[VALOR INICIAL DEL CONTRATO]]+Tabla202376[[#This Row],[VALOR ADICIÓN 1]]+Tabla202376[[#This Row],[VALOR ADICIÓN 2]]+Tabla202376[[#This Row],[VALOR ADICIÓN 3]]++Tabla202376[[#This Row],[VALOR ADICIÓN 4]]</f>
        <v>56700000</v>
      </c>
      <c r="BR4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 s="26"/>
      <c r="BT46" s="13" t="s">
        <v>865</v>
      </c>
      <c r="BU46" s="13" t="s">
        <v>866</v>
      </c>
      <c r="BV46" s="13" t="s">
        <v>867</v>
      </c>
      <c r="BW46" s="13" t="s">
        <v>88</v>
      </c>
    </row>
    <row r="47" spans="1:75" ht="27.75" customHeight="1" x14ac:dyDescent="0.2">
      <c r="A47" s="12">
        <v>2025</v>
      </c>
      <c r="B47" s="12" t="s">
        <v>456</v>
      </c>
      <c r="C47" s="13" t="str">
        <f ca="1">IF(Tabla202376[[#This Row],[FECHA DE TERMINACIÓN FINAL]]-TODAY()&gt;=15,"VIGENTE",IF(Tabla202376[[#This Row],[FECHA DE TERMINACIÓN FINAL]]-TODAY()&lt;0,"FINALIZADO",IF(Tabla202376[[#This Row],[FECHA DE TERMINACIÓN FINAL]]-TODAY()&lt;=15,"PROXIMO A VENCER")))</f>
        <v>FINALIZADO</v>
      </c>
      <c r="D47" s="12">
        <v>124914</v>
      </c>
      <c r="E47" s="22">
        <v>45645</v>
      </c>
      <c r="F47" s="49" t="s">
        <v>868</v>
      </c>
      <c r="G47" s="49" t="s">
        <v>869</v>
      </c>
      <c r="H47" s="51" t="s">
        <v>870</v>
      </c>
      <c r="I47" s="24" t="s">
        <v>871</v>
      </c>
      <c r="J47" s="51">
        <v>80101600</v>
      </c>
      <c r="K47" s="51" t="s">
        <v>872</v>
      </c>
      <c r="L47" s="51" t="s">
        <v>873</v>
      </c>
      <c r="M47" s="12">
        <v>1050</v>
      </c>
      <c r="N47" s="22">
        <v>45685</v>
      </c>
      <c r="O47" s="12">
        <v>1064</v>
      </c>
      <c r="P47" s="22">
        <v>45694</v>
      </c>
      <c r="Q47" s="13" t="s">
        <v>201</v>
      </c>
      <c r="R47" s="13" t="s">
        <v>81</v>
      </c>
      <c r="S47" s="51" t="s">
        <v>82</v>
      </c>
      <c r="T47" s="13">
        <v>1</v>
      </c>
      <c r="U47" s="51" t="s">
        <v>416</v>
      </c>
      <c r="V47" s="12" t="s">
        <v>83</v>
      </c>
      <c r="W47" s="68" t="s">
        <v>464</v>
      </c>
      <c r="X47" s="77" t="s">
        <v>256</v>
      </c>
      <c r="Y47" s="77" t="s">
        <v>874</v>
      </c>
      <c r="Z47" s="38" t="s">
        <v>346</v>
      </c>
      <c r="AA47" s="38">
        <v>12194109</v>
      </c>
      <c r="AB47" s="12" t="s">
        <v>87</v>
      </c>
      <c r="AC47" s="22">
        <v>45694</v>
      </c>
      <c r="AD47" s="29">
        <v>45990000</v>
      </c>
      <c r="AE47" s="22">
        <v>45695</v>
      </c>
      <c r="AF47" s="22">
        <v>45875</v>
      </c>
      <c r="AG47" s="12">
        <v>180</v>
      </c>
      <c r="AH47" s="12">
        <v>6</v>
      </c>
      <c r="AI47" s="29">
        <f>Tabla202376[[#This Row],[VALOR INICIAL DEL CONTRATO]] / Tabla202376[[#This Row],[PLAZO DE EJECUCIÓN MESES ]]</f>
        <v>7665000</v>
      </c>
      <c r="AJ47" s="12"/>
      <c r="AK47" s="12"/>
      <c r="AL47" s="12">
        <v>1</v>
      </c>
      <c r="AM47" s="12">
        <v>1</v>
      </c>
      <c r="AN47" s="12"/>
      <c r="AO47" s="31">
        <v>22995000</v>
      </c>
      <c r="AP47" s="12">
        <v>90</v>
      </c>
      <c r="AQ47" s="12">
        <v>1402</v>
      </c>
      <c r="AR47" s="22">
        <v>45863</v>
      </c>
      <c r="AS47" s="15">
        <v>1508</v>
      </c>
      <c r="AT47" s="18">
        <v>45869</v>
      </c>
      <c r="AU47" s="12"/>
      <c r="AV47" s="12"/>
      <c r="AW47" s="12"/>
      <c r="AX47" s="12"/>
      <c r="AY47" s="12"/>
      <c r="AZ47" s="12"/>
      <c r="BA47" s="12"/>
      <c r="BB47" s="12"/>
      <c r="BC47" s="12"/>
      <c r="BD47" s="12"/>
      <c r="BE47" s="12"/>
      <c r="BF47" s="12"/>
      <c r="BG47" s="12"/>
      <c r="BH47" s="12"/>
      <c r="BI47" s="12"/>
      <c r="BJ47" s="12"/>
      <c r="BK47" s="12"/>
      <c r="BL47" s="12"/>
      <c r="BM47" s="12">
        <f>Tabla202376[[#This Row],[DÍAS PRORROGA 1]]+Tabla202376[[#This Row],[DÍAS PRORROGA  2]]+Tabla202376[[#This Row],[DÍAS PRORROGA 3]]++Tabla202376[[#This Row],[DÍAS PRORROGA 4]]</f>
        <v>90</v>
      </c>
      <c r="BN47" s="25">
        <f>IF(Tabla202376[[#This Row],[NUMERO TOTAL DE ADICIONES]]="NO",0,Tabla202376[[#This Row],[VALOR ADICIÓN 1]]+Tabla202376[[#This Row],[VALOR ADICIÓN 2]]+Tabla202376[[#This Row],[VALOR ADICIÓN 3]]+Tabla202376[[#This Row],[VALOR ADICIÓN 4]])</f>
        <v>22995000</v>
      </c>
      <c r="BO47" s="12"/>
      <c r="BP47" s="22">
        <v>45967</v>
      </c>
      <c r="BQ47" s="20">
        <f>Tabla202376[[#This Row],[VALOR INICIAL DEL CONTRATO]]+Tabla202376[[#This Row],[VALOR ADICIÓN 1]]+Tabla202376[[#This Row],[VALOR ADICIÓN 2]]+Tabla202376[[#This Row],[VALOR ADICIÓN 3]]++Tabla202376[[#This Row],[VALOR ADICIÓN 4]]</f>
        <v>68985000</v>
      </c>
      <c r="BR4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 s="26"/>
      <c r="BT47" s="13" t="s">
        <v>875</v>
      </c>
      <c r="BU47" s="13" t="s">
        <v>876</v>
      </c>
      <c r="BV47" s="13" t="s">
        <v>877</v>
      </c>
      <c r="BW47" s="13" t="s">
        <v>88</v>
      </c>
    </row>
    <row r="48" spans="1:75" ht="27.75" customHeight="1" x14ac:dyDescent="0.2">
      <c r="A48" s="12">
        <v>2025</v>
      </c>
      <c r="B48" s="12" t="s">
        <v>456</v>
      </c>
      <c r="C48" s="13" t="str">
        <f ca="1">IF(Tabla202376[[#This Row],[FECHA DE TERMINACIÓN FINAL]]-TODAY()&gt;=15,"VIGENTE",IF(Tabla202376[[#This Row],[FECHA DE TERMINACIÓN FINAL]]-TODAY()&lt;0,"FINALIZADO",IF(Tabla202376[[#This Row],[FECHA DE TERMINACIÓN FINAL]]-TODAY()&lt;=15,"PROXIMO A VENCER")))</f>
        <v>FINALIZADO</v>
      </c>
      <c r="D48" s="12">
        <v>125751</v>
      </c>
      <c r="E48" s="22">
        <v>45652</v>
      </c>
      <c r="F48" s="40" t="s">
        <v>878</v>
      </c>
      <c r="G48" s="40" t="s">
        <v>879</v>
      </c>
      <c r="H48" s="13" t="s">
        <v>234</v>
      </c>
      <c r="I48" s="24" t="s">
        <v>880</v>
      </c>
      <c r="J48" s="51">
        <v>80101600</v>
      </c>
      <c r="K48" s="51" t="s">
        <v>881</v>
      </c>
      <c r="L48" s="51" t="s">
        <v>882</v>
      </c>
      <c r="M48" s="12">
        <v>1026</v>
      </c>
      <c r="N48" s="22">
        <v>45684</v>
      </c>
      <c r="O48" s="12">
        <v>1062</v>
      </c>
      <c r="P48" s="50">
        <v>45694</v>
      </c>
      <c r="Q48" s="13" t="s">
        <v>157</v>
      </c>
      <c r="R48" s="13" t="s">
        <v>81</v>
      </c>
      <c r="S48" s="41" t="s">
        <v>82</v>
      </c>
      <c r="T48" s="13">
        <v>1</v>
      </c>
      <c r="U48" s="13" t="s">
        <v>348</v>
      </c>
      <c r="V48" s="12" t="s">
        <v>83</v>
      </c>
      <c r="W48" s="68" t="s">
        <v>83</v>
      </c>
      <c r="X48" s="12" t="s">
        <v>883</v>
      </c>
      <c r="Y48" s="77">
        <v>79497759</v>
      </c>
      <c r="Z48" s="51" t="s">
        <v>884</v>
      </c>
      <c r="AA48" s="49">
        <v>1015473918</v>
      </c>
      <c r="AB48" s="12" t="s">
        <v>87</v>
      </c>
      <c r="AC48" s="22">
        <v>45693</v>
      </c>
      <c r="AD48" s="29">
        <v>58800000</v>
      </c>
      <c r="AE48" s="22">
        <v>45695</v>
      </c>
      <c r="AF48" s="22">
        <v>45936</v>
      </c>
      <c r="AG48" s="12">
        <v>240</v>
      </c>
      <c r="AH48" s="12">
        <v>8</v>
      </c>
      <c r="AI48" s="29">
        <f>Tabla202376[[#This Row],[VALOR INICIAL DEL CONTRATO]] / Tabla202376[[#This Row],[PLAZO DE EJECUCIÓN MESES ]]</f>
        <v>7350000</v>
      </c>
      <c r="AJ48" s="12"/>
      <c r="AK48" s="12"/>
      <c r="AL48" s="12">
        <v>1</v>
      </c>
      <c r="AM48" s="12">
        <v>1</v>
      </c>
      <c r="AN48" s="12"/>
      <c r="AO48" s="31">
        <v>14700000</v>
      </c>
      <c r="AP48" s="12">
        <v>60</v>
      </c>
      <c r="AQ48" s="12">
        <v>1352</v>
      </c>
      <c r="AR48" s="22">
        <v>45861</v>
      </c>
      <c r="AS48" s="15">
        <v>1494</v>
      </c>
      <c r="AT48" s="18">
        <v>45869</v>
      </c>
      <c r="AU48" s="12"/>
      <c r="AV48" s="12"/>
      <c r="AW48" s="12"/>
      <c r="AX48" s="12"/>
      <c r="AY48" s="12"/>
      <c r="AZ48" s="12"/>
      <c r="BA48" s="12"/>
      <c r="BB48" s="12"/>
      <c r="BC48" s="12"/>
      <c r="BD48" s="12"/>
      <c r="BE48" s="12"/>
      <c r="BF48" s="12"/>
      <c r="BG48" s="12"/>
      <c r="BH48" s="12"/>
      <c r="BI48" s="12"/>
      <c r="BJ48" s="12"/>
      <c r="BK48" s="12"/>
      <c r="BL48" s="12"/>
      <c r="BM48" s="12">
        <f>Tabla202376[[#This Row],[DÍAS PRORROGA 1]]+Tabla202376[[#This Row],[DÍAS PRORROGA  2]]+Tabla202376[[#This Row],[DÍAS PRORROGA 3]]++Tabla202376[[#This Row],[DÍAS PRORROGA 4]]</f>
        <v>60</v>
      </c>
      <c r="BN48" s="25">
        <f>IF(Tabla202376[[#This Row],[NUMERO TOTAL DE ADICIONES]]="NO",0,Tabla202376[[#This Row],[VALOR ADICIÓN 1]]+Tabla202376[[#This Row],[VALOR ADICIÓN 2]]+Tabla202376[[#This Row],[VALOR ADICIÓN 3]]+Tabla202376[[#This Row],[VALOR ADICIÓN 4]])</f>
        <v>14700000</v>
      </c>
      <c r="BO48" s="12"/>
      <c r="BP48" s="22">
        <v>45997</v>
      </c>
      <c r="BQ48" s="20">
        <f>Tabla202376[[#This Row],[VALOR INICIAL DEL CONTRATO]]+Tabla202376[[#This Row],[VALOR ADICIÓN 1]]+Tabla202376[[#This Row],[VALOR ADICIÓN 2]]+Tabla202376[[#This Row],[VALOR ADICIÓN 3]]++Tabla202376[[#This Row],[VALOR ADICIÓN 4]]</f>
        <v>73500000</v>
      </c>
      <c r="BR4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 s="26"/>
      <c r="BT48" s="13" t="s">
        <v>885</v>
      </c>
      <c r="BU48" s="13" t="s">
        <v>886</v>
      </c>
      <c r="BV48" s="13" t="s">
        <v>887</v>
      </c>
      <c r="BW48" s="13" t="s">
        <v>88</v>
      </c>
    </row>
    <row r="49" spans="1:75" ht="27.75" customHeight="1" x14ac:dyDescent="0.2">
      <c r="A49" s="12">
        <v>2025</v>
      </c>
      <c r="B49" s="12" t="s">
        <v>456</v>
      </c>
      <c r="C49" s="13" t="str">
        <f ca="1">IF(Tabla202376[[#This Row],[FECHA DE TERMINACIÓN FINAL]]-TODAY()&gt;=15,"VIGENTE",IF(Tabla202376[[#This Row],[FECHA DE TERMINACIÓN FINAL]]-TODAY()&lt;0,"FINALIZADO",IF(Tabla202376[[#This Row],[FECHA DE TERMINACIÓN FINAL]]-TODAY()&lt;=15,"PROXIMO A VENCER")))</f>
        <v>FINALIZADO</v>
      </c>
      <c r="D49" s="12">
        <v>124819</v>
      </c>
      <c r="E49" s="22">
        <v>45645</v>
      </c>
      <c r="F49" s="40" t="s">
        <v>493</v>
      </c>
      <c r="G49" s="40" t="s">
        <v>888</v>
      </c>
      <c r="H49" s="13" t="s">
        <v>889</v>
      </c>
      <c r="I49" s="71" t="s">
        <v>495</v>
      </c>
      <c r="J49" s="51">
        <v>80101600</v>
      </c>
      <c r="K49" s="51" t="s">
        <v>496</v>
      </c>
      <c r="L49" s="51" t="s">
        <v>890</v>
      </c>
      <c r="M49" s="49">
        <v>1039</v>
      </c>
      <c r="N49" s="50">
        <v>45684</v>
      </c>
      <c r="O49" s="49">
        <v>1063</v>
      </c>
      <c r="P49" s="50">
        <v>45694</v>
      </c>
      <c r="Q49" s="51" t="s">
        <v>80</v>
      </c>
      <c r="R49" s="13" t="s">
        <v>81</v>
      </c>
      <c r="S49" s="41" t="s">
        <v>82</v>
      </c>
      <c r="T49" s="13">
        <v>1</v>
      </c>
      <c r="U49" s="13" t="s">
        <v>891</v>
      </c>
      <c r="V49" s="12" t="s">
        <v>83</v>
      </c>
      <c r="W49" s="68" t="s">
        <v>464</v>
      </c>
      <c r="X49" s="12" t="s">
        <v>90</v>
      </c>
      <c r="Y49" s="77">
        <v>1019094049</v>
      </c>
      <c r="Z49" s="41" t="s">
        <v>129</v>
      </c>
      <c r="AA49" s="40">
        <v>52047323</v>
      </c>
      <c r="AB49" s="12" t="s">
        <v>87</v>
      </c>
      <c r="AC49" s="22">
        <v>45694</v>
      </c>
      <c r="AD49" s="29">
        <v>42120000</v>
      </c>
      <c r="AE49" s="22">
        <v>45698</v>
      </c>
      <c r="AF49" s="22">
        <v>45878</v>
      </c>
      <c r="AG49" s="12">
        <v>180</v>
      </c>
      <c r="AH49" s="12">
        <v>6</v>
      </c>
      <c r="AI49" s="29">
        <f>Tabla202376[[#This Row],[VALOR INICIAL DEL CONTRATO]] / Tabla202376[[#This Row],[PLAZO DE EJECUCIÓN MESES ]]</f>
        <v>7020000</v>
      </c>
      <c r="AJ49" s="12"/>
      <c r="AK49" s="12"/>
      <c r="AL49" s="12">
        <v>1</v>
      </c>
      <c r="AM49" s="12">
        <v>1</v>
      </c>
      <c r="AN49" s="12"/>
      <c r="AO49" s="31">
        <v>21060000</v>
      </c>
      <c r="AP49" s="12">
        <v>90</v>
      </c>
      <c r="AQ49" s="12">
        <v>1372</v>
      </c>
      <c r="AR49" s="22">
        <v>45861</v>
      </c>
      <c r="AS49" s="15">
        <v>1450</v>
      </c>
      <c r="AT49" s="18">
        <v>45868</v>
      </c>
      <c r="AU49" s="12"/>
      <c r="AV49" s="12"/>
      <c r="AW49" s="12"/>
      <c r="AX49" s="12"/>
      <c r="AY49" s="12"/>
      <c r="AZ49" s="12"/>
      <c r="BA49" s="12"/>
      <c r="BB49" s="12"/>
      <c r="BC49" s="12"/>
      <c r="BD49" s="12"/>
      <c r="BE49" s="12"/>
      <c r="BF49" s="12"/>
      <c r="BG49" s="12"/>
      <c r="BH49" s="12"/>
      <c r="BI49" s="12"/>
      <c r="BJ49" s="12"/>
      <c r="BK49" s="12"/>
      <c r="BL49" s="12"/>
      <c r="BM49" s="12">
        <f>Tabla202376[[#This Row],[DÍAS PRORROGA 1]]+Tabla202376[[#This Row],[DÍAS PRORROGA  2]]+Tabla202376[[#This Row],[DÍAS PRORROGA 3]]++Tabla202376[[#This Row],[DÍAS PRORROGA 4]]</f>
        <v>90</v>
      </c>
      <c r="BN49" s="25">
        <f>IF(Tabla202376[[#This Row],[NUMERO TOTAL DE ADICIONES]]="NO",0,Tabla202376[[#This Row],[VALOR ADICIÓN 1]]+Tabla202376[[#This Row],[VALOR ADICIÓN 2]]+Tabla202376[[#This Row],[VALOR ADICIÓN 3]]+Tabla202376[[#This Row],[VALOR ADICIÓN 4]])</f>
        <v>21060000</v>
      </c>
      <c r="BO49" s="12"/>
      <c r="BP49" s="22">
        <v>45970</v>
      </c>
      <c r="BQ49" s="20">
        <f>Tabla202376[[#This Row],[VALOR INICIAL DEL CONTRATO]]+Tabla202376[[#This Row],[VALOR ADICIÓN 1]]+Tabla202376[[#This Row],[VALOR ADICIÓN 2]]+Tabla202376[[#This Row],[VALOR ADICIÓN 3]]++Tabla202376[[#This Row],[VALOR ADICIÓN 4]]</f>
        <v>63180000</v>
      </c>
      <c r="BR4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 s="26"/>
      <c r="BT49" s="60" t="s">
        <v>892</v>
      </c>
      <c r="BU49" s="60" t="s">
        <v>893</v>
      </c>
      <c r="BV49" s="13" t="s">
        <v>501</v>
      </c>
      <c r="BW49" s="13" t="s">
        <v>88</v>
      </c>
    </row>
    <row r="50" spans="1:75" ht="27.75" customHeight="1" x14ac:dyDescent="0.2">
      <c r="A50" s="12">
        <v>2025</v>
      </c>
      <c r="B50" s="12" t="s">
        <v>456</v>
      </c>
      <c r="C50" s="13" t="str">
        <f ca="1">IF(Tabla202376[[#This Row],[FECHA DE TERMINACIÓN FINAL]]-TODAY()&gt;=15,"VIGENTE",IF(Tabla202376[[#This Row],[FECHA DE TERMINACIÓN FINAL]]-TODAY()&lt;0,"FINALIZADO",IF(Tabla202376[[#This Row],[FECHA DE TERMINACIÓN FINAL]]-TODAY()&lt;=15,"PROXIMO A VENCER")))</f>
        <v>FINALIZADO</v>
      </c>
      <c r="D50" s="12">
        <v>125639</v>
      </c>
      <c r="E50" s="22">
        <v>45652</v>
      </c>
      <c r="F50" s="40" t="s">
        <v>557</v>
      </c>
      <c r="G50" s="40" t="s">
        <v>894</v>
      </c>
      <c r="H50" s="13" t="s">
        <v>895</v>
      </c>
      <c r="I50" s="71" t="s">
        <v>559</v>
      </c>
      <c r="J50" s="51">
        <v>80101600</v>
      </c>
      <c r="K50" s="51" t="s">
        <v>560</v>
      </c>
      <c r="L50" s="51" t="s">
        <v>896</v>
      </c>
      <c r="M50" s="49">
        <v>1014</v>
      </c>
      <c r="N50" s="50">
        <v>45684</v>
      </c>
      <c r="O50" s="49">
        <v>1074</v>
      </c>
      <c r="P50" s="50">
        <v>45695</v>
      </c>
      <c r="Q50" s="51" t="s">
        <v>201</v>
      </c>
      <c r="R50" s="13" t="s">
        <v>81</v>
      </c>
      <c r="S50" s="41" t="s">
        <v>82</v>
      </c>
      <c r="T50" s="13">
        <v>1</v>
      </c>
      <c r="U50" s="41" t="s">
        <v>897</v>
      </c>
      <c r="V50" s="12" t="s">
        <v>83</v>
      </c>
      <c r="W50" s="12" t="s">
        <v>83</v>
      </c>
      <c r="X50" s="12" t="s">
        <v>367</v>
      </c>
      <c r="Y50" s="15">
        <v>1032484368</v>
      </c>
      <c r="Z50" s="38" t="s">
        <v>278</v>
      </c>
      <c r="AA50" s="38">
        <v>1052409028</v>
      </c>
      <c r="AB50" s="12" t="s">
        <v>87</v>
      </c>
      <c r="AC50" s="22">
        <v>45694</v>
      </c>
      <c r="AD50" s="29">
        <v>42000000</v>
      </c>
      <c r="AE50" s="22">
        <v>45698</v>
      </c>
      <c r="AF50" s="22">
        <v>45878</v>
      </c>
      <c r="AG50" s="12">
        <v>180</v>
      </c>
      <c r="AH50" s="12">
        <v>6</v>
      </c>
      <c r="AI50" s="29">
        <f>Tabla202376[[#This Row],[VALOR INICIAL DEL CONTRATO]] / Tabla202376[[#This Row],[PLAZO DE EJECUCIÓN MESES ]]</f>
        <v>7000000</v>
      </c>
      <c r="AJ50" s="12"/>
      <c r="AK50" s="12"/>
      <c r="AL50" s="12">
        <v>1</v>
      </c>
      <c r="AM50" s="12">
        <v>1</v>
      </c>
      <c r="AN50" s="12"/>
      <c r="AO50" s="31">
        <v>21000000</v>
      </c>
      <c r="AP50" s="12">
        <v>90</v>
      </c>
      <c r="AQ50" s="12">
        <v>1320</v>
      </c>
      <c r="AR50" s="22">
        <v>45856</v>
      </c>
      <c r="AS50" s="15">
        <v>1456</v>
      </c>
      <c r="AT50" s="18">
        <v>45868</v>
      </c>
      <c r="AU50" s="12"/>
      <c r="AV50" s="12"/>
      <c r="AW50" s="12"/>
      <c r="AX50" s="12"/>
      <c r="AY50" s="12"/>
      <c r="AZ50" s="12"/>
      <c r="BA50" s="12"/>
      <c r="BB50" s="12"/>
      <c r="BC50" s="12"/>
      <c r="BD50" s="12"/>
      <c r="BE50" s="12"/>
      <c r="BF50" s="12"/>
      <c r="BG50" s="12"/>
      <c r="BH50" s="12"/>
      <c r="BI50" s="12"/>
      <c r="BJ50" s="12"/>
      <c r="BK50" s="12"/>
      <c r="BL50" s="12"/>
      <c r="BM50" s="12">
        <f>Tabla202376[[#This Row],[DÍAS PRORROGA 1]]+Tabla202376[[#This Row],[DÍAS PRORROGA  2]]+Tabla202376[[#This Row],[DÍAS PRORROGA 3]]++Tabla202376[[#This Row],[DÍAS PRORROGA 4]]</f>
        <v>90</v>
      </c>
      <c r="BN50" s="25">
        <f>IF(Tabla202376[[#This Row],[NUMERO TOTAL DE ADICIONES]]="NO",0,Tabla202376[[#This Row],[VALOR ADICIÓN 1]]+Tabla202376[[#This Row],[VALOR ADICIÓN 2]]+Tabla202376[[#This Row],[VALOR ADICIÓN 3]]+Tabla202376[[#This Row],[VALOR ADICIÓN 4]])</f>
        <v>21000000</v>
      </c>
      <c r="BO50" s="12">
        <f>30+30</f>
        <v>60</v>
      </c>
      <c r="BP50" s="22">
        <v>46031</v>
      </c>
      <c r="BQ50" s="20">
        <f>Tabla202376[[#This Row],[VALOR INICIAL DEL CONTRATO]]+Tabla202376[[#This Row],[VALOR ADICIÓN 1]]+Tabla202376[[#This Row],[VALOR ADICIÓN 2]]+Tabla202376[[#This Row],[VALOR ADICIÓN 3]]++Tabla202376[[#This Row],[VALOR ADICIÓN 4]]</f>
        <v>63000000</v>
      </c>
      <c r="BR5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 s="26"/>
      <c r="BT50" s="60" t="s">
        <v>899</v>
      </c>
      <c r="BU50" s="13" t="s">
        <v>900</v>
      </c>
      <c r="BV50" s="13" t="s">
        <v>901</v>
      </c>
      <c r="BW50" s="13" t="s">
        <v>88</v>
      </c>
    </row>
    <row r="51" spans="1:75" ht="27.75" customHeight="1" x14ac:dyDescent="0.25">
      <c r="A51" s="12">
        <v>2025</v>
      </c>
      <c r="B51" s="12" t="s">
        <v>456</v>
      </c>
      <c r="C51" s="13" t="str">
        <f ca="1">IF(Tabla202376[[#This Row],[FECHA DE TERMINACIÓN FINAL]]-TODAY()&gt;=15,"VIGENTE",IF(Tabla202376[[#This Row],[FECHA DE TERMINACIÓN FINAL]]-TODAY()&lt;0,"FINALIZADO",IF(Tabla202376[[#This Row],[FECHA DE TERMINACIÓN FINAL]]-TODAY()&lt;=15,"PROXIMO A VENCER")))</f>
        <v>FINALIZADO</v>
      </c>
      <c r="D51" s="12">
        <v>127524</v>
      </c>
      <c r="E51" s="22">
        <v>45670</v>
      </c>
      <c r="F51" s="40" t="s">
        <v>902</v>
      </c>
      <c r="G51" s="40" t="s">
        <v>903</v>
      </c>
      <c r="H51" s="13" t="s">
        <v>904</v>
      </c>
      <c r="I51" s="64" t="s">
        <v>905</v>
      </c>
      <c r="J51" s="51">
        <v>80101500</v>
      </c>
      <c r="K51" s="51" t="s">
        <v>906</v>
      </c>
      <c r="L51" s="51" t="s">
        <v>907</v>
      </c>
      <c r="M51" s="12">
        <v>1078</v>
      </c>
      <c r="N51" s="22">
        <v>45687</v>
      </c>
      <c r="O51" s="12">
        <v>1085</v>
      </c>
      <c r="P51" s="22">
        <v>45695</v>
      </c>
      <c r="Q51" s="51" t="s">
        <v>115</v>
      </c>
      <c r="R51" s="13" t="s">
        <v>81</v>
      </c>
      <c r="S51" s="41" t="s">
        <v>82</v>
      </c>
      <c r="T51" s="13">
        <v>1</v>
      </c>
      <c r="U51" s="41" t="s">
        <v>908</v>
      </c>
      <c r="V51" s="12" t="s">
        <v>83</v>
      </c>
      <c r="W51" s="68" t="s">
        <v>464</v>
      </c>
      <c r="X51" s="68" t="s">
        <v>909</v>
      </c>
      <c r="Y51" s="101">
        <v>1016046855</v>
      </c>
      <c r="Z51" s="38" t="s">
        <v>126</v>
      </c>
      <c r="AA51" s="38">
        <v>79486884</v>
      </c>
      <c r="AB51" s="12" t="s">
        <v>87</v>
      </c>
      <c r="AC51" s="22">
        <v>45695</v>
      </c>
      <c r="AD51" s="29">
        <v>50400000</v>
      </c>
      <c r="AE51" s="22">
        <v>45698</v>
      </c>
      <c r="AF51" s="22">
        <v>45878</v>
      </c>
      <c r="AG51" s="12">
        <v>180</v>
      </c>
      <c r="AH51" s="12">
        <v>6</v>
      </c>
      <c r="AI51" s="29">
        <f>Tabla202376[[#This Row],[VALOR INICIAL DEL CONTRATO]] / Tabla202376[[#This Row],[PLAZO DE EJECUCIÓN MESES ]]</f>
        <v>8400000</v>
      </c>
      <c r="AJ51" s="12"/>
      <c r="AK51" s="12"/>
      <c r="AL51" s="12"/>
      <c r="AM51" s="12"/>
      <c r="AN51" s="12"/>
      <c r="AO51" s="31"/>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f>Tabla202376[[#This Row],[DÍAS PRORROGA 1]]+Tabla202376[[#This Row],[DÍAS PRORROGA  2]]+Tabla202376[[#This Row],[DÍAS PRORROGA 3]]++Tabla202376[[#This Row],[DÍAS PRORROGA 4]]</f>
        <v>0</v>
      </c>
      <c r="BN51" s="25">
        <f>IF(Tabla202376[[#This Row],[NUMERO TOTAL DE ADICIONES]]="NO",0,Tabla202376[[#This Row],[VALOR ADICIÓN 1]]+Tabla202376[[#This Row],[VALOR ADICIÓN 2]]+Tabla202376[[#This Row],[VALOR ADICIÓN 3]]+Tabla202376[[#This Row],[VALOR ADICIÓN 4]])</f>
        <v>0</v>
      </c>
      <c r="BO51" s="12"/>
      <c r="BP51" s="22">
        <v>45878</v>
      </c>
      <c r="BQ51" s="20">
        <f>Tabla202376[[#This Row],[VALOR INICIAL DEL CONTRATO]]+Tabla202376[[#This Row],[VALOR ADICIÓN 1]]+Tabla202376[[#This Row],[VALOR ADICIÓN 2]]+Tabla202376[[#This Row],[VALOR ADICIÓN 3]]++Tabla202376[[#This Row],[VALOR ADICIÓN 4]]</f>
        <v>50400000</v>
      </c>
      <c r="BR5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 s="26"/>
      <c r="BT51" s="12"/>
      <c r="BU51" s="13" t="s">
        <v>910</v>
      </c>
      <c r="BV51" s="13" t="s">
        <v>911</v>
      </c>
      <c r="BW51" s="13" t="s">
        <v>912</v>
      </c>
    </row>
    <row r="52" spans="1:75" ht="27.75" customHeight="1" x14ac:dyDescent="0.2">
      <c r="A52" s="12">
        <v>2025</v>
      </c>
      <c r="B52" s="12" t="s">
        <v>456</v>
      </c>
      <c r="C52" s="13" t="str">
        <f ca="1">IF(Tabla202376[[#This Row],[FECHA DE TERMINACIÓN FINAL]]-TODAY()&gt;=15,"VIGENTE",IF(Tabla202376[[#This Row],[FECHA DE TERMINACIÓN FINAL]]-TODAY()&lt;0,"FINALIZADO",IF(Tabla202376[[#This Row],[FECHA DE TERMINACIÓN FINAL]]-TODAY()&lt;=15,"PROXIMO A VENCER")))</f>
        <v>FINALIZADO</v>
      </c>
      <c r="D52" s="12">
        <v>125146</v>
      </c>
      <c r="E52" s="22">
        <v>45646</v>
      </c>
      <c r="F52" s="40" t="s">
        <v>913</v>
      </c>
      <c r="G52" s="40" t="s">
        <v>914</v>
      </c>
      <c r="H52" s="13" t="s">
        <v>103</v>
      </c>
      <c r="I52" s="71" t="s">
        <v>915</v>
      </c>
      <c r="J52" s="51">
        <v>80101500</v>
      </c>
      <c r="K52" s="51" t="s">
        <v>916</v>
      </c>
      <c r="L52" s="51" t="s">
        <v>917</v>
      </c>
      <c r="M52" s="12">
        <v>1066</v>
      </c>
      <c r="N52" s="22">
        <v>45687</v>
      </c>
      <c r="O52" s="12">
        <v>1083</v>
      </c>
      <c r="P52" s="22">
        <v>45695</v>
      </c>
      <c r="Q52" s="51" t="s">
        <v>104</v>
      </c>
      <c r="R52" s="13" t="s">
        <v>81</v>
      </c>
      <c r="S52" s="41" t="s">
        <v>82</v>
      </c>
      <c r="T52" s="13">
        <v>1</v>
      </c>
      <c r="U52" s="41" t="s">
        <v>918</v>
      </c>
      <c r="V52" s="12" t="s">
        <v>83</v>
      </c>
      <c r="W52" s="68" t="s">
        <v>464</v>
      </c>
      <c r="X52" s="73" t="s">
        <v>919</v>
      </c>
      <c r="Y52" s="77">
        <v>1069230460</v>
      </c>
      <c r="Z52" s="51" t="s">
        <v>920</v>
      </c>
      <c r="AA52" s="52">
        <v>1018481815</v>
      </c>
      <c r="AB52" s="12" t="s">
        <v>87</v>
      </c>
      <c r="AC52" s="22">
        <v>45695</v>
      </c>
      <c r="AD52" s="29">
        <v>36000000</v>
      </c>
      <c r="AE52" s="22">
        <v>45698</v>
      </c>
      <c r="AF52" s="22">
        <v>45878</v>
      </c>
      <c r="AG52" s="12">
        <v>180</v>
      </c>
      <c r="AH52" s="12">
        <v>6</v>
      </c>
      <c r="AI52" s="29">
        <f>Tabla202376[[#This Row],[VALOR INICIAL DEL CONTRATO]] / Tabla202376[[#This Row],[PLAZO DE EJECUCIÓN MESES ]]</f>
        <v>6000000</v>
      </c>
      <c r="AJ52" s="12"/>
      <c r="AK52" s="12"/>
      <c r="AL52" s="12"/>
      <c r="AM52" s="12"/>
      <c r="AN52" s="12"/>
      <c r="AO52" s="31"/>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f>Tabla202376[[#This Row],[DÍAS PRORROGA 1]]+Tabla202376[[#This Row],[DÍAS PRORROGA  2]]+Tabla202376[[#This Row],[DÍAS PRORROGA 3]]++Tabla202376[[#This Row],[DÍAS PRORROGA 4]]</f>
        <v>0</v>
      </c>
      <c r="BN52" s="25">
        <f>IF(Tabla202376[[#This Row],[NUMERO TOTAL DE ADICIONES]]="NO",0,Tabla202376[[#This Row],[VALOR ADICIÓN 1]]+Tabla202376[[#This Row],[VALOR ADICIÓN 2]]+Tabla202376[[#This Row],[VALOR ADICIÓN 3]]+Tabla202376[[#This Row],[VALOR ADICIÓN 4]])</f>
        <v>0</v>
      </c>
      <c r="BO52" s="12"/>
      <c r="BP52" s="22">
        <v>45878</v>
      </c>
      <c r="BQ52" s="20">
        <f>Tabla202376[[#This Row],[VALOR INICIAL DEL CONTRATO]]+Tabla202376[[#This Row],[VALOR ADICIÓN 1]]+Tabla202376[[#This Row],[VALOR ADICIÓN 2]]+Tabla202376[[#This Row],[VALOR ADICIÓN 3]]++Tabla202376[[#This Row],[VALOR ADICIÓN 4]]</f>
        <v>36000000</v>
      </c>
      <c r="BR5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 s="26"/>
      <c r="BT52" s="12"/>
      <c r="BU52" s="13" t="s">
        <v>921</v>
      </c>
      <c r="BV52" s="13" t="s">
        <v>922</v>
      </c>
      <c r="BW52" s="13" t="s">
        <v>88</v>
      </c>
    </row>
    <row r="53" spans="1:75" ht="27.75" customHeight="1" x14ac:dyDescent="0.2">
      <c r="A53" s="12">
        <v>2025</v>
      </c>
      <c r="B53" s="12" t="s">
        <v>456</v>
      </c>
      <c r="C53" s="13" t="str">
        <f ca="1">IF(Tabla202376[[#This Row],[FECHA DE TERMINACIÓN FINAL]]-TODAY()&gt;=15,"VIGENTE",IF(Tabla202376[[#This Row],[FECHA DE TERMINACIÓN FINAL]]-TODAY()&lt;0,"FINALIZADO",IF(Tabla202376[[#This Row],[FECHA DE TERMINACIÓN FINAL]]-TODAY()&lt;=15,"PROXIMO A VENCER")))</f>
        <v>FINALIZADO</v>
      </c>
      <c r="D53" s="12">
        <v>128679</v>
      </c>
      <c r="E53" s="22">
        <v>45678</v>
      </c>
      <c r="F53" s="40" t="s">
        <v>923</v>
      </c>
      <c r="G53" s="40" t="s">
        <v>924</v>
      </c>
      <c r="H53" s="13" t="s">
        <v>925</v>
      </c>
      <c r="I53" s="71" t="s">
        <v>926</v>
      </c>
      <c r="J53" s="51">
        <v>80101600</v>
      </c>
      <c r="K53" s="51" t="s">
        <v>927</v>
      </c>
      <c r="L53" s="51" t="s">
        <v>928</v>
      </c>
      <c r="M53" s="12">
        <v>1051</v>
      </c>
      <c r="N53" s="22">
        <v>45685</v>
      </c>
      <c r="O53" s="12">
        <v>1092</v>
      </c>
      <c r="P53" s="22">
        <v>45698</v>
      </c>
      <c r="Q53" s="51" t="s">
        <v>201</v>
      </c>
      <c r="R53" s="13" t="s">
        <v>81</v>
      </c>
      <c r="S53" s="41" t="s">
        <v>98</v>
      </c>
      <c r="T53" s="13">
        <v>1</v>
      </c>
      <c r="U53" s="13" t="s">
        <v>929</v>
      </c>
      <c r="V53" s="12" t="s">
        <v>83</v>
      </c>
      <c r="W53" s="41" t="s">
        <v>464</v>
      </c>
      <c r="X53" s="40" t="s">
        <v>256</v>
      </c>
      <c r="Y53" s="40">
        <v>80063723</v>
      </c>
      <c r="Z53" s="41" t="s">
        <v>301</v>
      </c>
      <c r="AA53" s="40">
        <v>1069753609</v>
      </c>
      <c r="AB53" s="12" t="s">
        <v>87</v>
      </c>
      <c r="AC53" s="22">
        <v>45698</v>
      </c>
      <c r="AD53" s="29">
        <v>18000000</v>
      </c>
      <c r="AE53" s="22">
        <v>45702</v>
      </c>
      <c r="AF53" s="22">
        <v>45882</v>
      </c>
      <c r="AG53" s="12">
        <v>180</v>
      </c>
      <c r="AH53" s="12">
        <v>6</v>
      </c>
      <c r="AI53" s="29">
        <f>Tabla202376[[#This Row],[VALOR INICIAL DEL CONTRATO]] / Tabla202376[[#This Row],[PLAZO DE EJECUCIÓN MESES ]]</f>
        <v>3000000</v>
      </c>
      <c r="AJ53" s="12"/>
      <c r="AK53" s="12"/>
      <c r="AL53" s="12">
        <v>1</v>
      </c>
      <c r="AM53" s="12">
        <v>1</v>
      </c>
      <c r="AN53" s="12"/>
      <c r="AO53" s="31">
        <v>9000000</v>
      </c>
      <c r="AP53" s="12">
        <v>90</v>
      </c>
      <c r="AQ53" s="12">
        <v>1382</v>
      </c>
      <c r="AR53" s="22">
        <v>45861</v>
      </c>
      <c r="AS53" s="12">
        <v>1530</v>
      </c>
      <c r="AT53" s="22">
        <v>45880</v>
      </c>
      <c r="AU53" s="12"/>
      <c r="AV53" s="12"/>
      <c r="AW53" s="12"/>
      <c r="AX53" s="12"/>
      <c r="AY53" s="12"/>
      <c r="AZ53" s="12"/>
      <c r="BA53" s="12"/>
      <c r="BB53" s="12"/>
      <c r="BC53" s="12"/>
      <c r="BD53" s="12"/>
      <c r="BE53" s="12"/>
      <c r="BF53" s="12"/>
      <c r="BG53" s="12"/>
      <c r="BH53" s="12"/>
      <c r="BI53" s="12"/>
      <c r="BJ53" s="12"/>
      <c r="BK53" s="12"/>
      <c r="BL53" s="12"/>
      <c r="BM53" s="12">
        <f>Tabla202376[[#This Row],[DÍAS PRORROGA 1]]+Tabla202376[[#This Row],[DÍAS PRORROGA  2]]+Tabla202376[[#This Row],[DÍAS PRORROGA 3]]++Tabla202376[[#This Row],[DÍAS PRORROGA 4]]</f>
        <v>90</v>
      </c>
      <c r="BN53" s="25">
        <f>IF(Tabla202376[[#This Row],[NUMERO TOTAL DE ADICIONES]]="NO",0,Tabla202376[[#This Row],[VALOR ADICIÓN 1]]+Tabla202376[[#This Row],[VALOR ADICIÓN 2]]+Tabla202376[[#This Row],[VALOR ADICIÓN 3]]+Tabla202376[[#This Row],[VALOR ADICIÓN 4]])</f>
        <v>9000000</v>
      </c>
      <c r="BO53" s="12"/>
      <c r="BP53" s="22">
        <v>45974</v>
      </c>
      <c r="BQ53" s="20">
        <f>Tabla202376[[#This Row],[VALOR INICIAL DEL CONTRATO]]+Tabla202376[[#This Row],[VALOR ADICIÓN 1]]+Tabla202376[[#This Row],[VALOR ADICIÓN 2]]+Tabla202376[[#This Row],[VALOR ADICIÓN 3]]++Tabla202376[[#This Row],[VALOR ADICIÓN 4]]</f>
        <v>27000000</v>
      </c>
      <c r="BR5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 s="26"/>
      <c r="BT53" s="13" t="s">
        <v>930</v>
      </c>
      <c r="BU53" s="13" t="s">
        <v>931</v>
      </c>
      <c r="BV53" s="12" t="s">
        <v>808</v>
      </c>
      <c r="BW53" s="13" t="s">
        <v>148</v>
      </c>
    </row>
    <row r="54" spans="1:75" ht="27.75" customHeight="1" x14ac:dyDescent="0.2">
      <c r="A54" s="12">
        <v>2025</v>
      </c>
      <c r="B54" s="12" t="s">
        <v>456</v>
      </c>
      <c r="C54" s="13" t="str">
        <f ca="1">IF(Tabla202376[[#This Row],[FECHA DE TERMINACIÓN FINAL]]-TODAY()&gt;=15,"VIGENTE",IF(Tabla202376[[#This Row],[FECHA DE TERMINACIÓN FINAL]]-TODAY()&lt;0,"FINALIZADO",IF(Tabla202376[[#This Row],[FECHA DE TERMINACIÓN FINAL]]-TODAY()&lt;=15,"PROXIMO A VENCER")))</f>
        <v>FINALIZADO</v>
      </c>
      <c r="D54" s="12">
        <v>126246</v>
      </c>
      <c r="E54" s="22">
        <v>45655</v>
      </c>
      <c r="F54" s="40" t="s">
        <v>932</v>
      </c>
      <c r="G54" s="40" t="s">
        <v>933</v>
      </c>
      <c r="H54" s="13" t="s">
        <v>934</v>
      </c>
      <c r="I54" s="71" t="s">
        <v>935</v>
      </c>
      <c r="J54" s="51">
        <v>80101500</v>
      </c>
      <c r="K54" s="51" t="s">
        <v>936</v>
      </c>
      <c r="L54" s="51" t="s">
        <v>937</v>
      </c>
      <c r="M54" s="12">
        <v>1015</v>
      </c>
      <c r="N54" s="22">
        <v>45684</v>
      </c>
      <c r="O54" s="12">
        <v>1091</v>
      </c>
      <c r="P54" s="22">
        <v>45698</v>
      </c>
      <c r="Q54" s="51" t="s">
        <v>115</v>
      </c>
      <c r="R54" s="13" t="s">
        <v>81</v>
      </c>
      <c r="S54" s="41" t="s">
        <v>82</v>
      </c>
      <c r="T54" s="13">
        <v>1</v>
      </c>
      <c r="U54" s="13" t="s">
        <v>938</v>
      </c>
      <c r="V54" s="12" t="s">
        <v>83</v>
      </c>
      <c r="W54" s="68" t="s">
        <v>83</v>
      </c>
      <c r="X54" s="13" t="s">
        <v>939</v>
      </c>
      <c r="Y54" s="68" t="s">
        <v>940</v>
      </c>
      <c r="Z54" s="41" t="s">
        <v>258</v>
      </c>
      <c r="AA54" s="40">
        <v>1023888897</v>
      </c>
      <c r="AB54" s="12" t="s">
        <v>87</v>
      </c>
      <c r="AC54" s="22">
        <v>45698</v>
      </c>
      <c r="AD54" s="29">
        <v>68000000</v>
      </c>
      <c r="AE54" s="22">
        <v>45706</v>
      </c>
      <c r="AF54" s="22">
        <v>45947</v>
      </c>
      <c r="AG54" s="12">
        <v>240</v>
      </c>
      <c r="AH54" s="12">
        <v>8</v>
      </c>
      <c r="AI54" s="29">
        <f>Tabla202376[[#This Row],[VALOR INICIAL DEL CONTRATO]] / Tabla202376[[#This Row],[PLAZO DE EJECUCIÓN MESES ]]</f>
        <v>8500000</v>
      </c>
      <c r="AJ54" s="12"/>
      <c r="AK54" s="12"/>
      <c r="AL54" s="12"/>
      <c r="AM54" s="12"/>
      <c r="AN54" s="12"/>
      <c r="AO54" s="31"/>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f>Tabla202376[[#This Row],[DÍAS PRORROGA 1]]+Tabla202376[[#This Row],[DÍAS PRORROGA  2]]+Tabla202376[[#This Row],[DÍAS PRORROGA 3]]++Tabla202376[[#This Row],[DÍAS PRORROGA 4]]</f>
        <v>0</v>
      </c>
      <c r="BN54" s="25">
        <f>IF(Tabla202376[[#This Row],[NUMERO TOTAL DE ADICIONES]]="NO",0,Tabla202376[[#This Row],[VALOR ADICIÓN 1]]+Tabla202376[[#This Row],[VALOR ADICIÓN 2]]+Tabla202376[[#This Row],[VALOR ADICIÓN 3]]+Tabla202376[[#This Row],[VALOR ADICIÓN 4]])</f>
        <v>0</v>
      </c>
      <c r="BO54" s="12"/>
      <c r="BP54" s="22">
        <v>45947</v>
      </c>
      <c r="BQ54" s="20">
        <f>Tabla202376[[#This Row],[VALOR INICIAL DEL CONTRATO]]+Tabla202376[[#This Row],[VALOR ADICIÓN 1]]+Tabla202376[[#This Row],[VALOR ADICIÓN 2]]+Tabla202376[[#This Row],[VALOR ADICIÓN 3]]++Tabla202376[[#This Row],[VALOR ADICIÓN 4]]</f>
        <v>68000000</v>
      </c>
      <c r="BR5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 s="26"/>
      <c r="BT54" s="13" t="s">
        <v>942</v>
      </c>
      <c r="BU54" s="13" t="s">
        <v>943</v>
      </c>
      <c r="BV54" s="13" t="s">
        <v>944</v>
      </c>
      <c r="BW54" s="13" t="s">
        <v>945</v>
      </c>
    </row>
    <row r="55" spans="1:75" ht="27.75" customHeight="1" x14ac:dyDescent="0.2">
      <c r="A55" s="12">
        <v>2025</v>
      </c>
      <c r="B55" s="12" t="s">
        <v>456</v>
      </c>
      <c r="C55" s="13" t="str">
        <f ca="1">IF(Tabla202376[[#This Row],[FECHA DE TERMINACIÓN FINAL]]-TODAY()&gt;=15,"VIGENTE",IF(Tabla202376[[#This Row],[FECHA DE TERMINACIÓN FINAL]]-TODAY()&lt;0,"FINALIZADO",IF(Tabla202376[[#This Row],[FECHA DE TERMINACIÓN FINAL]]-TODAY()&lt;=15,"PROXIMO A VENCER")))</f>
        <v>FINALIZADO</v>
      </c>
      <c r="D55" s="12">
        <v>129655</v>
      </c>
      <c r="E55" s="22">
        <v>45687</v>
      </c>
      <c r="F55" s="40" t="s">
        <v>946</v>
      </c>
      <c r="G55" s="40" t="s">
        <v>947</v>
      </c>
      <c r="H55" s="13" t="s">
        <v>948</v>
      </c>
      <c r="I55" s="71" t="s">
        <v>949</v>
      </c>
      <c r="J55" s="51">
        <v>80101600</v>
      </c>
      <c r="K55" s="51" t="s">
        <v>950</v>
      </c>
      <c r="L55" s="51" t="s">
        <v>951</v>
      </c>
      <c r="M55" s="12">
        <v>1096</v>
      </c>
      <c r="N55" s="22">
        <v>45693</v>
      </c>
      <c r="O55" s="12">
        <v>1071</v>
      </c>
      <c r="P55" s="22">
        <v>45695</v>
      </c>
      <c r="Q55" s="13" t="s">
        <v>178</v>
      </c>
      <c r="R55" s="13" t="s">
        <v>81</v>
      </c>
      <c r="S55" s="41" t="s">
        <v>82</v>
      </c>
      <c r="T55" s="13">
        <v>1</v>
      </c>
      <c r="U55" s="13" t="s">
        <v>952</v>
      </c>
      <c r="V55" s="12" t="s">
        <v>83</v>
      </c>
      <c r="W55" s="41" t="s">
        <v>83</v>
      </c>
      <c r="X55" s="40" t="s">
        <v>403</v>
      </c>
      <c r="Y55" s="40">
        <v>52110765</v>
      </c>
      <c r="Z55" s="14" t="s">
        <v>126</v>
      </c>
      <c r="AA55" s="14">
        <v>79486884</v>
      </c>
      <c r="AB55" s="12" t="s">
        <v>87</v>
      </c>
      <c r="AC55" s="22">
        <v>45694</v>
      </c>
      <c r="AD55" s="29">
        <v>39060000</v>
      </c>
      <c r="AE55" s="22">
        <v>45695</v>
      </c>
      <c r="AF55" s="22">
        <v>45875</v>
      </c>
      <c r="AG55" s="12">
        <v>180</v>
      </c>
      <c r="AH55" s="12">
        <v>6</v>
      </c>
      <c r="AI55" s="29">
        <f>Tabla202376[[#This Row],[VALOR INICIAL DEL CONTRATO]] / Tabla202376[[#This Row],[PLAZO DE EJECUCIÓN MESES ]]</f>
        <v>6510000</v>
      </c>
      <c r="AJ55" s="12"/>
      <c r="AK55" s="12"/>
      <c r="AL55" s="12"/>
      <c r="AM55" s="12"/>
      <c r="AN55" s="12"/>
      <c r="AO55" s="31"/>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f>Tabla202376[[#This Row],[DÍAS PRORROGA 1]]+Tabla202376[[#This Row],[DÍAS PRORROGA  2]]+Tabla202376[[#This Row],[DÍAS PRORROGA 3]]++Tabla202376[[#This Row],[DÍAS PRORROGA 4]]</f>
        <v>0</v>
      </c>
      <c r="BN55" s="25">
        <f>IF(Tabla202376[[#This Row],[NUMERO TOTAL DE ADICIONES]]="NO",0,Tabla202376[[#This Row],[VALOR ADICIÓN 1]]+Tabla202376[[#This Row],[VALOR ADICIÓN 2]]+Tabla202376[[#This Row],[VALOR ADICIÓN 3]]+Tabla202376[[#This Row],[VALOR ADICIÓN 4]])</f>
        <v>0</v>
      </c>
      <c r="BO55" s="12"/>
      <c r="BP55" s="22">
        <v>45875</v>
      </c>
      <c r="BQ55" s="20">
        <f>Tabla202376[[#This Row],[VALOR INICIAL DEL CONTRATO]]+Tabla202376[[#This Row],[VALOR ADICIÓN 1]]+Tabla202376[[#This Row],[VALOR ADICIÓN 2]]+Tabla202376[[#This Row],[VALOR ADICIÓN 3]]++Tabla202376[[#This Row],[VALOR ADICIÓN 4]]</f>
        <v>39060000</v>
      </c>
      <c r="BR5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 s="26"/>
      <c r="BT55" s="12"/>
      <c r="BU55" s="13" t="s">
        <v>953</v>
      </c>
      <c r="BV55" s="13" t="s">
        <v>954</v>
      </c>
      <c r="BW55" s="13" t="s">
        <v>99</v>
      </c>
    </row>
    <row r="56" spans="1:75" ht="27.75" customHeight="1" x14ac:dyDescent="0.2">
      <c r="A56" s="12">
        <v>2025</v>
      </c>
      <c r="B56" s="12" t="s">
        <v>456</v>
      </c>
      <c r="C56" s="13" t="str">
        <f ca="1">IF(Tabla202376[[#This Row],[FECHA DE TERMINACIÓN FINAL]]-TODAY()&gt;=15,"VIGENTE",IF(Tabla202376[[#This Row],[FECHA DE TERMINACIÓN FINAL]]-TODAY()&lt;0,"FINALIZADO",IF(Tabla202376[[#This Row],[FECHA DE TERMINACIÓN FINAL]]-TODAY()&lt;=15,"PROXIMO A VENCER")))</f>
        <v>FINALIZADO</v>
      </c>
      <c r="D56" s="13">
        <v>124922</v>
      </c>
      <c r="E56" s="27">
        <v>45645</v>
      </c>
      <c r="F56" s="40" t="s">
        <v>955</v>
      </c>
      <c r="G56" s="40" t="s">
        <v>956</v>
      </c>
      <c r="H56" s="41" t="s">
        <v>957</v>
      </c>
      <c r="I56" s="71" t="s">
        <v>958</v>
      </c>
      <c r="J56" s="51">
        <v>80101600</v>
      </c>
      <c r="K56" s="51" t="s">
        <v>959</v>
      </c>
      <c r="L56" s="51" t="s">
        <v>960</v>
      </c>
      <c r="M56" s="12">
        <v>1043</v>
      </c>
      <c r="N56" s="22">
        <v>45684</v>
      </c>
      <c r="O56" s="12">
        <v>1088</v>
      </c>
      <c r="P56" s="22">
        <v>45698</v>
      </c>
      <c r="Q56" s="13" t="s">
        <v>201</v>
      </c>
      <c r="R56" s="13" t="s">
        <v>81</v>
      </c>
      <c r="S56" s="41" t="s">
        <v>82</v>
      </c>
      <c r="T56" s="13">
        <v>1</v>
      </c>
      <c r="U56" s="13" t="s">
        <v>961</v>
      </c>
      <c r="V56" s="12" t="s">
        <v>83</v>
      </c>
      <c r="W56" s="41" t="s">
        <v>83</v>
      </c>
      <c r="X56" s="40" t="s">
        <v>256</v>
      </c>
      <c r="Y56" s="63">
        <v>79468757</v>
      </c>
      <c r="Z56" s="38" t="s">
        <v>126</v>
      </c>
      <c r="AA56" s="38">
        <v>79486884</v>
      </c>
      <c r="AB56" s="12" t="s">
        <v>87</v>
      </c>
      <c r="AC56" s="22">
        <v>45695</v>
      </c>
      <c r="AD56" s="29">
        <v>54000000</v>
      </c>
      <c r="AE56" s="22">
        <v>45698</v>
      </c>
      <c r="AF56" s="22">
        <v>45878</v>
      </c>
      <c r="AG56" s="12">
        <v>180</v>
      </c>
      <c r="AH56" s="12">
        <v>6</v>
      </c>
      <c r="AI56" s="29">
        <f>Tabla202376[[#This Row],[VALOR INICIAL DEL CONTRATO]] / Tabla202376[[#This Row],[PLAZO DE EJECUCIÓN MESES ]]</f>
        <v>9000000</v>
      </c>
      <c r="AJ56" s="12"/>
      <c r="AK56" s="12"/>
      <c r="AL56" s="12">
        <v>1</v>
      </c>
      <c r="AM56" s="12">
        <v>1</v>
      </c>
      <c r="AN56" s="12"/>
      <c r="AO56" s="31">
        <v>27000000</v>
      </c>
      <c r="AP56" s="12">
        <v>90</v>
      </c>
      <c r="AQ56" s="12">
        <v>1547</v>
      </c>
      <c r="AR56" s="22">
        <v>45874</v>
      </c>
      <c r="AS56" s="12">
        <v>1528</v>
      </c>
      <c r="AT56" s="22">
        <v>45874</v>
      </c>
      <c r="AU56" s="12"/>
      <c r="AV56" s="12"/>
      <c r="AW56" s="12"/>
      <c r="AX56" s="12"/>
      <c r="AY56" s="12"/>
      <c r="AZ56" s="12"/>
      <c r="BA56" s="12"/>
      <c r="BB56" s="12"/>
      <c r="BC56" s="12"/>
      <c r="BD56" s="12"/>
      <c r="BE56" s="12"/>
      <c r="BF56" s="12"/>
      <c r="BG56" s="12"/>
      <c r="BH56" s="12"/>
      <c r="BI56" s="12"/>
      <c r="BJ56" s="12"/>
      <c r="BK56" s="12"/>
      <c r="BL56" s="12"/>
      <c r="BM56" s="12">
        <f>Tabla202376[[#This Row],[DÍAS PRORROGA 1]]+Tabla202376[[#This Row],[DÍAS PRORROGA  2]]+Tabla202376[[#This Row],[DÍAS PRORROGA 3]]++Tabla202376[[#This Row],[DÍAS PRORROGA 4]]</f>
        <v>90</v>
      </c>
      <c r="BN56" s="25">
        <f>IF(Tabla202376[[#This Row],[NUMERO TOTAL DE ADICIONES]]="NO",0,Tabla202376[[#This Row],[VALOR ADICIÓN 1]]+Tabla202376[[#This Row],[VALOR ADICIÓN 2]]+Tabla202376[[#This Row],[VALOR ADICIÓN 3]]+Tabla202376[[#This Row],[VALOR ADICIÓN 4]])</f>
        <v>27000000</v>
      </c>
      <c r="BO56" s="12"/>
      <c r="BP56" s="22">
        <v>45970</v>
      </c>
      <c r="BQ56" s="20">
        <f>Tabla202376[[#This Row],[VALOR INICIAL DEL CONTRATO]]+Tabla202376[[#This Row],[VALOR ADICIÓN 1]]+Tabla202376[[#This Row],[VALOR ADICIÓN 2]]+Tabla202376[[#This Row],[VALOR ADICIÓN 3]]++Tabla202376[[#This Row],[VALOR ADICIÓN 4]]</f>
        <v>81000000</v>
      </c>
      <c r="BR5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 s="26"/>
      <c r="BT56" s="13" t="s">
        <v>962</v>
      </c>
      <c r="BU56" s="13" t="s">
        <v>963</v>
      </c>
      <c r="BV56" s="13" t="s">
        <v>964</v>
      </c>
      <c r="BW56" s="13" t="s">
        <v>965</v>
      </c>
    </row>
    <row r="57" spans="1:75" ht="27.75" customHeight="1" x14ac:dyDescent="0.25">
      <c r="A57" s="12">
        <v>2025</v>
      </c>
      <c r="B57" s="12" t="s">
        <v>456</v>
      </c>
      <c r="C57" s="13" t="str">
        <f ca="1">IF(Tabla202376[[#This Row],[FECHA DE TERMINACIÓN FINAL]]-TODAY()&gt;=15,"VIGENTE",IF(Tabla202376[[#This Row],[FECHA DE TERMINACIÓN FINAL]]-TODAY()&lt;0,"FINALIZADO",IF(Tabla202376[[#This Row],[FECHA DE TERMINACIÓN FINAL]]-TODAY()&lt;=15,"PROXIMO A VENCER")))</f>
        <v>FINALIZADO</v>
      </c>
      <c r="D57" s="12">
        <v>125133</v>
      </c>
      <c r="E57" s="22">
        <v>45646</v>
      </c>
      <c r="F57" s="40" t="s">
        <v>966</v>
      </c>
      <c r="G57" s="40" t="s">
        <v>967</v>
      </c>
      <c r="H57" s="41" t="s">
        <v>920</v>
      </c>
      <c r="I57" s="64" t="s">
        <v>968</v>
      </c>
      <c r="J57" s="51">
        <v>80101600</v>
      </c>
      <c r="K57" s="51" t="s">
        <v>969</v>
      </c>
      <c r="L57" s="51" t="s">
        <v>970</v>
      </c>
      <c r="M57" s="12">
        <v>1037</v>
      </c>
      <c r="N57" s="22">
        <v>45684</v>
      </c>
      <c r="O57" s="12">
        <v>1080</v>
      </c>
      <c r="P57" s="22">
        <v>45695</v>
      </c>
      <c r="Q57" s="13" t="s">
        <v>104</v>
      </c>
      <c r="R57" s="13" t="s">
        <v>81</v>
      </c>
      <c r="S57" s="41" t="s">
        <v>82</v>
      </c>
      <c r="T57" s="13">
        <v>1</v>
      </c>
      <c r="U57" s="13" t="s">
        <v>971</v>
      </c>
      <c r="V57" s="12" t="s">
        <v>83</v>
      </c>
      <c r="W57" s="68" t="s">
        <v>464</v>
      </c>
      <c r="X57" s="73" t="s">
        <v>919</v>
      </c>
      <c r="Y57" s="101">
        <v>1018481815</v>
      </c>
      <c r="Z57" s="51" t="s">
        <v>126</v>
      </c>
      <c r="AA57" s="52">
        <v>79486884</v>
      </c>
      <c r="AB57" s="12" t="s">
        <v>87</v>
      </c>
      <c r="AC57" s="22">
        <v>45695</v>
      </c>
      <c r="AD57" s="29">
        <v>54000000</v>
      </c>
      <c r="AE57" s="22">
        <v>45699</v>
      </c>
      <c r="AF57" s="22">
        <v>45879</v>
      </c>
      <c r="AG57" s="12">
        <v>180</v>
      </c>
      <c r="AH57" s="12">
        <v>6</v>
      </c>
      <c r="AI57" s="29">
        <f>Tabla202376[[#This Row],[VALOR INICIAL DEL CONTRATO]] / Tabla202376[[#This Row],[PLAZO DE EJECUCIÓN MESES ]]</f>
        <v>9000000</v>
      </c>
      <c r="AJ57" s="12"/>
      <c r="AK57" s="12"/>
      <c r="AL57" s="12">
        <v>1</v>
      </c>
      <c r="AM57" s="12">
        <v>1</v>
      </c>
      <c r="AN57" s="12"/>
      <c r="AO57" s="31">
        <v>27000000</v>
      </c>
      <c r="AP57" s="12">
        <v>90</v>
      </c>
      <c r="AQ57" s="12">
        <v>1498</v>
      </c>
      <c r="AR57" s="22">
        <v>45868</v>
      </c>
      <c r="AS57" s="12">
        <v>1610</v>
      </c>
      <c r="AT57" s="22">
        <v>45884</v>
      </c>
      <c r="AU57" s="12"/>
      <c r="AV57" s="12"/>
      <c r="AW57" s="12"/>
      <c r="AX57" s="12"/>
      <c r="AY57" s="12"/>
      <c r="AZ57" s="12"/>
      <c r="BA57" s="12"/>
      <c r="BB57" s="12"/>
      <c r="BC57" s="12"/>
      <c r="BD57" s="12"/>
      <c r="BE57" s="12"/>
      <c r="BF57" s="12"/>
      <c r="BG57" s="12"/>
      <c r="BH57" s="12"/>
      <c r="BI57" s="12"/>
      <c r="BJ57" s="12"/>
      <c r="BK57" s="12"/>
      <c r="BL57" s="12"/>
      <c r="BM57" s="12">
        <f>Tabla202376[[#This Row],[DÍAS PRORROGA 1]]+Tabla202376[[#This Row],[DÍAS PRORROGA  2]]+Tabla202376[[#This Row],[DÍAS PRORROGA 3]]++Tabla202376[[#This Row],[DÍAS PRORROGA 4]]</f>
        <v>90</v>
      </c>
      <c r="BN57" s="25">
        <f>IF(Tabla202376[[#This Row],[NUMERO TOTAL DE ADICIONES]]="NO",0,Tabla202376[[#This Row],[VALOR ADICIÓN 1]]+Tabla202376[[#This Row],[VALOR ADICIÓN 2]]+Tabla202376[[#This Row],[VALOR ADICIÓN 3]]+Tabla202376[[#This Row],[VALOR ADICIÓN 4]])</f>
        <v>27000000</v>
      </c>
      <c r="BO57" s="12">
        <v>10</v>
      </c>
      <c r="BP57" s="22">
        <v>45981</v>
      </c>
      <c r="BQ57" s="20">
        <f>Tabla202376[[#This Row],[VALOR INICIAL DEL CONTRATO]]+Tabla202376[[#This Row],[VALOR ADICIÓN 1]]+Tabla202376[[#This Row],[VALOR ADICIÓN 2]]+Tabla202376[[#This Row],[VALOR ADICIÓN 3]]++Tabla202376[[#This Row],[VALOR ADICIÓN 4]]</f>
        <v>81000000</v>
      </c>
      <c r="BR5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 s="26"/>
      <c r="BT57" s="13" t="s">
        <v>972</v>
      </c>
      <c r="BU57" s="13" t="s">
        <v>973</v>
      </c>
      <c r="BV57" s="13" t="s">
        <v>974</v>
      </c>
      <c r="BW57" s="13" t="s">
        <v>130</v>
      </c>
    </row>
    <row r="58" spans="1:75" ht="27.75" customHeight="1" x14ac:dyDescent="0.2">
      <c r="A58" s="12">
        <v>2025</v>
      </c>
      <c r="B58" s="12" t="s">
        <v>456</v>
      </c>
      <c r="C58" s="13" t="str">
        <f ca="1">IF(Tabla202376[[#This Row],[FECHA DE TERMINACIÓN FINAL]]-TODAY()&gt;=15,"VIGENTE",IF(Tabla202376[[#This Row],[FECHA DE TERMINACIÓN FINAL]]-TODAY()&lt;0,"FINALIZADO",IF(Tabla202376[[#This Row],[FECHA DE TERMINACIÓN FINAL]]-TODAY()&lt;=15,"PROXIMO A VENCER")))</f>
        <v>FINALIZADO</v>
      </c>
      <c r="D58" s="12">
        <v>126323</v>
      </c>
      <c r="E58" s="22">
        <v>45656</v>
      </c>
      <c r="F58" s="40" t="s">
        <v>975</v>
      </c>
      <c r="G58" s="40" t="s">
        <v>976</v>
      </c>
      <c r="H58" s="41" t="s">
        <v>977</v>
      </c>
      <c r="I58" s="71" t="s">
        <v>978</v>
      </c>
      <c r="J58" s="51">
        <v>80101600</v>
      </c>
      <c r="K58" s="51" t="s">
        <v>979</v>
      </c>
      <c r="L58" s="51" t="s">
        <v>980</v>
      </c>
      <c r="M58" s="12">
        <v>1086</v>
      </c>
      <c r="N58" s="22">
        <v>45692</v>
      </c>
      <c r="O58" s="12">
        <v>1084</v>
      </c>
      <c r="P58" s="22">
        <v>45695</v>
      </c>
      <c r="Q58" s="13" t="s">
        <v>124</v>
      </c>
      <c r="R58" s="13" t="s">
        <v>81</v>
      </c>
      <c r="S58" s="41" t="s">
        <v>82</v>
      </c>
      <c r="T58" s="13">
        <v>1</v>
      </c>
      <c r="U58" s="41" t="s">
        <v>981</v>
      </c>
      <c r="V58" s="12" t="s">
        <v>83</v>
      </c>
      <c r="W58" s="41" t="s">
        <v>464</v>
      </c>
      <c r="X58" s="68" t="s">
        <v>167</v>
      </c>
      <c r="Y58" s="77">
        <v>1069717477</v>
      </c>
      <c r="Z58" s="38" t="s">
        <v>168</v>
      </c>
      <c r="AA58" s="38">
        <v>1018418402</v>
      </c>
      <c r="AB58" s="12" t="s">
        <v>87</v>
      </c>
      <c r="AC58" s="22">
        <v>45694</v>
      </c>
      <c r="AD58" s="29">
        <v>31500000</v>
      </c>
      <c r="AE58" s="22">
        <v>45695</v>
      </c>
      <c r="AF58" s="22">
        <v>45875</v>
      </c>
      <c r="AG58" s="12">
        <v>180</v>
      </c>
      <c r="AH58" s="12">
        <v>6</v>
      </c>
      <c r="AI58" s="29">
        <f>Tabla202376[[#This Row],[VALOR INICIAL DEL CONTRATO]] / Tabla202376[[#This Row],[PLAZO DE EJECUCIÓN MESES ]]</f>
        <v>5250000</v>
      </c>
      <c r="AJ58" s="12"/>
      <c r="AK58" s="12"/>
      <c r="AL58" s="12"/>
      <c r="AM58" s="12"/>
      <c r="AN58" s="12"/>
      <c r="AO58" s="31"/>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f>Tabla202376[[#This Row],[DÍAS PRORROGA 1]]+Tabla202376[[#This Row],[DÍAS PRORROGA  2]]+Tabla202376[[#This Row],[DÍAS PRORROGA 3]]++Tabla202376[[#This Row],[DÍAS PRORROGA 4]]</f>
        <v>0</v>
      </c>
      <c r="BN58" s="25">
        <f>IF(Tabla202376[[#This Row],[NUMERO TOTAL DE ADICIONES]]="NO",0,Tabla202376[[#This Row],[VALOR ADICIÓN 1]]+Tabla202376[[#This Row],[VALOR ADICIÓN 2]]+Tabla202376[[#This Row],[VALOR ADICIÓN 3]]+Tabla202376[[#This Row],[VALOR ADICIÓN 4]])</f>
        <v>0</v>
      </c>
      <c r="BO58" s="12"/>
      <c r="BP58" s="22">
        <v>45875</v>
      </c>
      <c r="BQ58" s="20">
        <f>Tabla202376[[#This Row],[VALOR INICIAL DEL CONTRATO]]+Tabla202376[[#This Row],[VALOR ADICIÓN 1]]+Tabla202376[[#This Row],[VALOR ADICIÓN 2]]+Tabla202376[[#This Row],[VALOR ADICIÓN 3]]++Tabla202376[[#This Row],[VALOR ADICIÓN 4]]</f>
        <v>31500000</v>
      </c>
      <c r="BR5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 s="26"/>
      <c r="BT58" s="12"/>
      <c r="BU58" s="13" t="s">
        <v>982</v>
      </c>
      <c r="BV58" s="13" t="s">
        <v>983</v>
      </c>
      <c r="BW58" s="13" t="s">
        <v>122</v>
      </c>
    </row>
    <row r="59" spans="1:75" ht="27.75" customHeight="1" x14ac:dyDescent="0.2">
      <c r="A59" s="12">
        <v>2025</v>
      </c>
      <c r="B59" s="12" t="s">
        <v>456</v>
      </c>
      <c r="C59" s="13" t="str">
        <f ca="1">IF(Tabla202376[[#This Row],[FECHA DE TERMINACIÓN FINAL]]-TODAY()&gt;=15,"VIGENTE",IF(Tabla202376[[#This Row],[FECHA DE TERMINACIÓN FINAL]]-TODAY()&lt;0,"FINALIZADO",IF(Tabla202376[[#This Row],[FECHA DE TERMINACIÓN FINAL]]-TODAY()&lt;=15,"PROXIMO A VENCER")))</f>
        <v>FINALIZADO</v>
      </c>
      <c r="D59" s="12">
        <v>124909</v>
      </c>
      <c r="E59" s="22">
        <v>45645</v>
      </c>
      <c r="F59" s="40" t="s">
        <v>984</v>
      </c>
      <c r="G59" s="40" t="s">
        <v>985</v>
      </c>
      <c r="H59" s="41" t="s">
        <v>844</v>
      </c>
      <c r="I59" s="71" t="s">
        <v>986</v>
      </c>
      <c r="J59" s="51">
        <v>80101600</v>
      </c>
      <c r="K59" s="51" t="s">
        <v>987</v>
      </c>
      <c r="L59" s="51" t="s">
        <v>988</v>
      </c>
      <c r="M59" s="12">
        <v>1065</v>
      </c>
      <c r="N59" s="22">
        <v>45687</v>
      </c>
      <c r="O59" s="12">
        <v>1069</v>
      </c>
      <c r="P59" s="22">
        <v>45695</v>
      </c>
      <c r="Q59" s="13" t="s">
        <v>80</v>
      </c>
      <c r="R59" s="13" t="s">
        <v>81</v>
      </c>
      <c r="S59" s="41" t="s">
        <v>82</v>
      </c>
      <c r="T59" s="13">
        <v>1</v>
      </c>
      <c r="U59" s="13" t="s">
        <v>989</v>
      </c>
      <c r="V59" s="12" t="s">
        <v>83</v>
      </c>
      <c r="W59" s="41" t="s">
        <v>464</v>
      </c>
      <c r="X59" s="40" t="s">
        <v>184</v>
      </c>
      <c r="Y59" s="63">
        <v>1018481546</v>
      </c>
      <c r="Z59" s="38" t="s">
        <v>126</v>
      </c>
      <c r="AA59" s="38">
        <v>79486884</v>
      </c>
      <c r="AB59" s="12" t="s">
        <v>87</v>
      </c>
      <c r="AC59" s="22">
        <v>45694</v>
      </c>
      <c r="AD59" s="29">
        <v>45600000</v>
      </c>
      <c r="AE59" s="22">
        <v>45695</v>
      </c>
      <c r="AF59" s="22">
        <v>45875</v>
      </c>
      <c r="AG59" s="12">
        <v>180</v>
      </c>
      <c r="AH59" s="12">
        <v>6</v>
      </c>
      <c r="AI59" s="29">
        <f>Tabla202376[[#This Row],[VALOR INICIAL DEL CONTRATO]] / Tabla202376[[#This Row],[PLAZO DE EJECUCIÓN MESES ]]</f>
        <v>7600000</v>
      </c>
      <c r="AJ59" s="12"/>
      <c r="AK59" s="12"/>
      <c r="AL59" s="12">
        <v>1</v>
      </c>
      <c r="AM59" s="12">
        <v>1</v>
      </c>
      <c r="AN59" s="12"/>
      <c r="AO59" s="31">
        <v>22800000</v>
      </c>
      <c r="AP59" s="12">
        <v>90</v>
      </c>
      <c r="AQ59" s="12">
        <v>1351</v>
      </c>
      <c r="AR59" s="22">
        <v>45861</v>
      </c>
      <c r="AS59" s="15">
        <v>1497</v>
      </c>
      <c r="AT59" s="18">
        <v>45869</v>
      </c>
      <c r="AU59" s="12"/>
      <c r="AV59" s="12"/>
      <c r="AW59" s="12"/>
      <c r="AX59" s="12"/>
      <c r="AY59" s="12"/>
      <c r="AZ59" s="12"/>
      <c r="BA59" s="12"/>
      <c r="BB59" s="12"/>
      <c r="BC59" s="12"/>
      <c r="BD59" s="12"/>
      <c r="BE59" s="12"/>
      <c r="BF59" s="12"/>
      <c r="BG59" s="12"/>
      <c r="BH59" s="12"/>
      <c r="BI59" s="12"/>
      <c r="BJ59" s="12"/>
      <c r="BK59" s="12"/>
      <c r="BL59" s="12"/>
      <c r="BM59" s="12">
        <f>Tabla202376[[#This Row],[DÍAS PRORROGA 1]]+Tabla202376[[#This Row],[DÍAS PRORROGA  2]]+Tabla202376[[#This Row],[DÍAS PRORROGA 3]]++Tabla202376[[#This Row],[DÍAS PRORROGA 4]]</f>
        <v>90</v>
      </c>
      <c r="BN59" s="25">
        <f>IF(Tabla202376[[#This Row],[NUMERO TOTAL DE ADICIONES]]="NO",0,Tabla202376[[#This Row],[VALOR ADICIÓN 1]]+Tabla202376[[#This Row],[VALOR ADICIÓN 2]]+Tabla202376[[#This Row],[VALOR ADICIÓN 3]]+Tabla202376[[#This Row],[VALOR ADICIÓN 4]])</f>
        <v>22800000</v>
      </c>
      <c r="BO59" s="12">
        <v>6</v>
      </c>
      <c r="BP59" s="22">
        <v>45973</v>
      </c>
      <c r="BQ59" s="20">
        <f>Tabla202376[[#This Row],[VALOR INICIAL DEL CONTRATO]]+Tabla202376[[#This Row],[VALOR ADICIÓN 1]]+Tabla202376[[#This Row],[VALOR ADICIÓN 2]]+Tabla202376[[#This Row],[VALOR ADICIÓN 3]]++Tabla202376[[#This Row],[VALOR ADICIÓN 4]]</f>
        <v>68400000</v>
      </c>
      <c r="BR5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 s="26"/>
      <c r="BT59" s="13" t="s">
        <v>990</v>
      </c>
      <c r="BU59" s="13" t="s">
        <v>991</v>
      </c>
      <c r="BV59" s="13" t="s">
        <v>992</v>
      </c>
      <c r="BW59" s="13" t="s">
        <v>148</v>
      </c>
    </row>
    <row r="60" spans="1:75" ht="27.75" customHeight="1" x14ac:dyDescent="0.2">
      <c r="A60" s="12">
        <v>2025</v>
      </c>
      <c r="B60" s="12" t="s">
        <v>456</v>
      </c>
      <c r="C60" s="13" t="str">
        <f ca="1">IF(Tabla202376[[#This Row],[FECHA DE TERMINACIÓN FINAL]]-TODAY()&gt;=15,"VIGENTE",IF(Tabla202376[[#This Row],[FECHA DE TERMINACIÓN FINAL]]-TODAY()&lt;0,"FINALIZADO",IF(Tabla202376[[#This Row],[FECHA DE TERMINACIÓN FINAL]]-TODAY()&lt;=15,"PROXIMO A VENCER")))</f>
        <v>FINALIZADO</v>
      </c>
      <c r="D60" s="12">
        <v>129057</v>
      </c>
      <c r="E60" s="22">
        <v>45681</v>
      </c>
      <c r="F60" s="40" t="s">
        <v>993</v>
      </c>
      <c r="G60" s="40" t="s">
        <v>994</v>
      </c>
      <c r="H60" s="41" t="s">
        <v>995</v>
      </c>
      <c r="I60" s="71" t="s">
        <v>996</v>
      </c>
      <c r="J60" s="51">
        <v>80101600</v>
      </c>
      <c r="K60" s="51" t="s">
        <v>997</v>
      </c>
      <c r="L60" s="51" t="s">
        <v>998</v>
      </c>
      <c r="M60" s="12">
        <v>1073</v>
      </c>
      <c r="N60" s="22">
        <v>45687</v>
      </c>
      <c r="O60" s="12">
        <v>1100</v>
      </c>
      <c r="P60" s="22">
        <v>45699</v>
      </c>
      <c r="Q60" s="13" t="s">
        <v>80</v>
      </c>
      <c r="R60" s="13" t="s">
        <v>81</v>
      </c>
      <c r="S60" s="41" t="s">
        <v>82</v>
      </c>
      <c r="T60" s="13">
        <v>1</v>
      </c>
      <c r="U60" s="13" t="s">
        <v>999</v>
      </c>
      <c r="V60" s="12" t="s">
        <v>83</v>
      </c>
      <c r="W60" s="41" t="s">
        <v>464</v>
      </c>
      <c r="X60" s="40" t="s">
        <v>403</v>
      </c>
      <c r="Y60" s="63">
        <v>1023873719</v>
      </c>
      <c r="Z60" s="14" t="s">
        <v>145</v>
      </c>
      <c r="AA60" s="14">
        <v>74374329</v>
      </c>
      <c r="AB60" s="12" t="s">
        <v>87</v>
      </c>
      <c r="AC60" s="22">
        <v>45694</v>
      </c>
      <c r="AD60" s="29">
        <v>42000000</v>
      </c>
      <c r="AE60" s="22">
        <v>45699</v>
      </c>
      <c r="AF60" s="22">
        <v>45879</v>
      </c>
      <c r="AG60" s="12">
        <v>180</v>
      </c>
      <c r="AH60" s="12">
        <v>6</v>
      </c>
      <c r="AI60" s="29">
        <f>Tabla202376[[#This Row],[VALOR INICIAL DEL CONTRATO]] / Tabla202376[[#This Row],[PLAZO DE EJECUCIÓN MESES ]]</f>
        <v>7000000</v>
      </c>
      <c r="AJ60" s="12"/>
      <c r="AK60" s="12"/>
      <c r="AL60" s="12"/>
      <c r="AM60" s="12"/>
      <c r="AN60" s="12"/>
      <c r="AO60" s="31"/>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f>Tabla202376[[#This Row],[DÍAS PRORROGA 1]]+Tabla202376[[#This Row],[DÍAS PRORROGA  2]]+Tabla202376[[#This Row],[DÍAS PRORROGA 3]]++Tabla202376[[#This Row],[DÍAS PRORROGA 4]]</f>
        <v>0</v>
      </c>
      <c r="BN60" s="25">
        <f>IF(Tabla202376[[#This Row],[NUMERO TOTAL DE ADICIONES]]="NO",0,Tabla202376[[#This Row],[VALOR ADICIÓN 1]]+Tabla202376[[#This Row],[VALOR ADICIÓN 2]]+Tabla202376[[#This Row],[VALOR ADICIÓN 3]]+Tabla202376[[#This Row],[VALOR ADICIÓN 4]])</f>
        <v>0</v>
      </c>
      <c r="BO60" s="12"/>
      <c r="BP60" s="22">
        <v>45879</v>
      </c>
      <c r="BQ60" s="20">
        <f>Tabla202376[[#This Row],[VALOR INICIAL DEL CONTRATO]]+Tabla202376[[#This Row],[VALOR ADICIÓN 1]]+Tabla202376[[#This Row],[VALOR ADICIÓN 2]]+Tabla202376[[#This Row],[VALOR ADICIÓN 3]]++Tabla202376[[#This Row],[VALOR ADICIÓN 4]]</f>
        <v>42000000</v>
      </c>
      <c r="BR6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 s="26"/>
      <c r="BT60" s="12"/>
      <c r="BU60" s="13" t="s">
        <v>1000</v>
      </c>
      <c r="BV60" s="13" t="s">
        <v>1001</v>
      </c>
      <c r="BW60" s="13" t="s">
        <v>99</v>
      </c>
    </row>
    <row r="61" spans="1:75" ht="27.75" customHeight="1" x14ac:dyDescent="0.2">
      <c r="A61" s="12">
        <v>2025</v>
      </c>
      <c r="B61" s="12" t="s">
        <v>456</v>
      </c>
      <c r="C61" s="13" t="str">
        <f ca="1">IF(Tabla202376[[#This Row],[FECHA DE TERMINACIÓN FINAL]]-TODAY()&gt;=15,"VIGENTE",IF(Tabla202376[[#This Row],[FECHA DE TERMINACIÓN FINAL]]-TODAY()&lt;0,"FINALIZADO",IF(Tabla202376[[#This Row],[FECHA DE TERMINACIÓN FINAL]]-TODAY()&lt;=15,"PROXIMO A VENCER")))</f>
        <v>FINALIZADO</v>
      </c>
      <c r="D61" s="12">
        <v>125693</v>
      </c>
      <c r="E61" s="22">
        <v>45652</v>
      </c>
      <c r="F61" s="40" t="s">
        <v>1002</v>
      </c>
      <c r="G61" s="40" t="s">
        <v>1003</v>
      </c>
      <c r="H61" s="13" t="s">
        <v>436</v>
      </c>
      <c r="I61" s="71" t="s">
        <v>1004</v>
      </c>
      <c r="J61" s="51">
        <v>80101600</v>
      </c>
      <c r="K61" s="51" t="s">
        <v>1005</v>
      </c>
      <c r="L61" s="51" t="s">
        <v>1006</v>
      </c>
      <c r="M61" s="12">
        <v>1024</v>
      </c>
      <c r="N61" s="22">
        <v>45684</v>
      </c>
      <c r="O61" s="12">
        <v>1081</v>
      </c>
      <c r="P61" s="22">
        <v>45695</v>
      </c>
      <c r="Q61" s="13" t="s">
        <v>80</v>
      </c>
      <c r="R61" s="13" t="s">
        <v>81</v>
      </c>
      <c r="S61" s="41" t="s">
        <v>98</v>
      </c>
      <c r="T61" s="13">
        <v>1</v>
      </c>
      <c r="U61" s="13" t="s">
        <v>1007</v>
      </c>
      <c r="V61" s="12" t="s">
        <v>83</v>
      </c>
      <c r="W61" s="68" t="s">
        <v>464</v>
      </c>
      <c r="X61" s="12" t="s">
        <v>437</v>
      </c>
      <c r="Y61" s="101">
        <v>1000365003</v>
      </c>
      <c r="Z61" s="14" t="s">
        <v>1008</v>
      </c>
      <c r="AA61" s="14">
        <v>1136886263</v>
      </c>
      <c r="AB61" s="12" t="s">
        <v>87</v>
      </c>
      <c r="AC61" s="22">
        <v>45695</v>
      </c>
      <c r="AD61" s="29">
        <v>24200000</v>
      </c>
      <c r="AE61" s="22">
        <v>45701</v>
      </c>
      <c r="AF61" s="22">
        <v>45942</v>
      </c>
      <c r="AG61" s="12">
        <v>240</v>
      </c>
      <c r="AH61" s="12">
        <v>8</v>
      </c>
      <c r="AI61" s="29">
        <f>Tabla202376[[#This Row],[VALOR INICIAL DEL CONTRATO]] / Tabla202376[[#This Row],[PLAZO DE EJECUCIÓN MESES ]]</f>
        <v>3025000</v>
      </c>
      <c r="AJ61" s="12"/>
      <c r="AK61" s="12"/>
      <c r="AL61" s="12">
        <v>1</v>
      </c>
      <c r="AM61" s="12">
        <v>1</v>
      </c>
      <c r="AN61" s="12"/>
      <c r="AO61" s="31">
        <v>6050000</v>
      </c>
      <c r="AP61" s="12">
        <v>60</v>
      </c>
      <c r="AQ61" s="12">
        <v>1486</v>
      </c>
      <c r="AR61" s="22">
        <v>45868</v>
      </c>
      <c r="AS61" s="12">
        <v>1600</v>
      </c>
      <c r="AT61" s="22">
        <v>45883</v>
      </c>
      <c r="AU61" s="12"/>
      <c r="AV61" s="12"/>
      <c r="AW61" s="12"/>
      <c r="AX61" s="12"/>
      <c r="AY61" s="12"/>
      <c r="AZ61" s="12"/>
      <c r="BA61" s="12"/>
      <c r="BB61" s="12"/>
      <c r="BC61" s="12"/>
      <c r="BD61" s="12"/>
      <c r="BE61" s="12"/>
      <c r="BF61" s="12"/>
      <c r="BG61" s="12"/>
      <c r="BH61" s="12"/>
      <c r="BI61" s="12"/>
      <c r="BJ61" s="12"/>
      <c r="BK61" s="12"/>
      <c r="BL61" s="12"/>
      <c r="BM61" s="12">
        <f>Tabla202376[[#This Row],[DÍAS PRORROGA 1]]+Tabla202376[[#This Row],[DÍAS PRORROGA  2]]+Tabla202376[[#This Row],[DÍAS PRORROGA 3]]++Tabla202376[[#This Row],[DÍAS PRORROGA 4]]</f>
        <v>60</v>
      </c>
      <c r="BN61" s="25">
        <f>IF(Tabla202376[[#This Row],[NUMERO TOTAL DE ADICIONES]]="NO",0,Tabla202376[[#This Row],[VALOR ADICIÓN 1]]+Tabla202376[[#This Row],[VALOR ADICIÓN 2]]+Tabla202376[[#This Row],[VALOR ADICIÓN 3]]+Tabla202376[[#This Row],[VALOR ADICIÓN 4]])</f>
        <v>6050000</v>
      </c>
      <c r="BO61" s="12"/>
      <c r="BP61" s="22">
        <v>46003</v>
      </c>
      <c r="BQ61" s="20">
        <f>Tabla202376[[#This Row],[VALOR INICIAL DEL CONTRATO]]+Tabla202376[[#This Row],[VALOR ADICIÓN 1]]+Tabla202376[[#This Row],[VALOR ADICIÓN 2]]+Tabla202376[[#This Row],[VALOR ADICIÓN 3]]++Tabla202376[[#This Row],[VALOR ADICIÓN 4]]</f>
        <v>30250000</v>
      </c>
      <c r="BR6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 s="26"/>
      <c r="BT61" s="13" t="s">
        <v>1009</v>
      </c>
      <c r="BU61" s="13" t="s">
        <v>1010</v>
      </c>
      <c r="BV61" s="12" t="s">
        <v>808</v>
      </c>
      <c r="BW61" s="13" t="s">
        <v>148</v>
      </c>
    </row>
    <row r="62" spans="1:75" ht="27.75" customHeight="1" x14ac:dyDescent="0.25">
      <c r="A62" s="12">
        <v>2025</v>
      </c>
      <c r="B62" s="12" t="s">
        <v>456</v>
      </c>
      <c r="C62" s="13" t="str">
        <f ca="1">IF(Tabla202376[[#This Row],[FECHA DE TERMINACIÓN FINAL]]-TODAY()&gt;=15,"VIGENTE",IF(Tabla202376[[#This Row],[FECHA DE TERMINACIÓN FINAL]]-TODAY()&lt;0,"FINALIZADO",IF(Tabla202376[[#This Row],[FECHA DE TERMINACIÓN FINAL]]-TODAY()&lt;=15,"PROXIMO A VENCER")))</f>
        <v>FINALIZADO</v>
      </c>
      <c r="D62" s="12">
        <v>125215</v>
      </c>
      <c r="E62" s="22">
        <v>45646</v>
      </c>
      <c r="F62" s="40" t="s">
        <v>1011</v>
      </c>
      <c r="G62" s="40" t="s">
        <v>1012</v>
      </c>
      <c r="H62" s="13" t="s">
        <v>1013</v>
      </c>
      <c r="I62" s="64" t="s">
        <v>1014</v>
      </c>
      <c r="J62" s="51">
        <v>80101600</v>
      </c>
      <c r="K62" s="51" t="s">
        <v>1015</v>
      </c>
      <c r="L62" s="51" t="s">
        <v>1016</v>
      </c>
      <c r="M62" s="12">
        <v>1069</v>
      </c>
      <c r="N62" s="22">
        <v>45687</v>
      </c>
      <c r="O62" s="12">
        <v>1095</v>
      </c>
      <c r="P62" s="22">
        <v>45699</v>
      </c>
      <c r="Q62" s="13" t="s">
        <v>80</v>
      </c>
      <c r="R62" s="13" t="s">
        <v>81</v>
      </c>
      <c r="S62" s="41" t="s">
        <v>82</v>
      </c>
      <c r="T62" s="13">
        <v>1</v>
      </c>
      <c r="U62" s="13" t="s">
        <v>1017</v>
      </c>
      <c r="V62" s="12" t="s">
        <v>83</v>
      </c>
      <c r="W62" s="68" t="s">
        <v>464</v>
      </c>
      <c r="X62" s="41" t="s">
        <v>204</v>
      </c>
      <c r="Y62" s="40">
        <v>53891214</v>
      </c>
      <c r="Z62" s="14" t="s">
        <v>203</v>
      </c>
      <c r="AA62" s="14">
        <v>88278276</v>
      </c>
      <c r="AB62" s="12" t="s">
        <v>87</v>
      </c>
      <c r="AC62" s="22">
        <v>45695</v>
      </c>
      <c r="AD62" s="29">
        <v>33600000</v>
      </c>
      <c r="AE62" s="22">
        <v>45700</v>
      </c>
      <c r="AF62" s="22">
        <v>45880</v>
      </c>
      <c r="AG62" s="12">
        <v>180</v>
      </c>
      <c r="AH62" s="12">
        <v>6</v>
      </c>
      <c r="AI62" s="29">
        <f>Tabla202376[[#This Row],[VALOR INICIAL DEL CONTRATO]] / Tabla202376[[#This Row],[PLAZO DE EJECUCIÓN MESES ]]</f>
        <v>5600000</v>
      </c>
      <c r="AJ62" s="12"/>
      <c r="AK62" s="12"/>
      <c r="AL62" s="12"/>
      <c r="AM62" s="12"/>
      <c r="AN62" s="12"/>
      <c r="AO62" s="31"/>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f>Tabla202376[[#This Row],[DÍAS PRORROGA 1]]+Tabla202376[[#This Row],[DÍAS PRORROGA  2]]+Tabla202376[[#This Row],[DÍAS PRORROGA 3]]++Tabla202376[[#This Row],[DÍAS PRORROGA 4]]</f>
        <v>0</v>
      </c>
      <c r="BN62" s="25">
        <f>IF(Tabla202376[[#This Row],[NUMERO TOTAL DE ADICIONES]]="NO",0,Tabla202376[[#This Row],[VALOR ADICIÓN 1]]+Tabla202376[[#This Row],[VALOR ADICIÓN 2]]+Tabla202376[[#This Row],[VALOR ADICIÓN 3]]+Tabla202376[[#This Row],[VALOR ADICIÓN 4]])</f>
        <v>0</v>
      </c>
      <c r="BO62" s="12"/>
      <c r="BP62" s="22">
        <v>45880</v>
      </c>
      <c r="BQ62" s="20">
        <f>Tabla202376[[#This Row],[VALOR INICIAL DEL CONTRATO]]+Tabla202376[[#This Row],[VALOR ADICIÓN 1]]+Tabla202376[[#This Row],[VALOR ADICIÓN 2]]+Tabla202376[[#This Row],[VALOR ADICIÓN 3]]++Tabla202376[[#This Row],[VALOR ADICIÓN 4]]</f>
        <v>33600000</v>
      </c>
      <c r="BR6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2" s="26"/>
      <c r="BT62" s="12"/>
      <c r="BU62" s="13" t="s">
        <v>1018</v>
      </c>
      <c r="BV62" s="13" t="s">
        <v>1019</v>
      </c>
      <c r="BW62" s="13" t="s">
        <v>122</v>
      </c>
    </row>
    <row r="63" spans="1:75" ht="27.75" customHeight="1" x14ac:dyDescent="0.25">
      <c r="A63" s="12">
        <v>2025</v>
      </c>
      <c r="B63" s="12" t="s">
        <v>456</v>
      </c>
      <c r="C63" s="13" t="str">
        <f ca="1">IF(Tabla202376[[#This Row],[FECHA DE TERMINACIÓN FINAL]]-TODAY()&gt;=15,"VIGENTE",IF(Tabla202376[[#This Row],[FECHA DE TERMINACIÓN FINAL]]-TODAY()&lt;0,"FINALIZADO",IF(Tabla202376[[#This Row],[FECHA DE TERMINACIÓN FINAL]]-TODAY()&lt;=15,"PROXIMO A VENCER")))</f>
        <v>FINALIZADO</v>
      </c>
      <c r="D63" s="12">
        <v>125210</v>
      </c>
      <c r="E63" s="22">
        <v>45646</v>
      </c>
      <c r="F63" s="40" t="s">
        <v>1020</v>
      </c>
      <c r="G63" s="40" t="s">
        <v>1021</v>
      </c>
      <c r="H63" s="13" t="s">
        <v>1022</v>
      </c>
      <c r="I63" s="64" t="s">
        <v>1023</v>
      </c>
      <c r="J63" s="51">
        <v>80101600</v>
      </c>
      <c r="K63" s="51" t="s">
        <v>1024</v>
      </c>
      <c r="L63" s="51" t="s">
        <v>1025</v>
      </c>
      <c r="M63" s="12">
        <v>1010</v>
      </c>
      <c r="N63" s="22">
        <v>45684</v>
      </c>
      <c r="O63" s="12">
        <v>1077</v>
      </c>
      <c r="P63" s="22">
        <v>45695</v>
      </c>
      <c r="Q63" s="13" t="s">
        <v>157</v>
      </c>
      <c r="R63" s="13" t="s">
        <v>81</v>
      </c>
      <c r="S63" s="41" t="s">
        <v>82</v>
      </c>
      <c r="T63" s="13">
        <v>1</v>
      </c>
      <c r="U63" s="13" t="s">
        <v>1026</v>
      </c>
      <c r="V63" s="12" t="s">
        <v>83</v>
      </c>
      <c r="W63" s="68" t="s">
        <v>83</v>
      </c>
      <c r="X63" s="40" t="s">
        <v>403</v>
      </c>
      <c r="Y63" s="68" t="s">
        <v>1027</v>
      </c>
      <c r="Z63" s="51" t="s">
        <v>575</v>
      </c>
      <c r="AA63" s="49">
        <v>1022422381</v>
      </c>
      <c r="AB63" s="12" t="s">
        <v>87</v>
      </c>
      <c r="AC63" s="22">
        <v>45695</v>
      </c>
      <c r="AD63" s="29">
        <v>53550000</v>
      </c>
      <c r="AE63" s="22">
        <v>45698</v>
      </c>
      <c r="AF63" s="22">
        <v>45878</v>
      </c>
      <c r="AG63" s="12">
        <v>180</v>
      </c>
      <c r="AH63" s="12">
        <v>6</v>
      </c>
      <c r="AI63" s="29">
        <f>Tabla202376[[#This Row],[VALOR INICIAL DEL CONTRATO]] / Tabla202376[[#This Row],[PLAZO DE EJECUCIÓN MESES ]]</f>
        <v>8925000</v>
      </c>
      <c r="AJ63" s="12"/>
      <c r="AK63" s="12"/>
      <c r="AL63" s="12">
        <v>1</v>
      </c>
      <c r="AM63" s="12">
        <v>1</v>
      </c>
      <c r="AN63" s="12"/>
      <c r="AO63" s="31">
        <v>26775000</v>
      </c>
      <c r="AP63" s="12">
        <v>90</v>
      </c>
      <c r="AQ63" s="12">
        <v>1373</v>
      </c>
      <c r="AR63" s="22">
        <v>45861</v>
      </c>
      <c r="AS63" s="15">
        <v>1516</v>
      </c>
      <c r="AT63" s="18">
        <v>45869</v>
      </c>
      <c r="AU63" s="12"/>
      <c r="AV63" s="12"/>
      <c r="AW63" s="12"/>
      <c r="AX63" s="12"/>
      <c r="AY63" s="12"/>
      <c r="AZ63" s="12"/>
      <c r="BA63" s="12"/>
      <c r="BB63" s="12"/>
      <c r="BC63" s="12"/>
      <c r="BD63" s="12"/>
      <c r="BE63" s="12"/>
      <c r="BF63" s="12"/>
      <c r="BG63" s="12"/>
      <c r="BH63" s="12"/>
      <c r="BI63" s="12"/>
      <c r="BJ63" s="12"/>
      <c r="BK63" s="12"/>
      <c r="BL63" s="12"/>
      <c r="BM63" s="12">
        <f>Tabla202376[[#This Row],[DÍAS PRORROGA 1]]+Tabla202376[[#This Row],[DÍAS PRORROGA  2]]+Tabla202376[[#This Row],[DÍAS PRORROGA 3]]++Tabla202376[[#This Row],[DÍAS PRORROGA 4]]</f>
        <v>90</v>
      </c>
      <c r="BN63" s="25">
        <f>IF(Tabla202376[[#This Row],[NUMERO TOTAL DE ADICIONES]]="NO",0,Tabla202376[[#This Row],[VALOR ADICIÓN 1]]+Tabla202376[[#This Row],[VALOR ADICIÓN 2]]+Tabla202376[[#This Row],[VALOR ADICIÓN 3]]+Tabla202376[[#This Row],[VALOR ADICIÓN 4]])</f>
        <v>26775000</v>
      </c>
      <c r="BO63" s="12"/>
      <c r="BP63" s="22">
        <v>45970</v>
      </c>
      <c r="BQ63" s="20">
        <f>Tabla202376[[#This Row],[VALOR INICIAL DEL CONTRATO]]+Tabla202376[[#This Row],[VALOR ADICIÓN 1]]+Tabla202376[[#This Row],[VALOR ADICIÓN 2]]+Tabla202376[[#This Row],[VALOR ADICIÓN 3]]++Tabla202376[[#This Row],[VALOR ADICIÓN 4]]</f>
        <v>80325000</v>
      </c>
      <c r="BR6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3" s="26"/>
      <c r="BT63" s="13" t="s">
        <v>1028</v>
      </c>
      <c r="BU63" s="13" t="s">
        <v>1029</v>
      </c>
      <c r="BV63" s="13" t="s">
        <v>1030</v>
      </c>
      <c r="BW63" s="13" t="s">
        <v>130</v>
      </c>
    </row>
    <row r="64" spans="1:75" ht="27.75" customHeight="1" x14ac:dyDescent="0.2">
      <c r="A64" s="12">
        <v>2025</v>
      </c>
      <c r="B64" s="12" t="s">
        <v>456</v>
      </c>
      <c r="C64" s="13" t="str">
        <f ca="1">IF(Tabla202376[[#This Row],[FECHA DE TERMINACIÓN FINAL]]-TODAY()&gt;=15,"VIGENTE",IF(Tabla202376[[#This Row],[FECHA DE TERMINACIÓN FINAL]]-TODAY()&lt;0,"FINALIZADO",IF(Tabla202376[[#This Row],[FECHA DE TERMINACIÓN FINAL]]-TODAY()&lt;=15,"PROXIMO A VENCER")))</f>
        <v>FINALIZADO</v>
      </c>
      <c r="D64" s="12">
        <v>127824</v>
      </c>
      <c r="E64" s="22">
        <v>45672</v>
      </c>
      <c r="F64" s="40" t="s">
        <v>1031</v>
      </c>
      <c r="G64" s="40" t="s">
        <v>1032</v>
      </c>
      <c r="H64" s="13" t="s">
        <v>168</v>
      </c>
      <c r="I64" s="71" t="s">
        <v>1033</v>
      </c>
      <c r="J64" s="51">
        <v>80101600</v>
      </c>
      <c r="K64" s="51" t="s">
        <v>1034</v>
      </c>
      <c r="L64" s="51" t="s">
        <v>1035</v>
      </c>
      <c r="M64" s="12">
        <v>1089</v>
      </c>
      <c r="N64" s="22">
        <v>45692</v>
      </c>
      <c r="O64" s="12">
        <v>1087</v>
      </c>
      <c r="P64" s="22">
        <v>45695</v>
      </c>
      <c r="Q64" s="13" t="s">
        <v>212</v>
      </c>
      <c r="R64" s="13" t="s">
        <v>81</v>
      </c>
      <c r="S64" s="41" t="s">
        <v>82</v>
      </c>
      <c r="T64" s="13">
        <v>1</v>
      </c>
      <c r="U64" s="13" t="s">
        <v>1036</v>
      </c>
      <c r="V64" s="12" t="s">
        <v>83</v>
      </c>
      <c r="W64" s="68" t="s">
        <v>464</v>
      </c>
      <c r="X64" s="40" t="s">
        <v>167</v>
      </c>
      <c r="Y64" s="77">
        <v>1018418402</v>
      </c>
      <c r="Z64" s="38" t="s">
        <v>126</v>
      </c>
      <c r="AA64" s="38">
        <v>79486884</v>
      </c>
      <c r="AB64" s="12" t="s">
        <v>87</v>
      </c>
      <c r="AC64" s="22">
        <v>45694</v>
      </c>
      <c r="AD64" s="29">
        <v>31500000</v>
      </c>
      <c r="AE64" s="22">
        <v>45695</v>
      </c>
      <c r="AF64" s="22">
        <v>45875</v>
      </c>
      <c r="AG64" s="12">
        <v>180</v>
      </c>
      <c r="AH64" s="12">
        <v>6</v>
      </c>
      <c r="AI64" s="29">
        <f>Tabla202376[[#This Row],[VALOR INICIAL DEL CONTRATO]] / Tabla202376[[#This Row],[PLAZO DE EJECUCIÓN MESES ]]</f>
        <v>5250000</v>
      </c>
      <c r="AJ64" s="12"/>
      <c r="AK64" s="12"/>
      <c r="AL64" s="12">
        <v>1</v>
      </c>
      <c r="AM64" s="12">
        <v>1</v>
      </c>
      <c r="AN64" s="12"/>
      <c r="AO64" s="31">
        <v>15750000</v>
      </c>
      <c r="AP64" s="12">
        <v>90</v>
      </c>
      <c r="AQ64" s="12">
        <v>1449</v>
      </c>
      <c r="AR64" s="22">
        <v>45868</v>
      </c>
      <c r="AS64" s="12">
        <v>1524</v>
      </c>
      <c r="AT64" s="22">
        <v>45874</v>
      </c>
      <c r="AU64" s="12"/>
      <c r="AV64" s="12"/>
      <c r="AW64" s="12"/>
      <c r="AX64" s="12"/>
      <c r="AY64" s="12"/>
      <c r="AZ64" s="12"/>
      <c r="BA64" s="12"/>
      <c r="BB64" s="12"/>
      <c r="BC64" s="12"/>
      <c r="BD64" s="12"/>
      <c r="BE64" s="12"/>
      <c r="BF64" s="12"/>
      <c r="BG64" s="12"/>
      <c r="BH64" s="12"/>
      <c r="BI64" s="12"/>
      <c r="BJ64" s="12"/>
      <c r="BK64" s="12"/>
      <c r="BL64" s="12"/>
      <c r="BM64" s="12">
        <f>Tabla202376[[#This Row],[DÍAS PRORROGA 1]]+Tabla202376[[#This Row],[DÍAS PRORROGA  2]]+Tabla202376[[#This Row],[DÍAS PRORROGA 3]]++Tabla202376[[#This Row],[DÍAS PRORROGA 4]]</f>
        <v>90</v>
      </c>
      <c r="BN64" s="25">
        <f>IF(Tabla202376[[#This Row],[NUMERO TOTAL DE ADICIONES]]="NO",0,Tabla202376[[#This Row],[VALOR ADICIÓN 1]]+Tabla202376[[#This Row],[VALOR ADICIÓN 2]]+Tabla202376[[#This Row],[VALOR ADICIÓN 3]]+Tabla202376[[#This Row],[VALOR ADICIÓN 4]])</f>
        <v>15750000</v>
      </c>
      <c r="BO64" s="12"/>
      <c r="BP64" s="22">
        <v>45967</v>
      </c>
      <c r="BQ64" s="20">
        <f>Tabla202376[[#This Row],[VALOR INICIAL DEL CONTRATO]]+Tabla202376[[#This Row],[VALOR ADICIÓN 1]]+Tabla202376[[#This Row],[VALOR ADICIÓN 2]]+Tabla202376[[#This Row],[VALOR ADICIÓN 3]]++Tabla202376[[#This Row],[VALOR ADICIÓN 4]]</f>
        <v>47250000</v>
      </c>
      <c r="BR6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4" s="26"/>
      <c r="BT64" s="13" t="s">
        <v>1037</v>
      </c>
      <c r="BU64" s="13" t="s">
        <v>1038</v>
      </c>
      <c r="BV64" s="13" t="s">
        <v>1039</v>
      </c>
      <c r="BW64" s="13" t="s">
        <v>122</v>
      </c>
    </row>
    <row r="65" spans="1:75" ht="27.75" customHeight="1" x14ac:dyDescent="0.2">
      <c r="A65" s="12">
        <v>2025</v>
      </c>
      <c r="B65" s="12" t="s">
        <v>456</v>
      </c>
      <c r="C65" s="13" t="str">
        <f ca="1">IF(Tabla202376[[#This Row],[FECHA DE TERMINACIÓN FINAL]]-TODAY()&gt;=15,"VIGENTE",IF(Tabla202376[[#This Row],[FECHA DE TERMINACIÓN FINAL]]-TODAY()&lt;0,"FINALIZADO",IF(Tabla202376[[#This Row],[FECHA DE TERMINACIÓN FINAL]]-TODAY()&lt;=15,"PROXIMO A VENCER")))</f>
        <v>FINALIZADO</v>
      </c>
      <c r="D65" s="12">
        <v>127853</v>
      </c>
      <c r="E65" s="22">
        <v>45672</v>
      </c>
      <c r="F65" s="40" t="s">
        <v>1040</v>
      </c>
      <c r="G65" s="40" t="s">
        <v>1041</v>
      </c>
      <c r="H65" s="13" t="s">
        <v>1042</v>
      </c>
      <c r="I65" s="71" t="s">
        <v>1043</v>
      </c>
      <c r="J65" s="51">
        <v>80101600</v>
      </c>
      <c r="K65" s="51" t="s">
        <v>1044</v>
      </c>
      <c r="L65" s="51" t="s">
        <v>1045</v>
      </c>
      <c r="M65" s="12">
        <v>1090</v>
      </c>
      <c r="N65" s="22">
        <v>45692</v>
      </c>
      <c r="O65" s="12">
        <v>1082</v>
      </c>
      <c r="P65" s="22">
        <v>45695</v>
      </c>
      <c r="Q65" s="13" t="s">
        <v>212</v>
      </c>
      <c r="R65" s="13" t="s">
        <v>81</v>
      </c>
      <c r="S65" s="41" t="s">
        <v>82</v>
      </c>
      <c r="T65" s="13">
        <v>1</v>
      </c>
      <c r="U65" s="41" t="s">
        <v>1046</v>
      </c>
      <c r="V65" s="12"/>
      <c r="W65" s="41" t="s">
        <v>464</v>
      </c>
      <c r="X65" s="40" t="s">
        <v>167</v>
      </c>
      <c r="Y65" s="41">
        <v>1014280764</v>
      </c>
      <c r="Z65" s="13" t="s">
        <v>452</v>
      </c>
      <c r="AA65" s="12">
        <v>19421336</v>
      </c>
      <c r="AB65" s="12" t="s">
        <v>87</v>
      </c>
      <c r="AC65" s="22">
        <v>45695</v>
      </c>
      <c r="AD65" s="29">
        <v>33390000</v>
      </c>
      <c r="AE65" s="22">
        <v>45698</v>
      </c>
      <c r="AF65" s="22">
        <v>45878</v>
      </c>
      <c r="AG65" s="12">
        <v>180</v>
      </c>
      <c r="AH65" s="12">
        <v>6</v>
      </c>
      <c r="AI65" s="29">
        <f>Tabla202376[[#This Row],[VALOR INICIAL DEL CONTRATO]] / Tabla202376[[#This Row],[PLAZO DE EJECUCIÓN MESES ]]</f>
        <v>5565000</v>
      </c>
      <c r="AJ65" s="12"/>
      <c r="AK65" s="12"/>
      <c r="AL65" s="12">
        <v>1</v>
      </c>
      <c r="AM65" s="12">
        <v>1</v>
      </c>
      <c r="AN65" s="12"/>
      <c r="AO65" s="31">
        <v>16695000</v>
      </c>
      <c r="AP65" s="12">
        <v>90</v>
      </c>
      <c r="AQ65" s="12">
        <v>1374</v>
      </c>
      <c r="AR65" s="22">
        <v>45861</v>
      </c>
      <c r="AS65" s="15">
        <v>1442</v>
      </c>
      <c r="AT65" s="18">
        <v>45866</v>
      </c>
      <c r="AU65" s="12"/>
      <c r="AV65" s="12"/>
      <c r="AW65" s="12"/>
      <c r="AX65" s="12"/>
      <c r="AY65" s="12"/>
      <c r="AZ65" s="12"/>
      <c r="BA65" s="12"/>
      <c r="BB65" s="12"/>
      <c r="BC65" s="12"/>
      <c r="BD65" s="12"/>
      <c r="BE65" s="12"/>
      <c r="BF65" s="12"/>
      <c r="BG65" s="12"/>
      <c r="BH65" s="12"/>
      <c r="BI65" s="12"/>
      <c r="BJ65" s="12"/>
      <c r="BK65" s="12"/>
      <c r="BL65" s="12"/>
      <c r="BM65" s="12">
        <f>Tabla202376[[#This Row],[DÍAS PRORROGA 1]]+Tabla202376[[#This Row],[DÍAS PRORROGA  2]]+Tabla202376[[#This Row],[DÍAS PRORROGA 3]]++Tabla202376[[#This Row],[DÍAS PRORROGA 4]]</f>
        <v>90</v>
      </c>
      <c r="BN65" s="25">
        <f>IF(Tabla202376[[#This Row],[NUMERO TOTAL DE ADICIONES]]="NO",0,Tabla202376[[#This Row],[VALOR ADICIÓN 1]]+Tabla202376[[#This Row],[VALOR ADICIÓN 2]]+Tabla202376[[#This Row],[VALOR ADICIÓN 3]]+Tabla202376[[#This Row],[VALOR ADICIÓN 4]])</f>
        <v>16695000</v>
      </c>
      <c r="BO65" s="12"/>
      <c r="BP65" s="22">
        <v>45970</v>
      </c>
      <c r="BQ65" s="20">
        <f>Tabla202376[[#This Row],[VALOR INICIAL DEL CONTRATO]]+Tabla202376[[#This Row],[VALOR ADICIÓN 1]]+Tabla202376[[#This Row],[VALOR ADICIÓN 2]]+Tabla202376[[#This Row],[VALOR ADICIÓN 3]]++Tabla202376[[#This Row],[VALOR ADICIÓN 4]]</f>
        <v>50085000</v>
      </c>
      <c r="BR6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5" s="26"/>
      <c r="BT65" s="13" t="s">
        <v>1047</v>
      </c>
      <c r="BU65" s="13" t="s">
        <v>1048</v>
      </c>
      <c r="BV65" s="13" t="s">
        <v>1049</v>
      </c>
      <c r="BW65" s="13" t="s">
        <v>122</v>
      </c>
    </row>
    <row r="66" spans="1:75" ht="27.75" customHeight="1" x14ac:dyDescent="0.2">
      <c r="A66" s="12">
        <v>2025</v>
      </c>
      <c r="B66" s="12" t="s">
        <v>456</v>
      </c>
      <c r="C66" s="13" t="str">
        <f ca="1">IF(Tabla202376[[#This Row],[FECHA DE TERMINACIÓN FINAL]]-TODAY()&gt;=15,"VIGENTE",IF(Tabla202376[[#This Row],[FECHA DE TERMINACIÓN FINAL]]-TODAY()&lt;0,"FINALIZADO",IF(Tabla202376[[#This Row],[FECHA DE TERMINACIÓN FINAL]]-TODAY()&lt;=15,"PROXIMO A VENCER")))</f>
        <v>FINALIZADO</v>
      </c>
      <c r="D66" s="12">
        <v>127859</v>
      </c>
      <c r="E66" s="22">
        <v>45672</v>
      </c>
      <c r="F66" s="40" t="s">
        <v>1050</v>
      </c>
      <c r="G66" s="40" t="s">
        <v>1051</v>
      </c>
      <c r="H66" s="13" t="s">
        <v>1052</v>
      </c>
      <c r="I66" s="71" t="s">
        <v>1053</v>
      </c>
      <c r="J66" s="51">
        <v>80101600</v>
      </c>
      <c r="K66" s="51" t="s">
        <v>1054</v>
      </c>
      <c r="L66" s="51" t="s">
        <v>1055</v>
      </c>
      <c r="M66" s="12">
        <v>1022</v>
      </c>
      <c r="N66" s="22">
        <v>45684</v>
      </c>
      <c r="O66" s="12">
        <v>1068</v>
      </c>
      <c r="P66" s="22">
        <v>45695</v>
      </c>
      <c r="Q66" s="13" t="s">
        <v>231</v>
      </c>
      <c r="R66" s="13" t="s">
        <v>81</v>
      </c>
      <c r="S66" s="41" t="s">
        <v>82</v>
      </c>
      <c r="T66" s="13">
        <v>1</v>
      </c>
      <c r="U66" s="41" t="s">
        <v>1056</v>
      </c>
      <c r="V66" s="12"/>
      <c r="W66" s="41" t="s">
        <v>83</v>
      </c>
      <c r="X66" s="40" t="s">
        <v>188</v>
      </c>
      <c r="Y66" s="41" t="s">
        <v>1057</v>
      </c>
      <c r="Z66" s="38" t="s">
        <v>199</v>
      </c>
      <c r="AA66" s="38">
        <v>63526944</v>
      </c>
      <c r="AB66" s="12" t="s">
        <v>87</v>
      </c>
      <c r="AC66" s="22">
        <v>45694</v>
      </c>
      <c r="AD66" s="29">
        <v>50400000</v>
      </c>
      <c r="AE66" s="22">
        <v>45702</v>
      </c>
      <c r="AF66" s="22">
        <v>45882</v>
      </c>
      <c r="AG66" s="12">
        <v>180</v>
      </c>
      <c r="AH66" s="12">
        <v>6</v>
      </c>
      <c r="AI66" s="29">
        <f>Tabla202376[[#This Row],[VALOR INICIAL DEL CONTRATO]] / Tabla202376[[#This Row],[PLAZO DE EJECUCIÓN MESES ]]</f>
        <v>8400000</v>
      </c>
      <c r="AJ66" s="12"/>
      <c r="AK66" s="12"/>
      <c r="AL66" s="12">
        <v>1</v>
      </c>
      <c r="AM66" s="12">
        <v>1</v>
      </c>
      <c r="AN66" s="12"/>
      <c r="AO66" s="31">
        <v>25200000</v>
      </c>
      <c r="AP66" s="12">
        <v>90</v>
      </c>
      <c r="AQ66" s="12">
        <v>1321</v>
      </c>
      <c r="AR66" s="22">
        <v>45856</v>
      </c>
      <c r="AS66" s="15">
        <v>1438</v>
      </c>
      <c r="AT66" s="18">
        <v>45866</v>
      </c>
      <c r="AU66" s="12"/>
      <c r="AV66" s="12"/>
      <c r="AW66" s="12"/>
      <c r="AX66" s="12"/>
      <c r="AY66" s="12"/>
      <c r="AZ66" s="12"/>
      <c r="BA66" s="12"/>
      <c r="BB66" s="12"/>
      <c r="BC66" s="12"/>
      <c r="BD66" s="12"/>
      <c r="BE66" s="12"/>
      <c r="BF66" s="12"/>
      <c r="BG66" s="12"/>
      <c r="BH66" s="12"/>
      <c r="BI66" s="12"/>
      <c r="BJ66" s="12"/>
      <c r="BK66" s="12"/>
      <c r="BL66" s="12"/>
      <c r="BM66" s="12">
        <f>Tabla202376[[#This Row],[DÍAS PRORROGA 1]]+Tabla202376[[#This Row],[DÍAS PRORROGA  2]]+Tabla202376[[#This Row],[DÍAS PRORROGA 3]]++Tabla202376[[#This Row],[DÍAS PRORROGA 4]]</f>
        <v>90</v>
      </c>
      <c r="BN66" s="25">
        <f>IF(Tabla202376[[#This Row],[NUMERO TOTAL DE ADICIONES]]="NO",0,Tabla202376[[#This Row],[VALOR ADICIÓN 1]]+Tabla202376[[#This Row],[VALOR ADICIÓN 2]]+Tabla202376[[#This Row],[VALOR ADICIÓN 3]]+Tabla202376[[#This Row],[VALOR ADICIÓN 4]])</f>
        <v>25200000</v>
      </c>
      <c r="BO66" s="12"/>
      <c r="BP66" s="22">
        <v>45974</v>
      </c>
      <c r="BQ66" s="20">
        <f>Tabla202376[[#This Row],[VALOR INICIAL DEL CONTRATO]]+Tabla202376[[#This Row],[VALOR ADICIÓN 1]]+Tabla202376[[#This Row],[VALOR ADICIÓN 2]]+Tabla202376[[#This Row],[VALOR ADICIÓN 3]]++Tabla202376[[#This Row],[VALOR ADICIÓN 4]]</f>
        <v>75600000</v>
      </c>
      <c r="BR6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6" s="26"/>
      <c r="BT66" s="13" t="s">
        <v>1058</v>
      </c>
      <c r="BU66" s="13" t="s">
        <v>1059</v>
      </c>
      <c r="BV66" s="13" t="s">
        <v>1060</v>
      </c>
      <c r="BW66" s="13" t="s">
        <v>1061</v>
      </c>
    </row>
    <row r="67" spans="1:75" ht="27.75" customHeight="1" x14ac:dyDescent="0.2">
      <c r="A67" s="12">
        <v>2025</v>
      </c>
      <c r="B67" s="12" t="s">
        <v>456</v>
      </c>
      <c r="C67" s="13" t="str">
        <f ca="1">IF(Tabla202376[[#This Row],[FECHA DE TERMINACIÓN FINAL]]-TODAY()&gt;=15,"VIGENTE",IF(Tabla202376[[#This Row],[FECHA DE TERMINACIÓN FINAL]]-TODAY()&lt;0,"FINALIZADO",IF(Tabla202376[[#This Row],[FECHA DE TERMINACIÓN FINAL]]-TODAY()&lt;=15,"PROXIMO A VENCER")))</f>
        <v>FINALIZADO</v>
      </c>
      <c r="D67" s="12">
        <v>124889</v>
      </c>
      <c r="E67" s="22">
        <v>45645</v>
      </c>
      <c r="F67" s="40" t="s">
        <v>838</v>
      </c>
      <c r="G67" s="40" t="s">
        <v>1062</v>
      </c>
      <c r="H67" s="13" t="s">
        <v>185</v>
      </c>
      <c r="I67" s="71" t="s">
        <v>840</v>
      </c>
      <c r="J67" s="51">
        <v>80101600</v>
      </c>
      <c r="K67" s="51" t="s">
        <v>841</v>
      </c>
      <c r="L67" s="51" t="s">
        <v>1063</v>
      </c>
      <c r="M67" s="12">
        <v>1075</v>
      </c>
      <c r="N67" s="22">
        <v>45687</v>
      </c>
      <c r="O67" s="12">
        <v>1072</v>
      </c>
      <c r="P67" s="22">
        <v>45695</v>
      </c>
      <c r="Q67" s="51" t="s">
        <v>80</v>
      </c>
      <c r="R67" s="13" t="s">
        <v>81</v>
      </c>
      <c r="S67" s="41" t="s">
        <v>82</v>
      </c>
      <c r="T67" s="13">
        <v>1</v>
      </c>
      <c r="U67" s="72" t="s">
        <v>843</v>
      </c>
      <c r="V67" s="12" t="s">
        <v>83</v>
      </c>
      <c r="W67" s="68" t="s">
        <v>83</v>
      </c>
      <c r="X67" s="77" t="s">
        <v>184</v>
      </c>
      <c r="Y67" s="77">
        <v>1013685604</v>
      </c>
      <c r="Z67" s="38" t="s">
        <v>126</v>
      </c>
      <c r="AA67" s="38">
        <v>79486884</v>
      </c>
      <c r="AB67" s="12" t="s">
        <v>87</v>
      </c>
      <c r="AC67" s="22">
        <v>45694</v>
      </c>
      <c r="AD67" s="29">
        <v>39000000</v>
      </c>
      <c r="AE67" s="22">
        <v>45695</v>
      </c>
      <c r="AF67" s="22">
        <v>45875</v>
      </c>
      <c r="AG67" s="12">
        <v>180</v>
      </c>
      <c r="AH67" s="12">
        <v>6</v>
      </c>
      <c r="AI67" s="29">
        <f>Tabla202376[[#This Row],[VALOR INICIAL DEL CONTRATO]] / Tabla202376[[#This Row],[PLAZO DE EJECUCIÓN MESES ]]</f>
        <v>6500000</v>
      </c>
      <c r="AJ67" s="12"/>
      <c r="AK67" s="12"/>
      <c r="AL67" s="12">
        <v>1</v>
      </c>
      <c r="AM67" s="12">
        <v>1</v>
      </c>
      <c r="AN67" s="12"/>
      <c r="AO67" s="31">
        <v>19500000</v>
      </c>
      <c r="AP67" s="12">
        <v>90</v>
      </c>
      <c r="AQ67" s="12">
        <v>1390</v>
      </c>
      <c r="AR67" s="22">
        <v>45862</v>
      </c>
      <c r="AS67" s="15">
        <v>1501</v>
      </c>
      <c r="AT67" s="18">
        <v>45869</v>
      </c>
      <c r="AU67" s="12"/>
      <c r="AV67" s="12"/>
      <c r="AW67" s="12"/>
      <c r="AX67" s="12"/>
      <c r="AY67" s="12"/>
      <c r="AZ67" s="12"/>
      <c r="BA67" s="12"/>
      <c r="BB67" s="12"/>
      <c r="BC67" s="12"/>
      <c r="BD67" s="12"/>
      <c r="BE67" s="12"/>
      <c r="BF67" s="12"/>
      <c r="BG67" s="12"/>
      <c r="BH67" s="12"/>
      <c r="BI67" s="12"/>
      <c r="BJ67" s="12"/>
      <c r="BK67" s="12"/>
      <c r="BL67" s="12"/>
      <c r="BM67" s="12">
        <f>Tabla202376[[#This Row],[DÍAS PRORROGA 1]]+Tabla202376[[#This Row],[DÍAS PRORROGA  2]]+Tabla202376[[#This Row],[DÍAS PRORROGA 3]]++Tabla202376[[#This Row],[DÍAS PRORROGA 4]]</f>
        <v>90</v>
      </c>
      <c r="BN67" s="25">
        <f>IF(Tabla202376[[#This Row],[NUMERO TOTAL DE ADICIONES]]="NO",0,Tabla202376[[#This Row],[VALOR ADICIÓN 1]]+Tabla202376[[#This Row],[VALOR ADICIÓN 2]]+Tabla202376[[#This Row],[VALOR ADICIÓN 3]]+Tabla202376[[#This Row],[VALOR ADICIÓN 4]])</f>
        <v>19500000</v>
      </c>
      <c r="BO67" s="12"/>
      <c r="BP67" s="22">
        <v>45967</v>
      </c>
      <c r="BQ67" s="20">
        <f>Tabla202376[[#This Row],[VALOR INICIAL DEL CONTRATO]]+Tabla202376[[#This Row],[VALOR ADICIÓN 1]]+Tabla202376[[#This Row],[VALOR ADICIÓN 2]]+Tabla202376[[#This Row],[VALOR ADICIÓN 3]]++Tabla202376[[#This Row],[VALOR ADICIÓN 4]]</f>
        <v>58500000</v>
      </c>
      <c r="BR6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7" s="26"/>
      <c r="BT67" s="13" t="s">
        <v>1064</v>
      </c>
      <c r="BU67" s="13" t="s">
        <v>1065</v>
      </c>
      <c r="BV67" s="60" t="s">
        <v>847</v>
      </c>
      <c r="BW67" s="60" t="s">
        <v>1066</v>
      </c>
    </row>
    <row r="68" spans="1:75" ht="27.75" customHeight="1" x14ac:dyDescent="0.2">
      <c r="A68" s="12">
        <v>2025</v>
      </c>
      <c r="B68" s="12" t="s">
        <v>456</v>
      </c>
      <c r="C68" s="13" t="str">
        <f ca="1">IF(Tabla202376[[#This Row],[FECHA DE TERMINACIÓN FINAL]]-TODAY()&gt;=15,"VIGENTE",IF(Tabla202376[[#This Row],[FECHA DE TERMINACIÓN FINAL]]-TODAY()&lt;0,"FINALIZADO",IF(Tabla202376[[#This Row],[FECHA DE TERMINACIÓN FINAL]]-TODAY()&lt;=15,"PROXIMO A VENCER")))</f>
        <v>FINALIZADO</v>
      </c>
      <c r="D68" s="12">
        <v>125639</v>
      </c>
      <c r="E68" s="22">
        <v>45652</v>
      </c>
      <c r="F68" s="40" t="s">
        <v>557</v>
      </c>
      <c r="G68" s="40" t="s">
        <v>1067</v>
      </c>
      <c r="H68" s="13" t="s">
        <v>252</v>
      </c>
      <c r="I68" s="71" t="s">
        <v>559</v>
      </c>
      <c r="J68" s="51">
        <v>80101600</v>
      </c>
      <c r="K68" s="51" t="s">
        <v>560</v>
      </c>
      <c r="L68" s="51" t="s">
        <v>1068</v>
      </c>
      <c r="M68" s="12">
        <v>1014</v>
      </c>
      <c r="N68" s="22">
        <v>45684</v>
      </c>
      <c r="O68" s="12">
        <v>1073</v>
      </c>
      <c r="P68" s="22">
        <v>45695</v>
      </c>
      <c r="Q68" s="51" t="s">
        <v>201</v>
      </c>
      <c r="R68" s="13" t="s">
        <v>81</v>
      </c>
      <c r="S68" s="41" t="s">
        <v>82</v>
      </c>
      <c r="T68" s="13">
        <v>1</v>
      </c>
      <c r="U68" s="13" t="s">
        <v>562</v>
      </c>
      <c r="V68" s="12" t="s">
        <v>83</v>
      </c>
      <c r="W68" s="41" t="s">
        <v>464</v>
      </c>
      <c r="X68" s="40" t="s">
        <v>256</v>
      </c>
      <c r="Y68" s="40">
        <v>1024497752</v>
      </c>
      <c r="Z68" s="51" t="s">
        <v>898</v>
      </c>
      <c r="AA68" s="51">
        <v>79468757</v>
      </c>
      <c r="AB68" s="12" t="s">
        <v>87</v>
      </c>
      <c r="AC68" s="22">
        <v>45694</v>
      </c>
      <c r="AD68" s="29">
        <v>42000000</v>
      </c>
      <c r="AE68" s="22">
        <v>45700</v>
      </c>
      <c r="AF68" s="22">
        <v>45880</v>
      </c>
      <c r="AG68" s="12">
        <v>180</v>
      </c>
      <c r="AH68" s="12">
        <v>6</v>
      </c>
      <c r="AI68" s="29">
        <f>Tabla202376[[#This Row],[VALOR INICIAL DEL CONTRATO]] / Tabla202376[[#This Row],[PLAZO DE EJECUCIÓN MESES ]]</f>
        <v>7000000</v>
      </c>
      <c r="AJ68" s="12"/>
      <c r="AK68" s="12"/>
      <c r="AL68" s="12">
        <v>1</v>
      </c>
      <c r="AM68" s="12">
        <v>1</v>
      </c>
      <c r="AN68" s="12"/>
      <c r="AO68" s="31">
        <v>21000000</v>
      </c>
      <c r="AP68" s="12">
        <v>90</v>
      </c>
      <c r="AQ68" s="12">
        <v>1500</v>
      </c>
      <c r="AR68" s="22">
        <v>45868</v>
      </c>
      <c r="AS68" s="12">
        <v>1532</v>
      </c>
      <c r="AT68" s="22">
        <v>45880</v>
      </c>
      <c r="AU68" s="12"/>
      <c r="AV68" s="12"/>
      <c r="AW68" s="12"/>
      <c r="AX68" s="12"/>
      <c r="AY68" s="12"/>
      <c r="AZ68" s="12"/>
      <c r="BA68" s="12"/>
      <c r="BB68" s="12"/>
      <c r="BC68" s="12"/>
      <c r="BD68" s="12"/>
      <c r="BE68" s="12"/>
      <c r="BF68" s="12"/>
      <c r="BG68" s="12"/>
      <c r="BH68" s="12"/>
      <c r="BI68" s="12"/>
      <c r="BJ68" s="12"/>
      <c r="BK68" s="12"/>
      <c r="BL68" s="12"/>
      <c r="BM68" s="12">
        <f>Tabla202376[[#This Row],[DÍAS PRORROGA 1]]+Tabla202376[[#This Row],[DÍAS PRORROGA  2]]+Tabla202376[[#This Row],[DÍAS PRORROGA 3]]++Tabla202376[[#This Row],[DÍAS PRORROGA 4]]</f>
        <v>90</v>
      </c>
      <c r="BN68" s="25">
        <f>IF(Tabla202376[[#This Row],[NUMERO TOTAL DE ADICIONES]]="NO",0,Tabla202376[[#This Row],[VALOR ADICIÓN 1]]+Tabla202376[[#This Row],[VALOR ADICIÓN 2]]+Tabla202376[[#This Row],[VALOR ADICIÓN 3]]+Tabla202376[[#This Row],[VALOR ADICIÓN 4]])</f>
        <v>21000000</v>
      </c>
      <c r="BO68" s="12"/>
      <c r="BP68" s="22">
        <v>45972</v>
      </c>
      <c r="BQ68" s="20">
        <f>Tabla202376[[#This Row],[VALOR INICIAL DEL CONTRATO]]+Tabla202376[[#This Row],[VALOR ADICIÓN 1]]+Tabla202376[[#This Row],[VALOR ADICIÓN 2]]+Tabla202376[[#This Row],[VALOR ADICIÓN 3]]++Tabla202376[[#This Row],[VALOR ADICIÓN 4]]</f>
        <v>63000000</v>
      </c>
      <c r="BR6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8" s="26"/>
      <c r="BT68" s="13" t="s">
        <v>1069</v>
      </c>
      <c r="BU68" s="13" t="s">
        <v>900</v>
      </c>
      <c r="BV68" s="12"/>
      <c r="BW68" s="13" t="s">
        <v>88</v>
      </c>
    </row>
    <row r="69" spans="1:75" ht="27.75" customHeight="1" x14ac:dyDescent="0.25">
      <c r="A69" s="12">
        <v>2025</v>
      </c>
      <c r="B69" s="12" t="s">
        <v>456</v>
      </c>
      <c r="C69" s="13" t="str">
        <f ca="1">IF(Tabla202376[[#This Row],[FECHA DE TERMINACIÓN FINAL]]-TODAY()&gt;=15,"VIGENTE",IF(Tabla202376[[#This Row],[FECHA DE TERMINACIÓN FINAL]]-TODAY()&lt;0,"FINALIZADO",IF(Tabla202376[[#This Row],[FECHA DE TERMINACIÓN FINAL]]-TODAY()&lt;=15,"PROXIMO A VENCER")))</f>
        <v>FINALIZADO</v>
      </c>
      <c r="D69" s="12">
        <v>127926</v>
      </c>
      <c r="E69" s="22">
        <v>45672</v>
      </c>
      <c r="F69" s="41" t="s">
        <v>1070</v>
      </c>
      <c r="G69" s="40" t="s">
        <v>1071</v>
      </c>
      <c r="H69" s="13" t="s">
        <v>1072</v>
      </c>
      <c r="I69" s="64" t="s">
        <v>1073</v>
      </c>
      <c r="J69" s="51">
        <v>80101600</v>
      </c>
      <c r="K69" s="51" t="s">
        <v>1074</v>
      </c>
      <c r="L69" s="51" t="s">
        <v>1075</v>
      </c>
      <c r="M69" s="12">
        <v>1081</v>
      </c>
      <c r="N69" s="22">
        <v>45687</v>
      </c>
      <c r="O69" s="12">
        <v>1114</v>
      </c>
      <c r="P69" s="22">
        <v>45700</v>
      </c>
      <c r="Q69" s="51" t="s">
        <v>80</v>
      </c>
      <c r="R69" s="13" t="s">
        <v>81</v>
      </c>
      <c r="S69" s="41" t="s">
        <v>82</v>
      </c>
      <c r="T69" s="13">
        <v>1</v>
      </c>
      <c r="U69" s="13" t="s">
        <v>1076</v>
      </c>
      <c r="V69" s="12" t="s">
        <v>83</v>
      </c>
      <c r="W69" s="12" t="s">
        <v>464</v>
      </c>
      <c r="X69" s="12" t="s">
        <v>90</v>
      </c>
      <c r="Y69" s="14" t="s">
        <v>1077</v>
      </c>
      <c r="Z69" s="51" t="s">
        <v>396</v>
      </c>
      <c r="AA69" s="52">
        <v>79804578</v>
      </c>
      <c r="AB69" s="12" t="s">
        <v>87</v>
      </c>
      <c r="AC69" s="22">
        <v>45698</v>
      </c>
      <c r="AD69" s="29">
        <v>52830000</v>
      </c>
      <c r="AE69" s="22">
        <v>45701</v>
      </c>
      <c r="AF69" s="22">
        <v>45881</v>
      </c>
      <c r="AG69" s="12">
        <v>180</v>
      </c>
      <c r="AH69" s="12">
        <v>6</v>
      </c>
      <c r="AI69" s="29">
        <f>Tabla202376[[#This Row],[VALOR INICIAL DEL CONTRATO]] / Tabla202376[[#This Row],[PLAZO DE EJECUCIÓN MESES ]]</f>
        <v>8805000</v>
      </c>
      <c r="AJ69" s="12"/>
      <c r="AK69" s="12"/>
      <c r="AL69" s="12">
        <v>1</v>
      </c>
      <c r="AM69" s="12">
        <v>1</v>
      </c>
      <c r="AN69" s="12"/>
      <c r="AO69" s="31">
        <v>26415000</v>
      </c>
      <c r="AP69" s="12">
        <v>90</v>
      </c>
      <c r="AQ69" s="12">
        <v>1391</v>
      </c>
      <c r="AR69" s="22">
        <v>45862</v>
      </c>
      <c r="AS69" s="15">
        <v>1474</v>
      </c>
      <c r="AT69" s="18">
        <v>45868</v>
      </c>
      <c r="AU69" s="12"/>
      <c r="AV69" s="12"/>
      <c r="AW69" s="12"/>
      <c r="AX69" s="12"/>
      <c r="AY69" s="12"/>
      <c r="AZ69" s="12"/>
      <c r="BA69" s="12"/>
      <c r="BB69" s="12"/>
      <c r="BC69" s="12"/>
      <c r="BD69" s="12"/>
      <c r="BE69" s="12"/>
      <c r="BF69" s="12"/>
      <c r="BG69" s="12"/>
      <c r="BH69" s="12"/>
      <c r="BI69" s="12"/>
      <c r="BJ69" s="12"/>
      <c r="BK69" s="12"/>
      <c r="BL69" s="12"/>
      <c r="BM69" s="12">
        <f>Tabla202376[[#This Row],[DÍAS PRORROGA 1]]+Tabla202376[[#This Row],[DÍAS PRORROGA  2]]+Tabla202376[[#This Row],[DÍAS PRORROGA 3]]++Tabla202376[[#This Row],[DÍAS PRORROGA 4]]</f>
        <v>90</v>
      </c>
      <c r="BN69" s="25">
        <f>IF(Tabla202376[[#This Row],[NUMERO TOTAL DE ADICIONES]]="NO",0,Tabla202376[[#This Row],[VALOR ADICIÓN 1]]+Tabla202376[[#This Row],[VALOR ADICIÓN 2]]+Tabla202376[[#This Row],[VALOR ADICIÓN 3]]+Tabla202376[[#This Row],[VALOR ADICIÓN 4]])</f>
        <v>26415000</v>
      </c>
      <c r="BO69" s="12"/>
      <c r="BP69" s="22">
        <v>45973</v>
      </c>
      <c r="BQ69" s="20">
        <f>Tabla202376[[#This Row],[VALOR INICIAL DEL CONTRATO]]+Tabla202376[[#This Row],[VALOR ADICIÓN 1]]+Tabla202376[[#This Row],[VALOR ADICIÓN 2]]+Tabla202376[[#This Row],[VALOR ADICIÓN 3]]++Tabla202376[[#This Row],[VALOR ADICIÓN 4]]</f>
        <v>79245000</v>
      </c>
      <c r="BR6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9" s="26"/>
      <c r="BT69" s="13"/>
      <c r="BU69" s="13" t="s">
        <v>1078</v>
      </c>
      <c r="BV69" s="12" t="s">
        <v>1079</v>
      </c>
      <c r="BW69" s="13" t="s">
        <v>1080</v>
      </c>
    </row>
    <row r="70" spans="1:75" ht="27.75" customHeight="1" x14ac:dyDescent="0.2">
      <c r="A70" s="12">
        <v>2025</v>
      </c>
      <c r="B70" s="12" t="s">
        <v>456</v>
      </c>
      <c r="C70" s="13" t="str">
        <f ca="1">IF(Tabla202376[[#This Row],[FECHA DE TERMINACIÓN FINAL]]-TODAY()&gt;=15,"VIGENTE",IF(Tabla202376[[#This Row],[FECHA DE TERMINACIÓN FINAL]]-TODAY()&lt;0,"FINALIZADO",IF(Tabla202376[[#This Row],[FECHA DE TERMINACIÓN FINAL]]-TODAY()&lt;=15,"PROXIMO A VENCER")))</f>
        <v>FINALIZADO</v>
      </c>
      <c r="D70" s="12">
        <v>128679</v>
      </c>
      <c r="E70" s="22">
        <v>45678</v>
      </c>
      <c r="F70" s="40" t="s">
        <v>923</v>
      </c>
      <c r="G70" s="40" t="s">
        <v>1081</v>
      </c>
      <c r="H70" s="13" t="s">
        <v>360</v>
      </c>
      <c r="I70" s="71" t="s">
        <v>926</v>
      </c>
      <c r="J70" s="51">
        <v>80101600</v>
      </c>
      <c r="K70" s="51" t="s">
        <v>927</v>
      </c>
      <c r="L70" s="51" t="s">
        <v>1082</v>
      </c>
      <c r="M70" s="12">
        <v>1051</v>
      </c>
      <c r="N70" s="22">
        <v>45685</v>
      </c>
      <c r="O70" s="12">
        <v>1086</v>
      </c>
      <c r="P70" s="22">
        <v>45695</v>
      </c>
      <c r="Q70" s="51" t="s">
        <v>201</v>
      </c>
      <c r="R70" s="13" t="s">
        <v>81</v>
      </c>
      <c r="S70" s="41" t="s">
        <v>98</v>
      </c>
      <c r="T70" s="13">
        <v>1</v>
      </c>
      <c r="U70" s="41" t="s">
        <v>1083</v>
      </c>
      <c r="V70" s="12" t="s">
        <v>83</v>
      </c>
      <c r="W70" s="12" t="s">
        <v>83</v>
      </c>
      <c r="X70" s="12" t="s">
        <v>256</v>
      </c>
      <c r="Y70" s="15">
        <v>1000335571</v>
      </c>
      <c r="Z70" s="41" t="s">
        <v>301</v>
      </c>
      <c r="AA70" s="40">
        <v>1069753609</v>
      </c>
      <c r="AB70" s="12" t="s">
        <v>87</v>
      </c>
      <c r="AC70" s="22">
        <v>45695</v>
      </c>
      <c r="AD70" s="29">
        <v>18000000</v>
      </c>
      <c r="AE70" s="22">
        <v>45701</v>
      </c>
      <c r="AF70" s="22">
        <v>45881</v>
      </c>
      <c r="AG70" s="12">
        <v>180</v>
      </c>
      <c r="AH70" s="12">
        <v>6</v>
      </c>
      <c r="AI70" s="29">
        <f>Tabla202376[[#This Row],[VALOR INICIAL DEL CONTRATO]] / Tabla202376[[#This Row],[PLAZO DE EJECUCIÓN MESES ]]</f>
        <v>3000000</v>
      </c>
      <c r="AJ70" s="12"/>
      <c r="AK70" s="12"/>
      <c r="AL70" s="12">
        <v>1</v>
      </c>
      <c r="AM70" s="12">
        <v>1</v>
      </c>
      <c r="AN70" s="12"/>
      <c r="AO70" s="31">
        <v>9000000</v>
      </c>
      <c r="AP70" s="12">
        <v>90</v>
      </c>
      <c r="AQ70" s="12">
        <v>1404</v>
      </c>
      <c r="AR70" s="22">
        <v>45863</v>
      </c>
      <c r="AS70" s="15">
        <v>1491</v>
      </c>
      <c r="AT70" s="18">
        <v>45869</v>
      </c>
      <c r="AU70" s="12"/>
      <c r="AV70" s="12"/>
      <c r="AW70" s="12"/>
      <c r="AX70" s="12"/>
      <c r="AY70" s="12"/>
      <c r="AZ70" s="12"/>
      <c r="BA70" s="12"/>
      <c r="BB70" s="12"/>
      <c r="BC70" s="12"/>
      <c r="BD70" s="12"/>
      <c r="BE70" s="12"/>
      <c r="BF70" s="12"/>
      <c r="BG70" s="12"/>
      <c r="BH70" s="12"/>
      <c r="BI70" s="12"/>
      <c r="BJ70" s="12"/>
      <c r="BK70" s="12"/>
      <c r="BL70" s="12"/>
      <c r="BM70" s="12">
        <f>Tabla202376[[#This Row],[DÍAS PRORROGA 1]]+Tabla202376[[#This Row],[DÍAS PRORROGA  2]]+Tabla202376[[#This Row],[DÍAS PRORROGA 3]]++Tabla202376[[#This Row],[DÍAS PRORROGA 4]]</f>
        <v>90</v>
      </c>
      <c r="BN70" s="25">
        <f>IF(Tabla202376[[#This Row],[NUMERO TOTAL DE ADICIONES]]="NO",0,Tabla202376[[#This Row],[VALOR ADICIÓN 1]]+Tabla202376[[#This Row],[VALOR ADICIÓN 2]]+Tabla202376[[#This Row],[VALOR ADICIÓN 3]]+Tabla202376[[#This Row],[VALOR ADICIÓN 4]])</f>
        <v>9000000</v>
      </c>
      <c r="BO70" s="12"/>
      <c r="BP70" s="22">
        <v>45973</v>
      </c>
      <c r="BQ70" s="20">
        <f>Tabla202376[[#This Row],[VALOR INICIAL DEL CONTRATO]]+Tabla202376[[#This Row],[VALOR ADICIÓN 1]]+Tabla202376[[#This Row],[VALOR ADICIÓN 2]]+Tabla202376[[#This Row],[VALOR ADICIÓN 3]]++Tabla202376[[#This Row],[VALOR ADICIÓN 4]]</f>
        <v>27000000</v>
      </c>
      <c r="BR7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0" s="26"/>
      <c r="BT70" s="13" t="s">
        <v>1084</v>
      </c>
      <c r="BU70" s="13" t="s">
        <v>1085</v>
      </c>
      <c r="BV70" s="12" t="s">
        <v>808</v>
      </c>
      <c r="BW70" s="13" t="s">
        <v>148</v>
      </c>
    </row>
    <row r="71" spans="1:75" ht="27.75" customHeight="1" x14ac:dyDescent="0.2">
      <c r="A71" s="12">
        <v>2025</v>
      </c>
      <c r="B71" s="12" t="s">
        <v>456</v>
      </c>
      <c r="C71" s="13" t="str">
        <f ca="1">IF(Tabla202376[[#This Row],[FECHA DE TERMINACIÓN FINAL]]-TODAY()&gt;=15,"VIGENTE",IF(Tabla202376[[#This Row],[FECHA DE TERMINACIÓN FINAL]]-TODAY()&lt;0,"FINALIZADO",IF(Tabla202376[[#This Row],[FECHA DE TERMINACIÓN FINAL]]-TODAY()&lt;=15,"PROXIMO A VENCER")))</f>
        <v>FINALIZADO</v>
      </c>
      <c r="D71" s="12">
        <v>128679</v>
      </c>
      <c r="E71" s="22">
        <v>45678</v>
      </c>
      <c r="F71" s="40" t="s">
        <v>923</v>
      </c>
      <c r="G71" s="40" t="s">
        <v>1086</v>
      </c>
      <c r="H71" s="13" t="s">
        <v>391</v>
      </c>
      <c r="I71" s="71" t="s">
        <v>926</v>
      </c>
      <c r="J71" s="51">
        <v>80101600</v>
      </c>
      <c r="K71" s="51" t="s">
        <v>927</v>
      </c>
      <c r="L71" s="51" t="s">
        <v>1087</v>
      </c>
      <c r="M71" s="12">
        <v>1051</v>
      </c>
      <c r="N71" s="22">
        <v>45685</v>
      </c>
      <c r="O71" s="12">
        <v>1090</v>
      </c>
      <c r="P71" s="22">
        <v>45698</v>
      </c>
      <c r="Q71" s="51" t="s">
        <v>201</v>
      </c>
      <c r="R71" s="13" t="s">
        <v>81</v>
      </c>
      <c r="S71" s="41" t="s">
        <v>98</v>
      </c>
      <c r="T71" s="13">
        <v>1</v>
      </c>
      <c r="U71" s="41" t="s">
        <v>1083</v>
      </c>
      <c r="V71" s="12" t="s">
        <v>83</v>
      </c>
      <c r="W71" s="41" t="s">
        <v>83</v>
      </c>
      <c r="X71" s="40" t="s">
        <v>256</v>
      </c>
      <c r="Y71" s="40">
        <v>1010175132</v>
      </c>
      <c r="Z71" s="41" t="s">
        <v>301</v>
      </c>
      <c r="AA71" s="40">
        <v>1069753609</v>
      </c>
      <c r="AB71" s="12" t="s">
        <v>87</v>
      </c>
      <c r="AC71" s="22">
        <v>45695</v>
      </c>
      <c r="AD71" s="29">
        <v>18000000</v>
      </c>
      <c r="AE71" s="22">
        <v>45700</v>
      </c>
      <c r="AF71" s="22">
        <v>45880</v>
      </c>
      <c r="AG71" s="12">
        <v>180</v>
      </c>
      <c r="AH71" s="12">
        <v>6</v>
      </c>
      <c r="AI71" s="29">
        <f>Tabla202376[[#This Row],[VALOR INICIAL DEL CONTRATO]] / Tabla202376[[#This Row],[PLAZO DE EJECUCIÓN MESES ]]</f>
        <v>3000000</v>
      </c>
      <c r="AJ71" s="12"/>
      <c r="AK71" s="12"/>
      <c r="AL71" s="12">
        <v>1</v>
      </c>
      <c r="AM71" s="12">
        <v>1</v>
      </c>
      <c r="AN71" s="12"/>
      <c r="AO71" s="31">
        <v>9000000</v>
      </c>
      <c r="AP71" s="12">
        <v>90</v>
      </c>
      <c r="AQ71" s="12">
        <v>1375</v>
      </c>
      <c r="AR71" s="22">
        <v>45861</v>
      </c>
      <c r="AS71" s="15">
        <v>1492</v>
      </c>
      <c r="AT71" s="18">
        <v>45869</v>
      </c>
      <c r="AU71" s="12"/>
      <c r="AV71" s="12"/>
      <c r="AW71" s="12"/>
      <c r="AX71" s="12"/>
      <c r="AY71" s="12"/>
      <c r="AZ71" s="12"/>
      <c r="BA71" s="12"/>
      <c r="BB71" s="12"/>
      <c r="BC71" s="12"/>
      <c r="BD71" s="12"/>
      <c r="BE71" s="12"/>
      <c r="BF71" s="12"/>
      <c r="BG71" s="12"/>
      <c r="BH71" s="12"/>
      <c r="BI71" s="12"/>
      <c r="BJ71" s="12"/>
      <c r="BK71" s="12"/>
      <c r="BL71" s="12"/>
      <c r="BM71" s="12">
        <f>Tabla202376[[#This Row],[DÍAS PRORROGA 1]]+Tabla202376[[#This Row],[DÍAS PRORROGA  2]]+Tabla202376[[#This Row],[DÍAS PRORROGA 3]]++Tabla202376[[#This Row],[DÍAS PRORROGA 4]]</f>
        <v>90</v>
      </c>
      <c r="BN71" s="25">
        <f>IF(Tabla202376[[#This Row],[NUMERO TOTAL DE ADICIONES]]="NO",0,Tabla202376[[#This Row],[VALOR ADICIÓN 1]]+Tabla202376[[#This Row],[VALOR ADICIÓN 2]]+Tabla202376[[#This Row],[VALOR ADICIÓN 3]]+Tabla202376[[#This Row],[VALOR ADICIÓN 4]])</f>
        <v>9000000</v>
      </c>
      <c r="BO71" s="12"/>
      <c r="BP71" s="22">
        <v>45972</v>
      </c>
      <c r="BQ71" s="20">
        <f>Tabla202376[[#This Row],[VALOR INICIAL DEL CONTRATO]]+Tabla202376[[#This Row],[VALOR ADICIÓN 1]]+Tabla202376[[#This Row],[VALOR ADICIÓN 2]]+Tabla202376[[#This Row],[VALOR ADICIÓN 3]]++Tabla202376[[#This Row],[VALOR ADICIÓN 4]]</f>
        <v>27000000</v>
      </c>
      <c r="BR7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1" s="26"/>
      <c r="BT71" s="13" t="s">
        <v>1088</v>
      </c>
      <c r="BU71" s="13" t="s">
        <v>1085</v>
      </c>
      <c r="BV71" s="12" t="s">
        <v>808</v>
      </c>
      <c r="BW71" s="13" t="s">
        <v>148</v>
      </c>
    </row>
    <row r="72" spans="1:75" ht="27.75" customHeight="1" x14ac:dyDescent="0.25">
      <c r="A72" s="12">
        <v>2025</v>
      </c>
      <c r="B72" s="13" t="s">
        <v>265</v>
      </c>
      <c r="C72" s="13" t="str">
        <f ca="1">IF(Tabla202376[[#This Row],[FECHA DE TERMINACIÓN FINAL]]-TODAY()&gt;=15,"VIGENTE",IF(Tabla202376[[#This Row],[FECHA DE TERMINACIÓN FINAL]]-TODAY()&lt;0,"FINALIZADO",IF(Tabla202376[[#This Row],[FECHA DE TERMINACIÓN FINAL]]-TODAY()&lt;=15,"PROXIMO A VENCER")))</f>
        <v>FINALIZADO</v>
      </c>
      <c r="D72" s="12">
        <v>124901</v>
      </c>
      <c r="E72" s="22">
        <v>45645</v>
      </c>
      <c r="F72" s="40" t="s">
        <v>1089</v>
      </c>
      <c r="G72" s="40" t="s">
        <v>1090</v>
      </c>
      <c r="H72" s="41" t="s">
        <v>1091</v>
      </c>
      <c r="I72" s="64" t="s">
        <v>1092</v>
      </c>
      <c r="J72" s="51">
        <v>80101600</v>
      </c>
      <c r="K72" s="51" t="s">
        <v>1093</v>
      </c>
      <c r="L72" s="51" t="s">
        <v>1094</v>
      </c>
      <c r="M72" s="12">
        <v>1048</v>
      </c>
      <c r="N72" s="22">
        <v>45684</v>
      </c>
      <c r="O72" s="12">
        <v>1098</v>
      </c>
      <c r="P72" s="22">
        <v>45699</v>
      </c>
      <c r="Q72" s="51" t="s">
        <v>80</v>
      </c>
      <c r="R72" s="13" t="s">
        <v>81</v>
      </c>
      <c r="S72" s="41" t="s">
        <v>82</v>
      </c>
      <c r="T72" s="13">
        <v>1</v>
      </c>
      <c r="U72" s="41" t="s">
        <v>1095</v>
      </c>
      <c r="V72" s="12" t="s">
        <v>83</v>
      </c>
      <c r="W72" s="12" t="s">
        <v>464</v>
      </c>
      <c r="X72" s="12" t="s">
        <v>90</v>
      </c>
      <c r="Y72" s="12">
        <v>1079411787</v>
      </c>
      <c r="Z72" s="41" t="s">
        <v>129</v>
      </c>
      <c r="AA72" s="41">
        <v>52047323</v>
      </c>
      <c r="AB72" s="12" t="s">
        <v>87</v>
      </c>
      <c r="AC72" s="22">
        <v>45694</v>
      </c>
      <c r="AD72" s="29">
        <v>42000000</v>
      </c>
      <c r="AE72" s="22">
        <v>45700</v>
      </c>
      <c r="AF72" s="22">
        <v>45880</v>
      </c>
      <c r="AG72" s="12">
        <v>180</v>
      </c>
      <c r="AH72" s="12">
        <v>6</v>
      </c>
      <c r="AI72" s="29">
        <f>Tabla202376[[#This Row],[VALOR INICIAL DEL CONTRATO]] / Tabla202376[[#This Row],[PLAZO DE EJECUCIÓN MESES ]]</f>
        <v>7000000</v>
      </c>
      <c r="AJ72" s="12"/>
      <c r="AK72" s="12"/>
      <c r="AL72" s="12">
        <v>1</v>
      </c>
      <c r="AM72" s="12">
        <v>1</v>
      </c>
      <c r="AN72" s="12"/>
      <c r="AO72" s="31">
        <v>21000000</v>
      </c>
      <c r="AP72" s="12">
        <v>90</v>
      </c>
      <c r="AQ72" s="12">
        <v>1376</v>
      </c>
      <c r="AR72" s="22">
        <v>45861</v>
      </c>
      <c r="AS72" s="15">
        <v>1468</v>
      </c>
      <c r="AT72" s="18">
        <v>45868</v>
      </c>
      <c r="AU72" s="12"/>
      <c r="AV72" s="12"/>
      <c r="AW72" s="12"/>
      <c r="AX72" s="12"/>
      <c r="AY72" s="12"/>
      <c r="AZ72" s="12"/>
      <c r="BA72" s="12"/>
      <c r="BB72" s="12"/>
      <c r="BC72" s="12"/>
      <c r="BD72" s="12"/>
      <c r="BE72" s="12"/>
      <c r="BF72" s="12"/>
      <c r="BG72" s="12"/>
      <c r="BH72" s="12"/>
      <c r="BI72" s="12"/>
      <c r="BJ72" s="12"/>
      <c r="BK72" s="12"/>
      <c r="BL72" s="12"/>
      <c r="BM72" s="12">
        <f>Tabla202376[[#This Row],[DÍAS PRORROGA 1]]+Tabla202376[[#This Row],[DÍAS PRORROGA  2]]+Tabla202376[[#This Row],[DÍAS PRORROGA 3]]++Tabla202376[[#This Row],[DÍAS PRORROGA 4]]</f>
        <v>90</v>
      </c>
      <c r="BN72" s="25">
        <f>IF(Tabla202376[[#This Row],[NUMERO TOTAL DE ADICIONES]]="NO",0,Tabla202376[[#This Row],[VALOR ADICIÓN 1]]+Tabla202376[[#This Row],[VALOR ADICIÓN 2]]+Tabla202376[[#This Row],[VALOR ADICIÓN 3]]+Tabla202376[[#This Row],[VALOR ADICIÓN 4]])</f>
        <v>21000000</v>
      </c>
      <c r="BO72" s="12"/>
      <c r="BP72" s="22">
        <v>45945</v>
      </c>
      <c r="BQ72" s="20">
        <f>Tabla202376[[#This Row],[VALOR INICIAL DEL CONTRATO]]+Tabla202376[[#This Row],[VALOR ADICIÓN 1]]+Tabla202376[[#This Row],[VALOR ADICIÓN 2]]+Tabla202376[[#This Row],[VALOR ADICIÓN 3]]++Tabla202376[[#This Row],[VALOR ADICIÓN 4]]</f>
        <v>63000000</v>
      </c>
      <c r="BR72"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1.3611111111111112</v>
      </c>
      <c r="BS72" s="26"/>
      <c r="BT72" s="13" t="s">
        <v>1096</v>
      </c>
      <c r="BU72" s="13" t="s">
        <v>1097</v>
      </c>
      <c r="BV72" s="13" t="s">
        <v>1098</v>
      </c>
      <c r="BW72" s="13" t="s">
        <v>88</v>
      </c>
    </row>
    <row r="73" spans="1:75" ht="27.75" customHeight="1" x14ac:dyDescent="0.2">
      <c r="A73" s="12">
        <v>2025</v>
      </c>
      <c r="B73" s="12" t="s">
        <v>456</v>
      </c>
      <c r="C73" s="13" t="str">
        <f ca="1">IF(Tabla202376[[#This Row],[FECHA DE TERMINACIÓN FINAL]]-TODAY()&gt;=15,"VIGENTE",IF(Tabla202376[[#This Row],[FECHA DE TERMINACIÓN FINAL]]-TODAY()&lt;0,"FINALIZADO",IF(Tabla202376[[#This Row],[FECHA DE TERMINACIÓN FINAL]]-TODAY()&lt;=15,"PROXIMO A VENCER")))</f>
        <v>FINALIZADO</v>
      </c>
      <c r="D73" s="12">
        <v>126254</v>
      </c>
      <c r="E73" s="22">
        <v>45655</v>
      </c>
      <c r="F73" s="40" t="s">
        <v>1099</v>
      </c>
      <c r="G73" s="40" t="s">
        <v>1100</v>
      </c>
      <c r="H73" s="41" t="s">
        <v>269</v>
      </c>
      <c r="I73" s="71" t="s">
        <v>1101</v>
      </c>
      <c r="J73" s="51">
        <v>80101600</v>
      </c>
      <c r="K73" s="51" t="s">
        <v>1102</v>
      </c>
      <c r="L73" s="51" t="s">
        <v>1103</v>
      </c>
      <c r="M73" s="12">
        <v>1097</v>
      </c>
      <c r="N73" s="22">
        <v>45694</v>
      </c>
      <c r="O73" s="12">
        <v>1079</v>
      </c>
      <c r="P73" s="22">
        <v>45695</v>
      </c>
      <c r="Q73" s="51" t="s">
        <v>212</v>
      </c>
      <c r="R73" s="13" t="s">
        <v>81</v>
      </c>
      <c r="S73" s="41" t="s">
        <v>98</v>
      </c>
      <c r="T73" s="13">
        <v>1</v>
      </c>
      <c r="U73" s="41" t="s">
        <v>1104</v>
      </c>
      <c r="V73" s="12" t="s">
        <v>83</v>
      </c>
      <c r="W73" s="68" t="s">
        <v>83</v>
      </c>
      <c r="X73" s="41" t="s">
        <v>795</v>
      </c>
      <c r="Y73" s="77">
        <v>1030538532</v>
      </c>
      <c r="Z73" s="38" t="s">
        <v>168</v>
      </c>
      <c r="AA73" s="38">
        <v>1018418402</v>
      </c>
      <c r="AB73" s="12" t="s">
        <v>87</v>
      </c>
      <c r="AC73" s="22">
        <v>45695</v>
      </c>
      <c r="AD73" s="29">
        <v>18150000</v>
      </c>
      <c r="AE73" s="22">
        <v>45695</v>
      </c>
      <c r="AF73" s="22">
        <v>45875</v>
      </c>
      <c r="AG73" s="12">
        <v>180</v>
      </c>
      <c r="AH73" s="12">
        <v>6</v>
      </c>
      <c r="AI73" s="29">
        <f>Tabla202376[[#This Row],[VALOR INICIAL DEL CONTRATO]] / Tabla202376[[#This Row],[PLAZO DE EJECUCIÓN MESES ]]</f>
        <v>3025000</v>
      </c>
      <c r="AJ73" s="12"/>
      <c r="AK73" s="12"/>
      <c r="AL73" s="12">
        <v>1</v>
      </c>
      <c r="AM73" s="12">
        <v>1</v>
      </c>
      <c r="AN73" s="12"/>
      <c r="AO73" s="31">
        <v>9075000</v>
      </c>
      <c r="AP73" s="12">
        <v>90</v>
      </c>
      <c r="AQ73" s="12">
        <v>1403</v>
      </c>
      <c r="AR73" s="22">
        <v>45863</v>
      </c>
      <c r="AS73" s="15">
        <v>1519</v>
      </c>
      <c r="AT73" s="18">
        <v>45869</v>
      </c>
      <c r="AU73" s="12"/>
      <c r="AV73" s="12"/>
      <c r="AW73" s="12"/>
      <c r="AX73" s="12"/>
      <c r="AY73" s="12"/>
      <c r="AZ73" s="12"/>
      <c r="BA73" s="12"/>
      <c r="BB73" s="12"/>
      <c r="BC73" s="12"/>
      <c r="BD73" s="12"/>
      <c r="BE73" s="12"/>
      <c r="BF73" s="12"/>
      <c r="BG73" s="12"/>
      <c r="BH73" s="12"/>
      <c r="BI73" s="12"/>
      <c r="BJ73" s="12"/>
      <c r="BK73" s="12"/>
      <c r="BL73" s="12"/>
      <c r="BM73" s="12">
        <f>Tabla202376[[#This Row],[DÍAS PRORROGA 1]]+Tabla202376[[#This Row],[DÍAS PRORROGA  2]]+Tabla202376[[#This Row],[DÍAS PRORROGA 3]]++Tabla202376[[#This Row],[DÍAS PRORROGA 4]]</f>
        <v>90</v>
      </c>
      <c r="BN73" s="25">
        <f>IF(Tabla202376[[#This Row],[NUMERO TOTAL DE ADICIONES]]="NO",0,Tabla202376[[#This Row],[VALOR ADICIÓN 1]]+Tabla202376[[#This Row],[VALOR ADICIÓN 2]]+Tabla202376[[#This Row],[VALOR ADICIÓN 3]]+Tabla202376[[#This Row],[VALOR ADICIÓN 4]])</f>
        <v>9075000</v>
      </c>
      <c r="BO73" s="12"/>
      <c r="BP73" s="22">
        <v>45967</v>
      </c>
      <c r="BQ73" s="20">
        <f>Tabla202376[[#This Row],[VALOR INICIAL DEL CONTRATO]]+Tabla202376[[#This Row],[VALOR ADICIÓN 1]]+Tabla202376[[#This Row],[VALOR ADICIÓN 2]]+Tabla202376[[#This Row],[VALOR ADICIÓN 3]]++Tabla202376[[#This Row],[VALOR ADICIÓN 4]]</f>
        <v>27225000</v>
      </c>
      <c r="BR7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3" s="26"/>
      <c r="BT73" s="13" t="s">
        <v>1105</v>
      </c>
      <c r="BU73" s="13" t="s">
        <v>1106</v>
      </c>
      <c r="BV73" s="13" t="s">
        <v>1107</v>
      </c>
      <c r="BW73" s="13" t="s">
        <v>148</v>
      </c>
    </row>
    <row r="74" spans="1:75" ht="27.75" customHeight="1" x14ac:dyDescent="0.2">
      <c r="A74" s="12">
        <v>2025</v>
      </c>
      <c r="B74" s="12" t="s">
        <v>456</v>
      </c>
      <c r="C74" s="13" t="str">
        <f ca="1">IF(Tabla202376[[#This Row],[FECHA DE TERMINACIÓN FINAL]]-TODAY()&gt;=15,"VIGENTE",IF(Tabla202376[[#This Row],[FECHA DE TERMINACIÓN FINAL]]-TODAY()&lt;0,"FINALIZADO",IF(Tabla202376[[#This Row],[FECHA DE TERMINACIÓN FINAL]]-TODAY()&lt;=15,"PROXIMO A VENCER")))</f>
        <v>FINALIZADO</v>
      </c>
      <c r="D74" s="12">
        <v>125199</v>
      </c>
      <c r="E74" s="22">
        <v>45646</v>
      </c>
      <c r="F74" s="40" t="s">
        <v>1108</v>
      </c>
      <c r="G74" s="40" t="s">
        <v>1109</v>
      </c>
      <c r="H74" s="41" t="s">
        <v>1110</v>
      </c>
      <c r="I74" s="71" t="s">
        <v>1111</v>
      </c>
      <c r="J74" s="51">
        <v>80101600</v>
      </c>
      <c r="K74" s="51" t="s">
        <v>1112</v>
      </c>
      <c r="L74" s="51" t="s">
        <v>1113</v>
      </c>
      <c r="M74" s="12">
        <v>1099</v>
      </c>
      <c r="N74" s="22">
        <v>45694</v>
      </c>
      <c r="O74" s="12">
        <v>1078</v>
      </c>
      <c r="P74" s="22">
        <v>45695</v>
      </c>
      <c r="Q74" s="51" t="s">
        <v>365</v>
      </c>
      <c r="R74" s="13" t="s">
        <v>81</v>
      </c>
      <c r="S74" s="41" t="s">
        <v>82</v>
      </c>
      <c r="T74" s="13">
        <v>1</v>
      </c>
      <c r="U74" s="41" t="s">
        <v>1114</v>
      </c>
      <c r="V74" s="12" t="s">
        <v>83</v>
      </c>
      <c r="W74" s="12" t="s">
        <v>464</v>
      </c>
      <c r="X74" s="41" t="s">
        <v>764</v>
      </c>
      <c r="Y74" s="25">
        <v>1136886950</v>
      </c>
      <c r="Z74" s="38" t="s">
        <v>765</v>
      </c>
      <c r="AA74" s="38">
        <v>52211430</v>
      </c>
      <c r="AB74" s="12" t="s">
        <v>87</v>
      </c>
      <c r="AC74" s="22">
        <v>45695</v>
      </c>
      <c r="AD74" s="29">
        <v>36000000</v>
      </c>
      <c r="AE74" s="22">
        <v>45699</v>
      </c>
      <c r="AF74" s="22">
        <v>45879</v>
      </c>
      <c r="AG74" s="12">
        <v>180</v>
      </c>
      <c r="AH74" s="12">
        <v>6</v>
      </c>
      <c r="AI74" s="29">
        <f>Tabla202376[[#This Row],[VALOR INICIAL DEL CONTRATO]] / Tabla202376[[#This Row],[PLAZO DE EJECUCIÓN MESES ]]</f>
        <v>6000000</v>
      </c>
      <c r="AJ74" s="12"/>
      <c r="AK74" s="12"/>
      <c r="AL74" s="12"/>
      <c r="AM74" s="12"/>
      <c r="AN74" s="12"/>
      <c r="AO74" s="31"/>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f>Tabla202376[[#This Row],[DÍAS PRORROGA 1]]+Tabla202376[[#This Row],[DÍAS PRORROGA  2]]+Tabla202376[[#This Row],[DÍAS PRORROGA 3]]++Tabla202376[[#This Row],[DÍAS PRORROGA 4]]</f>
        <v>0</v>
      </c>
      <c r="BN74" s="25">
        <f>IF(Tabla202376[[#This Row],[NUMERO TOTAL DE ADICIONES]]="NO",0,Tabla202376[[#This Row],[VALOR ADICIÓN 1]]+Tabla202376[[#This Row],[VALOR ADICIÓN 2]]+Tabla202376[[#This Row],[VALOR ADICIÓN 3]]+Tabla202376[[#This Row],[VALOR ADICIÓN 4]])</f>
        <v>0</v>
      </c>
      <c r="BO74" s="12"/>
      <c r="BP74" s="22">
        <v>45879</v>
      </c>
      <c r="BQ74" s="20">
        <f>Tabla202376[[#This Row],[VALOR INICIAL DEL CONTRATO]]+Tabla202376[[#This Row],[VALOR ADICIÓN 1]]+Tabla202376[[#This Row],[VALOR ADICIÓN 2]]+Tabla202376[[#This Row],[VALOR ADICIÓN 3]]++Tabla202376[[#This Row],[VALOR ADICIÓN 4]]</f>
        <v>36000000</v>
      </c>
      <c r="BR7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4" s="26"/>
      <c r="BT74" s="12"/>
      <c r="BU74" s="13" t="s">
        <v>1115</v>
      </c>
      <c r="BV74" s="13" t="s">
        <v>1116</v>
      </c>
      <c r="BW74" s="13" t="s">
        <v>1117</v>
      </c>
    </row>
    <row r="75" spans="1:75" ht="27.75" customHeight="1" x14ac:dyDescent="0.2">
      <c r="A75" s="12">
        <v>2025</v>
      </c>
      <c r="B75" s="12" t="s">
        <v>456</v>
      </c>
      <c r="C75" s="13" t="str">
        <f ca="1">IF(Tabla202376[[#This Row],[FECHA DE TERMINACIÓN FINAL]]-TODAY()&gt;=15,"VIGENTE",IF(Tabla202376[[#This Row],[FECHA DE TERMINACIÓN FINAL]]-TODAY()&lt;0,"FINALIZADO",IF(Tabla202376[[#This Row],[FECHA DE TERMINACIÓN FINAL]]-TODAY()&lt;=15,"PROXIMO A VENCER")))</f>
        <v>FINALIZADO</v>
      </c>
      <c r="D75" s="12">
        <v>125129</v>
      </c>
      <c r="E75" s="22">
        <v>45646</v>
      </c>
      <c r="F75" s="40" t="s">
        <v>798</v>
      </c>
      <c r="G75" s="40" t="s">
        <v>1118</v>
      </c>
      <c r="H75" s="41" t="s">
        <v>1119</v>
      </c>
      <c r="I75" s="71" t="s">
        <v>801</v>
      </c>
      <c r="J75" s="51">
        <v>80101600</v>
      </c>
      <c r="K75" s="51" t="s">
        <v>802</v>
      </c>
      <c r="L75" s="51" t="s">
        <v>1120</v>
      </c>
      <c r="M75" s="12">
        <v>1056</v>
      </c>
      <c r="N75" s="22">
        <v>45685</v>
      </c>
      <c r="O75" s="12">
        <v>1149</v>
      </c>
      <c r="P75" s="22">
        <v>45706</v>
      </c>
      <c r="Q75" s="51" t="s">
        <v>80</v>
      </c>
      <c r="R75" s="13" t="s">
        <v>81</v>
      </c>
      <c r="S75" s="41" t="s">
        <v>98</v>
      </c>
      <c r="T75" s="13">
        <v>1</v>
      </c>
      <c r="U75" s="41" t="s">
        <v>804</v>
      </c>
      <c r="V75" s="12" t="s">
        <v>83</v>
      </c>
      <c r="W75" s="12" t="s">
        <v>83</v>
      </c>
      <c r="X75" s="12" t="s">
        <v>439</v>
      </c>
      <c r="Y75" s="12">
        <v>1032656379</v>
      </c>
      <c r="Z75" s="41" t="s">
        <v>311</v>
      </c>
      <c r="AA75" s="41">
        <v>1015443462</v>
      </c>
      <c r="AB75" s="12" t="s">
        <v>87</v>
      </c>
      <c r="AC75" s="22">
        <v>45705</v>
      </c>
      <c r="AD75" s="29">
        <v>18150000</v>
      </c>
      <c r="AE75" s="22">
        <v>45708</v>
      </c>
      <c r="AF75" s="22">
        <v>45888</v>
      </c>
      <c r="AG75" s="12">
        <v>180</v>
      </c>
      <c r="AH75" s="12">
        <v>6</v>
      </c>
      <c r="AI75" s="29">
        <f>Tabla202376[[#This Row],[VALOR INICIAL DEL CONTRATO]] / Tabla202376[[#This Row],[PLAZO DE EJECUCIÓN MESES ]]</f>
        <v>3025000</v>
      </c>
      <c r="AJ75" s="12"/>
      <c r="AK75" s="12"/>
      <c r="AL75" s="12">
        <v>1</v>
      </c>
      <c r="AM75" s="12">
        <v>1</v>
      </c>
      <c r="AN75" s="12"/>
      <c r="AO75" s="31">
        <v>9075000</v>
      </c>
      <c r="AP75" s="12">
        <v>90</v>
      </c>
      <c r="AQ75" s="12">
        <v>1322</v>
      </c>
      <c r="AR75" s="22">
        <v>45856</v>
      </c>
      <c r="AS75" s="15">
        <v>1454</v>
      </c>
      <c r="AT75" s="18">
        <v>45868</v>
      </c>
      <c r="AU75" s="12"/>
      <c r="AV75" s="12"/>
      <c r="AW75" s="12"/>
      <c r="AX75" s="12"/>
      <c r="AY75" s="12"/>
      <c r="AZ75" s="12"/>
      <c r="BA75" s="12"/>
      <c r="BB75" s="12"/>
      <c r="BC75" s="12"/>
      <c r="BD75" s="12"/>
      <c r="BE75" s="12"/>
      <c r="BF75" s="12"/>
      <c r="BG75" s="12"/>
      <c r="BH75" s="12"/>
      <c r="BI75" s="12"/>
      <c r="BJ75" s="12"/>
      <c r="BK75" s="12"/>
      <c r="BL75" s="12"/>
      <c r="BM75" s="12">
        <f>Tabla202376[[#This Row],[DÍAS PRORROGA 1]]+Tabla202376[[#This Row],[DÍAS PRORROGA  2]]+Tabla202376[[#This Row],[DÍAS PRORROGA 3]]++Tabla202376[[#This Row],[DÍAS PRORROGA 4]]</f>
        <v>90</v>
      </c>
      <c r="BN75" s="25">
        <f>IF(Tabla202376[[#This Row],[NUMERO TOTAL DE ADICIONES]]="NO",0,Tabla202376[[#This Row],[VALOR ADICIÓN 1]]+Tabla202376[[#This Row],[VALOR ADICIÓN 2]]+Tabla202376[[#This Row],[VALOR ADICIÓN 3]]+Tabla202376[[#This Row],[VALOR ADICIÓN 4]])</f>
        <v>9075000</v>
      </c>
      <c r="BO75" s="12"/>
      <c r="BP75" s="22">
        <v>45980</v>
      </c>
      <c r="BQ75" s="20">
        <f>Tabla202376[[#This Row],[VALOR INICIAL DEL CONTRATO]]+Tabla202376[[#This Row],[VALOR ADICIÓN 1]]+Tabla202376[[#This Row],[VALOR ADICIÓN 2]]+Tabla202376[[#This Row],[VALOR ADICIÓN 3]]++Tabla202376[[#This Row],[VALOR ADICIÓN 4]]</f>
        <v>27225000</v>
      </c>
      <c r="BR7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5" s="26"/>
      <c r="BT75" s="13" t="s">
        <v>1121</v>
      </c>
      <c r="BU75" s="13" t="s">
        <v>1122</v>
      </c>
      <c r="BV75" s="12" t="s">
        <v>808</v>
      </c>
      <c r="BW75" s="13" t="s">
        <v>148</v>
      </c>
    </row>
    <row r="76" spans="1:75" ht="27.75" customHeight="1" x14ac:dyDescent="0.25">
      <c r="A76" s="12">
        <v>2025</v>
      </c>
      <c r="B76" s="12" t="s">
        <v>456</v>
      </c>
      <c r="C76" s="13" t="str">
        <f ca="1">IF(Tabla202376[[#This Row],[FECHA DE TERMINACIÓN FINAL]]-TODAY()&gt;=15,"VIGENTE",IF(Tabla202376[[#This Row],[FECHA DE TERMINACIÓN FINAL]]-TODAY()&lt;0,"FINALIZADO",IF(Tabla202376[[#This Row],[FECHA DE TERMINACIÓN FINAL]]-TODAY()&lt;=15,"PROXIMO A VENCER")))</f>
        <v>FINALIZADO</v>
      </c>
      <c r="D76" s="12">
        <v>126401</v>
      </c>
      <c r="E76" s="22">
        <v>45656</v>
      </c>
      <c r="F76" s="40" t="s">
        <v>1123</v>
      </c>
      <c r="G76" s="40" t="s">
        <v>1124</v>
      </c>
      <c r="H76" s="41" t="s">
        <v>1125</v>
      </c>
      <c r="I76" s="64" t="s">
        <v>1126</v>
      </c>
      <c r="J76" s="51">
        <v>80101600</v>
      </c>
      <c r="K76" s="51" t="s">
        <v>1127</v>
      </c>
      <c r="L76" s="51" t="s">
        <v>1128</v>
      </c>
      <c r="M76" s="12">
        <v>1029</v>
      </c>
      <c r="N76" s="22">
        <v>45684</v>
      </c>
      <c r="O76" s="12">
        <v>1103</v>
      </c>
      <c r="P76" s="22">
        <v>45699</v>
      </c>
      <c r="Q76" s="51" t="s">
        <v>201</v>
      </c>
      <c r="R76" s="13" t="s">
        <v>81</v>
      </c>
      <c r="S76" s="41" t="s">
        <v>98</v>
      </c>
      <c r="T76" s="13">
        <v>1</v>
      </c>
      <c r="U76" s="13" t="s">
        <v>1129</v>
      </c>
      <c r="V76" s="12" t="s">
        <v>83</v>
      </c>
      <c r="W76" s="12" t="s">
        <v>83</v>
      </c>
      <c r="X76" s="12" t="s">
        <v>256</v>
      </c>
      <c r="Y76" s="12" t="s">
        <v>1130</v>
      </c>
      <c r="Z76" s="51" t="s">
        <v>252</v>
      </c>
      <c r="AA76" s="51">
        <v>1024497752</v>
      </c>
      <c r="AB76" s="12" t="s">
        <v>87</v>
      </c>
      <c r="AC76" s="22">
        <v>45698</v>
      </c>
      <c r="AD76" s="29">
        <v>36120000</v>
      </c>
      <c r="AE76" s="22">
        <v>45700</v>
      </c>
      <c r="AF76" s="22">
        <v>45941</v>
      </c>
      <c r="AG76" s="12">
        <v>240</v>
      </c>
      <c r="AH76" s="12">
        <v>8</v>
      </c>
      <c r="AI76" s="29">
        <f>Tabla202376[[#This Row],[VALOR INICIAL DEL CONTRATO]] / Tabla202376[[#This Row],[PLAZO DE EJECUCIÓN MESES ]]</f>
        <v>4515000</v>
      </c>
      <c r="AJ76" s="12"/>
      <c r="AK76" s="12"/>
      <c r="AL76" s="12">
        <v>1</v>
      </c>
      <c r="AM76" s="12">
        <v>1</v>
      </c>
      <c r="AN76" s="12"/>
      <c r="AO76" s="31">
        <v>6772500</v>
      </c>
      <c r="AP76" s="12">
        <v>45</v>
      </c>
      <c r="AQ76" s="12">
        <v>1557</v>
      </c>
      <c r="AR76" s="22">
        <v>45882</v>
      </c>
      <c r="AS76" s="68">
        <v>1749</v>
      </c>
      <c r="AT76" s="94">
        <v>45925</v>
      </c>
      <c r="AU76" s="12"/>
      <c r="AV76" s="12"/>
      <c r="AW76" s="12"/>
      <c r="AX76" s="12"/>
      <c r="AY76" s="12"/>
      <c r="AZ76" s="12"/>
      <c r="BA76" s="12"/>
      <c r="BB76" s="12"/>
      <c r="BC76" s="12"/>
      <c r="BD76" s="12"/>
      <c r="BE76" s="12"/>
      <c r="BF76" s="12"/>
      <c r="BG76" s="12"/>
      <c r="BH76" s="12"/>
      <c r="BI76" s="12"/>
      <c r="BJ76" s="12"/>
      <c r="BK76" s="12"/>
      <c r="BL76" s="12"/>
      <c r="BM76" s="12">
        <f>Tabla202376[[#This Row],[DÍAS PRORROGA 1]]+Tabla202376[[#This Row],[DÍAS PRORROGA  2]]+Tabla202376[[#This Row],[DÍAS PRORROGA 3]]++Tabla202376[[#This Row],[DÍAS PRORROGA 4]]</f>
        <v>45</v>
      </c>
      <c r="BN76" s="25">
        <f>IF(Tabla202376[[#This Row],[NUMERO TOTAL DE ADICIONES]]="NO",0,Tabla202376[[#This Row],[VALOR ADICIÓN 1]]+Tabla202376[[#This Row],[VALOR ADICIÓN 2]]+Tabla202376[[#This Row],[VALOR ADICIÓN 3]]+Tabla202376[[#This Row],[VALOR ADICIÓN 4]])</f>
        <v>6772500</v>
      </c>
      <c r="BO76" s="12"/>
      <c r="BP76" s="22">
        <v>45987</v>
      </c>
      <c r="BQ76" s="20">
        <f>Tabla202376[[#This Row],[VALOR INICIAL DEL CONTRATO]]+Tabla202376[[#This Row],[VALOR ADICIÓN 1]]+Tabla202376[[#This Row],[VALOR ADICIÓN 2]]+Tabla202376[[#This Row],[VALOR ADICIÓN 3]]++Tabla202376[[#This Row],[VALOR ADICIÓN 4]]</f>
        <v>42892500</v>
      </c>
      <c r="BR7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6" s="26"/>
      <c r="BT76" s="13" t="s">
        <v>1131</v>
      </c>
      <c r="BU76" s="13" t="s">
        <v>1132</v>
      </c>
      <c r="BV76" s="13" t="s">
        <v>1133</v>
      </c>
      <c r="BW76" s="13" t="s">
        <v>181</v>
      </c>
    </row>
    <row r="77" spans="1:75" ht="27.75" customHeight="1" x14ac:dyDescent="0.2">
      <c r="A77" s="12">
        <v>2025</v>
      </c>
      <c r="B77" s="12" t="s">
        <v>456</v>
      </c>
      <c r="C77" s="13" t="str">
        <f ca="1">IF(Tabla202376[[#This Row],[FECHA DE TERMINACIÓN FINAL]]-TODAY()&gt;=15,"VIGENTE",IF(Tabla202376[[#This Row],[FECHA DE TERMINACIÓN FINAL]]-TODAY()&lt;0,"FINALIZADO",IF(Tabla202376[[#This Row],[FECHA DE TERMINACIÓN FINAL]]-TODAY()&lt;=15,"PROXIMO A VENCER")))</f>
        <v>FINALIZADO</v>
      </c>
      <c r="D77" s="12">
        <v>127978</v>
      </c>
      <c r="E77" s="22">
        <v>45672</v>
      </c>
      <c r="F77" s="40" t="s">
        <v>1134</v>
      </c>
      <c r="G77" s="40" t="s">
        <v>1135</v>
      </c>
      <c r="H77" s="13" t="s">
        <v>823</v>
      </c>
      <c r="I77" s="71" t="s">
        <v>1136</v>
      </c>
      <c r="J77" s="51">
        <v>80101600</v>
      </c>
      <c r="K77" s="51" t="s">
        <v>1137</v>
      </c>
      <c r="L77" s="51" t="s">
        <v>1138</v>
      </c>
      <c r="M77" s="12">
        <v>1072</v>
      </c>
      <c r="N77" s="22">
        <v>45687</v>
      </c>
      <c r="O77" s="12">
        <v>1099</v>
      </c>
      <c r="P77" s="22">
        <v>45699</v>
      </c>
      <c r="Q77" s="51" t="s">
        <v>212</v>
      </c>
      <c r="R77" s="13" t="s">
        <v>81</v>
      </c>
      <c r="S77" s="41" t="s">
        <v>82</v>
      </c>
      <c r="T77" s="13">
        <v>1</v>
      </c>
      <c r="U77" s="41" t="s">
        <v>1139</v>
      </c>
      <c r="V77" s="12" t="s">
        <v>83</v>
      </c>
      <c r="W77" s="12" t="s">
        <v>464</v>
      </c>
      <c r="X77" s="41" t="s">
        <v>167</v>
      </c>
      <c r="Y77" s="12">
        <v>1070605949</v>
      </c>
      <c r="Z77" s="38" t="s">
        <v>126</v>
      </c>
      <c r="AA77" s="38">
        <v>79486884</v>
      </c>
      <c r="AB77" s="12" t="s">
        <v>87</v>
      </c>
      <c r="AC77" s="22">
        <v>45698</v>
      </c>
      <c r="AD77" s="29">
        <v>36000000</v>
      </c>
      <c r="AE77" s="22">
        <v>45699</v>
      </c>
      <c r="AF77" s="22">
        <v>45879</v>
      </c>
      <c r="AG77" s="12">
        <v>180</v>
      </c>
      <c r="AH77" s="12">
        <v>6</v>
      </c>
      <c r="AI77" s="29">
        <f>Tabla202376[[#This Row],[VALOR INICIAL DEL CONTRATO]] / Tabla202376[[#This Row],[PLAZO DE EJECUCIÓN MESES ]]</f>
        <v>6000000</v>
      </c>
      <c r="AJ77" s="12"/>
      <c r="AK77" s="12"/>
      <c r="AL77" s="12"/>
      <c r="AM77" s="12"/>
      <c r="AN77" s="12"/>
      <c r="AO77" s="31"/>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f>Tabla202376[[#This Row],[DÍAS PRORROGA 1]]+Tabla202376[[#This Row],[DÍAS PRORROGA  2]]+Tabla202376[[#This Row],[DÍAS PRORROGA 3]]++Tabla202376[[#This Row],[DÍAS PRORROGA 4]]</f>
        <v>0</v>
      </c>
      <c r="BN77" s="25">
        <f>IF(Tabla202376[[#This Row],[NUMERO TOTAL DE ADICIONES]]="NO",0,Tabla202376[[#This Row],[VALOR ADICIÓN 1]]+Tabla202376[[#This Row],[VALOR ADICIÓN 2]]+Tabla202376[[#This Row],[VALOR ADICIÓN 3]]+Tabla202376[[#This Row],[VALOR ADICIÓN 4]])</f>
        <v>0</v>
      </c>
      <c r="BO77" s="12"/>
      <c r="BP77" s="22">
        <v>45879</v>
      </c>
      <c r="BQ77" s="20">
        <f>Tabla202376[[#This Row],[VALOR INICIAL DEL CONTRATO]]+Tabla202376[[#This Row],[VALOR ADICIÓN 1]]+Tabla202376[[#This Row],[VALOR ADICIÓN 2]]+Tabla202376[[#This Row],[VALOR ADICIÓN 3]]++Tabla202376[[#This Row],[VALOR ADICIÓN 4]]</f>
        <v>36000000</v>
      </c>
      <c r="BR7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7" s="26"/>
      <c r="BT77" s="12"/>
      <c r="BU77" s="33" t="s">
        <v>1140</v>
      </c>
      <c r="BV77" s="13" t="s">
        <v>1141</v>
      </c>
      <c r="BW77" s="13" t="s">
        <v>99</v>
      </c>
    </row>
    <row r="78" spans="1:75" ht="27.75" customHeight="1" x14ac:dyDescent="0.2">
      <c r="A78" s="12">
        <v>2025</v>
      </c>
      <c r="B78" s="12" t="s">
        <v>456</v>
      </c>
      <c r="C78" s="13" t="str">
        <f ca="1">IF(Tabla202376[[#This Row],[FECHA DE TERMINACIÓN FINAL]]-TODAY()&gt;=15,"VIGENTE",IF(Tabla202376[[#This Row],[FECHA DE TERMINACIÓN FINAL]]-TODAY()&lt;0,"FINALIZADO",IF(Tabla202376[[#This Row],[FECHA DE TERMINACIÓN FINAL]]-TODAY()&lt;=15,"PROXIMO A VENCER")))</f>
        <v>FINALIZADO</v>
      </c>
      <c r="D78" s="12">
        <v>126219</v>
      </c>
      <c r="E78" s="22">
        <v>45655</v>
      </c>
      <c r="F78" s="40" t="s">
        <v>1142</v>
      </c>
      <c r="G78" s="40" t="s">
        <v>1143</v>
      </c>
      <c r="H78" s="41" t="s">
        <v>356</v>
      </c>
      <c r="I78" s="71" t="s">
        <v>1144</v>
      </c>
      <c r="J78" s="51">
        <v>80101600</v>
      </c>
      <c r="K78" s="51" t="s">
        <v>1145</v>
      </c>
      <c r="L78" s="51" t="s">
        <v>1146</v>
      </c>
      <c r="M78" s="12">
        <v>1070</v>
      </c>
      <c r="N78" s="22">
        <v>45687</v>
      </c>
      <c r="O78" s="12">
        <v>1096</v>
      </c>
      <c r="P78" s="22">
        <v>45699</v>
      </c>
      <c r="Q78" s="13" t="s">
        <v>353</v>
      </c>
      <c r="R78" s="13" t="s">
        <v>81</v>
      </c>
      <c r="S78" s="41" t="s">
        <v>82</v>
      </c>
      <c r="T78" s="13">
        <v>1</v>
      </c>
      <c r="U78" s="13" t="s">
        <v>1147</v>
      </c>
      <c r="V78" s="12" t="s">
        <v>83</v>
      </c>
      <c r="W78" s="68" t="s">
        <v>83</v>
      </c>
      <c r="X78" s="41" t="s">
        <v>1148</v>
      </c>
      <c r="Y78" s="77">
        <v>52008301</v>
      </c>
      <c r="Z78" s="13" t="s">
        <v>229</v>
      </c>
      <c r="AA78" s="12">
        <v>1026262117</v>
      </c>
      <c r="AB78" s="12" t="s">
        <v>87</v>
      </c>
      <c r="AC78" s="22">
        <v>45695</v>
      </c>
      <c r="AD78" s="29">
        <v>37800000</v>
      </c>
      <c r="AE78" s="22">
        <v>45699</v>
      </c>
      <c r="AF78" s="22">
        <v>45879</v>
      </c>
      <c r="AG78" s="12">
        <v>180</v>
      </c>
      <c r="AH78" s="12">
        <v>6</v>
      </c>
      <c r="AI78" s="29">
        <f>Tabla202376[[#This Row],[VALOR INICIAL DEL CONTRATO]] / Tabla202376[[#This Row],[PLAZO DE EJECUCIÓN MESES ]]</f>
        <v>6300000</v>
      </c>
      <c r="AJ78" s="12"/>
      <c r="AK78" s="12"/>
      <c r="AL78" s="12">
        <v>1</v>
      </c>
      <c r="AM78" s="12">
        <v>1</v>
      </c>
      <c r="AN78" s="12"/>
      <c r="AO78" s="31">
        <v>18900000</v>
      </c>
      <c r="AP78" s="12">
        <v>90</v>
      </c>
      <c r="AQ78" s="12">
        <v>1497</v>
      </c>
      <c r="AR78" s="22">
        <v>45868</v>
      </c>
      <c r="AS78" s="12">
        <v>1527</v>
      </c>
      <c r="AT78" s="22">
        <v>45874</v>
      </c>
      <c r="AU78" s="12"/>
      <c r="AV78" s="12"/>
      <c r="AW78" s="12"/>
      <c r="AX78" s="12"/>
      <c r="AY78" s="12"/>
      <c r="AZ78" s="12"/>
      <c r="BA78" s="12"/>
      <c r="BB78" s="12"/>
      <c r="BC78" s="12"/>
      <c r="BD78" s="12"/>
      <c r="BE78" s="12"/>
      <c r="BF78" s="12"/>
      <c r="BG78" s="12"/>
      <c r="BH78" s="12"/>
      <c r="BI78" s="12"/>
      <c r="BJ78" s="12"/>
      <c r="BK78" s="12"/>
      <c r="BL78" s="12"/>
      <c r="BM78" s="12">
        <f>Tabla202376[[#This Row],[DÍAS PRORROGA 1]]+Tabla202376[[#This Row],[DÍAS PRORROGA  2]]+Tabla202376[[#This Row],[DÍAS PRORROGA 3]]++Tabla202376[[#This Row],[DÍAS PRORROGA 4]]</f>
        <v>90</v>
      </c>
      <c r="BN78" s="25">
        <f>IF(Tabla202376[[#This Row],[NUMERO TOTAL DE ADICIONES]]="NO",0,Tabla202376[[#This Row],[VALOR ADICIÓN 1]]+Tabla202376[[#This Row],[VALOR ADICIÓN 2]]+Tabla202376[[#This Row],[VALOR ADICIÓN 3]]+Tabla202376[[#This Row],[VALOR ADICIÓN 4]])</f>
        <v>18900000</v>
      </c>
      <c r="BO78" s="12"/>
      <c r="BP78" s="22">
        <v>45971</v>
      </c>
      <c r="BQ78" s="20">
        <f>Tabla202376[[#This Row],[VALOR INICIAL DEL CONTRATO]]+Tabla202376[[#This Row],[VALOR ADICIÓN 1]]+Tabla202376[[#This Row],[VALOR ADICIÓN 2]]+Tabla202376[[#This Row],[VALOR ADICIÓN 3]]++Tabla202376[[#This Row],[VALOR ADICIÓN 4]]</f>
        <v>56700000</v>
      </c>
      <c r="BR7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8" s="26"/>
      <c r="BT78" s="13" t="s">
        <v>1149</v>
      </c>
      <c r="BU78" s="13" t="s">
        <v>1150</v>
      </c>
      <c r="BV78" s="13" t="s">
        <v>1151</v>
      </c>
      <c r="BW78" s="13" t="s">
        <v>99</v>
      </c>
    </row>
    <row r="79" spans="1:75" ht="27.75" customHeight="1" x14ac:dyDescent="0.2">
      <c r="A79" s="12">
        <v>2025</v>
      </c>
      <c r="B79" s="12" t="s">
        <v>456</v>
      </c>
      <c r="C79" s="13" t="str">
        <f ca="1">IF(Tabla202376[[#This Row],[FECHA DE TERMINACIÓN FINAL]]-TODAY()&gt;=15,"VIGENTE",IF(Tabla202376[[#This Row],[FECHA DE TERMINACIÓN FINAL]]-TODAY()&lt;0,"FINALIZADO",IF(Tabla202376[[#This Row],[FECHA DE TERMINACIÓN FINAL]]-TODAY()&lt;=15,"PROXIMO A VENCER")))</f>
        <v>FINALIZADO</v>
      </c>
      <c r="D79" s="12">
        <v>125206</v>
      </c>
      <c r="E79" s="22">
        <v>45646</v>
      </c>
      <c r="F79" s="12" t="s">
        <v>1152</v>
      </c>
      <c r="G79" s="12" t="s">
        <v>1153</v>
      </c>
      <c r="H79" s="13" t="s">
        <v>216</v>
      </c>
      <c r="I79" s="71" t="s">
        <v>1154</v>
      </c>
      <c r="J79" s="57">
        <v>80101600</v>
      </c>
      <c r="K79" s="57" t="s">
        <v>1155</v>
      </c>
      <c r="L79" s="57" t="s">
        <v>1156</v>
      </c>
      <c r="M79" s="12">
        <v>1068</v>
      </c>
      <c r="N79" s="22">
        <v>45687</v>
      </c>
      <c r="O79" s="12">
        <v>1102</v>
      </c>
      <c r="P79" s="22">
        <v>45699</v>
      </c>
      <c r="Q79" s="13" t="s">
        <v>217</v>
      </c>
      <c r="R79" s="13" t="s">
        <v>81</v>
      </c>
      <c r="S79" s="41" t="s">
        <v>82</v>
      </c>
      <c r="T79" s="13">
        <v>1</v>
      </c>
      <c r="U79" s="13" t="s">
        <v>1157</v>
      </c>
      <c r="V79" s="12" t="s">
        <v>83</v>
      </c>
      <c r="W79" s="12" t="s">
        <v>83</v>
      </c>
      <c r="X79" s="12" t="s">
        <v>198</v>
      </c>
      <c r="Y79" s="12">
        <v>1024555613</v>
      </c>
      <c r="Z79" s="51" t="s">
        <v>199</v>
      </c>
      <c r="AA79" s="51">
        <v>63526944</v>
      </c>
      <c r="AB79" s="12" t="s">
        <v>87</v>
      </c>
      <c r="AC79" s="22">
        <v>45698</v>
      </c>
      <c r="AD79" s="29">
        <v>39060000</v>
      </c>
      <c r="AE79" s="22">
        <v>45706</v>
      </c>
      <c r="AF79" s="22">
        <v>45886</v>
      </c>
      <c r="AG79" s="12">
        <v>180</v>
      </c>
      <c r="AH79" s="12">
        <v>6</v>
      </c>
      <c r="AI79" s="29">
        <f>Tabla202376[[#This Row],[VALOR INICIAL DEL CONTRATO]] / Tabla202376[[#This Row],[PLAZO DE EJECUCIÓN MESES ]]</f>
        <v>6510000</v>
      </c>
      <c r="AJ79" s="12"/>
      <c r="AK79" s="12"/>
      <c r="AL79" s="12">
        <v>1</v>
      </c>
      <c r="AM79" s="12">
        <v>1</v>
      </c>
      <c r="AN79" s="12"/>
      <c r="AO79" s="31">
        <v>19530000</v>
      </c>
      <c r="AP79" s="12">
        <v>90</v>
      </c>
      <c r="AQ79" s="12">
        <v>1363</v>
      </c>
      <c r="AR79" s="22">
        <v>45861</v>
      </c>
      <c r="AS79" s="15">
        <v>1457</v>
      </c>
      <c r="AT79" s="18">
        <v>45868</v>
      </c>
      <c r="AU79" s="12"/>
      <c r="AV79" s="12"/>
      <c r="AW79" s="12"/>
      <c r="AX79" s="12"/>
      <c r="AY79" s="12"/>
      <c r="AZ79" s="12"/>
      <c r="BA79" s="12"/>
      <c r="BB79" s="12"/>
      <c r="BC79" s="12"/>
      <c r="BD79" s="12"/>
      <c r="BE79" s="12"/>
      <c r="BF79" s="12"/>
      <c r="BG79" s="12"/>
      <c r="BH79" s="12"/>
      <c r="BI79" s="12"/>
      <c r="BJ79" s="12"/>
      <c r="BK79" s="12"/>
      <c r="BL79" s="12"/>
      <c r="BM79" s="12">
        <f>Tabla202376[[#This Row],[DÍAS PRORROGA 1]]+Tabla202376[[#This Row],[DÍAS PRORROGA  2]]+Tabla202376[[#This Row],[DÍAS PRORROGA 3]]++Tabla202376[[#This Row],[DÍAS PRORROGA 4]]</f>
        <v>90</v>
      </c>
      <c r="BN79" s="25">
        <f>IF(Tabla202376[[#This Row],[NUMERO TOTAL DE ADICIONES]]="NO",0,Tabla202376[[#This Row],[VALOR ADICIÓN 1]]+Tabla202376[[#This Row],[VALOR ADICIÓN 2]]+Tabla202376[[#This Row],[VALOR ADICIÓN 3]]+Tabla202376[[#This Row],[VALOR ADICIÓN 4]])</f>
        <v>19530000</v>
      </c>
      <c r="BO79" s="12"/>
      <c r="BP79" s="22">
        <v>45978</v>
      </c>
      <c r="BQ79" s="20">
        <f>Tabla202376[[#This Row],[VALOR INICIAL DEL CONTRATO]]+Tabla202376[[#This Row],[VALOR ADICIÓN 1]]+Tabla202376[[#This Row],[VALOR ADICIÓN 2]]+Tabla202376[[#This Row],[VALOR ADICIÓN 3]]++Tabla202376[[#This Row],[VALOR ADICIÓN 4]]</f>
        <v>58590000</v>
      </c>
      <c r="BR7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79" s="26"/>
      <c r="BT79" s="13" t="s">
        <v>1158</v>
      </c>
      <c r="BU79" s="13" t="s">
        <v>1159</v>
      </c>
      <c r="BV79" s="13" t="s">
        <v>1160</v>
      </c>
      <c r="BW79" s="13" t="s">
        <v>88</v>
      </c>
    </row>
    <row r="80" spans="1:75" ht="27.75" customHeight="1" x14ac:dyDescent="0.2">
      <c r="A80" s="12">
        <v>2025</v>
      </c>
      <c r="B80" s="12" t="s">
        <v>456</v>
      </c>
      <c r="C80" s="13" t="str">
        <f ca="1">IF(Tabla202376[[#This Row],[FECHA DE TERMINACIÓN FINAL]]-TODAY()&gt;=15,"VIGENTE",IF(Tabla202376[[#This Row],[FECHA DE TERMINACIÓN FINAL]]-TODAY()&lt;0,"FINALIZADO",IF(Tabla202376[[#This Row],[FECHA DE TERMINACIÓN FINAL]]-TODAY()&lt;=15,"PROXIMO A VENCER")))</f>
        <v>FINALIZADO</v>
      </c>
      <c r="D80" s="12">
        <v>127716</v>
      </c>
      <c r="E80" s="22">
        <v>45671</v>
      </c>
      <c r="F80" s="12" t="s">
        <v>1161</v>
      </c>
      <c r="G80" s="12" t="s">
        <v>1162</v>
      </c>
      <c r="H80" s="13" t="s">
        <v>249</v>
      </c>
      <c r="I80" s="71" t="s">
        <v>1163</v>
      </c>
      <c r="J80" s="57">
        <v>80101600</v>
      </c>
      <c r="K80" s="57" t="s">
        <v>1164</v>
      </c>
      <c r="L80" s="57" t="s">
        <v>1165</v>
      </c>
      <c r="M80" s="12">
        <v>1087</v>
      </c>
      <c r="N80" s="22">
        <v>45692</v>
      </c>
      <c r="O80" s="12">
        <v>1101</v>
      </c>
      <c r="P80" s="22">
        <v>45699</v>
      </c>
      <c r="Q80" s="13" t="s">
        <v>80</v>
      </c>
      <c r="R80" s="13" t="s">
        <v>81</v>
      </c>
      <c r="S80" s="41" t="s">
        <v>82</v>
      </c>
      <c r="T80" s="13">
        <v>1</v>
      </c>
      <c r="U80" s="13" t="s">
        <v>1166</v>
      </c>
      <c r="V80" s="12" t="s">
        <v>83</v>
      </c>
      <c r="W80" s="12" t="s">
        <v>464</v>
      </c>
      <c r="X80" s="12" t="s">
        <v>439</v>
      </c>
      <c r="Y80" s="25">
        <v>1012413960</v>
      </c>
      <c r="Z80" s="51" t="s">
        <v>145</v>
      </c>
      <c r="AA80" s="51">
        <v>74374329</v>
      </c>
      <c r="AB80" s="12" t="s">
        <v>87</v>
      </c>
      <c r="AC80" s="22">
        <v>45698</v>
      </c>
      <c r="AD80" s="29">
        <v>37800000</v>
      </c>
      <c r="AE80" s="22">
        <v>45701</v>
      </c>
      <c r="AF80" s="22">
        <v>45881</v>
      </c>
      <c r="AG80" s="12">
        <v>180</v>
      </c>
      <c r="AH80" s="12">
        <v>6</v>
      </c>
      <c r="AI80" s="29">
        <f>Tabla202376[[#This Row],[VALOR INICIAL DEL CONTRATO]] / Tabla202376[[#This Row],[PLAZO DE EJECUCIÓN MESES ]]</f>
        <v>6300000</v>
      </c>
      <c r="AJ80" s="12"/>
      <c r="AK80" s="12"/>
      <c r="AL80" s="12">
        <v>1</v>
      </c>
      <c r="AM80" s="12">
        <v>1</v>
      </c>
      <c r="AN80" s="12"/>
      <c r="AO80" s="31">
        <v>18900000</v>
      </c>
      <c r="AP80" s="12">
        <v>90</v>
      </c>
      <c r="AQ80" s="12">
        <v>1380</v>
      </c>
      <c r="AR80" s="22">
        <v>45861</v>
      </c>
      <c r="AS80" s="15">
        <v>1439</v>
      </c>
      <c r="AT80" s="18">
        <v>45866</v>
      </c>
      <c r="AU80" s="12"/>
      <c r="AV80" s="12"/>
      <c r="AW80" s="12"/>
      <c r="AX80" s="12"/>
      <c r="AY80" s="12"/>
      <c r="AZ80" s="12"/>
      <c r="BA80" s="12"/>
      <c r="BB80" s="12"/>
      <c r="BC80" s="12"/>
      <c r="BD80" s="12"/>
      <c r="BE80" s="12"/>
      <c r="BF80" s="12"/>
      <c r="BG80" s="12"/>
      <c r="BH80" s="12"/>
      <c r="BI80" s="12"/>
      <c r="BJ80" s="12"/>
      <c r="BK80" s="12"/>
      <c r="BL80" s="12"/>
      <c r="BM80" s="12">
        <f>Tabla202376[[#This Row],[DÍAS PRORROGA 1]]+Tabla202376[[#This Row],[DÍAS PRORROGA  2]]+Tabla202376[[#This Row],[DÍAS PRORROGA 3]]++Tabla202376[[#This Row],[DÍAS PRORROGA 4]]</f>
        <v>90</v>
      </c>
      <c r="BN80" s="25">
        <f>IF(Tabla202376[[#This Row],[NUMERO TOTAL DE ADICIONES]]="NO",0,Tabla202376[[#This Row],[VALOR ADICIÓN 1]]+Tabla202376[[#This Row],[VALOR ADICIÓN 2]]+Tabla202376[[#This Row],[VALOR ADICIÓN 3]]+Tabla202376[[#This Row],[VALOR ADICIÓN 4]])</f>
        <v>18900000</v>
      </c>
      <c r="BO80" s="12"/>
      <c r="BP80" s="22">
        <v>45973</v>
      </c>
      <c r="BQ80" s="20">
        <f>Tabla202376[[#This Row],[VALOR INICIAL DEL CONTRATO]]+Tabla202376[[#This Row],[VALOR ADICIÓN 1]]+Tabla202376[[#This Row],[VALOR ADICIÓN 2]]+Tabla202376[[#This Row],[VALOR ADICIÓN 3]]++Tabla202376[[#This Row],[VALOR ADICIÓN 4]]</f>
        <v>56700000</v>
      </c>
      <c r="BR8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0" s="26"/>
      <c r="BT80" s="13" t="s">
        <v>1167</v>
      </c>
      <c r="BU80" s="13" t="s">
        <v>1168</v>
      </c>
      <c r="BV80" s="13" t="s">
        <v>1160</v>
      </c>
      <c r="BW80" s="13" t="s">
        <v>88</v>
      </c>
    </row>
    <row r="81" spans="1:75" ht="27.75" customHeight="1" x14ac:dyDescent="0.2">
      <c r="A81" s="12">
        <v>2025</v>
      </c>
      <c r="B81" s="12" t="s">
        <v>456</v>
      </c>
      <c r="C81" s="13" t="str">
        <f ca="1">IF(Tabla202376[[#This Row],[FECHA DE TERMINACIÓN FINAL]]-TODAY()&gt;=15,"VIGENTE",IF(Tabla202376[[#This Row],[FECHA DE TERMINACIÓN FINAL]]-TODAY()&lt;0,"FINALIZADO",IF(Tabla202376[[#This Row],[FECHA DE TERMINACIÓN FINAL]]-TODAY()&lt;=15,"PROXIMO A VENCER")))</f>
        <v>FINALIZADO</v>
      </c>
      <c r="D81" s="12">
        <v>127526</v>
      </c>
      <c r="E81" s="22">
        <v>45670</v>
      </c>
      <c r="F81" s="12" t="s">
        <v>1169</v>
      </c>
      <c r="G81" s="12" t="s">
        <v>1170</v>
      </c>
      <c r="H81" s="13" t="s">
        <v>1171</v>
      </c>
      <c r="I81" s="71" t="s">
        <v>1172</v>
      </c>
      <c r="J81" s="57">
        <v>80101600</v>
      </c>
      <c r="K81" s="57" t="s">
        <v>1173</v>
      </c>
      <c r="L81" s="57" t="s">
        <v>1174</v>
      </c>
      <c r="M81" s="12">
        <v>1080</v>
      </c>
      <c r="N81" s="22">
        <v>45687</v>
      </c>
      <c r="O81" s="12">
        <v>1106</v>
      </c>
      <c r="P81" s="22">
        <v>45699</v>
      </c>
      <c r="Q81" s="13" t="s">
        <v>227</v>
      </c>
      <c r="R81" s="13" t="s">
        <v>81</v>
      </c>
      <c r="S81" s="41" t="s">
        <v>82</v>
      </c>
      <c r="T81" s="13">
        <v>1</v>
      </c>
      <c r="U81" s="13" t="s">
        <v>1175</v>
      </c>
      <c r="V81" s="12" t="s">
        <v>83</v>
      </c>
      <c r="W81" s="12" t="s">
        <v>464</v>
      </c>
      <c r="X81" s="41" t="s">
        <v>1148</v>
      </c>
      <c r="Y81" s="25">
        <v>1015467013</v>
      </c>
      <c r="Z81" s="13" t="s">
        <v>229</v>
      </c>
      <c r="AA81" s="12">
        <v>1026262117</v>
      </c>
      <c r="AB81" s="12" t="s">
        <v>87</v>
      </c>
      <c r="AC81" s="22">
        <v>45698</v>
      </c>
      <c r="AD81" s="29">
        <v>30240000</v>
      </c>
      <c r="AE81" s="22">
        <v>45700</v>
      </c>
      <c r="AF81" s="22">
        <v>45880</v>
      </c>
      <c r="AG81" s="12">
        <v>180</v>
      </c>
      <c r="AH81" s="12">
        <v>6</v>
      </c>
      <c r="AI81" s="29">
        <f>Tabla202376[[#This Row],[VALOR INICIAL DEL CONTRATO]] / Tabla202376[[#This Row],[PLAZO DE EJECUCIÓN MESES ]]</f>
        <v>5040000</v>
      </c>
      <c r="AJ81" s="12"/>
      <c r="AK81" s="12"/>
      <c r="AL81" s="12">
        <v>1</v>
      </c>
      <c r="AM81" s="12">
        <v>1</v>
      </c>
      <c r="AN81" s="12"/>
      <c r="AO81" s="31">
        <v>15120000</v>
      </c>
      <c r="AP81" s="12">
        <v>90</v>
      </c>
      <c r="AQ81" s="12">
        <v>1548</v>
      </c>
      <c r="AR81" s="22">
        <v>45874</v>
      </c>
      <c r="AS81" s="12">
        <v>1575</v>
      </c>
      <c r="AT81" s="22">
        <v>45882</v>
      </c>
      <c r="AU81" s="12"/>
      <c r="AV81" s="12"/>
      <c r="AW81" s="12"/>
      <c r="AX81" s="12"/>
      <c r="AY81" s="12"/>
      <c r="AZ81" s="12"/>
      <c r="BA81" s="12"/>
      <c r="BB81" s="12"/>
      <c r="BC81" s="12"/>
      <c r="BD81" s="12"/>
      <c r="BE81" s="12"/>
      <c r="BF81" s="12"/>
      <c r="BG81" s="12"/>
      <c r="BH81" s="12"/>
      <c r="BI81" s="12"/>
      <c r="BJ81" s="12"/>
      <c r="BK81" s="12"/>
      <c r="BL81" s="12"/>
      <c r="BM81" s="12">
        <f>Tabla202376[[#This Row],[DÍAS PRORROGA 1]]+Tabla202376[[#This Row],[DÍAS PRORROGA  2]]+Tabla202376[[#This Row],[DÍAS PRORROGA 3]]++Tabla202376[[#This Row],[DÍAS PRORROGA 4]]</f>
        <v>90</v>
      </c>
      <c r="BN81" s="25">
        <f>IF(Tabla202376[[#This Row],[NUMERO TOTAL DE ADICIONES]]="NO",0,Tabla202376[[#This Row],[VALOR ADICIÓN 1]]+Tabla202376[[#This Row],[VALOR ADICIÓN 2]]+Tabla202376[[#This Row],[VALOR ADICIÓN 3]]+Tabla202376[[#This Row],[VALOR ADICIÓN 4]])</f>
        <v>15120000</v>
      </c>
      <c r="BO81" s="12"/>
      <c r="BP81" s="22">
        <v>45972</v>
      </c>
      <c r="BQ81" s="20">
        <f>Tabla202376[[#This Row],[VALOR INICIAL DEL CONTRATO]]+Tabla202376[[#This Row],[VALOR ADICIÓN 1]]+Tabla202376[[#This Row],[VALOR ADICIÓN 2]]+Tabla202376[[#This Row],[VALOR ADICIÓN 3]]++Tabla202376[[#This Row],[VALOR ADICIÓN 4]]</f>
        <v>45360000</v>
      </c>
      <c r="BR8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1" s="26"/>
      <c r="BT81" s="13" t="s">
        <v>1176</v>
      </c>
      <c r="BU81" s="13" t="s">
        <v>1177</v>
      </c>
      <c r="BV81" s="13" t="s">
        <v>1178</v>
      </c>
      <c r="BW81" s="13" t="s">
        <v>122</v>
      </c>
    </row>
    <row r="82" spans="1:75" ht="27.75" customHeight="1" x14ac:dyDescent="0.2">
      <c r="A82" s="12">
        <v>2025</v>
      </c>
      <c r="B82" s="13" t="s">
        <v>265</v>
      </c>
      <c r="C82" s="13" t="str">
        <f ca="1">IF(Tabla202376[[#This Row],[FECHA DE TERMINACIÓN FINAL]]-TODAY()&gt;=15,"VIGENTE",IF(Tabla202376[[#This Row],[FECHA DE TERMINACIÓN FINAL]]-TODAY()&lt;0,"FINALIZADO",IF(Tabla202376[[#This Row],[FECHA DE TERMINACIÓN FINAL]]-TODAY()&lt;=15,"PROXIMO A VENCER")))</f>
        <v>FINALIZADO</v>
      </c>
      <c r="D82" s="12">
        <v>125020</v>
      </c>
      <c r="E82" s="22">
        <v>45646</v>
      </c>
      <c r="F82" s="12" t="s">
        <v>1179</v>
      </c>
      <c r="G82" s="12" t="s">
        <v>1180</v>
      </c>
      <c r="H82" s="41" t="s">
        <v>1181</v>
      </c>
      <c r="I82" s="71" t="s">
        <v>1182</v>
      </c>
      <c r="J82" s="51">
        <v>80101600</v>
      </c>
      <c r="K82" s="51" t="s">
        <v>1183</v>
      </c>
      <c r="L82" s="51" t="s">
        <v>1184</v>
      </c>
      <c r="M82" s="12">
        <v>1046</v>
      </c>
      <c r="N82" s="22">
        <v>45684</v>
      </c>
      <c r="O82" s="12">
        <v>1104</v>
      </c>
      <c r="P82" s="22">
        <v>45699</v>
      </c>
      <c r="Q82" s="13" t="s">
        <v>80</v>
      </c>
      <c r="R82" s="13" t="s">
        <v>81</v>
      </c>
      <c r="S82" s="41" t="s">
        <v>82</v>
      </c>
      <c r="T82" s="13">
        <v>1</v>
      </c>
      <c r="U82" s="13" t="s">
        <v>732</v>
      </c>
      <c r="V82" s="12" t="s">
        <v>83</v>
      </c>
      <c r="W82" s="12" t="s">
        <v>464</v>
      </c>
      <c r="X82" s="12" t="s">
        <v>90</v>
      </c>
      <c r="Y82" s="84" t="s">
        <v>1185</v>
      </c>
      <c r="Z82" s="41" t="s">
        <v>85</v>
      </c>
      <c r="AA82" s="40">
        <v>1033758656</v>
      </c>
      <c r="AB82" s="12" t="s">
        <v>87</v>
      </c>
      <c r="AC82" s="22">
        <v>45698</v>
      </c>
      <c r="AD82" s="29">
        <v>39000000</v>
      </c>
      <c r="AE82" s="22">
        <v>45700</v>
      </c>
      <c r="AF82" s="22">
        <v>45880</v>
      </c>
      <c r="AG82" s="12">
        <v>180</v>
      </c>
      <c r="AH82" s="12">
        <v>6</v>
      </c>
      <c r="AI82" s="29">
        <f>Tabla202376[[#This Row],[VALOR INICIAL DEL CONTRATO]] / Tabla202376[[#This Row],[PLAZO DE EJECUCIÓN MESES ]]</f>
        <v>6500000</v>
      </c>
      <c r="AJ82" s="12"/>
      <c r="AK82" s="12"/>
      <c r="AL82" s="12">
        <v>1</v>
      </c>
      <c r="AM82" s="12">
        <v>1</v>
      </c>
      <c r="AN82" s="12"/>
      <c r="AO82" s="31">
        <v>19500000</v>
      </c>
      <c r="AP82" s="12">
        <v>90</v>
      </c>
      <c r="AQ82" s="12">
        <v>1544</v>
      </c>
      <c r="AR82" s="22">
        <v>45869</v>
      </c>
      <c r="AS82" s="12">
        <v>1531</v>
      </c>
      <c r="AT82" s="22">
        <v>45880</v>
      </c>
      <c r="AU82" s="12"/>
      <c r="AV82" s="12"/>
      <c r="AW82" s="12"/>
      <c r="AX82" s="12"/>
      <c r="AY82" s="12"/>
      <c r="AZ82" s="12"/>
      <c r="BA82" s="12"/>
      <c r="BB82" s="12"/>
      <c r="BC82" s="12"/>
      <c r="BD82" s="12"/>
      <c r="BE82" s="12"/>
      <c r="BF82" s="12"/>
      <c r="BG82" s="12"/>
      <c r="BH82" s="12"/>
      <c r="BI82" s="12"/>
      <c r="BJ82" s="12"/>
      <c r="BK82" s="12"/>
      <c r="BL82" s="12"/>
      <c r="BM82" s="12">
        <f>Tabla202376[[#This Row],[DÍAS PRORROGA 1]]+Tabla202376[[#This Row],[DÍAS PRORROGA  2]]+Tabla202376[[#This Row],[DÍAS PRORROGA 3]]++Tabla202376[[#This Row],[DÍAS PRORROGA 4]]</f>
        <v>90</v>
      </c>
      <c r="BN82" s="25">
        <f>IF(Tabla202376[[#This Row],[NUMERO TOTAL DE ADICIONES]]="NO",0,Tabla202376[[#This Row],[VALOR ADICIÓN 1]]+Tabla202376[[#This Row],[VALOR ADICIÓN 2]]+Tabla202376[[#This Row],[VALOR ADICIÓN 3]]+Tabla202376[[#This Row],[VALOR ADICIÓN 4]])</f>
        <v>19500000</v>
      </c>
      <c r="BO82" s="12"/>
      <c r="BP82" s="22">
        <v>45957</v>
      </c>
      <c r="BQ82" s="20">
        <f>Tabla202376[[#This Row],[VALOR INICIAL DEL CONTRATO]]+Tabla202376[[#This Row],[VALOR ADICIÓN 1]]+Tabla202376[[#This Row],[VALOR ADICIÓN 2]]+Tabla202376[[#This Row],[VALOR ADICIÓN 3]]++Tabla202376[[#This Row],[VALOR ADICIÓN 4]]</f>
        <v>58500000</v>
      </c>
      <c r="BR82"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1.4277777777777778</v>
      </c>
      <c r="BS82" s="26"/>
      <c r="BT82" s="13" t="s">
        <v>1186</v>
      </c>
      <c r="BU82" s="13" t="s">
        <v>1187</v>
      </c>
      <c r="BV82" s="13" t="s">
        <v>1188</v>
      </c>
      <c r="BW82" s="13" t="s">
        <v>99</v>
      </c>
    </row>
    <row r="83" spans="1:75" ht="27.75" customHeight="1" x14ac:dyDescent="0.2">
      <c r="A83" s="12">
        <v>2025</v>
      </c>
      <c r="B83" s="12" t="s">
        <v>456</v>
      </c>
      <c r="C83" s="13" t="str">
        <f ca="1">IF(Tabla202376[[#This Row],[FECHA DE TERMINACIÓN FINAL]]-TODAY()&gt;=15,"VIGENTE",IF(Tabla202376[[#This Row],[FECHA DE TERMINACIÓN FINAL]]-TODAY()&lt;0,"FINALIZADO",IF(Tabla202376[[#This Row],[FECHA DE TERMINACIÓN FINAL]]-TODAY()&lt;=15,"PROXIMO A VENCER")))</f>
        <v>FINALIZADO</v>
      </c>
      <c r="D83" s="12">
        <v>126323</v>
      </c>
      <c r="E83" s="22">
        <v>45656</v>
      </c>
      <c r="F83" s="12" t="s">
        <v>975</v>
      </c>
      <c r="G83" s="12" t="s">
        <v>1189</v>
      </c>
      <c r="H83" s="13" t="s">
        <v>1190</v>
      </c>
      <c r="I83" s="71" t="s">
        <v>978</v>
      </c>
      <c r="J83" s="57">
        <v>80101600</v>
      </c>
      <c r="K83" s="57" t="s">
        <v>979</v>
      </c>
      <c r="L83" s="57" t="s">
        <v>1191</v>
      </c>
      <c r="M83" s="12">
        <v>1086</v>
      </c>
      <c r="N83" s="22">
        <v>45692</v>
      </c>
      <c r="O83" s="12">
        <v>1093</v>
      </c>
      <c r="P83" s="22">
        <v>45699</v>
      </c>
      <c r="Q83" s="13" t="s">
        <v>124</v>
      </c>
      <c r="R83" s="13" t="s">
        <v>81</v>
      </c>
      <c r="S83" s="41" t="s">
        <v>82</v>
      </c>
      <c r="T83" s="13">
        <v>1</v>
      </c>
      <c r="U83" s="13" t="s">
        <v>1192</v>
      </c>
      <c r="V83" s="12" t="s">
        <v>83</v>
      </c>
      <c r="W83" s="12" t="s">
        <v>464</v>
      </c>
      <c r="X83" s="13" t="s">
        <v>1193</v>
      </c>
      <c r="Y83" s="12">
        <v>1083553855</v>
      </c>
      <c r="Z83" s="13" t="s">
        <v>164</v>
      </c>
      <c r="AA83" s="12">
        <v>1033775359</v>
      </c>
      <c r="AB83" s="12" t="s">
        <v>87</v>
      </c>
      <c r="AC83" s="22">
        <v>45698</v>
      </c>
      <c r="AD83" s="29">
        <v>31500000</v>
      </c>
      <c r="AE83" s="22">
        <v>45702</v>
      </c>
      <c r="AF83" s="22">
        <v>45882</v>
      </c>
      <c r="AG83" s="12">
        <v>180</v>
      </c>
      <c r="AH83" s="12">
        <v>6</v>
      </c>
      <c r="AI83" s="29">
        <f>Tabla202376[[#This Row],[VALOR INICIAL DEL CONTRATO]] / Tabla202376[[#This Row],[PLAZO DE EJECUCIÓN MESES ]]</f>
        <v>5250000</v>
      </c>
      <c r="AJ83" s="12"/>
      <c r="AK83" s="12"/>
      <c r="AL83" s="12">
        <v>1</v>
      </c>
      <c r="AM83" s="12">
        <v>1</v>
      </c>
      <c r="AN83" s="12"/>
      <c r="AO83" s="31">
        <v>15750000</v>
      </c>
      <c r="AP83" s="12">
        <v>90</v>
      </c>
      <c r="AQ83" s="12">
        <v>1383</v>
      </c>
      <c r="AR83" s="22">
        <v>45861</v>
      </c>
      <c r="AS83" s="15">
        <v>1459</v>
      </c>
      <c r="AT83" s="18">
        <v>45868</v>
      </c>
      <c r="AU83" s="12"/>
      <c r="AV83" s="12"/>
      <c r="AW83" s="12"/>
      <c r="AX83" s="12"/>
      <c r="AY83" s="12"/>
      <c r="AZ83" s="12"/>
      <c r="BA83" s="12"/>
      <c r="BB83" s="12"/>
      <c r="BC83" s="12"/>
      <c r="BD83" s="12"/>
      <c r="BE83" s="12"/>
      <c r="BF83" s="12"/>
      <c r="BG83" s="12"/>
      <c r="BH83" s="12"/>
      <c r="BI83" s="12"/>
      <c r="BJ83" s="12"/>
      <c r="BK83" s="12"/>
      <c r="BL83" s="12"/>
      <c r="BM83" s="12">
        <f>Tabla202376[[#This Row],[DÍAS PRORROGA 1]]+Tabla202376[[#This Row],[DÍAS PRORROGA  2]]+Tabla202376[[#This Row],[DÍAS PRORROGA 3]]++Tabla202376[[#This Row],[DÍAS PRORROGA 4]]</f>
        <v>90</v>
      </c>
      <c r="BN83" s="25">
        <f>IF(Tabla202376[[#This Row],[NUMERO TOTAL DE ADICIONES]]="NO",0,Tabla202376[[#This Row],[VALOR ADICIÓN 1]]+Tabla202376[[#This Row],[VALOR ADICIÓN 2]]+Tabla202376[[#This Row],[VALOR ADICIÓN 3]]+Tabla202376[[#This Row],[VALOR ADICIÓN 4]])</f>
        <v>15750000</v>
      </c>
      <c r="BO83" s="12"/>
      <c r="BP83" s="22">
        <v>45974</v>
      </c>
      <c r="BQ83" s="20">
        <f>Tabla202376[[#This Row],[VALOR INICIAL DEL CONTRATO]]+Tabla202376[[#This Row],[VALOR ADICIÓN 1]]+Tabla202376[[#This Row],[VALOR ADICIÓN 2]]+Tabla202376[[#This Row],[VALOR ADICIÓN 3]]++Tabla202376[[#This Row],[VALOR ADICIÓN 4]]</f>
        <v>47250000</v>
      </c>
      <c r="BR8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3" s="26"/>
      <c r="BT83" s="13" t="s">
        <v>1194</v>
      </c>
      <c r="BU83" s="13" t="s">
        <v>1195</v>
      </c>
      <c r="BV83" s="13" t="s">
        <v>1196</v>
      </c>
      <c r="BW83" s="13" t="s">
        <v>122</v>
      </c>
    </row>
    <row r="84" spans="1:75" ht="27.75" customHeight="1" x14ac:dyDescent="0.2">
      <c r="A84" s="12">
        <v>2025</v>
      </c>
      <c r="B84" s="12" t="s">
        <v>456</v>
      </c>
      <c r="C84" s="13" t="str">
        <f ca="1">IF(Tabla202376[[#This Row],[FECHA DE TERMINACIÓN FINAL]]-TODAY()&gt;=15,"VIGENTE",IF(Tabla202376[[#This Row],[FECHA DE TERMINACIÓN FINAL]]-TODAY()&lt;0,"FINALIZADO",IF(Tabla202376[[#This Row],[FECHA DE TERMINACIÓN FINAL]]-TODAY()&lt;=15,"PROXIMO A VENCER")))</f>
        <v>FINALIZADO</v>
      </c>
      <c r="D84" s="12">
        <v>126249</v>
      </c>
      <c r="E84" s="22">
        <v>45655</v>
      </c>
      <c r="F84" s="12" t="s">
        <v>816</v>
      </c>
      <c r="G84" s="12" t="s">
        <v>1197</v>
      </c>
      <c r="H84" s="13" t="s">
        <v>1198</v>
      </c>
      <c r="I84" s="91" t="s">
        <v>819</v>
      </c>
      <c r="J84" s="57">
        <v>80101600</v>
      </c>
      <c r="K84" s="57" t="s">
        <v>820</v>
      </c>
      <c r="L84" s="57" t="s">
        <v>1199</v>
      </c>
      <c r="M84" s="49">
        <v>1079</v>
      </c>
      <c r="N84" s="50">
        <v>45687</v>
      </c>
      <c r="O84" s="12">
        <v>1142</v>
      </c>
      <c r="P84" s="22">
        <v>45705</v>
      </c>
      <c r="Q84" s="51" t="s">
        <v>274</v>
      </c>
      <c r="R84" s="13" t="s">
        <v>81</v>
      </c>
      <c r="S84" s="51" t="s">
        <v>82</v>
      </c>
      <c r="T84" s="13">
        <v>1</v>
      </c>
      <c r="U84" s="54" t="s">
        <v>822</v>
      </c>
      <c r="V84" s="12" t="s">
        <v>83</v>
      </c>
      <c r="W84" s="12" t="s">
        <v>464</v>
      </c>
      <c r="X84" s="41" t="s">
        <v>167</v>
      </c>
      <c r="Y84" s="12">
        <v>1069731436</v>
      </c>
      <c r="Z84" s="51" t="s">
        <v>177</v>
      </c>
      <c r="AA84" s="52">
        <v>1024564835</v>
      </c>
      <c r="AB84" s="12" t="s">
        <v>87</v>
      </c>
      <c r="AC84" s="22">
        <v>45698</v>
      </c>
      <c r="AD84" s="29">
        <v>37800000</v>
      </c>
      <c r="AE84" s="22">
        <v>45705</v>
      </c>
      <c r="AF84" s="22">
        <v>45885</v>
      </c>
      <c r="AG84" s="12">
        <v>180</v>
      </c>
      <c r="AH84" s="12">
        <v>6</v>
      </c>
      <c r="AI84" s="29">
        <f>Tabla202376[[#This Row],[VALOR INICIAL DEL CONTRATO]] / Tabla202376[[#This Row],[PLAZO DE EJECUCIÓN MESES ]]</f>
        <v>6300000</v>
      </c>
      <c r="AJ84" s="12"/>
      <c r="AK84" s="12"/>
      <c r="AL84" s="12">
        <v>1</v>
      </c>
      <c r="AM84" s="12">
        <v>1</v>
      </c>
      <c r="AN84" s="12"/>
      <c r="AO84" s="31">
        <v>18900000</v>
      </c>
      <c r="AP84" s="12">
        <v>90</v>
      </c>
      <c r="AQ84" s="12">
        <v>1361</v>
      </c>
      <c r="AR84" s="22">
        <v>45861</v>
      </c>
      <c r="AS84" s="15">
        <v>1515</v>
      </c>
      <c r="AT84" s="18">
        <v>45869</v>
      </c>
      <c r="AU84" s="12"/>
      <c r="AV84" s="12"/>
      <c r="AW84" s="12"/>
      <c r="AX84" s="12"/>
      <c r="AY84" s="12"/>
      <c r="AZ84" s="12"/>
      <c r="BA84" s="12"/>
      <c r="BB84" s="12"/>
      <c r="BC84" s="12"/>
      <c r="BD84" s="12"/>
      <c r="BE84" s="12"/>
      <c r="BF84" s="12"/>
      <c r="BG84" s="12"/>
      <c r="BH84" s="12"/>
      <c r="BI84" s="12"/>
      <c r="BJ84" s="12"/>
      <c r="BK84" s="12"/>
      <c r="BL84" s="12"/>
      <c r="BM84" s="12">
        <f>Tabla202376[[#This Row],[DÍAS PRORROGA 1]]+Tabla202376[[#This Row],[DÍAS PRORROGA  2]]+Tabla202376[[#This Row],[DÍAS PRORROGA 3]]++Tabla202376[[#This Row],[DÍAS PRORROGA 4]]</f>
        <v>90</v>
      </c>
      <c r="BN84" s="25">
        <f>IF(Tabla202376[[#This Row],[NUMERO TOTAL DE ADICIONES]]="NO",0,Tabla202376[[#This Row],[VALOR ADICIÓN 1]]+Tabla202376[[#This Row],[VALOR ADICIÓN 2]]+Tabla202376[[#This Row],[VALOR ADICIÓN 3]]+Tabla202376[[#This Row],[VALOR ADICIÓN 4]])</f>
        <v>18900000</v>
      </c>
      <c r="BO84" s="12"/>
      <c r="BP84" s="22">
        <v>45977</v>
      </c>
      <c r="BQ84" s="20">
        <f>Tabla202376[[#This Row],[VALOR INICIAL DEL CONTRATO]]+Tabla202376[[#This Row],[VALOR ADICIÓN 1]]+Tabla202376[[#This Row],[VALOR ADICIÓN 2]]+Tabla202376[[#This Row],[VALOR ADICIÓN 3]]++Tabla202376[[#This Row],[VALOR ADICIÓN 4]]</f>
        <v>56700000</v>
      </c>
      <c r="BR8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4" s="26"/>
      <c r="BT84" s="60" t="s">
        <v>1200</v>
      </c>
      <c r="BU84" s="60" t="s">
        <v>1201</v>
      </c>
      <c r="BV84" s="60" t="s">
        <v>825</v>
      </c>
      <c r="BW84" s="60" t="s">
        <v>88</v>
      </c>
    </row>
    <row r="85" spans="1:75" ht="27.75" customHeight="1" x14ac:dyDescent="0.2">
      <c r="A85" s="12">
        <v>2025</v>
      </c>
      <c r="B85" s="12" t="s">
        <v>456</v>
      </c>
      <c r="C85" s="13" t="str">
        <f ca="1">IF(Tabla202376[[#This Row],[FECHA DE TERMINACIÓN FINAL]]-TODAY()&gt;=15,"VIGENTE",IF(Tabla202376[[#This Row],[FECHA DE TERMINACIÓN FINAL]]-TODAY()&lt;0,"FINALIZADO",IF(Tabla202376[[#This Row],[FECHA DE TERMINACIÓN FINAL]]-TODAY()&lt;=15,"PROXIMO A VENCER")))</f>
        <v>FINALIZADO</v>
      </c>
      <c r="D85" s="12">
        <v>127753</v>
      </c>
      <c r="E85" s="22">
        <v>45671</v>
      </c>
      <c r="F85" s="12" t="s">
        <v>1202</v>
      </c>
      <c r="G85" s="12" t="s">
        <v>1203</v>
      </c>
      <c r="H85" s="13" t="s">
        <v>1204</v>
      </c>
      <c r="I85" s="71" t="s">
        <v>1205</v>
      </c>
      <c r="J85" s="57">
        <v>80101600</v>
      </c>
      <c r="K85" s="57" t="s">
        <v>1206</v>
      </c>
      <c r="L85" s="57" t="s">
        <v>1207</v>
      </c>
      <c r="M85" s="12">
        <v>1088</v>
      </c>
      <c r="N85" s="22">
        <v>45692</v>
      </c>
      <c r="O85" s="12">
        <v>1126</v>
      </c>
      <c r="P85" s="22">
        <v>45701</v>
      </c>
      <c r="Q85" s="51" t="s">
        <v>80</v>
      </c>
      <c r="R85" s="13" t="s">
        <v>81</v>
      </c>
      <c r="S85" s="41" t="s">
        <v>82</v>
      </c>
      <c r="T85" s="13">
        <v>1</v>
      </c>
      <c r="U85" s="19" t="s">
        <v>310</v>
      </c>
      <c r="V85" s="12" t="s">
        <v>83</v>
      </c>
      <c r="W85" s="41" t="s">
        <v>464</v>
      </c>
      <c r="X85" s="41" t="s">
        <v>939</v>
      </c>
      <c r="Y85" s="63">
        <v>1023032202</v>
      </c>
      <c r="Z85" s="38" t="s">
        <v>126</v>
      </c>
      <c r="AA85" s="38">
        <v>79486884</v>
      </c>
      <c r="AB85" s="12" t="s">
        <v>87</v>
      </c>
      <c r="AC85" s="22">
        <v>45698</v>
      </c>
      <c r="AD85" s="29">
        <v>31500000</v>
      </c>
      <c r="AE85" s="22">
        <v>45702</v>
      </c>
      <c r="AF85" s="22">
        <v>45882</v>
      </c>
      <c r="AG85" s="12">
        <v>180</v>
      </c>
      <c r="AH85" s="12">
        <v>6</v>
      </c>
      <c r="AI85" s="29">
        <f>Tabla202376[[#This Row],[VALOR INICIAL DEL CONTRATO]] / Tabla202376[[#This Row],[PLAZO DE EJECUCIÓN MESES ]]</f>
        <v>5250000</v>
      </c>
      <c r="AJ85" s="12"/>
      <c r="AK85" s="12"/>
      <c r="AL85" s="12"/>
      <c r="AM85" s="12"/>
      <c r="AN85" s="12"/>
      <c r="AO85" s="31"/>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f>Tabla202376[[#This Row],[DÍAS PRORROGA 1]]+Tabla202376[[#This Row],[DÍAS PRORROGA  2]]+Tabla202376[[#This Row],[DÍAS PRORROGA 3]]++Tabla202376[[#This Row],[DÍAS PRORROGA 4]]</f>
        <v>0</v>
      </c>
      <c r="BN85" s="25">
        <f>IF(Tabla202376[[#This Row],[NUMERO TOTAL DE ADICIONES]]="NO",0,Tabla202376[[#This Row],[VALOR ADICIÓN 1]]+Tabla202376[[#This Row],[VALOR ADICIÓN 2]]+Tabla202376[[#This Row],[VALOR ADICIÓN 3]]+Tabla202376[[#This Row],[VALOR ADICIÓN 4]])</f>
        <v>0</v>
      </c>
      <c r="BO85" s="12"/>
      <c r="BP85" s="22">
        <v>45882</v>
      </c>
      <c r="BQ85" s="20">
        <f>Tabla202376[[#This Row],[VALOR INICIAL DEL CONTRATO]]+Tabla202376[[#This Row],[VALOR ADICIÓN 1]]+Tabla202376[[#This Row],[VALOR ADICIÓN 2]]+Tabla202376[[#This Row],[VALOR ADICIÓN 3]]++Tabla202376[[#This Row],[VALOR ADICIÓN 4]]</f>
        <v>31500000</v>
      </c>
      <c r="BR8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5" s="26"/>
      <c r="BT85" s="12"/>
      <c r="BU85" s="60" t="s">
        <v>1208</v>
      </c>
      <c r="BV85" s="60" t="s">
        <v>1209</v>
      </c>
      <c r="BW85" s="13" t="s">
        <v>122</v>
      </c>
    </row>
    <row r="86" spans="1:75" ht="27.75" customHeight="1" x14ac:dyDescent="0.2">
      <c r="A86" s="12">
        <v>2025</v>
      </c>
      <c r="B86" s="12" t="s">
        <v>456</v>
      </c>
      <c r="C86" s="13" t="str">
        <f ca="1">IF(Tabla202376[[#This Row],[FECHA DE TERMINACIÓN FINAL]]-TODAY()&gt;=15,"VIGENTE",IF(Tabla202376[[#This Row],[FECHA DE TERMINACIÓN FINAL]]-TODAY()&lt;0,"FINALIZADO",IF(Tabla202376[[#This Row],[FECHA DE TERMINACIÓN FINAL]]-TODAY()&lt;=15,"PROXIMO A VENCER")))</f>
        <v>FINALIZADO</v>
      </c>
      <c r="D86" s="12">
        <v>128682</v>
      </c>
      <c r="E86" s="22">
        <v>45678</v>
      </c>
      <c r="F86" s="12" t="s">
        <v>1210</v>
      </c>
      <c r="G86" s="12" t="s">
        <v>1211</v>
      </c>
      <c r="H86" s="41" t="s">
        <v>1212</v>
      </c>
      <c r="I86" s="71" t="s">
        <v>1213</v>
      </c>
      <c r="J86" s="57">
        <v>80101600</v>
      </c>
      <c r="K86" s="57" t="s">
        <v>1214</v>
      </c>
      <c r="L86" s="57" t="s">
        <v>1215</v>
      </c>
      <c r="M86" s="12">
        <v>1092</v>
      </c>
      <c r="N86" s="22">
        <v>45692</v>
      </c>
      <c r="O86" s="12">
        <v>1097</v>
      </c>
      <c r="P86" s="22">
        <v>45699</v>
      </c>
      <c r="Q86" s="51" t="s">
        <v>206</v>
      </c>
      <c r="R86" s="13" t="s">
        <v>81</v>
      </c>
      <c r="S86" s="41" t="s">
        <v>82</v>
      </c>
      <c r="T86" s="13">
        <v>1</v>
      </c>
      <c r="U86" s="19" t="s">
        <v>1216</v>
      </c>
      <c r="V86" s="12" t="s">
        <v>83</v>
      </c>
      <c r="W86" s="12" t="s">
        <v>464</v>
      </c>
      <c r="X86" s="12" t="s">
        <v>403</v>
      </c>
      <c r="Y86" s="12">
        <v>1024524223</v>
      </c>
      <c r="Z86" s="38" t="s">
        <v>208</v>
      </c>
      <c r="AA86" s="38">
        <v>29180253</v>
      </c>
      <c r="AB86" s="12" t="s">
        <v>87</v>
      </c>
      <c r="AC86" s="22">
        <v>45698</v>
      </c>
      <c r="AD86" s="29">
        <v>31500000</v>
      </c>
      <c r="AE86" s="22">
        <v>45699</v>
      </c>
      <c r="AF86" s="22">
        <v>45879</v>
      </c>
      <c r="AG86" s="12">
        <v>180</v>
      </c>
      <c r="AH86" s="12">
        <v>6</v>
      </c>
      <c r="AI86" s="29">
        <f>Tabla202376[[#This Row],[VALOR INICIAL DEL CONTRATO]] / Tabla202376[[#This Row],[PLAZO DE EJECUCIÓN MESES ]]</f>
        <v>5250000</v>
      </c>
      <c r="AJ86" s="12"/>
      <c r="AK86" s="12"/>
      <c r="AL86" s="12"/>
      <c r="AM86" s="12"/>
      <c r="AN86" s="12"/>
      <c r="AO86" s="31"/>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f>Tabla202376[[#This Row],[DÍAS PRORROGA 1]]+Tabla202376[[#This Row],[DÍAS PRORROGA  2]]+Tabla202376[[#This Row],[DÍAS PRORROGA 3]]++Tabla202376[[#This Row],[DÍAS PRORROGA 4]]</f>
        <v>0</v>
      </c>
      <c r="BN86" s="25">
        <f>IF(Tabla202376[[#This Row],[NUMERO TOTAL DE ADICIONES]]="NO",0,Tabla202376[[#This Row],[VALOR ADICIÓN 1]]+Tabla202376[[#This Row],[VALOR ADICIÓN 2]]+Tabla202376[[#This Row],[VALOR ADICIÓN 3]]+Tabla202376[[#This Row],[VALOR ADICIÓN 4]])</f>
        <v>0</v>
      </c>
      <c r="BO86" s="12"/>
      <c r="BP86" s="22">
        <v>45879</v>
      </c>
      <c r="BQ86" s="20">
        <f>Tabla202376[[#This Row],[VALOR INICIAL DEL CONTRATO]]+Tabla202376[[#This Row],[VALOR ADICIÓN 1]]+Tabla202376[[#This Row],[VALOR ADICIÓN 2]]+Tabla202376[[#This Row],[VALOR ADICIÓN 3]]++Tabla202376[[#This Row],[VALOR ADICIÓN 4]]</f>
        <v>31500000</v>
      </c>
      <c r="BR8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6" s="26"/>
      <c r="BT86" s="12"/>
      <c r="BU86" s="60" t="s">
        <v>1217</v>
      </c>
      <c r="BV86" s="60" t="s">
        <v>1218</v>
      </c>
      <c r="BW86" s="13" t="s">
        <v>122</v>
      </c>
    </row>
    <row r="87" spans="1:75" ht="27.75" customHeight="1" x14ac:dyDescent="0.2">
      <c r="A87" s="12">
        <v>2025</v>
      </c>
      <c r="B87" s="12" t="s">
        <v>456</v>
      </c>
      <c r="C87" s="13" t="str">
        <f ca="1">IF(Tabla202376[[#This Row],[FECHA DE TERMINACIÓN FINAL]]-TODAY()&gt;=15,"VIGENTE",IF(Tabla202376[[#This Row],[FECHA DE TERMINACIÓN FINAL]]-TODAY()&lt;0,"FINALIZADO",IF(Tabla202376[[#This Row],[FECHA DE TERMINACIÓN FINAL]]-TODAY()&lt;=15,"PROXIMO A VENCER")))</f>
        <v>FINALIZADO</v>
      </c>
      <c r="D87" s="12">
        <v>125187</v>
      </c>
      <c r="E87" s="22">
        <v>45646</v>
      </c>
      <c r="F87" s="12" t="s">
        <v>1219</v>
      </c>
      <c r="G87" s="12" t="s">
        <v>1220</v>
      </c>
      <c r="H87" s="41" t="s">
        <v>438</v>
      </c>
      <c r="I87" s="71" t="s">
        <v>1221</v>
      </c>
      <c r="J87" s="57">
        <v>80101600</v>
      </c>
      <c r="K87" s="57" t="s">
        <v>1222</v>
      </c>
      <c r="L87" s="57" t="s">
        <v>1223</v>
      </c>
      <c r="M87" s="12">
        <v>1098</v>
      </c>
      <c r="N87" s="22">
        <v>45694</v>
      </c>
      <c r="O87" s="12">
        <v>1094</v>
      </c>
      <c r="P87" s="22">
        <v>45699</v>
      </c>
      <c r="Q87" s="51" t="s">
        <v>80</v>
      </c>
      <c r="R87" s="13" t="s">
        <v>81</v>
      </c>
      <c r="S87" s="41" t="s">
        <v>82</v>
      </c>
      <c r="T87" s="13">
        <v>1</v>
      </c>
      <c r="U87" s="19" t="s">
        <v>1224</v>
      </c>
      <c r="V87" s="12" t="s">
        <v>83</v>
      </c>
      <c r="W87" s="12" t="s">
        <v>464</v>
      </c>
      <c r="X87" s="12" t="s">
        <v>439</v>
      </c>
      <c r="Y87" s="25">
        <v>52159153</v>
      </c>
      <c r="Z87" s="51" t="s">
        <v>145</v>
      </c>
      <c r="AA87" s="52">
        <v>74374329</v>
      </c>
      <c r="AB87" s="12" t="s">
        <v>87</v>
      </c>
      <c r="AC87" s="22">
        <v>45698</v>
      </c>
      <c r="AD87" s="29">
        <v>39600000</v>
      </c>
      <c r="AE87" s="22">
        <v>45699</v>
      </c>
      <c r="AF87" s="22">
        <v>45879</v>
      </c>
      <c r="AG87" s="12">
        <v>180</v>
      </c>
      <c r="AH87" s="12">
        <v>6</v>
      </c>
      <c r="AI87" s="29">
        <f>Tabla202376[[#This Row],[VALOR INICIAL DEL CONTRATO]] / Tabla202376[[#This Row],[PLAZO DE EJECUCIÓN MESES ]]</f>
        <v>6600000</v>
      </c>
      <c r="AJ87" s="12"/>
      <c r="AK87" s="12"/>
      <c r="AL87" s="12">
        <v>1</v>
      </c>
      <c r="AM87" s="12">
        <v>1</v>
      </c>
      <c r="AN87" s="12"/>
      <c r="AO87" s="31">
        <v>19800000</v>
      </c>
      <c r="AP87" s="12">
        <v>90</v>
      </c>
      <c r="AQ87" s="12">
        <v>1354</v>
      </c>
      <c r="AR87" s="22">
        <v>45861</v>
      </c>
      <c r="AS87" s="15">
        <v>1506</v>
      </c>
      <c r="AT87" s="18">
        <v>45869</v>
      </c>
      <c r="AU87" s="12"/>
      <c r="AV87" s="12"/>
      <c r="AW87" s="12"/>
      <c r="AX87" s="12"/>
      <c r="AY87" s="12"/>
      <c r="AZ87" s="12"/>
      <c r="BA87" s="12"/>
      <c r="BB87" s="12"/>
      <c r="BC87" s="12"/>
      <c r="BD87" s="12"/>
      <c r="BE87" s="12"/>
      <c r="BF87" s="12"/>
      <c r="BG87" s="12"/>
      <c r="BH87" s="12"/>
      <c r="BI87" s="12"/>
      <c r="BJ87" s="12"/>
      <c r="BK87" s="12"/>
      <c r="BL87" s="12"/>
      <c r="BM87" s="12">
        <f>Tabla202376[[#This Row],[DÍAS PRORROGA 1]]+Tabla202376[[#This Row],[DÍAS PRORROGA  2]]+Tabla202376[[#This Row],[DÍAS PRORROGA 3]]++Tabla202376[[#This Row],[DÍAS PRORROGA 4]]</f>
        <v>90</v>
      </c>
      <c r="BN87" s="25">
        <f>IF(Tabla202376[[#This Row],[NUMERO TOTAL DE ADICIONES]]="NO",0,Tabla202376[[#This Row],[VALOR ADICIÓN 1]]+Tabla202376[[#This Row],[VALOR ADICIÓN 2]]+Tabla202376[[#This Row],[VALOR ADICIÓN 3]]+Tabla202376[[#This Row],[VALOR ADICIÓN 4]])</f>
        <v>19800000</v>
      </c>
      <c r="BO87" s="12"/>
      <c r="BP87" s="22">
        <v>45971</v>
      </c>
      <c r="BQ87" s="20">
        <f>Tabla202376[[#This Row],[VALOR INICIAL DEL CONTRATO]]+Tabla202376[[#This Row],[VALOR ADICIÓN 1]]+Tabla202376[[#This Row],[VALOR ADICIÓN 2]]+Tabla202376[[#This Row],[VALOR ADICIÓN 3]]++Tabla202376[[#This Row],[VALOR ADICIÓN 4]]</f>
        <v>59400000</v>
      </c>
      <c r="BR8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7" s="26"/>
      <c r="BT87" s="60" t="s">
        <v>1225</v>
      </c>
      <c r="BU87" s="60" t="s">
        <v>1226</v>
      </c>
      <c r="BV87" s="60" t="s">
        <v>1227</v>
      </c>
      <c r="BW87" s="13" t="s">
        <v>88</v>
      </c>
    </row>
    <row r="88" spans="1:75" ht="27.75" customHeight="1" x14ac:dyDescent="0.25">
      <c r="A88" s="12">
        <v>2025</v>
      </c>
      <c r="B88" s="12" t="s">
        <v>456</v>
      </c>
      <c r="C88" s="13" t="str">
        <f ca="1">IF(Tabla202376[[#This Row],[FECHA DE TERMINACIÓN FINAL]]-TODAY()&gt;=15,"VIGENTE",IF(Tabla202376[[#This Row],[FECHA DE TERMINACIÓN FINAL]]-TODAY()&lt;0,"FINALIZADO",IF(Tabla202376[[#This Row],[FECHA DE TERMINACIÓN FINAL]]-TODAY()&lt;=15,"PROXIMO A VENCER")))</f>
        <v>FINALIZADO</v>
      </c>
      <c r="D88" s="12">
        <v>127517</v>
      </c>
      <c r="E88" s="22">
        <v>45670</v>
      </c>
      <c r="F88" s="13" t="s">
        <v>1228</v>
      </c>
      <c r="G88" s="12" t="s">
        <v>1229</v>
      </c>
      <c r="H88" s="41" t="s">
        <v>1230</v>
      </c>
      <c r="I88" s="64" t="s">
        <v>1231</v>
      </c>
      <c r="J88" s="51">
        <v>80101600</v>
      </c>
      <c r="K88" s="51" t="s">
        <v>1232</v>
      </c>
      <c r="L88" s="51" t="s">
        <v>1233</v>
      </c>
      <c r="M88" s="12">
        <v>1071</v>
      </c>
      <c r="N88" s="22">
        <v>45687</v>
      </c>
      <c r="O88" s="12">
        <v>1113</v>
      </c>
      <c r="P88" s="22">
        <v>45700</v>
      </c>
      <c r="Q88" s="51" t="s">
        <v>201</v>
      </c>
      <c r="R88" s="13" t="s">
        <v>81</v>
      </c>
      <c r="S88" s="41" t="s">
        <v>98</v>
      </c>
      <c r="T88" s="13">
        <v>1</v>
      </c>
      <c r="U88" s="19" t="s">
        <v>1234</v>
      </c>
      <c r="V88" s="12" t="s">
        <v>83</v>
      </c>
      <c r="W88" s="12" t="s">
        <v>464</v>
      </c>
      <c r="X88" s="41" t="s">
        <v>204</v>
      </c>
      <c r="Y88" s="12">
        <v>80028388</v>
      </c>
      <c r="Z88" s="51" t="s">
        <v>203</v>
      </c>
      <c r="AA88" s="52">
        <v>88278276</v>
      </c>
      <c r="AB88" s="12" t="s">
        <v>87</v>
      </c>
      <c r="AC88" s="22">
        <v>45696</v>
      </c>
      <c r="AD88" s="29">
        <v>27480000</v>
      </c>
      <c r="AE88" s="22">
        <v>45701</v>
      </c>
      <c r="AF88" s="22">
        <v>45881</v>
      </c>
      <c r="AG88" s="12">
        <v>180</v>
      </c>
      <c r="AH88" s="12">
        <v>6</v>
      </c>
      <c r="AI88" s="29">
        <f>Tabla202376[[#This Row],[VALOR INICIAL DEL CONTRATO]] / Tabla202376[[#This Row],[PLAZO DE EJECUCIÓN MESES ]]</f>
        <v>4580000</v>
      </c>
      <c r="AJ88" s="12"/>
      <c r="AK88" s="12"/>
      <c r="AL88" s="12"/>
      <c r="AM88" s="12"/>
      <c r="AN88" s="12"/>
      <c r="AO88" s="31"/>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f>Tabla202376[[#This Row],[DÍAS PRORROGA 1]]+Tabla202376[[#This Row],[DÍAS PRORROGA  2]]+Tabla202376[[#This Row],[DÍAS PRORROGA 3]]++Tabla202376[[#This Row],[DÍAS PRORROGA 4]]</f>
        <v>0</v>
      </c>
      <c r="BN88" s="25">
        <f>IF(Tabla202376[[#This Row],[NUMERO TOTAL DE ADICIONES]]="NO",0,Tabla202376[[#This Row],[VALOR ADICIÓN 1]]+Tabla202376[[#This Row],[VALOR ADICIÓN 2]]+Tabla202376[[#This Row],[VALOR ADICIÓN 3]]+Tabla202376[[#This Row],[VALOR ADICIÓN 4]])</f>
        <v>0</v>
      </c>
      <c r="BO88" s="12"/>
      <c r="BP88" s="22">
        <v>45881</v>
      </c>
      <c r="BQ88" s="20">
        <f>Tabla202376[[#This Row],[VALOR INICIAL DEL CONTRATO]]+Tabla202376[[#This Row],[VALOR ADICIÓN 1]]+Tabla202376[[#This Row],[VALOR ADICIÓN 2]]+Tabla202376[[#This Row],[VALOR ADICIÓN 3]]++Tabla202376[[#This Row],[VALOR ADICIÓN 4]]</f>
        <v>27480000</v>
      </c>
      <c r="BR8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8" s="26"/>
      <c r="BT88" s="12"/>
      <c r="BU88" s="60" t="s">
        <v>1235</v>
      </c>
      <c r="BV88" s="60" t="s">
        <v>1236</v>
      </c>
      <c r="BW88" s="13" t="s">
        <v>1237</v>
      </c>
    </row>
    <row r="89" spans="1:75" ht="27.75" customHeight="1" x14ac:dyDescent="0.25">
      <c r="A89" s="12">
        <v>2025</v>
      </c>
      <c r="B89" s="12" t="s">
        <v>456</v>
      </c>
      <c r="C89" s="13" t="str">
        <f ca="1">IF(Tabla202376[[#This Row],[FECHA DE TERMINACIÓN FINAL]]-TODAY()&gt;=15,"VIGENTE",IF(Tabla202376[[#This Row],[FECHA DE TERMINACIÓN FINAL]]-TODAY()&lt;0,"FINALIZADO",IF(Tabla202376[[#This Row],[FECHA DE TERMINACIÓN FINAL]]-TODAY()&lt;=15,"PROXIMO A VENCER")))</f>
        <v>FINALIZADO</v>
      </c>
      <c r="D89" s="12">
        <v>125190</v>
      </c>
      <c r="E89" s="22">
        <v>45646</v>
      </c>
      <c r="F89" s="15" t="s">
        <v>1238</v>
      </c>
      <c r="G89" s="12" t="s">
        <v>1239</v>
      </c>
      <c r="H89" s="41" t="s">
        <v>1240</v>
      </c>
      <c r="I89" s="64" t="s">
        <v>1241</v>
      </c>
      <c r="J89" s="57">
        <v>80111600</v>
      </c>
      <c r="K89" s="57" t="s">
        <v>1242</v>
      </c>
      <c r="L89" s="57" t="s">
        <v>1243</v>
      </c>
      <c r="M89" s="12">
        <v>1077</v>
      </c>
      <c r="N89" s="22">
        <v>45687</v>
      </c>
      <c r="O89" s="12">
        <v>1105</v>
      </c>
      <c r="P89" s="22">
        <v>45699</v>
      </c>
      <c r="Q89" s="51" t="s">
        <v>80</v>
      </c>
      <c r="R89" s="13" t="s">
        <v>81</v>
      </c>
      <c r="S89" s="41" t="s">
        <v>82</v>
      </c>
      <c r="T89" s="13">
        <v>1</v>
      </c>
      <c r="U89" s="19" t="s">
        <v>1244</v>
      </c>
      <c r="V89" s="12" t="s">
        <v>83</v>
      </c>
      <c r="W89" s="12" t="s">
        <v>464</v>
      </c>
      <c r="X89" s="13" t="s">
        <v>188</v>
      </c>
      <c r="Y89" s="13" t="s">
        <v>1245</v>
      </c>
      <c r="Z89" s="51" t="s">
        <v>85</v>
      </c>
      <c r="AA89" s="49">
        <v>1033758656</v>
      </c>
      <c r="AB89" s="12" t="s">
        <v>87</v>
      </c>
      <c r="AC89" s="22">
        <v>45698</v>
      </c>
      <c r="AD89" s="29">
        <v>36000000</v>
      </c>
      <c r="AE89" s="22">
        <v>45702</v>
      </c>
      <c r="AF89" s="22">
        <v>45882</v>
      </c>
      <c r="AG89" s="12">
        <v>180</v>
      </c>
      <c r="AH89" s="12">
        <v>6</v>
      </c>
      <c r="AI89" s="29">
        <f>Tabla202376[[#This Row],[VALOR INICIAL DEL CONTRATO]] / Tabla202376[[#This Row],[PLAZO DE EJECUCIÓN MESES ]]</f>
        <v>6000000</v>
      </c>
      <c r="AJ89" s="12"/>
      <c r="AK89" s="12"/>
      <c r="AL89" s="12">
        <v>1</v>
      </c>
      <c r="AM89" s="12">
        <v>1</v>
      </c>
      <c r="AN89" s="12"/>
      <c r="AO89" s="31">
        <v>18000000</v>
      </c>
      <c r="AP89" s="12">
        <v>90</v>
      </c>
      <c r="AQ89" s="12">
        <v>1392</v>
      </c>
      <c r="AR89" s="22">
        <v>45862</v>
      </c>
      <c r="AS89" s="15">
        <v>1447</v>
      </c>
      <c r="AT89" s="18">
        <v>45866</v>
      </c>
      <c r="AU89" s="12"/>
      <c r="AV89" s="12"/>
      <c r="AW89" s="12"/>
      <c r="AX89" s="12"/>
      <c r="AY89" s="12"/>
      <c r="AZ89" s="12"/>
      <c r="BA89" s="12"/>
      <c r="BB89" s="12"/>
      <c r="BC89" s="12"/>
      <c r="BD89" s="12"/>
      <c r="BE89" s="12"/>
      <c r="BF89" s="12"/>
      <c r="BG89" s="12"/>
      <c r="BH89" s="12"/>
      <c r="BI89" s="12"/>
      <c r="BJ89" s="12"/>
      <c r="BK89" s="12"/>
      <c r="BL89" s="12"/>
      <c r="BM89" s="12">
        <f>Tabla202376[[#This Row],[DÍAS PRORROGA 1]]+Tabla202376[[#This Row],[DÍAS PRORROGA  2]]+Tabla202376[[#This Row],[DÍAS PRORROGA 3]]++Tabla202376[[#This Row],[DÍAS PRORROGA 4]]</f>
        <v>90</v>
      </c>
      <c r="BN89" s="25">
        <f>IF(Tabla202376[[#This Row],[NUMERO TOTAL DE ADICIONES]]="NO",0,Tabla202376[[#This Row],[VALOR ADICIÓN 1]]+Tabla202376[[#This Row],[VALOR ADICIÓN 2]]+Tabla202376[[#This Row],[VALOR ADICIÓN 3]]+Tabla202376[[#This Row],[VALOR ADICIÓN 4]])</f>
        <v>18000000</v>
      </c>
      <c r="BO89" s="12"/>
      <c r="BP89" s="22">
        <v>45974</v>
      </c>
      <c r="BQ89" s="20">
        <f>Tabla202376[[#This Row],[VALOR INICIAL DEL CONTRATO]]+Tabla202376[[#This Row],[VALOR ADICIÓN 1]]+Tabla202376[[#This Row],[VALOR ADICIÓN 2]]+Tabla202376[[#This Row],[VALOR ADICIÓN 3]]++Tabla202376[[#This Row],[VALOR ADICIÓN 4]]</f>
        <v>54000000</v>
      </c>
      <c r="BR8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89" s="26"/>
      <c r="BT89" s="13" t="s">
        <v>1246</v>
      </c>
      <c r="BU89" s="13" t="s">
        <v>1247</v>
      </c>
      <c r="BV89" s="13" t="s">
        <v>1248</v>
      </c>
      <c r="BW89" s="13" t="s">
        <v>88</v>
      </c>
    </row>
    <row r="90" spans="1:75" ht="27.75" customHeight="1" x14ac:dyDescent="0.2">
      <c r="A90" s="12">
        <v>2025</v>
      </c>
      <c r="B90" s="12" t="s">
        <v>456</v>
      </c>
      <c r="C90" s="13" t="str">
        <f ca="1">IF(Tabla202376[[#This Row],[FECHA DE TERMINACIÓN FINAL]]-TODAY()&gt;=15,"VIGENTE",IF(Tabla202376[[#This Row],[FECHA DE TERMINACIÓN FINAL]]-TODAY()&lt;0,"FINALIZADO",IF(Tabla202376[[#This Row],[FECHA DE TERMINACIÓN FINAL]]-TODAY()&lt;=15,"PROXIMO A VENCER")))</f>
        <v>FINALIZADO</v>
      </c>
      <c r="D90" s="12">
        <v>127543</v>
      </c>
      <c r="E90" s="22">
        <v>45670</v>
      </c>
      <c r="F90" s="15" t="s">
        <v>1249</v>
      </c>
      <c r="G90" s="12" t="s">
        <v>1250</v>
      </c>
      <c r="H90" s="41" t="s">
        <v>202</v>
      </c>
      <c r="I90" s="71" t="s">
        <v>1251</v>
      </c>
      <c r="J90" s="51">
        <v>80101600</v>
      </c>
      <c r="K90" s="51" t="s">
        <v>1252</v>
      </c>
      <c r="L90" s="51" t="s">
        <v>1253</v>
      </c>
      <c r="M90" s="12">
        <v>1103</v>
      </c>
      <c r="N90" s="22">
        <v>45694</v>
      </c>
      <c r="O90" s="12">
        <v>1110</v>
      </c>
      <c r="P90" s="22">
        <v>45699</v>
      </c>
      <c r="Q90" s="51" t="s">
        <v>1254</v>
      </c>
      <c r="R90" s="13" t="s">
        <v>81</v>
      </c>
      <c r="S90" s="41" t="s">
        <v>82</v>
      </c>
      <c r="T90" s="13">
        <v>1</v>
      </c>
      <c r="U90" s="13" t="s">
        <v>1255</v>
      </c>
      <c r="V90" s="12" t="s">
        <v>83</v>
      </c>
      <c r="W90" s="12" t="s">
        <v>83</v>
      </c>
      <c r="X90" s="12" t="s">
        <v>256</v>
      </c>
      <c r="Y90" s="12">
        <v>53167430</v>
      </c>
      <c r="Z90" s="38" t="s">
        <v>126</v>
      </c>
      <c r="AA90" s="38">
        <v>79486884</v>
      </c>
      <c r="AB90" s="12" t="s">
        <v>87</v>
      </c>
      <c r="AC90" s="22">
        <v>45698</v>
      </c>
      <c r="AD90" s="29">
        <v>47250000</v>
      </c>
      <c r="AE90" s="22">
        <v>45705</v>
      </c>
      <c r="AF90" s="22">
        <v>45885</v>
      </c>
      <c r="AG90" s="12">
        <v>180</v>
      </c>
      <c r="AH90" s="12">
        <v>6</v>
      </c>
      <c r="AI90" s="29">
        <f>Tabla202376[[#This Row],[VALOR INICIAL DEL CONTRATO]] / Tabla202376[[#This Row],[PLAZO DE EJECUCIÓN MESES ]]</f>
        <v>7875000</v>
      </c>
      <c r="AJ90" s="12"/>
      <c r="AK90" s="12"/>
      <c r="AL90" s="12">
        <v>1</v>
      </c>
      <c r="AM90" s="12">
        <v>1</v>
      </c>
      <c r="AN90" s="12"/>
      <c r="AO90" s="31">
        <v>23625000</v>
      </c>
      <c r="AP90" s="12">
        <v>90</v>
      </c>
      <c r="AQ90" s="12">
        <v>1405</v>
      </c>
      <c r="AR90" s="22">
        <v>45863</v>
      </c>
      <c r="AS90" s="15">
        <v>1470</v>
      </c>
      <c r="AT90" s="18">
        <v>45868</v>
      </c>
      <c r="AU90" s="12"/>
      <c r="AV90" s="12"/>
      <c r="AW90" s="12"/>
      <c r="AX90" s="12"/>
      <c r="AY90" s="12"/>
      <c r="AZ90" s="12"/>
      <c r="BA90" s="12"/>
      <c r="BB90" s="12"/>
      <c r="BC90" s="12"/>
      <c r="BD90" s="12"/>
      <c r="BE90" s="12"/>
      <c r="BF90" s="12"/>
      <c r="BG90" s="12"/>
      <c r="BH90" s="12"/>
      <c r="BI90" s="12"/>
      <c r="BJ90" s="12"/>
      <c r="BK90" s="12"/>
      <c r="BL90" s="12"/>
      <c r="BM90" s="12">
        <f>Tabla202376[[#This Row],[DÍAS PRORROGA 1]]+Tabla202376[[#This Row],[DÍAS PRORROGA  2]]+Tabla202376[[#This Row],[DÍAS PRORROGA 3]]++Tabla202376[[#This Row],[DÍAS PRORROGA 4]]</f>
        <v>90</v>
      </c>
      <c r="BN90" s="25">
        <f>IF(Tabla202376[[#This Row],[NUMERO TOTAL DE ADICIONES]]="NO",0,Tabla202376[[#This Row],[VALOR ADICIÓN 1]]+Tabla202376[[#This Row],[VALOR ADICIÓN 2]]+Tabla202376[[#This Row],[VALOR ADICIÓN 3]]+Tabla202376[[#This Row],[VALOR ADICIÓN 4]])</f>
        <v>23625000</v>
      </c>
      <c r="BO90" s="12"/>
      <c r="BP90" s="22">
        <v>45977</v>
      </c>
      <c r="BQ90" s="20">
        <f>Tabla202376[[#This Row],[VALOR INICIAL DEL CONTRATO]]+Tabla202376[[#This Row],[VALOR ADICIÓN 1]]+Tabla202376[[#This Row],[VALOR ADICIÓN 2]]+Tabla202376[[#This Row],[VALOR ADICIÓN 3]]++Tabla202376[[#This Row],[VALOR ADICIÓN 4]]</f>
        <v>70875000</v>
      </c>
      <c r="BR9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0" s="26"/>
      <c r="BT90" s="13" t="s">
        <v>1256</v>
      </c>
      <c r="BU90" s="13" t="s">
        <v>1257</v>
      </c>
      <c r="BV90" s="13" t="s">
        <v>1258</v>
      </c>
      <c r="BW90" s="13" t="s">
        <v>1259</v>
      </c>
    </row>
    <row r="91" spans="1:75" ht="27.75" customHeight="1" x14ac:dyDescent="0.25">
      <c r="A91" s="12">
        <v>2025</v>
      </c>
      <c r="B91" s="12" t="s">
        <v>456</v>
      </c>
      <c r="C91" s="13" t="str">
        <f ca="1">IF(Tabla202376[[#This Row],[FECHA DE TERMINACIÓN FINAL]]-TODAY()&gt;=15,"VIGENTE",IF(Tabla202376[[#This Row],[FECHA DE TERMINACIÓN FINAL]]-TODAY()&lt;0,"FINALIZADO",IF(Tabla202376[[#This Row],[FECHA DE TERMINACIÓN FINAL]]-TODAY()&lt;=15,"PROXIMO A VENCER")))</f>
        <v>FINALIZADO</v>
      </c>
      <c r="D91" s="12">
        <v>130324</v>
      </c>
      <c r="E91" s="22">
        <v>45694</v>
      </c>
      <c r="F91" s="15" t="s">
        <v>1260</v>
      </c>
      <c r="G91" s="12" t="s">
        <v>1261</v>
      </c>
      <c r="H91" s="41" t="s">
        <v>1262</v>
      </c>
      <c r="I91" s="64" t="s">
        <v>1263</v>
      </c>
      <c r="J91" s="51">
        <v>80101600</v>
      </c>
      <c r="K91" s="51" t="s">
        <v>1264</v>
      </c>
      <c r="L91" s="51" t="s">
        <v>1265</v>
      </c>
      <c r="M91" s="12">
        <v>1161</v>
      </c>
      <c r="N91" s="22">
        <v>45700</v>
      </c>
      <c r="O91" s="12">
        <v>1148</v>
      </c>
      <c r="P91" s="22">
        <v>45706</v>
      </c>
      <c r="Q91" s="51" t="s">
        <v>227</v>
      </c>
      <c r="R91" s="13" t="s">
        <v>81</v>
      </c>
      <c r="S91" s="41" t="s">
        <v>98</v>
      </c>
      <c r="T91" s="13">
        <v>1</v>
      </c>
      <c r="U91" s="13" t="s">
        <v>1266</v>
      </c>
      <c r="V91" s="12" t="s">
        <v>83</v>
      </c>
      <c r="W91" s="12" t="s">
        <v>464</v>
      </c>
      <c r="X91" s="41" t="s">
        <v>1148</v>
      </c>
      <c r="Y91" s="12">
        <v>1032472770</v>
      </c>
      <c r="Z91" s="13" t="s">
        <v>229</v>
      </c>
      <c r="AA91" s="12">
        <v>1026262117</v>
      </c>
      <c r="AB91" s="12" t="s">
        <v>87</v>
      </c>
      <c r="AC91" s="22">
        <v>45702</v>
      </c>
      <c r="AD91" s="29">
        <v>24000000</v>
      </c>
      <c r="AE91" s="22">
        <v>45707</v>
      </c>
      <c r="AF91" s="22">
        <v>45887</v>
      </c>
      <c r="AG91" s="12">
        <v>180</v>
      </c>
      <c r="AH91" s="12">
        <v>6</v>
      </c>
      <c r="AI91" s="29">
        <f>Tabla202376[[#This Row],[VALOR INICIAL DEL CONTRATO]] / Tabla202376[[#This Row],[PLAZO DE EJECUCIÓN MESES ]]</f>
        <v>4000000</v>
      </c>
      <c r="AJ91" s="12"/>
      <c r="AK91" s="12"/>
      <c r="AL91" s="12">
        <v>1</v>
      </c>
      <c r="AM91" s="12">
        <v>1</v>
      </c>
      <c r="AN91" s="12"/>
      <c r="AO91" s="31">
        <v>12000000</v>
      </c>
      <c r="AP91" s="12">
        <v>90</v>
      </c>
      <c r="AQ91" s="12">
        <v>1328</v>
      </c>
      <c r="AR91" s="22">
        <v>45861</v>
      </c>
      <c r="AS91" s="15">
        <v>1437</v>
      </c>
      <c r="AT91" s="18">
        <v>45866</v>
      </c>
      <c r="AU91" s="12"/>
      <c r="AV91" s="12"/>
      <c r="AW91" s="12"/>
      <c r="AX91" s="12"/>
      <c r="AY91" s="12"/>
      <c r="AZ91" s="12"/>
      <c r="BA91" s="12"/>
      <c r="BB91" s="12"/>
      <c r="BC91" s="12"/>
      <c r="BD91" s="12"/>
      <c r="BE91" s="12"/>
      <c r="BF91" s="12"/>
      <c r="BG91" s="12"/>
      <c r="BH91" s="12"/>
      <c r="BI91" s="12"/>
      <c r="BJ91" s="12"/>
      <c r="BK91" s="12"/>
      <c r="BL91" s="12"/>
      <c r="BM91" s="12">
        <f>Tabla202376[[#This Row],[DÍAS PRORROGA 1]]+Tabla202376[[#This Row],[DÍAS PRORROGA  2]]+Tabla202376[[#This Row],[DÍAS PRORROGA 3]]++Tabla202376[[#This Row],[DÍAS PRORROGA 4]]</f>
        <v>90</v>
      </c>
      <c r="BN91" s="25">
        <f>IF(Tabla202376[[#This Row],[NUMERO TOTAL DE ADICIONES]]="NO",0,Tabla202376[[#This Row],[VALOR ADICIÓN 1]]+Tabla202376[[#This Row],[VALOR ADICIÓN 2]]+Tabla202376[[#This Row],[VALOR ADICIÓN 3]]+Tabla202376[[#This Row],[VALOR ADICIÓN 4]])</f>
        <v>12000000</v>
      </c>
      <c r="BO91" s="12"/>
      <c r="BP91" s="22">
        <v>45979</v>
      </c>
      <c r="BQ91" s="20">
        <f>Tabla202376[[#This Row],[VALOR INICIAL DEL CONTRATO]]+Tabla202376[[#This Row],[VALOR ADICIÓN 1]]+Tabla202376[[#This Row],[VALOR ADICIÓN 2]]+Tabla202376[[#This Row],[VALOR ADICIÓN 3]]++Tabla202376[[#This Row],[VALOR ADICIÓN 4]]</f>
        <v>36000000</v>
      </c>
      <c r="BR9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1" s="26"/>
      <c r="BT91" s="13" t="s">
        <v>1267</v>
      </c>
      <c r="BU91" s="13" t="s">
        <v>1268</v>
      </c>
      <c r="BV91" s="13" t="s">
        <v>1269</v>
      </c>
      <c r="BW91" s="13" t="s">
        <v>148</v>
      </c>
    </row>
    <row r="92" spans="1:75" ht="27.75" customHeight="1" x14ac:dyDescent="0.2">
      <c r="A92" s="12">
        <v>2025</v>
      </c>
      <c r="B92" s="12" t="s">
        <v>456</v>
      </c>
      <c r="C92" s="13" t="str">
        <f ca="1">IF(Tabla202376[[#This Row],[FECHA DE TERMINACIÓN FINAL]]-TODAY()&gt;=15,"VIGENTE",IF(Tabla202376[[#This Row],[FECHA DE TERMINACIÓN FINAL]]-TODAY()&lt;0,"FINALIZADO",IF(Tabla202376[[#This Row],[FECHA DE TERMINACIÓN FINAL]]-TODAY()&lt;=15,"PROXIMO A VENCER")))</f>
        <v>FINALIZADO</v>
      </c>
      <c r="D92" s="12">
        <v>128672</v>
      </c>
      <c r="E92" s="22">
        <v>45678</v>
      </c>
      <c r="F92" s="40" t="s">
        <v>736</v>
      </c>
      <c r="G92" s="13" t="s">
        <v>1270</v>
      </c>
      <c r="H92" s="41" t="s">
        <v>1271</v>
      </c>
      <c r="I92" s="59" t="s">
        <v>739</v>
      </c>
      <c r="J92" s="51">
        <v>80101500</v>
      </c>
      <c r="K92" s="51" t="s">
        <v>740</v>
      </c>
      <c r="L92" s="51" t="s">
        <v>1272</v>
      </c>
      <c r="M92" s="49">
        <v>1052</v>
      </c>
      <c r="N92" s="50">
        <v>45685</v>
      </c>
      <c r="O92" s="49">
        <v>1109</v>
      </c>
      <c r="P92" s="50">
        <v>45699</v>
      </c>
      <c r="Q92" s="51" t="s">
        <v>201</v>
      </c>
      <c r="R92" s="13" t="s">
        <v>81</v>
      </c>
      <c r="S92" s="41" t="s">
        <v>98</v>
      </c>
      <c r="T92" s="13">
        <v>1</v>
      </c>
      <c r="U92" s="66" t="s">
        <v>742</v>
      </c>
      <c r="V92" s="12" t="s">
        <v>83</v>
      </c>
      <c r="W92" s="12" t="s">
        <v>83</v>
      </c>
      <c r="X92" s="12" t="s">
        <v>256</v>
      </c>
      <c r="Y92" s="13" t="s">
        <v>1273</v>
      </c>
      <c r="Z92" s="51" t="s">
        <v>664</v>
      </c>
      <c r="AA92" s="52">
        <v>1019076136</v>
      </c>
      <c r="AB92" s="12" t="s">
        <v>87</v>
      </c>
      <c r="AC92" s="22">
        <v>45698</v>
      </c>
      <c r="AD92" s="29">
        <v>31800000</v>
      </c>
      <c r="AE92" s="22">
        <v>45700</v>
      </c>
      <c r="AF92" s="22">
        <v>45880</v>
      </c>
      <c r="AG92" s="12">
        <v>180</v>
      </c>
      <c r="AH92" s="12">
        <v>6</v>
      </c>
      <c r="AI92" s="29">
        <f>Tabla202376[[#This Row],[VALOR INICIAL DEL CONTRATO]] / Tabla202376[[#This Row],[PLAZO DE EJECUCIÓN MESES ]]</f>
        <v>5300000</v>
      </c>
      <c r="AJ92" s="12"/>
      <c r="AK92" s="12"/>
      <c r="AL92" s="12">
        <v>1</v>
      </c>
      <c r="AM92" s="12">
        <v>1</v>
      </c>
      <c r="AN92" s="12"/>
      <c r="AO92" s="31">
        <v>15900000</v>
      </c>
      <c r="AP92" s="12">
        <v>90</v>
      </c>
      <c r="AQ92" s="12">
        <v>1377</v>
      </c>
      <c r="AR92" s="22">
        <v>45861</v>
      </c>
      <c r="AS92" s="15">
        <v>1495</v>
      </c>
      <c r="AT92" s="18">
        <v>45869</v>
      </c>
      <c r="AU92" s="12"/>
      <c r="AV92" s="12"/>
      <c r="AW92" s="12"/>
      <c r="AX92" s="12"/>
      <c r="AY92" s="12"/>
      <c r="AZ92" s="12"/>
      <c r="BA92" s="12"/>
      <c r="BB92" s="12"/>
      <c r="BC92" s="12"/>
      <c r="BD92" s="12"/>
      <c r="BE92" s="12"/>
      <c r="BF92" s="12"/>
      <c r="BG92" s="12"/>
      <c r="BH92" s="12"/>
      <c r="BI92" s="12"/>
      <c r="BJ92" s="12"/>
      <c r="BK92" s="12"/>
      <c r="BL92" s="12"/>
      <c r="BM92" s="12">
        <f>Tabla202376[[#This Row],[DÍAS PRORROGA 1]]+Tabla202376[[#This Row],[DÍAS PRORROGA  2]]+Tabla202376[[#This Row],[DÍAS PRORROGA 3]]++Tabla202376[[#This Row],[DÍAS PRORROGA 4]]</f>
        <v>90</v>
      </c>
      <c r="BN92" s="25">
        <f>IF(Tabla202376[[#This Row],[NUMERO TOTAL DE ADICIONES]]="NO",0,Tabla202376[[#This Row],[VALOR ADICIÓN 1]]+Tabla202376[[#This Row],[VALOR ADICIÓN 2]]+Tabla202376[[#This Row],[VALOR ADICIÓN 3]]+Tabla202376[[#This Row],[VALOR ADICIÓN 4]])</f>
        <v>15900000</v>
      </c>
      <c r="BO92" s="12"/>
      <c r="BP92" s="22">
        <v>45972</v>
      </c>
      <c r="BQ92" s="20">
        <f>Tabla202376[[#This Row],[VALOR INICIAL DEL CONTRATO]]+Tabla202376[[#This Row],[VALOR ADICIÓN 1]]+Tabla202376[[#This Row],[VALOR ADICIÓN 2]]+Tabla202376[[#This Row],[VALOR ADICIÓN 3]]++Tabla202376[[#This Row],[VALOR ADICIÓN 4]]</f>
        <v>47700000</v>
      </c>
      <c r="BR9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2" s="26"/>
      <c r="BT92" s="13" t="s">
        <v>1274</v>
      </c>
      <c r="BU92" s="41" t="s">
        <v>745</v>
      </c>
      <c r="BV92" s="41" t="s">
        <v>746</v>
      </c>
      <c r="BW92" s="41" t="s">
        <v>122</v>
      </c>
    </row>
    <row r="93" spans="1:75" ht="27.75" customHeight="1" x14ac:dyDescent="0.2">
      <c r="A93" s="12">
        <v>2025</v>
      </c>
      <c r="B93" s="12" t="s">
        <v>456</v>
      </c>
      <c r="C93" s="13" t="str">
        <f ca="1">IF(Tabla202376[[#This Row],[FECHA DE TERMINACIÓN FINAL]]-TODAY()&gt;=15,"VIGENTE",IF(Tabla202376[[#This Row],[FECHA DE TERMINACIÓN FINAL]]-TODAY()&lt;0,"FINALIZADO",IF(Tabla202376[[#This Row],[FECHA DE TERMINACIÓN FINAL]]-TODAY()&lt;=15,"PROXIMO A VENCER")))</f>
        <v>FINALIZADO</v>
      </c>
      <c r="D93" s="12">
        <v>127862</v>
      </c>
      <c r="E93" s="22">
        <v>45672</v>
      </c>
      <c r="F93" s="40" t="s">
        <v>1275</v>
      </c>
      <c r="G93" s="12" t="s">
        <v>1276</v>
      </c>
      <c r="H93" s="13" t="s">
        <v>191</v>
      </c>
      <c r="I93" s="59" t="s">
        <v>1277</v>
      </c>
      <c r="J93" s="51">
        <v>80101600</v>
      </c>
      <c r="K93" s="51" t="s">
        <v>1278</v>
      </c>
      <c r="L93" s="51" t="s">
        <v>1279</v>
      </c>
      <c r="M93" s="12">
        <v>1113</v>
      </c>
      <c r="N93" s="22">
        <v>45695</v>
      </c>
      <c r="O93" s="12">
        <v>1107</v>
      </c>
      <c r="P93" s="50">
        <v>45699</v>
      </c>
      <c r="Q93" s="51" t="s">
        <v>157</v>
      </c>
      <c r="R93" s="13" t="s">
        <v>81</v>
      </c>
      <c r="S93" s="41" t="s">
        <v>98</v>
      </c>
      <c r="T93" s="13">
        <v>1</v>
      </c>
      <c r="U93" s="13" t="s">
        <v>240</v>
      </c>
      <c r="V93" s="12" t="s">
        <v>83</v>
      </c>
      <c r="W93" s="12" t="s">
        <v>83</v>
      </c>
      <c r="X93" s="12" t="s">
        <v>883</v>
      </c>
      <c r="Y93" s="12">
        <v>1022950442</v>
      </c>
      <c r="Z93" s="51" t="s">
        <v>884</v>
      </c>
      <c r="AA93" s="49">
        <v>1015473918</v>
      </c>
      <c r="AB93" s="12" t="s">
        <v>87</v>
      </c>
      <c r="AC93" s="22">
        <v>45699</v>
      </c>
      <c r="AD93" s="29">
        <v>17640000</v>
      </c>
      <c r="AE93" s="22">
        <v>45700</v>
      </c>
      <c r="AF93" s="22">
        <v>45880</v>
      </c>
      <c r="AG93" s="12">
        <v>180</v>
      </c>
      <c r="AH93" s="12">
        <v>6</v>
      </c>
      <c r="AI93" s="29">
        <f>Tabla202376[[#This Row],[VALOR INICIAL DEL CONTRATO]] / Tabla202376[[#This Row],[PLAZO DE EJECUCIÓN MESES ]]</f>
        <v>2940000</v>
      </c>
      <c r="AJ93" s="12"/>
      <c r="AK93" s="12"/>
      <c r="AL93" s="12">
        <v>1</v>
      </c>
      <c r="AM93" s="12">
        <v>1</v>
      </c>
      <c r="AN93" s="12"/>
      <c r="AO93" s="31">
        <v>8820000</v>
      </c>
      <c r="AP93" s="12">
        <v>90</v>
      </c>
      <c r="AQ93" s="12">
        <v>1378</v>
      </c>
      <c r="AR93" s="22">
        <v>45861</v>
      </c>
      <c r="AS93" s="15">
        <v>1443</v>
      </c>
      <c r="AT93" s="18">
        <v>45866</v>
      </c>
      <c r="AU93" s="12"/>
      <c r="AV93" s="12"/>
      <c r="AW93" s="12"/>
      <c r="AX93" s="12"/>
      <c r="AY93" s="12"/>
      <c r="AZ93" s="12"/>
      <c r="BA93" s="12"/>
      <c r="BB93" s="12"/>
      <c r="BC93" s="12"/>
      <c r="BD93" s="12"/>
      <c r="BE93" s="12"/>
      <c r="BF93" s="12"/>
      <c r="BG93" s="12"/>
      <c r="BH93" s="12"/>
      <c r="BI93" s="12"/>
      <c r="BJ93" s="12"/>
      <c r="BK93" s="12"/>
      <c r="BL93" s="12"/>
      <c r="BM93" s="12">
        <f>Tabla202376[[#This Row],[DÍAS PRORROGA 1]]+Tabla202376[[#This Row],[DÍAS PRORROGA  2]]+Tabla202376[[#This Row],[DÍAS PRORROGA 3]]++Tabla202376[[#This Row],[DÍAS PRORROGA 4]]</f>
        <v>90</v>
      </c>
      <c r="BN93" s="25">
        <f>IF(Tabla202376[[#This Row],[NUMERO TOTAL DE ADICIONES]]="NO",0,Tabla202376[[#This Row],[VALOR ADICIÓN 1]]+Tabla202376[[#This Row],[VALOR ADICIÓN 2]]+Tabla202376[[#This Row],[VALOR ADICIÓN 3]]+Tabla202376[[#This Row],[VALOR ADICIÓN 4]])</f>
        <v>8820000</v>
      </c>
      <c r="BO93" s="12"/>
      <c r="BP93" s="22">
        <v>45972</v>
      </c>
      <c r="BQ93" s="20">
        <f>Tabla202376[[#This Row],[VALOR INICIAL DEL CONTRATO]]+Tabla202376[[#This Row],[VALOR ADICIÓN 1]]+Tabla202376[[#This Row],[VALOR ADICIÓN 2]]+Tabla202376[[#This Row],[VALOR ADICIÓN 3]]++Tabla202376[[#This Row],[VALOR ADICIÓN 4]]</f>
        <v>26460000</v>
      </c>
      <c r="BR9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3" s="26"/>
      <c r="BT93" s="41" t="s">
        <v>1280</v>
      </c>
      <c r="BU93" s="41" t="s">
        <v>1281</v>
      </c>
      <c r="BV93" s="41" t="s">
        <v>1282</v>
      </c>
      <c r="BW93" s="13" t="s">
        <v>99</v>
      </c>
    </row>
    <row r="94" spans="1:75" ht="27.75" customHeight="1" x14ac:dyDescent="0.2">
      <c r="A94" s="12">
        <v>2025</v>
      </c>
      <c r="B94" s="12" t="s">
        <v>456</v>
      </c>
      <c r="C94" s="13" t="str">
        <f ca="1">IF(Tabla202376[[#This Row],[FECHA DE TERMINACIÓN FINAL]]-TODAY()&gt;=15,"VIGENTE",IF(Tabla202376[[#This Row],[FECHA DE TERMINACIÓN FINAL]]-TODAY()&lt;0,"FINALIZADO",IF(Tabla202376[[#This Row],[FECHA DE TERMINACIÓN FINAL]]-TODAY()&lt;=15,"PROXIMO A VENCER")))</f>
        <v>FINALIZADO</v>
      </c>
      <c r="D94" s="12">
        <v>126421</v>
      </c>
      <c r="E94" s="22">
        <v>45656</v>
      </c>
      <c r="F94" s="40" t="s">
        <v>1283</v>
      </c>
      <c r="G94" s="12" t="s">
        <v>1284</v>
      </c>
      <c r="H94" s="13" t="s">
        <v>1285</v>
      </c>
      <c r="I94" s="61" t="s">
        <v>1286</v>
      </c>
      <c r="J94" s="57">
        <v>80101600</v>
      </c>
      <c r="K94" s="57" t="s">
        <v>1287</v>
      </c>
      <c r="L94" s="57" t="s">
        <v>1288</v>
      </c>
      <c r="M94" s="12">
        <v>1035</v>
      </c>
      <c r="N94" s="22">
        <v>45684</v>
      </c>
      <c r="O94" s="12">
        <v>1116</v>
      </c>
      <c r="P94" s="22">
        <v>45700</v>
      </c>
      <c r="Q94" s="51" t="s">
        <v>201</v>
      </c>
      <c r="R94" s="13" t="s">
        <v>81</v>
      </c>
      <c r="S94" s="41" t="s">
        <v>82</v>
      </c>
      <c r="T94" s="13">
        <v>1</v>
      </c>
      <c r="U94" s="13" t="s">
        <v>1289</v>
      </c>
      <c r="V94" s="12" t="s">
        <v>83</v>
      </c>
      <c r="W94" s="12" t="s">
        <v>83</v>
      </c>
      <c r="X94" s="12" t="s">
        <v>256</v>
      </c>
      <c r="Y94" s="25">
        <v>1014182479</v>
      </c>
      <c r="Z94" s="13" t="s">
        <v>351</v>
      </c>
      <c r="AA94" s="68">
        <v>80056238</v>
      </c>
      <c r="AB94" s="12" t="s">
        <v>87</v>
      </c>
      <c r="AC94" s="22">
        <v>45698</v>
      </c>
      <c r="AD94" s="29">
        <v>59640000</v>
      </c>
      <c r="AE94" s="22">
        <v>45700</v>
      </c>
      <c r="AF94" s="22">
        <v>45941</v>
      </c>
      <c r="AG94" s="12">
        <v>240</v>
      </c>
      <c r="AH94" s="12">
        <v>8</v>
      </c>
      <c r="AI94" s="29">
        <f>Tabla202376[[#This Row],[VALOR INICIAL DEL CONTRATO]] / Tabla202376[[#This Row],[PLAZO DE EJECUCIÓN MESES ]]</f>
        <v>7455000</v>
      </c>
      <c r="AJ94" s="12"/>
      <c r="AK94" s="12"/>
      <c r="AL94" s="12"/>
      <c r="AM94" s="12"/>
      <c r="AN94" s="12"/>
      <c r="AO94" s="31"/>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f>Tabla202376[[#This Row],[DÍAS PRORROGA 1]]+Tabla202376[[#This Row],[DÍAS PRORROGA  2]]+Tabla202376[[#This Row],[DÍAS PRORROGA 3]]++Tabla202376[[#This Row],[DÍAS PRORROGA 4]]</f>
        <v>0</v>
      </c>
      <c r="BN94" s="25">
        <f>IF(Tabla202376[[#This Row],[NUMERO TOTAL DE ADICIONES]]="NO",0,Tabla202376[[#This Row],[VALOR ADICIÓN 1]]+Tabla202376[[#This Row],[VALOR ADICIÓN 2]]+Tabla202376[[#This Row],[VALOR ADICIÓN 3]]+Tabla202376[[#This Row],[VALOR ADICIÓN 4]])</f>
        <v>0</v>
      </c>
      <c r="BO94" s="12"/>
      <c r="BP94" s="22">
        <v>45941</v>
      </c>
      <c r="BQ94" s="20">
        <f>Tabla202376[[#This Row],[VALOR INICIAL DEL CONTRATO]]+Tabla202376[[#This Row],[VALOR ADICIÓN 1]]+Tabla202376[[#This Row],[VALOR ADICIÓN 2]]+Tabla202376[[#This Row],[VALOR ADICIÓN 3]]++Tabla202376[[#This Row],[VALOR ADICIÓN 4]]</f>
        <v>59640000</v>
      </c>
      <c r="BR9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4" s="26"/>
      <c r="BT94" s="12"/>
      <c r="BU94" s="41" t="s">
        <v>1290</v>
      </c>
      <c r="BV94" s="41" t="s">
        <v>1291</v>
      </c>
      <c r="BW94" s="13" t="s">
        <v>99</v>
      </c>
    </row>
    <row r="95" spans="1:75" ht="27.75" customHeight="1" x14ac:dyDescent="0.2">
      <c r="A95" s="12">
        <v>2025</v>
      </c>
      <c r="B95" s="12" t="s">
        <v>456</v>
      </c>
      <c r="C95" s="13" t="str">
        <f ca="1">IF(Tabla202376[[#This Row],[FECHA DE TERMINACIÓN FINAL]]-TODAY()&gt;=15,"VIGENTE",IF(Tabla202376[[#This Row],[FECHA DE TERMINACIÓN FINAL]]-TODAY()&lt;0,"FINALIZADO",IF(Tabla202376[[#This Row],[FECHA DE TERMINACIÓN FINAL]]-TODAY()&lt;=15,"PROXIMO A VENCER")))</f>
        <v>FINALIZADO</v>
      </c>
      <c r="D95" s="12">
        <v>127862</v>
      </c>
      <c r="E95" s="22">
        <v>45672</v>
      </c>
      <c r="F95" s="40" t="s">
        <v>1275</v>
      </c>
      <c r="G95" s="12" t="s">
        <v>1292</v>
      </c>
      <c r="H95" s="13" t="s">
        <v>251</v>
      </c>
      <c r="I95" s="61" t="s">
        <v>1277</v>
      </c>
      <c r="J95" s="51">
        <v>80101600</v>
      </c>
      <c r="K95" s="51" t="s">
        <v>1278</v>
      </c>
      <c r="L95" s="51" t="s">
        <v>1293</v>
      </c>
      <c r="M95" s="12">
        <v>1113</v>
      </c>
      <c r="N95" s="22">
        <v>45695</v>
      </c>
      <c r="O95" s="12">
        <v>1108</v>
      </c>
      <c r="P95" s="22">
        <v>45699</v>
      </c>
      <c r="Q95" s="51" t="s">
        <v>157</v>
      </c>
      <c r="R95" s="13" t="s">
        <v>81</v>
      </c>
      <c r="S95" s="41" t="s">
        <v>98</v>
      </c>
      <c r="T95" s="13">
        <v>1</v>
      </c>
      <c r="U95" s="13" t="s">
        <v>240</v>
      </c>
      <c r="V95" s="12" t="s">
        <v>83</v>
      </c>
      <c r="W95" s="12" t="s">
        <v>83</v>
      </c>
      <c r="X95" s="12" t="s">
        <v>883</v>
      </c>
      <c r="Y95" s="12">
        <v>1015472708</v>
      </c>
      <c r="Z95" s="51" t="s">
        <v>884</v>
      </c>
      <c r="AA95" s="49">
        <v>1015473918</v>
      </c>
      <c r="AB95" s="12" t="s">
        <v>87</v>
      </c>
      <c r="AC95" s="22">
        <v>45699</v>
      </c>
      <c r="AD95" s="29">
        <v>17640000</v>
      </c>
      <c r="AE95" s="22">
        <v>45700</v>
      </c>
      <c r="AF95" s="22">
        <v>45880</v>
      </c>
      <c r="AG95" s="12">
        <v>180</v>
      </c>
      <c r="AH95" s="12">
        <v>6</v>
      </c>
      <c r="AI95" s="29">
        <f>Tabla202376[[#This Row],[VALOR INICIAL DEL CONTRATO]] / Tabla202376[[#This Row],[PLAZO DE EJECUCIÓN MESES ]]</f>
        <v>2940000</v>
      </c>
      <c r="AJ95" s="12"/>
      <c r="AK95" s="12"/>
      <c r="AL95" s="12">
        <v>1</v>
      </c>
      <c r="AM95" s="12">
        <v>1</v>
      </c>
      <c r="AN95" s="12"/>
      <c r="AO95" s="31">
        <v>8820000</v>
      </c>
      <c r="AP95" s="12">
        <v>90</v>
      </c>
      <c r="AQ95" s="12">
        <v>1499</v>
      </c>
      <c r="AR95" s="22">
        <v>45868</v>
      </c>
      <c r="AS95" s="12">
        <v>1599</v>
      </c>
      <c r="AT95" s="22">
        <v>45882</v>
      </c>
      <c r="AU95" s="12"/>
      <c r="AV95" s="12"/>
      <c r="AW95" s="12"/>
      <c r="AX95" s="12"/>
      <c r="AY95" s="12"/>
      <c r="AZ95" s="12"/>
      <c r="BA95" s="12"/>
      <c r="BB95" s="12"/>
      <c r="BC95" s="12"/>
      <c r="BD95" s="12"/>
      <c r="BE95" s="12"/>
      <c r="BF95" s="12"/>
      <c r="BG95" s="12"/>
      <c r="BH95" s="12"/>
      <c r="BI95" s="12"/>
      <c r="BJ95" s="12"/>
      <c r="BK95" s="12"/>
      <c r="BL95" s="12"/>
      <c r="BM95" s="12">
        <f>Tabla202376[[#This Row],[DÍAS PRORROGA 1]]+Tabla202376[[#This Row],[DÍAS PRORROGA  2]]+Tabla202376[[#This Row],[DÍAS PRORROGA 3]]++Tabla202376[[#This Row],[DÍAS PRORROGA 4]]</f>
        <v>90</v>
      </c>
      <c r="BN95" s="25">
        <f>IF(Tabla202376[[#This Row],[NUMERO TOTAL DE ADICIONES]]="NO",0,Tabla202376[[#This Row],[VALOR ADICIÓN 1]]+Tabla202376[[#This Row],[VALOR ADICIÓN 2]]+Tabla202376[[#This Row],[VALOR ADICIÓN 3]]+Tabla202376[[#This Row],[VALOR ADICIÓN 4]])</f>
        <v>8820000</v>
      </c>
      <c r="BO95" s="12"/>
      <c r="BP95" s="22">
        <v>45972</v>
      </c>
      <c r="BQ95" s="20">
        <f>Tabla202376[[#This Row],[VALOR INICIAL DEL CONTRATO]]+Tabla202376[[#This Row],[VALOR ADICIÓN 1]]+Tabla202376[[#This Row],[VALOR ADICIÓN 2]]+Tabla202376[[#This Row],[VALOR ADICIÓN 3]]++Tabla202376[[#This Row],[VALOR ADICIÓN 4]]</f>
        <v>26460000</v>
      </c>
      <c r="BR9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5" s="26"/>
      <c r="BT95" s="41" t="s">
        <v>1294</v>
      </c>
      <c r="BU95" s="41" t="s">
        <v>1281</v>
      </c>
      <c r="BV95" s="41" t="s">
        <v>1282</v>
      </c>
      <c r="BW95" s="13" t="s">
        <v>99</v>
      </c>
    </row>
    <row r="96" spans="1:75" ht="27.75" customHeight="1" x14ac:dyDescent="0.2">
      <c r="A96" s="12">
        <v>2025</v>
      </c>
      <c r="B96" s="12" t="s">
        <v>456</v>
      </c>
      <c r="C96" s="13" t="str">
        <f ca="1">IF(Tabla202376[[#This Row],[FECHA DE TERMINACIÓN FINAL]]-TODAY()&gt;=15,"VIGENTE",IF(Tabla202376[[#This Row],[FECHA DE TERMINACIÓN FINAL]]-TODAY()&lt;0,"FINALIZADO",IF(Tabla202376[[#This Row],[FECHA DE TERMINACIÓN FINAL]]-TODAY()&lt;=15,"PROXIMO A VENCER")))</f>
        <v>FINALIZADO</v>
      </c>
      <c r="D96" s="12">
        <v>129492</v>
      </c>
      <c r="E96" s="22">
        <v>45686</v>
      </c>
      <c r="F96" s="40" t="s">
        <v>1295</v>
      </c>
      <c r="G96" s="12" t="s">
        <v>1296</v>
      </c>
      <c r="H96" s="41" t="s">
        <v>1297</v>
      </c>
      <c r="I96" s="59" t="s">
        <v>1298</v>
      </c>
      <c r="J96" s="57">
        <v>80101600</v>
      </c>
      <c r="K96" s="57" t="s">
        <v>1299</v>
      </c>
      <c r="L96" s="57" t="s">
        <v>1300</v>
      </c>
      <c r="M96" s="12">
        <v>1093</v>
      </c>
      <c r="N96" s="22">
        <v>45692</v>
      </c>
      <c r="O96" s="12">
        <v>1115</v>
      </c>
      <c r="P96" s="22">
        <v>45700</v>
      </c>
      <c r="Q96" s="51" t="s">
        <v>80</v>
      </c>
      <c r="R96" s="13" t="s">
        <v>81</v>
      </c>
      <c r="S96" s="41" t="s">
        <v>82</v>
      </c>
      <c r="T96" s="13">
        <v>1</v>
      </c>
      <c r="U96" s="13" t="s">
        <v>1301</v>
      </c>
      <c r="V96" s="12" t="s">
        <v>83</v>
      </c>
      <c r="W96" s="12" t="s">
        <v>464</v>
      </c>
      <c r="X96" s="12" t="s">
        <v>198</v>
      </c>
      <c r="Y96" s="25">
        <v>20686756</v>
      </c>
      <c r="Z96" s="41" t="s">
        <v>306</v>
      </c>
      <c r="AA96" s="40">
        <v>79632494</v>
      </c>
      <c r="AB96" s="12" t="s">
        <v>87</v>
      </c>
      <c r="AC96" s="22">
        <v>45699</v>
      </c>
      <c r="AD96" s="29">
        <v>30600000</v>
      </c>
      <c r="AE96" s="22">
        <v>45706</v>
      </c>
      <c r="AF96" s="22">
        <v>45886</v>
      </c>
      <c r="AG96" s="12">
        <v>180</v>
      </c>
      <c r="AH96" s="12">
        <v>6</v>
      </c>
      <c r="AI96" s="29">
        <f>Tabla202376[[#This Row],[VALOR INICIAL DEL CONTRATO]] / Tabla202376[[#This Row],[PLAZO DE EJECUCIÓN MESES ]]</f>
        <v>5100000</v>
      </c>
      <c r="AJ96" s="12"/>
      <c r="AK96" s="12"/>
      <c r="AL96" s="12"/>
      <c r="AM96" s="12"/>
      <c r="AN96" s="12"/>
      <c r="AO96" s="31"/>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f>Tabla202376[[#This Row],[DÍAS PRORROGA 1]]+Tabla202376[[#This Row],[DÍAS PRORROGA  2]]+Tabla202376[[#This Row],[DÍAS PRORROGA 3]]++Tabla202376[[#This Row],[DÍAS PRORROGA 4]]</f>
        <v>0</v>
      </c>
      <c r="BN96" s="25">
        <f>IF(Tabla202376[[#This Row],[NUMERO TOTAL DE ADICIONES]]="NO",0,Tabla202376[[#This Row],[VALOR ADICIÓN 1]]+Tabla202376[[#This Row],[VALOR ADICIÓN 2]]+Tabla202376[[#This Row],[VALOR ADICIÓN 3]]+Tabla202376[[#This Row],[VALOR ADICIÓN 4]])</f>
        <v>0</v>
      </c>
      <c r="BO96" s="12"/>
      <c r="BP96" s="22">
        <v>45886</v>
      </c>
      <c r="BQ96" s="20">
        <f>Tabla202376[[#This Row],[VALOR INICIAL DEL CONTRATO]]+Tabla202376[[#This Row],[VALOR ADICIÓN 1]]+Tabla202376[[#This Row],[VALOR ADICIÓN 2]]+Tabla202376[[#This Row],[VALOR ADICIÓN 3]]++Tabla202376[[#This Row],[VALOR ADICIÓN 4]]</f>
        <v>30600000</v>
      </c>
      <c r="BR9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6" s="26"/>
      <c r="BT96" s="12"/>
      <c r="BU96" s="13" t="s">
        <v>1302</v>
      </c>
      <c r="BV96" s="41" t="s">
        <v>1303</v>
      </c>
      <c r="BW96" s="13" t="s">
        <v>122</v>
      </c>
    </row>
    <row r="97" spans="1:75" ht="27.75" customHeight="1" x14ac:dyDescent="0.2">
      <c r="A97" s="12">
        <v>2025</v>
      </c>
      <c r="B97" s="13" t="s">
        <v>265</v>
      </c>
      <c r="C97" s="13" t="str">
        <f ca="1">IF(Tabla202376[[#This Row],[FECHA DE TERMINACIÓN FINAL]]-TODAY()&gt;=15,"VIGENTE",IF(Tabla202376[[#This Row],[FECHA DE TERMINACIÓN FINAL]]-TODAY()&lt;0,"FINALIZADO",IF(Tabla202376[[#This Row],[FECHA DE TERMINACIÓN FINAL]]-TODAY()&lt;=15,"PROXIMO A VENCER")))</f>
        <v>FINALIZADO</v>
      </c>
      <c r="D97" s="12">
        <v>127749</v>
      </c>
      <c r="E97" s="22">
        <v>45671</v>
      </c>
      <c r="F97" s="40" t="s">
        <v>1304</v>
      </c>
      <c r="G97" s="12" t="s">
        <v>1305</v>
      </c>
      <c r="H97" s="41" t="s">
        <v>1306</v>
      </c>
      <c r="I97" s="61" t="s">
        <v>1307</v>
      </c>
      <c r="J97" s="57">
        <v>80101600</v>
      </c>
      <c r="K97" s="57" t="s">
        <v>1308</v>
      </c>
      <c r="L97" s="57" t="s">
        <v>1309</v>
      </c>
      <c r="M97" s="12">
        <v>1109</v>
      </c>
      <c r="N97" s="22">
        <v>45694</v>
      </c>
      <c r="O97" s="12">
        <v>1112</v>
      </c>
      <c r="P97" s="22">
        <v>45700</v>
      </c>
      <c r="Q97" s="51" t="s">
        <v>80</v>
      </c>
      <c r="R97" s="13" t="s">
        <v>81</v>
      </c>
      <c r="S97" s="41" t="s">
        <v>82</v>
      </c>
      <c r="T97" s="13">
        <v>1</v>
      </c>
      <c r="U97" s="13" t="s">
        <v>1310</v>
      </c>
      <c r="V97" s="12" t="s">
        <v>83</v>
      </c>
      <c r="W97" s="12" t="s">
        <v>464</v>
      </c>
      <c r="X97" s="12" t="s">
        <v>90</v>
      </c>
      <c r="Y97" s="12">
        <v>1036598600</v>
      </c>
      <c r="Z97" s="41" t="s">
        <v>129</v>
      </c>
      <c r="AA97" s="40">
        <v>52047323</v>
      </c>
      <c r="AB97" s="12" t="s">
        <v>87</v>
      </c>
      <c r="AC97" s="22">
        <v>45699</v>
      </c>
      <c r="AD97" s="29">
        <v>52830000</v>
      </c>
      <c r="AE97" s="22">
        <v>45701</v>
      </c>
      <c r="AF97" s="22">
        <v>45881</v>
      </c>
      <c r="AG97" s="12">
        <v>180</v>
      </c>
      <c r="AH97" s="12">
        <v>6</v>
      </c>
      <c r="AI97" s="29">
        <f>Tabla202376[[#This Row],[VALOR INICIAL DEL CONTRATO]] / Tabla202376[[#This Row],[PLAZO DE EJECUCIÓN MESES ]]</f>
        <v>8805000</v>
      </c>
      <c r="AJ97" s="12"/>
      <c r="AK97" s="12"/>
      <c r="AL97" s="12"/>
      <c r="AM97" s="12"/>
      <c r="AN97" s="12"/>
      <c r="AO97" s="31"/>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f>Tabla202376[[#This Row],[DÍAS PRORROGA 1]]+Tabla202376[[#This Row],[DÍAS PRORROGA  2]]+Tabla202376[[#This Row],[DÍAS PRORROGA 3]]++Tabla202376[[#This Row],[DÍAS PRORROGA 4]]</f>
        <v>0</v>
      </c>
      <c r="BN97" s="25">
        <f>IF(Tabla202376[[#This Row],[NUMERO TOTAL DE ADICIONES]]="NO",0,Tabla202376[[#This Row],[VALOR ADICIÓN 1]]+Tabla202376[[#This Row],[VALOR ADICIÓN 2]]+Tabla202376[[#This Row],[VALOR ADICIÓN 3]]+Tabla202376[[#This Row],[VALOR ADICIÓN 4]])</f>
        <v>0</v>
      </c>
      <c r="BO97" s="12"/>
      <c r="BP97" s="22">
        <v>45852</v>
      </c>
      <c r="BQ97" s="20">
        <f>Tabla202376[[#This Row],[VALOR INICIAL DEL CONTRATO]]+Tabla202376[[#This Row],[VALOR ADICIÓN 1]]+Tabla202376[[#This Row],[VALOR ADICIÓN 2]]+Tabla202376[[#This Row],[VALOR ADICIÓN 3]]++Tabla202376[[#This Row],[VALOR ADICIÓN 4]]</f>
        <v>52830000</v>
      </c>
      <c r="BR97"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0.83888888888888891</v>
      </c>
      <c r="BS97" s="26"/>
      <c r="BT97" s="12" t="s">
        <v>1311</v>
      </c>
      <c r="BU97" s="13" t="s">
        <v>1312</v>
      </c>
      <c r="BV97" s="41" t="s">
        <v>1313</v>
      </c>
      <c r="BW97" s="13" t="s">
        <v>1314</v>
      </c>
    </row>
    <row r="98" spans="1:75" ht="27.75" customHeight="1" x14ac:dyDescent="0.2">
      <c r="A98" s="12">
        <v>2025</v>
      </c>
      <c r="B98" s="12" t="s">
        <v>456</v>
      </c>
      <c r="C98" s="13" t="str">
        <f ca="1">IF(Tabla202376[[#This Row],[FECHA DE TERMINACIÓN FINAL]]-TODAY()&gt;=15,"VIGENTE",IF(Tabla202376[[#This Row],[FECHA DE TERMINACIÓN FINAL]]-TODAY()&lt;0,"FINALIZADO",IF(Tabla202376[[#This Row],[FECHA DE TERMINACIÓN FINAL]]-TODAY()&lt;=15,"PROXIMO A VENCER")))</f>
        <v>FINALIZADO</v>
      </c>
      <c r="D98" s="12">
        <v>126321</v>
      </c>
      <c r="E98" s="22">
        <v>45656</v>
      </c>
      <c r="F98" s="40" t="s">
        <v>1315</v>
      </c>
      <c r="G98" s="12" t="s">
        <v>1316</v>
      </c>
      <c r="H98" s="41" t="s">
        <v>1317</v>
      </c>
      <c r="I98" s="61" t="s">
        <v>1318</v>
      </c>
      <c r="J98" s="57">
        <v>80101600</v>
      </c>
      <c r="K98" s="57" t="s">
        <v>1319</v>
      </c>
      <c r="L98" s="57" t="s">
        <v>1320</v>
      </c>
      <c r="M98" s="12">
        <v>1085</v>
      </c>
      <c r="N98" s="22">
        <v>45692</v>
      </c>
      <c r="O98" s="12">
        <v>1120</v>
      </c>
      <c r="P98" s="22">
        <v>45701</v>
      </c>
      <c r="Q98" s="51" t="s">
        <v>262</v>
      </c>
      <c r="R98" s="13" t="s">
        <v>81</v>
      </c>
      <c r="S98" s="41" t="s">
        <v>82</v>
      </c>
      <c r="T98" s="13">
        <v>1</v>
      </c>
      <c r="U98" s="13" t="s">
        <v>1321</v>
      </c>
      <c r="V98" s="12" t="s">
        <v>83</v>
      </c>
      <c r="W98" s="12" t="s">
        <v>83</v>
      </c>
      <c r="X98" s="41" t="s">
        <v>1322</v>
      </c>
      <c r="Y98" s="25">
        <v>1016007758</v>
      </c>
      <c r="Z98" s="14" t="s">
        <v>1323</v>
      </c>
      <c r="AA98" s="14">
        <v>1022943711</v>
      </c>
      <c r="AB98" s="12" t="s">
        <v>87</v>
      </c>
      <c r="AC98" s="22">
        <v>45699</v>
      </c>
      <c r="AD98" s="29">
        <v>37800000</v>
      </c>
      <c r="AE98" s="22">
        <v>45701</v>
      </c>
      <c r="AF98" s="22">
        <v>45881</v>
      </c>
      <c r="AG98" s="12">
        <v>180</v>
      </c>
      <c r="AH98" s="12">
        <v>6</v>
      </c>
      <c r="AI98" s="29">
        <f>Tabla202376[[#This Row],[VALOR INICIAL DEL CONTRATO]] / Tabla202376[[#This Row],[PLAZO DE EJECUCIÓN MESES ]]</f>
        <v>6300000</v>
      </c>
      <c r="AJ98" s="12"/>
      <c r="AK98" s="12"/>
      <c r="AL98" s="12"/>
      <c r="AM98" s="12"/>
      <c r="AN98" s="12"/>
      <c r="AO98" s="31"/>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f>Tabla202376[[#This Row],[DÍAS PRORROGA 1]]+Tabla202376[[#This Row],[DÍAS PRORROGA  2]]+Tabla202376[[#This Row],[DÍAS PRORROGA 3]]++Tabla202376[[#This Row],[DÍAS PRORROGA 4]]</f>
        <v>0</v>
      </c>
      <c r="BN98" s="25">
        <f>IF(Tabla202376[[#This Row],[NUMERO TOTAL DE ADICIONES]]="NO",0,Tabla202376[[#This Row],[VALOR ADICIÓN 1]]+Tabla202376[[#This Row],[VALOR ADICIÓN 2]]+Tabla202376[[#This Row],[VALOR ADICIÓN 3]]+Tabla202376[[#This Row],[VALOR ADICIÓN 4]])</f>
        <v>0</v>
      </c>
      <c r="BO98" s="12"/>
      <c r="BP98" s="22">
        <v>45881</v>
      </c>
      <c r="BQ98" s="20">
        <f>Tabla202376[[#This Row],[VALOR INICIAL DEL CONTRATO]]+Tabla202376[[#This Row],[VALOR ADICIÓN 1]]+Tabla202376[[#This Row],[VALOR ADICIÓN 2]]+Tabla202376[[#This Row],[VALOR ADICIÓN 3]]++Tabla202376[[#This Row],[VALOR ADICIÓN 4]]</f>
        <v>37800000</v>
      </c>
      <c r="BR9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8" s="26"/>
      <c r="BT98" s="12"/>
      <c r="BU98" s="13" t="s">
        <v>1324</v>
      </c>
      <c r="BV98" s="41" t="s">
        <v>1325</v>
      </c>
      <c r="BW98" s="13" t="s">
        <v>88</v>
      </c>
    </row>
    <row r="99" spans="1:75" ht="27.75" customHeight="1" x14ac:dyDescent="0.2">
      <c r="A99" s="12">
        <v>2025</v>
      </c>
      <c r="B99" s="12" t="s">
        <v>456</v>
      </c>
      <c r="C99" s="13" t="str">
        <f ca="1">IF(Tabla202376[[#This Row],[FECHA DE TERMINACIÓN FINAL]]-TODAY()&gt;=15,"VIGENTE",IF(Tabla202376[[#This Row],[FECHA DE TERMINACIÓN FINAL]]-TODAY()&lt;0,"FINALIZADO",IF(Tabla202376[[#This Row],[FECHA DE TERMINACIÓN FINAL]]-TODAY()&lt;=15,"PROXIMO A VENCER")))</f>
        <v>FINALIZADO</v>
      </c>
      <c r="D99" s="12">
        <v>124917</v>
      </c>
      <c r="E99" s="22">
        <v>45645</v>
      </c>
      <c r="F99" s="40" t="s">
        <v>1326</v>
      </c>
      <c r="G99" s="12" t="s">
        <v>1327</v>
      </c>
      <c r="H99" s="41" t="s">
        <v>434</v>
      </c>
      <c r="I99" s="61" t="s">
        <v>1328</v>
      </c>
      <c r="J99" s="51">
        <v>80101600</v>
      </c>
      <c r="K99" s="51" t="s">
        <v>1329</v>
      </c>
      <c r="L99" s="51" t="s">
        <v>1330</v>
      </c>
      <c r="M99" s="12">
        <v>1083</v>
      </c>
      <c r="N99" s="22">
        <v>45692</v>
      </c>
      <c r="O99" s="12">
        <v>1125</v>
      </c>
      <c r="P99" s="22">
        <v>45701</v>
      </c>
      <c r="Q99" s="51" t="s">
        <v>80</v>
      </c>
      <c r="R99" s="13" t="s">
        <v>81</v>
      </c>
      <c r="S99" s="41" t="s">
        <v>98</v>
      </c>
      <c r="T99" s="13">
        <v>1</v>
      </c>
      <c r="U99" s="13" t="s">
        <v>1331</v>
      </c>
      <c r="V99" s="12" t="s">
        <v>83</v>
      </c>
      <c r="W99" s="12" t="s">
        <v>464</v>
      </c>
      <c r="X99" s="12" t="s">
        <v>184</v>
      </c>
      <c r="Y99" s="25">
        <v>1000473953</v>
      </c>
      <c r="Z99" s="14" t="s">
        <v>844</v>
      </c>
      <c r="AA99" s="14">
        <v>1018481546</v>
      </c>
      <c r="AB99" s="12" t="s">
        <v>87</v>
      </c>
      <c r="AC99" s="22">
        <v>45699</v>
      </c>
      <c r="AD99" s="29">
        <v>21780000</v>
      </c>
      <c r="AE99" s="22">
        <v>45712</v>
      </c>
      <c r="AF99" s="22">
        <v>45892</v>
      </c>
      <c r="AG99" s="12">
        <v>180</v>
      </c>
      <c r="AH99" s="12">
        <v>6</v>
      </c>
      <c r="AI99" s="29">
        <f>Tabla202376[[#This Row],[VALOR INICIAL DEL CONTRATO]] / Tabla202376[[#This Row],[PLAZO DE EJECUCIÓN MESES ]]</f>
        <v>3630000</v>
      </c>
      <c r="AJ99" s="12"/>
      <c r="AK99" s="12"/>
      <c r="AL99" s="12">
        <v>1</v>
      </c>
      <c r="AM99" s="12">
        <v>1</v>
      </c>
      <c r="AN99" s="12"/>
      <c r="AO99" s="31">
        <v>10890000</v>
      </c>
      <c r="AP99" s="12">
        <v>90</v>
      </c>
      <c r="AQ99" s="12">
        <v>1337</v>
      </c>
      <c r="AR99" s="22">
        <v>45861</v>
      </c>
      <c r="AS99" s="15">
        <v>1510</v>
      </c>
      <c r="AT99" s="18">
        <v>45869</v>
      </c>
      <c r="AU99" s="12"/>
      <c r="AV99" s="12"/>
      <c r="AW99" s="12"/>
      <c r="AX99" s="12"/>
      <c r="AY99" s="12"/>
      <c r="AZ99" s="12"/>
      <c r="BA99" s="12"/>
      <c r="BB99" s="12"/>
      <c r="BC99" s="12"/>
      <c r="BD99" s="12"/>
      <c r="BE99" s="12"/>
      <c r="BF99" s="12"/>
      <c r="BG99" s="12"/>
      <c r="BH99" s="12"/>
      <c r="BI99" s="12"/>
      <c r="BJ99" s="12"/>
      <c r="BK99" s="12"/>
      <c r="BL99" s="12"/>
      <c r="BM99" s="12">
        <f>Tabla202376[[#This Row],[DÍAS PRORROGA 1]]+Tabla202376[[#This Row],[DÍAS PRORROGA  2]]+Tabla202376[[#This Row],[DÍAS PRORROGA 3]]++Tabla202376[[#This Row],[DÍAS PRORROGA 4]]</f>
        <v>90</v>
      </c>
      <c r="BN99" s="25">
        <f>IF(Tabla202376[[#This Row],[NUMERO TOTAL DE ADICIONES]]="NO",0,Tabla202376[[#This Row],[VALOR ADICIÓN 1]]+Tabla202376[[#This Row],[VALOR ADICIÓN 2]]+Tabla202376[[#This Row],[VALOR ADICIÓN 3]]+Tabla202376[[#This Row],[VALOR ADICIÓN 4]])</f>
        <v>10890000</v>
      </c>
      <c r="BO99" s="12"/>
      <c r="BP99" s="22">
        <v>45984</v>
      </c>
      <c r="BQ99" s="20">
        <f>Tabla202376[[#This Row],[VALOR INICIAL DEL CONTRATO]]+Tabla202376[[#This Row],[VALOR ADICIÓN 1]]+Tabla202376[[#This Row],[VALOR ADICIÓN 2]]+Tabla202376[[#This Row],[VALOR ADICIÓN 3]]++Tabla202376[[#This Row],[VALOR ADICIÓN 4]]</f>
        <v>32670000</v>
      </c>
      <c r="BR9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99" s="26"/>
      <c r="BT99" s="13" t="s">
        <v>1332</v>
      </c>
      <c r="BU99" s="13" t="s">
        <v>1333</v>
      </c>
      <c r="BV99" s="41" t="s">
        <v>1334</v>
      </c>
      <c r="BW99" s="13" t="s">
        <v>148</v>
      </c>
    </row>
    <row r="100" spans="1:75" ht="27.75" customHeight="1" x14ac:dyDescent="0.2">
      <c r="A100" s="12">
        <v>2025</v>
      </c>
      <c r="B100" s="12" t="s">
        <v>456</v>
      </c>
      <c r="C100" s="13" t="str">
        <f ca="1">IF(Tabla202376[[#This Row],[FECHA DE TERMINACIÓN FINAL]]-TODAY()&gt;=15,"VIGENTE",IF(Tabla202376[[#This Row],[FECHA DE TERMINACIÓN FINAL]]-TODAY()&lt;0,"FINALIZADO",IF(Tabla202376[[#This Row],[FECHA DE TERMINACIÓN FINAL]]-TODAY()&lt;=15,"PROXIMO A VENCER")))</f>
        <v>FINALIZADO</v>
      </c>
      <c r="D100" s="12">
        <v>124844</v>
      </c>
      <c r="E100" s="22">
        <v>45645</v>
      </c>
      <c r="F100" s="40" t="s">
        <v>1335</v>
      </c>
      <c r="G100" s="12" t="s">
        <v>1336</v>
      </c>
      <c r="H100" s="41" t="s">
        <v>1337</v>
      </c>
      <c r="I100" s="61" t="s">
        <v>1338</v>
      </c>
      <c r="J100" s="57">
        <v>80101600</v>
      </c>
      <c r="K100" s="57" t="s">
        <v>1339</v>
      </c>
      <c r="L100" s="57" t="s">
        <v>1340</v>
      </c>
      <c r="M100" s="12">
        <v>1115</v>
      </c>
      <c r="N100" s="22">
        <v>45698</v>
      </c>
      <c r="O100" s="12">
        <v>1111</v>
      </c>
      <c r="P100" s="22">
        <v>45700</v>
      </c>
      <c r="Q100" s="51" t="s">
        <v>80</v>
      </c>
      <c r="R100" s="13" t="s">
        <v>81</v>
      </c>
      <c r="S100" s="41" t="s">
        <v>82</v>
      </c>
      <c r="T100" s="13">
        <v>1</v>
      </c>
      <c r="U100" s="13" t="s">
        <v>1341</v>
      </c>
      <c r="V100" s="12" t="s">
        <v>83</v>
      </c>
      <c r="W100" s="12" t="s">
        <v>83</v>
      </c>
      <c r="X100" s="12" t="s">
        <v>90</v>
      </c>
      <c r="Y100" s="25">
        <v>52900762</v>
      </c>
      <c r="Z100" s="41" t="s">
        <v>96</v>
      </c>
      <c r="AA100" s="40">
        <v>51986672</v>
      </c>
      <c r="AB100" s="12" t="s">
        <v>87</v>
      </c>
      <c r="AC100" s="22">
        <v>45699</v>
      </c>
      <c r="AD100" s="29">
        <v>42000000</v>
      </c>
      <c r="AE100" s="22">
        <v>45700</v>
      </c>
      <c r="AF100" s="22">
        <v>45880</v>
      </c>
      <c r="AG100" s="12">
        <v>180</v>
      </c>
      <c r="AH100" s="12">
        <v>6</v>
      </c>
      <c r="AI100" s="29">
        <f>Tabla202376[[#This Row],[VALOR INICIAL DEL CONTRATO]] / Tabla202376[[#This Row],[PLAZO DE EJECUCIÓN MESES ]]</f>
        <v>7000000</v>
      </c>
      <c r="AJ100" s="12"/>
      <c r="AK100" s="12"/>
      <c r="AL100" s="12">
        <v>1</v>
      </c>
      <c r="AM100" s="12">
        <v>1</v>
      </c>
      <c r="AN100" s="12"/>
      <c r="AO100" s="31">
        <v>21000000</v>
      </c>
      <c r="AP100" s="12">
        <v>90</v>
      </c>
      <c r="AQ100" s="12">
        <v>1379</v>
      </c>
      <c r="AR100" s="22">
        <v>45861</v>
      </c>
      <c r="AS100" s="15">
        <v>1481</v>
      </c>
      <c r="AT100" s="18">
        <v>45868</v>
      </c>
      <c r="AU100" s="12"/>
      <c r="AV100" s="12"/>
      <c r="AW100" s="12"/>
      <c r="AX100" s="12"/>
      <c r="AY100" s="12"/>
      <c r="AZ100" s="12"/>
      <c r="BA100" s="12"/>
      <c r="BB100" s="12"/>
      <c r="BC100" s="12"/>
      <c r="BD100" s="12"/>
      <c r="BE100" s="12"/>
      <c r="BF100" s="12"/>
      <c r="BG100" s="12"/>
      <c r="BH100" s="12"/>
      <c r="BI100" s="12"/>
      <c r="BJ100" s="12"/>
      <c r="BK100" s="12"/>
      <c r="BL100" s="12"/>
      <c r="BM100" s="12">
        <f>Tabla202376[[#This Row],[DÍAS PRORROGA 1]]+Tabla202376[[#This Row],[DÍAS PRORROGA  2]]+Tabla202376[[#This Row],[DÍAS PRORROGA 3]]++Tabla202376[[#This Row],[DÍAS PRORROGA 4]]</f>
        <v>90</v>
      </c>
      <c r="BN100" s="25">
        <f>IF(Tabla202376[[#This Row],[NUMERO TOTAL DE ADICIONES]]="NO",0,Tabla202376[[#This Row],[VALOR ADICIÓN 1]]+Tabla202376[[#This Row],[VALOR ADICIÓN 2]]+Tabla202376[[#This Row],[VALOR ADICIÓN 3]]+Tabla202376[[#This Row],[VALOR ADICIÓN 4]])</f>
        <v>21000000</v>
      </c>
      <c r="BO100" s="12"/>
      <c r="BP100" s="22">
        <v>45972</v>
      </c>
      <c r="BQ100" s="20">
        <f>Tabla202376[[#This Row],[VALOR INICIAL DEL CONTRATO]]+Tabla202376[[#This Row],[VALOR ADICIÓN 1]]+Tabla202376[[#This Row],[VALOR ADICIÓN 2]]+Tabla202376[[#This Row],[VALOR ADICIÓN 3]]++Tabla202376[[#This Row],[VALOR ADICIÓN 4]]</f>
        <v>63000000</v>
      </c>
      <c r="BR10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0" s="26"/>
      <c r="BT100" s="13" t="s">
        <v>1342</v>
      </c>
      <c r="BU100" s="13" t="s">
        <v>1343</v>
      </c>
      <c r="BV100" s="41" t="s">
        <v>1344</v>
      </c>
      <c r="BW100" s="13" t="s">
        <v>88</v>
      </c>
    </row>
    <row r="101" spans="1:75" ht="27.75" customHeight="1" x14ac:dyDescent="0.2">
      <c r="A101" s="12">
        <v>2025</v>
      </c>
      <c r="B101" s="12" t="s">
        <v>456</v>
      </c>
      <c r="C101" s="13" t="str">
        <f ca="1">IF(Tabla202376[[#This Row],[FECHA DE TERMINACIÓN FINAL]]-TODAY()&gt;=15,"VIGENTE",IF(Tabla202376[[#This Row],[FECHA DE TERMINACIÓN FINAL]]-TODAY()&lt;0,"FINALIZADO",IF(Tabla202376[[#This Row],[FECHA DE TERMINACIÓN FINAL]]-TODAY()&lt;=15,"PROXIMO A VENCER")))</f>
        <v>FINALIZADO</v>
      </c>
      <c r="D101" s="12">
        <v>126250</v>
      </c>
      <c r="E101" s="22">
        <v>45655</v>
      </c>
      <c r="F101" s="40" t="s">
        <v>1345</v>
      </c>
      <c r="G101" s="12" t="s">
        <v>1346</v>
      </c>
      <c r="H101" s="41" t="s">
        <v>165</v>
      </c>
      <c r="I101" s="61" t="s">
        <v>1347</v>
      </c>
      <c r="J101" s="51">
        <v>80101600</v>
      </c>
      <c r="K101" s="51" t="s">
        <v>1348</v>
      </c>
      <c r="L101" s="51" t="s">
        <v>1349</v>
      </c>
      <c r="M101" s="12">
        <v>1016</v>
      </c>
      <c r="N101" s="22">
        <v>45684</v>
      </c>
      <c r="O101" s="12">
        <v>1122</v>
      </c>
      <c r="P101" s="22">
        <v>45701</v>
      </c>
      <c r="Q101" s="51" t="s">
        <v>175</v>
      </c>
      <c r="R101" s="13" t="s">
        <v>81</v>
      </c>
      <c r="S101" s="41" t="s">
        <v>98</v>
      </c>
      <c r="T101" s="13">
        <v>1</v>
      </c>
      <c r="U101" s="13" t="s">
        <v>1350</v>
      </c>
      <c r="V101" s="12" t="s">
        <v>83</v>
      </c>
      <c r="W101" s="12" t="s">
        <v>464</v>
      </c>
      <c r="X101" s="41" t="s">
        <v>167</v>
      </c>
      <c r="Y101" s="25">
        <v>1001170050</v>
      </c>
      <c r="Z101" s="51" t="s">
        <v>174</v>
      </c>
      <c r="AA101" s="52">
        <v>7180598</v>
      </c>
      <c r="AB101" s="12" t="s">
        <v>87</v>
      </c>
      <c r="AC101" s="22">
        <v>45699</v>
      </c>
      <c r="AD101" s="29">
        <v>18480000</v>
      </c>
      <c r="AE101" s="22">
        <v>45702</v>
      </c>
      <c r="AF101" s="22">
        <v>45943</v>
      </c>
      <c r="AG101" s="12">
        <v>240</v>
      </c>
      <c r="AH101" s="12">
        <v>8</v>
      </c>
      <c r="AI101" s="29">
        <f>Tabla202376[[#This Row],[VALOR INICIAL DEL CONTRATO]] / Tabla202376[[#This Row],[PLAZO DE EJECUCIÓN MESES ]]</f>
        <v>2310000</v>
      </c>
      <c r="AJ101" s="12"/>
      <c r="AK101" s="12"/>
      <c r="AL101" s="12">
        <v>1</v>
      </c>
      <c r="AM101" s="12">
        <v>1</v>
      </c>
      <c r="AN101" s="12"/>
      <c r="AO101" s="31">
        <v>4620000</v>
      </c>
      <c r="AP101" s="12">
        <v>60</v>
      </c>
      <c r="AQ101" s="12">
        <v>1531</v>
      </c>
      <c r="AR101" s="22">
        <v>45868</v>
      </c>
      <c r="AS101" s="12">
        <v>1619</v>
      </c>
      <c r="AT101" s="22">
        <v>45890</v>
      </c>
      <c r="AU101" s="12"/>
      <c r="AV101" s="12"/>
      <c r="AW101" s="12"/>
      <c r="AX101" s="12"/>
      <c r="AY101" s="12"/>
      <c r="AZ101" s="12"/>
      <c r="BA101" s="12"/>
      <c r="BB101" s="12"/>
      <c r="BC101" s="12"/>
      <c r="BD101" s="12"/>
      <c r="BE101" s="12"/>
      <c r="BF101" s="12"/>
      <c r="BG101" s="12"/>
      <c r="BH101" s="12"/>
      <c r="BI101" s="12"/>
      <c r="BJ101" s="12"/>
      <c r="BK101" s="12"/>
      <c r="BL101" s="12"/>
      <c r="BM101" s="12">
        <f>Tabla202376[[#This Row],[DÍAS PRORROGA 1]]+Tabla202376[[#This Row],[DÍAS PRORROGA  2]]+Tabla202376[[#This Row],[DÍAS PRORROGA 3]]++Tabla202376[[#This Row],[DÍAS PRORROGA 4]]</f>
        <v>60</v>
      </c>
      <c r="BN101" s="25">
        <f>IF(Tabla202376[[#This Row],[NUMERO TOTAL DE ADICIONES]]="NO",0,Tabla202376[[#This Row],[VALOR ADICIÓN 1]]+Tabla202376[[#This Row],[VALOR ADICIÓN 2]]+Tabla202376[[#This Row],[VALOR ADICIÓN 3]]+Tabla202376[[#This Row],[VALOR ADICIÓN 4]])</f>
        <v>4620000</v>
      </c>
      <c r="BO101" s="12"/>
      <c r="BP101" s="22">
        <v>46004</v>
      </c>
      <c r="BQ101" s="20">
        <f>Tabla202376[[#This Row],[VALOR INICIAL DEL CONTRATO]]+Tabla202376[[#This Row],[VALOR ADICIÓN 1]]+Tabla202376[[#This Row],[VALOR ADICIÓN 2]]+Tabla202376[[#This Row],[VALOR ADICIÓN 3]]++Tabla202376[[#This Row],[VALOR ADICIÓN 4]]</f>
        <v>23100000</v>
      </c>
      <c r="BR10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1" s="26"/>
      <c r="BT101" s="13" t="s">
        <v>1351</v>
      </c>
      <c r="BU101" s="13" t="s">
        <v>1352</v>
      </c>
      <c r="BV101" s="41" t="s">
        <v>1353</v>
      </c>
      <c r="BW101" s="13" t="s">
        <v>88</v>
      </c>
    </row>
    <row r="102" spans="1:75" ht="27.75" customHeight="1" x14ac:dyDescent="0.2">
      <c r="A102" s="12">
        <v>2025</v>
      </c>
      <c r="B102" s="12" t="s">
        <v>456</v>
      </c>
      <c r="C102" s="13" t="str">
        <f ca="1">IF(Tabla202376[[#This Row],[FECHA DE TERMINACIÓN FINAL]]-TODAY()&gt;=15,"VIGENTE",IF(Tabla202376[[#This Row],[FECHA DE TERMINACIÓN FINAL]]-TODAY()&lt;0,"FINALIZADO",IF(Tabla202376[[#This Row],[FECHA DE TERMINACIÓN FINAL]]-TODAY()&lt;=15,"PROXIMO A VENCER")))</f>
        <v>FINALIZADO</v>
      </c>
      <c r="D102" s="12">
        <v>125129</v>
      </c>
      <c r="E102" s="22">
        <v>45646</v>
      </c>
      <c r="F102" s="40" t="s">
        <v>798</v>
      </c>
      <c r="G102" s="12" t="s">
        <v>1354</v>
      </c>
      <c r="H102" s="13" t="s">
        <v>1355</v>
      </c>
      <c r="I102" s="71" t="s">
        <v>801</v>
      </c>
      <c r="J102" s="51">
        <v>80101600</v>
      </c>
      <c r="K102" s="51" t="s">
        <v>802</v>
      </c>
      <c r="L102" s="51" t="s">
        <v>1356</v>
      </c>
      <c r="M102" s="49">
        <v>1056</v>
      </c>
      <c r="N102" s="50">
        <v>45685</v>
      </c>
      <c r="O102" s="12">
        <v>1141</v>
      </c>
      <c r="P102" s="22">
        <v>45701</v>
      </c>
      <c r="Q102" s="51" t="s">
        <v>80</v>
      </c>
      <c r="R102" s="13" t="s">
        <v>81</v>
      </c>
      <c r="S102" s="41" t="s">
        <v>98</v>
      </c>
      <c r="T102" s="13">
        <v>1</v>
      </c>
      <c r="U102" s="60" t="s">
        <v>804</v>
      </c>
      <c r="V102" s="12" t="s">
        <v>83</v>
      </c>
      <c r="W102" s="12" t="s">
        <v>464</v>
      </c>
      <c r="X102" s="40" t="s">
        <v>225</v>
      </c>
      <c r="Y102" s="25">
        <v>1022431810</v>
      </c>
      <c r="Z102" s="14" t="s">
        <v>1357</v>
      </c>
      <c r="AA102" s="15">
        <v>1019032715</v>
      </c>
      <c r="AB102" s="12" t="s">
        <v>87</v>
      </c>
      <c r="AC102" s="22">
        <v>45700</v>
      </c>
      <c r="AD102" s="29">
        <v>18150000</v>
      </c>
      <c r="AE102" s="22">
        <v>45701</v>
      </c>
      <c r="AF102" s="22">
        <v>45881</v>
      </c>
      <c r="AG102" s="12">
        <v>180</v>
      </c>
      <c r="AH102" s="12">
        <v>6</v>
      </c>
      <c r="AI102" s="29">
        <f>Tabla202376[[#This Row],[VALOR INICIAL DEL CONTRATO]] / Tabla202376[[#This Row],[PLAZO DE EJECUCIÓN MESES ]]</f>
        <v>3025000</v>
      </c>
      <c r="AJ102" s="12"/>
      <c r="AK102" s="12"/>
      <c r="AL102" s="12"/>
      <c r="AM102" s="12"/>
      <c r="AN102" s="12"/>
      <c r="AO102" s="31"/>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f>Tabla202376[[#This Row],[DÍAS PRORROGA 1]]+Tabla202376[[#This Row],[DÍAS PRORROGA  2]]+Tabla202376[[#This Row],[DÍAS PRORROGA 3]]++Tabla202376[[#This Row],[DÍAS PRORROGA 4]]</f>
        <v>0</v>
      </c>
      <c r="BN102" s="25">
        <f>IF(Tabla202376[[#This Row],[NUMERO TOTAL DE ADICIONES]]="NO",0,Tabla202376[[#This Row],[VALOR ADICIÓN 1]]+Tabla202376[[#This Row],[VALOR ADICIÓN 2]]+Tabla202376[[#This Row],[VALOR ADICIÓN 3]]+Tabla202376[[#This Row],[VALOR ADICIÓN 4]])</f>
        <v>0</v>
      </c>
      <c r="BO102" s="12"/>
      <c r="BP102" s="22">
        <v>45881</v>
      </c>
      <c r="BQ102" s="20">
        <f>Tabla202376[[#This Row],[VALOR INICIAL DEL CONTRATO]]+Tabla202376[[#This Row],[VALOR ADICIÓN 1]]+Tabla202376[[#This Row],[VALOR ADICIÓN 2]]+Tabla202376[[#This Row],[VALOR ADICIÓN 3]]++Tabla202376[[#This Row],[VALOR ADICIÓN 4]]</f>
        <v>18150000</v>
      </c>
      <c r="BR10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2" s="26"/>
      <c r="BT102" s="12"/>
      <c r="BU102" s="41" t="s">
        <v>1122</v>
      </c>
      <c r="BV102" s="40" t="s">
        <v>808</v>
      </c>
      <c r="BW102" s="41" t="s">
        <v>148</v>
      </c>
    </row>
    <row r="103" spans="1:75" ht="27.75" customHeight="1" x14ac:dyDescent="0.25">
      <c r="A103" s="12">
        <v>2025</v>
      </c>
      <c r="B103" s="12" t="s">
        <v>456</v>
      </c>
      <c r="C103" s="13" t="str">
        <f ca="1">IF(Tabla202376[[#This Row],[FECHA DE TERMINACIÓN FINAL]]-TODAY()&gt;=15,"VIGENTE",IF(Tabla202376[[#This Row],[FECHA DE TERMINACIÓN FINAL]]-TODAY()&lt;0,"FINALIZADO",IF(Tabla202376[[#This Row],[FECHA DE TERMINACIÓN FINAL]]-TODAY()&lt;=15,"PROXIMO A VENCER")))</f>
        <v>FINALIZADO</v>
      </c>
      <c r="D103" s="12">
        <v>125641</v>
      </c>
      <c r="E103" s="22">
        <v>45652</v>
      </c>
      <c r="F103" s="40" t="s">
        <v>1358</v>
      </c>
      <c r="G103" s="12" t="s">
        <v>1359</v>
      </c>
      <c r="H103" s="13" t="s">
        <v>1360</v>
      </c>
      <c r="I103" s="64" t="s">
        <v>1361</v>
      </c>
      <c r="J103" s="57">
        <v>80101600</v>
      </c>
      <c r="K103" s="57" t="s">
        <v>1362</v>
      </c>
      <c r="L103" s="57" t="s">
        <v>1363</v>
      </c>
      <c r="M103" s="12">
        <v>1133</v>
      </c>
      <c r="N103" s="22">
        <v>45698</v>
      </c>
      <c r="O103" s="12">
        <v>1117</v>
      </c>
      <c r="P103" s="22">
        <v>45700</v>
      </c>
      <c r="Q103" s="51" t="s">
        <v>201</v>
      </c>
      <c r="R103" s="13" t="s">
        <v>81</v>
      </c>
      <c r="S103" s="41" t="s">
        <v>82</v>
      </c>
      <c r="T103" s="13">
        <v>1</v>
      </c>
      <c r="U103" s="82" t="s">
        <v>562</v>
      </c>
      <c r="V103" s="12" t="s">
        <v>83</v>
      </c>
      <c r="W103" s="12" t="s">
        <v>83</v>
      </c>
      <c r="X103" s="12" t="s">
        <v>256</v>
      </c>
      <c r="Y103" s="12">
        <v>80772254</v>
      </c>
      <c r="Z103" s="38" t="s">
        <v>126</v>
      </c>
      <c r="AA103" s="38">
        <v>79486884</v>
      </c>
      <c r="AB103" s="12" t="s">
        <v>87</v>
      </c>
      <c r="AC103" s="22">
        <v>45701</v>
      </c>
      <c r="AD103" s="29">
        <v>42000000</v>
      </c>
      <c r="AE103" s="22">
        <v>45701</v>
      </c>
      <c r="AF103" s="22">
        <v>45881</v>
      </c>
      <c r="AG103" s="12">
        <v>180</v>
      </c>
      <c r="AH103" s="12">
        <v>6</v>
      </c>
      <c r="AI103" s="29">
        <f>Tabla202376[[#This Row],[VALOR INICIAL DEL CONTRATO]] / Tabla202376[[#This Row],[PLAZO DE EJECUCIÓN MESES ]]</f>
        <v>7000000</v>
      </c>
      <c r="AJ103" s="12"/>
      <c r="AK103" s="12"/>
      <c r="AL103" s="12">
        <v>1</v>
      </c>
      <c r="AM103" s="12">
        <v>1</v>
      </c>
      <c r="AN103" s="12"/>
      <c r="AO103" s="31">
        <v>21000000</v>
      </c>
      <c r="AP103" s="12">
        <v>90</v>
      </c>
      <c r="AQ103" s="12">
        <v>1355</v>
      </c>
      <c r="AR103" s="22">
        <v>45861</v>
      </c>
      <c r="AS103" s="15">
        <v>1489</v>
      </c>
      <c r="AT103" s="18">
        <v>45869</v>
      </c>
      <c r="AU103" s="12"/>
      <c r="AV103" s="12"/>
      <c r="AW103" s="12"/>
      <c r="AX103" s="12"/>
      <c r="AY103" s="12"/>
      <c r="AZ103" s="12"/>
      <c r="BA103" s="12"/>
      <c r="BB103" s="12"/>
      <c r="BC103" s="12"/>
      <c r="BD103" s="12"/>
      <c r="BE103" s="12"/>
      <c r="BF103" s="12"/>
      <c r="BG103" s="12"/>
      <c r="BH103" s="12"/>
      <c r="BI103" s="12"/>
      <c r="BJ103" s="12"/>
      <c r="BK103" s="12"/>
      <c r="BL103" s="12"/>
      <c r="BM103" s="12">
        <f>Tabla202376[[#This Row],[DÍAS PRORROGA 1]]+Tabla202376[[#This Row],[DÍAS PRORROGA  2]]+Tabla202376[[#This Row],[DÍAS PRORROGA 3]]++Tabla202376[[#This Row],[DÍAS PRORROGA 4]]</f>
        <v>90</v>
      </c>
      <c r="BN103" s="25">
        <f>IF(Tabla202376[[#This Row],[NUMERO TOTAL DE ADICIONES]]="NO",0,Tabla202376[[#This Row],[VALOR ADICIÓN 1]]+Tabla202376[[#This Row],[VALOR ADICIÓN 2]]+Tabla202376[[#This Row],[VALOR ADICIÓN 3]]+Tabla202376[[#This Row],[VALOR ADICIÓN 4]])</f>
        <v>21000000</v>
      </c>
      <c r="BO103" s="12"/>
      <c r="BP103" s="22">
        <v>45973</v>
      </c>
      <c r="BQ103" s="20">
        <f>Tabla202376[[#This Row],[VALOR INICIAL DEL CONTRATO]]+Tabla202376[[#This Row],[VALOR ADICIÓN 1]]+Tabla202376[[#This Row],[VALOR ADICIÓN 2]]+Tabla202376[[#This Row],[VALOR ADICIÓN 3]]++Tabla202376[[#This Row],[VALOR ADICIÓN 4]]</f>
        <v>63000000</v>
      </c>
      <c r="BR10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3" s="26"/>
      <c r="BT103" s="41" t="s">
        <v>1364</v>
      </c>
      <c r="BU103" s="41" t="s">
        <v>1365</v>
      </c>
      <c r="BV103" s="41" t="s">
        <v>1366</v>
      </c>
      <c r="BW103" s="13" t="s">
        <v>88</v>
      </c>
    </row>
    <row r="104" spans="1:75" ht="27.75" customHeight="1" x14ac:dyDescent="0.2">
      <c r="A104" s="12">
        <v>2025</v>
      </c>
      <c r="B104" s="12" t="s">
        <v>456</v>
      </c>
      <c r="C104" s="13" t="str">
        <f ca="1">IF(Tabla202376[[#This Row],[FECHA DE TERMINACIÓN FINAL]]-TODAY()&gt;=15,"VIGENTE",IF(Tabla202376[[#This Row],[FECHA DE TERMINACIÓN FINAL]]-TODAY()&lt;0,"FINALIZADO",IF(Tabla202376[[#This Row],[FECHA DE TERMINACIÓN FINAL]]-TODAY()&lt;=15,"PROXIMO A VENCER")))</f>
        <v>FINALIZADO</v>
      </c>
      <c r="D104" s="12">
        <v>127539</v>
      </c>
      <c r="E104" s="22">
        <v>45670</v>
      </c>
      <c r="F104" s="49" t="s">
        <v>1367</v>
      </c>
      <c r="G104" s="12" t="s">
        <v>1368</v>
      </c>
      <c r="H104" s="13" t="s">
        <v>238</v>
      </c>
      <c r="I104" s="91" t="s">
        <v>1369</v>
      </c>
      <c r="J104" s="51">
        <v>80101600</v>
      </c>
      <c r="K104" s="51" t="s">
        <v>1370</v>
      </c>
      <c r="L104" s="51" t="s">
        <v>1371</v>
      </c>
      <c r="M104" s="12">
        <v>1101</v>
      </c>
      <c r="N104" s="22">
        <v>45694</v>
      </c>
      <c r="O104" s="12">
        <v>1134</v>
      </c>
      <c r="P104" s="22">
        <v>45701</v>
      </c>
      <c r="Q104" s="51" t="s">
        <v>104</v>
      </c>
      <c r="R104" s="13" t="s">
        <v>81</v>
      </c>
      <c r="S104" s="51" t="s">
        <v>82</v>
      </c>
      <c r="T104" s="13">
        <v>1</v>
      </c>
      <c r="U104" s="13" t="s">
        <v>1372</v>
      </c>
      <c r="V104" s="12" t="s">
        <v>83</v>
      </c>
      <c r="W104" s="12" t="s">
        <v>83</v>
      </c>
      <c r="X104" s="13" t="s">
        <v>106</v>
      </c>
      <c r="Y104" s="25">
        <v>1022972848</v>
      </c>
      <c r="Z104" s="38" t="s">
        <v>920</v>
      </c>
      <c r="AA104" s="38">
        <v>1018481815</v>
      </c>
      <c r="AB104" s="12" t="s">
        <v>87</v>
      </c>
      <c r="AC104" s="22">
        <v>45700</v>
      </c>
      <c r="AD104" s="29">
        <v>30240000</v>
      </c>
      <c r="AE104" s="22">
        <v>45706</v>
      </c>
      <c r="AF104" s="22">
        <v>45886</v>
      </c>
      <c r="AG104" s="12">
        <v>180</v>
      </c>
      <c r="AH104" s="12">
        <v>6</v>
      </c>
      <c r="AI104" s="29">
        <f>Tabla202376[[#This Row],[VALOR INICIAL DEL CONTRATO]] / Tabla202376[[#This Row],[PLAZO DE EJECUCIÓN MESES ]]</f>
        <v>5040000</v>
      </c>
      <c r="AJ104" s="12"/>
      <c r="AK104" s="12"/>
      <c r="AL104" s="12">
        <v>1</v>
      </c>
      <c r="AM104" s="12">
        <v>1</v>
      </c>
      <c r="AN104" s="12"/>
      <c r="AO104" s="31">
        <v>15120000</v>
      </c>
      <c r="AP104" s="12">
        <v>90</v>
      </c>
      <c r="AQ104" s="12">
        <v>1329</v>
      </c>
      <c r="AR104" s="22">
        <v>45861</v>
      </c>
      <c r="AS104" s="15">
        <v>1475</v>
      </c>
      <c r="AT104" s="18">
        <v>45868</v>
      </c>
      <c r="AU104" s="12"/>
      <c r="AV104" s="12"/>
      <c r="AW104" s="12"/>
      <c r="AX104" s="12"/>
      <c r="AY104" s="12"/>
      <c r="AZ104" s="12"/>
      <c r="BA104" s="12"/>
      <c r="BB104" s="12"/>
      <c r="BC104" s="12"/>
      <c r="BD104" s="12"/>
      <c r="BE104" s="12"/>
      <c r="BF104" s="12"/>
      <c r="BG104" s="12"/>
      <c r="BH104" s="12"/>
      <c r="BI104" s="12"/>
      <c r="BJ104" s="12"/>
      <c r="BK104" s="12"/>
      <c r="BL104" s="12"/>
      <c r="BM104" s="12">
        <f>Tabla202376[[#This Row],[DÍAS PRORROGA 1]]+Tabla202376[[#This Row],[DÍAS PRORROGA  2]]+Tabla202376[[#This Row],[DÍAS PRORROGA 3]]++Tabla202376[[#This Row],[DÍAS PRORROGA 4]]</f>
        <v>90</v>
      </c>
      <c r="BN104" s="25">
        <f>IF(Tabla202376[[#This Row],[NUMERO TOTAL DE ADICIONES]]="NO",0,Tabla202376[[#This Row],[VALOR ADICIÓN 1]]+Tabla202376[[#This Row],[VALOR ADICIÓN 2]]+Tabla202376[[#This Row],[VALOR ADICIÓN 3]]+Tabla202376[[#This Row],[VALOR ADICIÓN 4]])</f>
        <v>15120000</v>
      </c>
      <c r="BO104" s="12"/>
      <c r="BP104" s="22">
        <v>45979</v>
      </c>
      <c r="BQ104" s="20">
        <f>Tabla202376[[#This Row],[VALOR INICIAL DEL CONTRATO]]+Tabla202376[[#This Row],[VALOR ADICIÓN 1]]+Tabla202376[[#This Row],[VALOR ADICIÓN 2]]+Tabla202376[[#This Row],[VALOR ADICIÓN 3]]++Tabla202376[[#This Row],[VALOR ADICIÓN 4]]</f>
        <v>45360000</v>
      </c>
      <c r="BR10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4" s="26"/>
      <c r="BT104" s="41" t="s">
        <v>1373</v>
      </c>
      <c r="BU104" s="41" t="s">
        <v>1374</v>
      </c>
      <c r="BV104" s="13" t="s">
        <v>1375</v>
      </c>
      <c r="BW104" s="13" t="s">
        <v>122</v>
      </c>
    </row>
    <row r="105" spans="1:75" ht="27.75" customHeight="1" x14ac:dyDescent="0.25">
      <c r="A105" s="12">
        <v>2025</v>
      </c>
      <c r="B105" s="12" t="s">
        <v>456</v>
      </c>
      <c r="C105" s="13" t="str">
        <f ca="1">IF(Tabla202376[[#This Row],[FECHA DE TERMINACIÓN FINAL]]-TODAY()&gt;=15,"VIGENTE",IF(Tabla202376[[#This Row],[FECHA DE TERMINACIÓN FINAL]]-TODAY()&lt;0,"FINALIZADO",IF(Tabla202376[[#This Row],[FECHA DE TERMINACIÓN FINAL]]-TODAY()&lt;=15,"PROXIMO A VENCER")))</f>
        <v>FINALIZADO</v>
      </c>
      <c r="D105" s="12">
        <v>125013</v>
      </c>
      <c r="E105" s="22">
        <v>45646</v>
      </c>
      <c r="F105" s="40" t="s">
        <v>1376</v>
      </c>
      <c r="G105" s="12" t="s">
        <v>1377</v>
      </c>
      <c r="H105" s="13" t="s">
        <v>247</v>
      </c>
      <c r="I105" s="64" t="s">
        <v>1378</v>
      </c>
      <c r="J105" s="51">
        <v>80101600</v>
      </c>
      <c r="K105" s="51" t="s">
        <v>1379</v>
      </c>
      <c r="L105" s="51" t="s">
        <v>1380</v>
      </c>
      <c r="M105" s="12">
        <v>1119</v>
      </c>
      <c r="N105" s="22">
        <v>45698</v>
      </c>
      <c r="O105" s="12">
        <v>1118</v>
      </c>
      <c r="P105" s="22">
        <v>45701</v>
      </c>
      <c r="Q105" s="51" t="s">
        <v>80</v>
      </c>
      <c r="R105" s="13" t="s">
        <v>81</v>
      </c>
      <c r="S105" s="41" t="s">
        <v>82</v>
      </c>
      <c r="T105" s="13">
        <v>1</v>
      </c>
      <c r="U105" s="13" t="s">
        <v>144</v>
      </c>
      <c r="V105" s="12" t="s">
        <v>83</v>
      </c>
      <c r="W105" s="12" t="s">
        <v>464</v>
      </c>
      <c r="X105" s="12" t="s">
        <v>1381</v>
      </c>
      <c r="Y105" s="12">
        <v>1056802356</v>
      </c>
      <c r="Z105" s="14" t="s">
        <v>145</v>
      </c>
      <c r="AA105" s="14">
        <v>74374329</v>
      </c>
      <c r="AB105" s="12" t="s">
        <v>87</v>
      </c>
      <c r="AC105" s="22">
        <v>45700</v>
      </c>
      <c r="AD105" s="29">
        <v>30600000</v>
      </c>
      <c r="AE105" s="22">
        <v>45701</v>
      </c>
      <c r="AF105" s="22">
        <v>45881</v>
      </c>
      <c r="AG105" s="12">
        <v>180</v>
      </c>
      <c r="AH105" s="12">
        <v>6</v>
      </c>
      <c r="AI105" s="29">
        <f>Tabla202376[[#This Row],[VALOR INICIAL DEL CONTRATO]] / Tabla202376[[#This Row],[PLAZO DE EJECUCIÓN MESES ]]</f>
        <v>5100000</v>
      </c>
      <c r="AJ105" s="12"/>
      <c r="AK105" s="12"/>
      <c r="AL105" s="12">
        <v>1</v>
      </c>
      <c r="AM105" s="12">
        <v>1</v>
      </c>
      <c r="AN105" s="12"/>
      <c r="AO105" s="31">
        <v>15300000</v>
      </c>
      <c r="AP105" s="12">
        <v>90</v>
      </c>
      <c r="AQ105" s="12">
        <v>1357</v>
      </c>
      <c r="AR105" s="22">
        <v>45861</v>
      </c>
      <c r="AS105" s="15">
        <v>1514</v>
      </c>
      <c r="AT105" s="18">
        <v>45869</v>
      </c>
      <c r="AU105" s="12"/>
      <c r="AV105" s="12"/>
      <c r="AW105" s="12"/>
      <c r="AX105" s="12"/>
      <c r="AY105" s="12"/>
      <c r="AZ105" s="12"/>
      <c r="BA105" s="12"/>
      <c r="BB105" s="12"/>
      <c r="BC105" s="12"/>
      <c r="BD105" s="12"/>
      <c r="BE105" s="12"/>
      <c r="BF105" s="12"/>
      <c r="BG105" s="12"/>
      <c r="BH105" s="12"/>
      <c r="BI105" s="12"/>
      <c r="BJ105" s="12"/>
      <c r="BK105" s="12"/>
      <c r="BL105" s="12"/>
      <c r="BM105" s="12">
        <f>Tabla202376[[#This Row],[DÍAS PRORROGA 1]]+Tabla202376[[#This Row],[DÍAS PRORROGA  2]]+Tabla202376[[#This Row],[DÍAS PRORROGA 3]]++Tabla202376[[#This Row],[DÍAS PRORROGA 4]]</f>
        <v>90</v>
      </c>
      <c r="BN105" s="25">
        <f>IF(Tabla202376[[#This Row],[NUMERO TOTAL DE ADICIONES]]="NO",0,Tabla202376[[#This Row],[VALOR ADICIÓN 1]]+Tabla202376[[#This Row],[VALOR ADICIÓN 2]]+Tabla202376[[#This Row],[VALOR ADICIÓN 3]]+Tabla202376[[#This Row],[VALOR ADICIÓN 4]])</f>
        <v>15300000</v>
      </c>
      <c r="BO105" s="12"/>
      <c r="BP105" s="22">
        <v>45973</v>
      </c>
      <c r="BQ105" s="20">
        <f>Tabla202376[[#This Row],[VALOR INICIAL DEL CONTRATO]]+Tabla202376[[#This Row],[VALOR ADICIÓN 1]]+Tabla202376[[#This Row],[VALOR ADICIÓN 2]]+Tabla202376[[#This Row],[VALOR ADICIÓN 3]]++Tabla202376[[#This Row],[VALOR ADICIÓN 4]]</f>
        <v>45900000</v>
      </c>
      <c r="BR10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5" s="26"/>
      <c r="BT105" s="41" t="s">
        <v>1382</v>
      </c>
      <c r="BU105" s="41" t="s">
        <v>1383</v>
      </c>
      <c r="BV105" s="13" t="s">
        <v>1384</v>
      </c>
      <c r="BW105" s="13" t="s">
        <v>122</v>
      </c>
    </row>
    <row r="106" spans="1:75" ht="27.75" customHeight="1" x14ac:dyDescent="0.2">
      <c r="A106" s="12">
        <v>2025</v>
      </c>
      <c r="B106" s="12" t="s">
        <v>456</v>
      </c>
      <c r="C106" s="13" t="str">
        <f ca="1">IF(Tabla202376[[#This Row],[FECHA DE TERMINACIÓN FINAL]]-TODAY()&gt;=15,"VIGENTE",IF(Tabla202376[[#This Row],[FECHA DE TERMINACIÓN FINAL]]-TODAY()&lt;0,"FINALIZADO",IF(Tabla202376[[#This Row],[FECHA DE TERMINACIÓN FINAL]]-TODAY()&lt;=15,"PROXIMO A VENCER")))</f>
        <v>FINALIZADO</v>
      </c>
      <c r="D106" s="12">
        <v>128148</v>
      </c>
      <c r="E106" s="22">
        <v>45672</v>
      </c>
      <c r="F106" s="40" t="s">
        <v>1385</v>
      </c>
      <c r="G106" s="12" t="s">
        <v>1386</v>
      </c>
      <c r="H106" s="13" t="s">
        <v>1387</v>
      </c>
      <c r="I106" s="71" t="s">
        <v>1388</v>
      </c>
      <c r="J106" s="51">
        <v>80101600</v>
      </c>
      <c r="K106" s="51" t="s">
        <v>1389</v>
      </c>
      <c r="L106" s="51" t="s">
        <v>1390</v>
      </c>
      <c r="M106" s="12">
        <v>1111</v>
      </c>
      <c r="N106" s="22">
        <v>45694</v>
      </c>
      <c r="O106" s="12">
        <v>1123</v>
      </c>
      <c r="P106" s="22">
        <v>45701</v>
      </c>
      <c r="Q106" s="51" t="s">
        <v>80</v>
      </c>
      <c r="R106" s="13" t="s">
        <v>81</v>
      </c>
      <c r="S106" s="41" t="s">
        <v>82</v>
      </c>
      <c r="T106" s="13">
        <v>1</v>
      </c>
      <c r="U106" s="13" t="s">
        <v>1391</v>
      </c>
      <c r="V106" s="12" t="s">
        <v>83</v>
      </c>
      <c r="W106" s="40" t="s">
        <v>464</v>
      </c>
      <c r="X106" s="40" t="s">
        <v>160</v>
      </c>
      <c r="Y106" s="41">
        <v>65704777</v>
      </c>
      <c r="Z106" s="14" t="s">
        <v>1392</v>
      </c>
      <c r="AA106" s="15">
        <v>1018437061</v>
      </c>
      <c r="AB106" s="12" t="s">
        <v>87</v>
      </c>
      <c r="AC106" s="22">
        <v>45700</v>
      </c>
      <c r="AD106" s="29">
        <v>36000000</v>
      </c>
      <c r="AE106" s="22">
        <v>45701</v>
      </c>
      <c r="AF106" s="22">
        <v>45881</v>
      </c>
      <c r="AG106" s="12">
        <v>180</v>
      </c>
      <c r="AH106" s="12">
        <v>6</v>
      </c>
      <c r="AI106" s="29">
        <f>Tabla202376[[#This Row],[VALOR INICIAL DEL CONTRATO]] / Tabla202376[[#This Row],[PLAZO DE EJECUCIÓN MESES ]]</f>
        <v>6000000</v>
      </c>
      <c r="AJ106" s="12"/>
      <c r="AK106" s="12"/>
      <c r="AL106" s="12"/>
      <c r="AM106" s="12"/>
      <c r="AN106" s="12"/>
      <c r="AO106" s="31"/>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f>Tabla202376[[#This Row],[DÍAS PRORROGA 1]]+Tabla202376[[#This Row],[DÍAS PRORROGA  2]]+Tabla202376[[#This Row],[DÍAS PRORROGA 3]]++Tabla202376[[#This Row],[DÍAS PRORROGA 4]]</f>
        <v>0</v>
      </c>
      <c r="BN106" s="25">
        <f>IF(Tabla202376[[#This Row],[NUMERO TOTAL DE ADICIONES]]="NO",0,Tabla202376[[#This Row],[VALOR ADICIÓN 1]]+Tabla202376[[#This Row],[VALOR ADICIÓN 2]]+Tabla202376[[#This Row],[VALOR ADICIÓN 3]]+Tabla202376[[#This Row],[VALOR ADICIÓN 4]])</f>
        <v>0</v>
      </c>
      <c r="BO106" s="12"/>
      <c r="BP106" s="22">
        <v>45881</v>
      </c>
      <c r="BQ106" s="20">
        <f>Tabla202376[[#This Row],[VALOR INICIAL DEL CONTRATO]]+Tabla202376[[#This Row],[VALOR ADICIÓN 1]]+Tabla202376[[#This Row],[VALOR ADICIÓN 2]]+Tabla202376[[#This Row],[VALOR ADICIÓN 3]]++Tabla202376[[#This Row],[VALOR ADICIÓN 4]]</f>
        <v>36000000</v>
      </c>
      <c r="BR10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6" s="26"/>
      <c r="BT106" s="12"/>
      <c r="BU106" s="41" t="s">
        <v>1393</v>
      </c>
      <c r="BV106" s="13" t="s">
        <v>1394</v>
      </c>
      <c r="BW106" s="41" t="s">
        <v>99</v>
      </c>
    </row>
    <row r="107" spans="1:75" ht="27.75" customHeight="1" x14ac:dyDescent="0.2">
      <c r="A107" s="12">
        <v>2025</v>
      </c>
      <c r="B107" s="12" t="s">
        <v>456</v>
      </c>
      <c r="C107" s="13" t="str">
        <f ca="1">IF(Tabla202376[[#This Row],[FECHA DE TERMINACIÓN FINAL]]-TODAY()&gt;=15,"VIGENTE",IF(Tabla202376[[#This Row],[FECHA DE TERMINACIÓN FINAL]]-TODAY()&lt;0,"FINALIZADO",IF(Tabla202376[[#This Row],[FECHA DE TERMINACIÓN FINAL]]-TODAY()&lt;=15,"PROXIMO A VENCER")))</f>
        <v>FINALIZADO</v>
      </c>
      <c r="D107" s="12">
        <v>127847</v>
      </c>
      <c r="E107" s="22">
        <v>45672</v>
      </c>
      <c r="F107" s="40" t="s">
        <v>1395</v>
      </c>
      <c r="G107" s="12" t="s">
        <v>1396</v>
      </c>
      <c r="H107" s="41" t="s">
        <v>383</v>
      </c>
      <c r="I107" s="71" t="s">
        <v>1397</v>
      </c>
      <c r="J107" s="57">
        <v>80101600</v>
      </c>
      <c r="K107" s="57" t="s">
        <v>1398</v>
      </c>
      <c r="L107" s="57" t="s">
        <v>1399</v>
      </c>
      <c r="M107" s="12">
        <v>1021</v>
      </c>
      <c r="N107" s="22">
        <v>45684</v>
      </c>
      <c r="O107" s="12">
        <v>1121</v>
      </c>
      <c r="P107" s="22">
        <v>45701</v>
      </c>
      <c r="Q107" s="51" t="s">
        <v>175</v>
      </c>
      <c r="R107" s="13" t="s">
        <v>81</v>
      </c>
      <c r="S107" s="41" t="s">
        <v>82</v>
      </c>
      <c r="T107" s="13">
        <v>1</v>
      </c>
      <c r="U107" s="13" t="s">
        <v>1400</v>
      </c>
      <c r="V107" s="12" t="s">
        <v>83</v>
      </c>
      <c r="W107" s="12" t="s">
        <v>83</v>
      </c>
      <c r="X107" s="13" t="s">
        <v>939</v>
      </c>
      <c r="Y107" s="12">
        <v>1022982961</v>
      </c>
      <c r="Z107" s="38" t="s">
        <v>174</v>
      </c>
      <c r="AA107" s="38">
        <v>7180598</v>
      </c>
      <c r="AB107" s="12" t="s">
        <v>87</v>
      </c>
      <c r="AC107" s="22">
        <v>45700</v>
      </c>
      <c r="AD107" s="29">
        <v>39000000</v>
      </c>
      <c r="AE107" s="22">
        <v>45706</v>
      </c>
      <c r="AF107" s="22">
        <v>45886</v>
      </c>
      <c r="AG107" s="12">
        <v>180</v>
      </c>
      <c r="AH107" s="12">
        <v>6</v>
      </c>
      <c r="AI107" s="29">
        <f>Tabla202376[[#This Row],[VALOR INICIAL DEL CONTRATO]] / Tabla202376[[#This Row],[PLAZO DE EJECUCIÓN MESES ]]</f>
        <v>6500000</v>
      </c>
      <c r="AJ107" s="12"/>
      <c r="AK107" s="12"/>
      <c r="AL107" s="12">
        <v>1</v>
      </c>
      <c r="AM107" s="12">
        <v>1</v>
      </c>
      <c r="AN107" s="12"/>
      <c r="AO107" s="31">
        <v>19500000</v>
      </c>
      <c r="AP107" s="12">
        <v>90</v>
      </c>
      <c r="AQ107" s="12">
        <v>1364</v>
      </c>
      <c r="AR107" s="22">
        <v>45861</v>
      </c>
      <c r="AS107" s="15">
        <v>1513</v>
      </c>
      <c r="AT107" s="18">
        <v>45869</v>
      </c>
      <c r="AU107" s="12"/>
      <c r="AV107" s="12"/>
      <c r="AW107" s="12"/>
      <c r="AX107" s="12"/>
      <c r="AY107" s="12"/>
      <c r="AZ107" s="12"/>
      <c r="BA107" s="12"/>
      <c r="BB107" s="12"/>
      <c r="BC107" s="12"/>
      <c r="BD107" s="12"/>
      <c r="BE107" s="12"/>
      <c r="BF107" s="12"/>
      <c r="BG107" s="12"/>
      <c r="BH107" s="12"/>
      <c r="BI107" s="12"/>
      <c r="BJ107" s="12"/>
      <c r="BK107" s="12"/>
      <c r="BL107" s="12"/>
      <c r="BM107" s="12">
        <f>Tabla202376[[#This Row],[DÍAS PRORROGA 1]]+Tabla202376[[#This Row],[DÍAS PRORROGA  2]]+Tabla202376[[#This Row],[DÍAS PRORROGA 3]]++Tabla202376[[#This Row],[DÍAS PRORROGA 4]]</f>
        <v>90</v>
      </c>
      <c r="BN107" s="25">
        <f>IF(Tabla202376[[#This Row],[NUMERO TOTAL DE ADICIONES]]="NO",0,Tabla202376[[#This Row],[VALOR ADICIÓN 1]]+Tabla202376[[#This Row],[VALOR ADICIÓN 2]]+Tabla202376[[#This Row],[VALOR ADICIÓN 3]]+Tabla202376[[#This Row],[VALOR ADICIÓN 4]])</f>
        <v>19500000</v>
      </c>
      <c r="BO107" s="12"/>
      <c r="BP107" s="22">
        <v>45978</v>
      </c>
      <c r="BQ107" s="20">
        <f>Tabla202376[[#This Row],[VALOR INICIAL DEL CONTRATO]]+Tabla202376[[#This Row],[VALOR ADICIÓN 1]]+Tabla202376[[#This Row],[VALOR ADICIÓN 2]]+Tabla202376[[#This Row],[VALOR ADICIÓN 3]]++Tabla202376[[#This Row],[VALOR ADICIÓN 4]]</f>
        <v>58500000</v>
      </c>
      <c r="BR10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7" s="26"/>
      <c r="BT107" s="41" t="s">
        <v>1401</v>
      </c>
      <c r="BU107" s="41" t="s">
        <v>1402</v>
      </c>
      <c r="BV107" s="13" t="s">
        <v>1403</v>
      </c>
      <c r="BW107" s="41" t="s">
        <v>99</v>
      </c>
    </row>
    <row r="108" spans="1:75" ht="27.75" customHeight="1" x14ac:dyDescent="0.2">
      <c r="A108" s="12">
        <v>2025</v>
      </c>
      <c r="B108" s="12" t="s">
        <v>456</v>
      </c>
      <c r="C108" s="13" t="str">
        <f ca="1">IF(Tabla202376[[#This Row],[FECHA DE TERMINACIÓN FINAL]]-TODAY()&gt;=15,"VIGENTE",IF(Tabla202376[[#This Row],[FECHA DE TERMINACIÓN FINAL]]-TODAY()&lt;0,"FINALIZADO",IF(Tabla202376[[#This Row],[FECHA DE TERMINACIÓN FINAL]]-TODAY()&lt;=15,"PROXIMO A VENCER")))</f>
        <v>FINALIZADO</v>
      </c>
      <c r="D108" s="12">
        <v>126298</v>
      </c>
      <c r="E108" s="22">
        <v>45656</v>
      </c>
      <c r="F108" s="40" t="s">
        <v>788</v>
      </c>
      <c r="G108" s="40" t="s">
        <v>1404</v>
      </c>
      <c r="H108" s="41" t="s">
        <v>1405</v>
      </c>
      <c r="I108" s="71" t="s">
        <v>791</v>
      </c>
      <c r="J108" s="57">
        <v>80101600</v>
      </c>
      <c r="K108" s="57" t="s">
        <v>792</v>
      </c>
      <c r="L108" s="57" t="s">
        <v>1406</v>
      </c>
      <c r="M108" s="49">
        <v>1017</v>
      </c>
      <c r="N108" s="50">
        <v>45684</v>
      </c>
      <c r="O108" s="49">
        <v>1119</v>
      </c>
      <c r="P108" s="50">
        <v>45701</v>
      </c>
      <c r="Q108" s="51" t="s">
        <v>212</v>
      </c>
      <c r="R108" s="13" t="s">
        <v>81</v>
      </c>
      <c r="S108" s="41" t="s">
        <v>98</v>
      </c>
      <c r="T108" s="13">
        <v>1</v>
      </c>
      <c r="U108" s="60" t="s">
        <v>794</v>
      </c>
      <c r="V108" s="12" t="s">
        <v>83</v>
      </c>
      <c r="W108" s="68" t="s">
        <v>83</v>
      </c>
      <c r="X108" s="41" t="s">
        <v>795</v>
      </c>
      <c r="Y108" s="25">
        <v>52124245</v>
      </c>
      <c r="Z108" s="38" t="s">
        <v>168</v>
      </c>
      <c r="AA108" s="38">
        <v>1018418402</v>
      </c>
      <c r="AB108" s="12" t="s">
        <v>87</v>
      </c>
      <c r="AC108" s="22">
        <v>45700</v>
      </c>
      <c r="AD108" s="29">
        <v>21840000</v>
      </c>
      <c r="AE108" s="22">
        <v>45702</v>
      </c>
      <c r="AF108" s="22">
        <v>45943</v>
      </c>
      <c r="AG108" s="12">
        <v>240</v>
      </c>
      <c r="AH108" s="12">
        <v>8</v>
      </c>
      <c r="AI108" s="29">
        <f>Tabla202376[[#This Row],[VALOR INICIAL DEL CONTRATO]] / Tabla202376[[#This Row],[PLAZO DE EJECUCIÓN MESES ]]</f>
        <v>2730000</v>
      </c>
      <c r="AJ108" s="12"/>
      <c r="AK108" s="12"/>
      <c r="AL108" s="12">
        <v>2</v>
      </c>
      <c r="AM108" s="12">
        <v>2</v>
      </c>
      <c r="AN108" s="12"/>
      <c r="AO108" s="31">
        <v>5460000</v>
      </c>
      <c r="AP108" s="12">
        <v>60</v>
      </c>
      <c r="AQ108" s="12">
        <v>1393</v>
      </c>
      <c r="AR108" s="22">
        <v>45862</v>
      </c>
      <c r="AS108" s="15">
        <v>1460</v>
      </c>
      <c r="AT108" s="18">
        <v>45868</v>
      </c>
      <c r="AU108" s="31">
        <v>2730000</v>
      </c>
      <c r="AV108" s="12">
        <v>30</v>
      </c>
      <c r="AW108" s="12">
        <v>1884</v>
      </c>
      <c r="AX108" s="22">
        <v>46002</v>
      </c>
      <c r="AY108" s="12">
        <v>1960</v>
      </c>
      <c r="AZ108" s="22">
        <v>46006</v>
      </c>
      <c r="BA108" s="12"/>
      <c r="BB108" s="12"/>
      <c r="BC108" s="12"/>
      <c r="BD108" s="12"/>
      <c r="BE108" s="12"/>
      <c r="BF108" s="12"/>
      <c r="BG108" s="12"/>
      <c r="BH108" s="12"/>
      <c r="BI108" s="12"/>
      <c r="BJ108" s="12"/>
      <c r="BK108" s="12"/>
      <c r="BL108" s="12"/>
      <c r="BM108" s="12">
        <f>Tabla202376[[#This Row],[DÍAS PRORROGA 1]]+Tabla202376[[#This Row],[DÍAS PRORROGA  2]]+Tabla202376[[#This Row],[DÍAS PRORROGA 3]]++Tabla202376[[#This Row],[DÍAS PRORROGA 4]]</f>
        <v>90</v>
      </c>
      <c r="BN108" s="25">
        <f>IF(Tabla202376[[#This Row],[NUMERO TOTAL DE ADICIONES]]="NO",0,Tabla202376[[#This Row],[VALOR ADICIÓN 1]]+Tabla202376[[#This Row],[VALOR ADICIÓN 2]]+Tabla202376[[#This Row],[VALOR ADICIÓN 3]]+Tabla202376[[#This Row],[VALOR ADICIÓN 4]])</f>
        <v>8190000</v>
      </c>
      <c r="BO108" s="12"/>
      <c r="BP108" s="22">
        <v>46035</v>
      </c>
      <c r="BQ108" s="20">
        <f>Tabla202376[[#This Row],[VALOR INICIAL DEL CONTRATO]]+Tabla202376[[#This Row],[VALOR ADICIÓN 1]]+Tabla202376[[#This Row],[VALOR ADICIÓN 2]]+Tabla202376[[#This Row],[VALOR ADICIÓN 3]]++Tabla202376[[#This Row],[VALOR ADICIÓN 4]]</f>
        <v>30030000</v>
      </c>
      <c r="BR10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8" s="26"/>
      <c r="BT108" s="41" t="s">
        <v>1407</v>
      </c>
      <c r="BU108" s="41" t="s">
        <v>1408</v>
      </c>
      <c r="BV108" s="41" t="s">
        <v>691</v>
      </c>
      <c r="BW108" s="41" t="s">
        <v>99</v>
      </c>
    </row>
    <row r="109" spans="1:75" ht="27.75" customHeight="1" x14ac:dyDescent="0.25">
      <c r="A109" s="12">
        <v>2025</v>
      </c>
      <c r="B109" s="12" t="s">
        <v>456</v>
      </c>
      <c r="C109" s="13" t="str">
        <f ca="1">IF(Tabla202376[[#This Row],[FECHA DE TERMINACIÓN FINAL]]-TODAY()&gt;=15,"VIGENTE",IF(Tabla202376[[#This Row],[FECHA DE TERMINACIÓN FINAL]]-TODAY()&lt;0,"FINALIZADO",IF(Tabla202376[[#This Row],[FECHA DE TERMINACIÓN FINAL]]-TODAY()&lt;=15,"PROXIMO A VENCER")))</f>
        <v>FINALIZADO</v>
      </c>
      <c r="D109" s="12">
        <v>128150</v>
      </c>
      <c r="E109" s="22">
        <v>45673</v>
      </c>
      <c r="F109" s="40" t="s">
        <v>1409</v>
      </c>
      <c r="G109" s="40" t="s">
        <v>1410</v>
      </c>
      <c r="H109" s="41" t="s">
        <v>1411</v>
      </c>
      <c r="I109" s="64" t="s">
        <v>1412</v>
      </c>
      <c r="J109" s="57">
        <v>80101600</v>
      </c>
      <c r="K109" s="57" t="s">
        <v>1413</v>
      </c>
      <c r="L109" s="57" t="s">
        <v>1414</v>
      </c>
      <c r="M109" s="12">
        <v>1112</v>
      </c>
      <c r="N109" s="22">
        <v>45694</v>
      </c>
      <c r="O109" s="12">
        <v>1124</v>
      </c>
      <c r="P109" s="22">
        <v>45701</v>
      </c>
      <c r="Q109" s="51" t="s">
        <v>80</v>
      </c>
      <c r="R109" s="13" t="s">
        <v>81</v>
      </c>
      <c r="S109" s="41" t="s">
        <v>82</v>
      </c>
      <c r="T109" s="13">
        <v>1</v>
      </c>
      <c r="U109" s="60" t="s">
        <v>1415</v>
      </c>
      <c r="V109" s="12" t="s">
        <v>83</v>
      </c>
      <c r="W109" s="12" t="s">
        <v>464</v>
      </c>
      <c r="X109" s="12" t="s">
        <v>1416</v>
      </c>
      <c r="Y109" s="25">
        <v>1010237047</v>
      </c>
      <c r="Z109" s="41" t="s">
        <v>343</v>
      </c>
      <c r="AA109" s="40">
        <v>80051643</v>
      </c>
      <c r="AB109" s="12" t="s">
        <v>87</v>
      </c>
      <c r="AC109" s="22">
        <v>45700</v>
      </c>
      <c r="AD109" s="29">
        <v>31500000</v>
      </c>
      <c r="AE109" s="22">
        <v>45701</v>
      </c>
      <c r="AF109" s="22">
        <v>45881</v>
      </c>
      <c r="AG109" s="12">
        <v>180</v>
      </c>
      <c r="AH109" s="12">
        <v>6</v>
      </c>
      <c r="AI109" s="29">
        <f>Tabla202376[[#This Row],[VALOR INICIAL DEL CONTRATO]] / Tabla202376[[#This Row],[PLAZO DE EJECUCIÓN MESES ]]</f>
        <v>5250000</v>
      </c>
      <c r="AJ109" s="12"/>
      <c r="AK109" s="12"/>
      <c r="AL109" s="12">
        <v>1</v>
      </c>
      <c r="AM109" s="12">
        <v>1</v>
      </c>
      <c r="AN109" s="12"/>
      <c r="AO109" s="31">
        <v>15750000</v>
      </c>
      <c r="AP109" s="12">
        <v>90</v>
      </c>
      <c r="AQ109" s="12">
        <v>1381</v>
      </c>
      <c r="AR109" s="22">
        <v>45861</v>
      </c>
      <c r="AS109" s="15">
        <v>1473</v>
      </c>
      <c r="AT109" s="18">
        <v>45868</v>
      </c>
      <c r="AU109" s="12"/>
      <c r="AV109" s="12"/>
      <c r="AW109" s="12"/>
      <c r="AX109" s="12"/>
      <c r="AY109" s="12"/>
      <c r="AZ109" s="12"/>
      <c r="BA109" s="12"/>
      <c r="BB109" s="12"/>
      <c r="BC109" s="12"/>
      <c r="BD109" s="12"/>
      <c r="BE109" s="12"/>
      <c r="BF109" s="12"/>
      <c r="BG109" s="12"/>
      <c r="BH109" s="12"/>
      <c r="BI109" s="12"/>
      <c r="BJ109" s="12"/>
      <c r="BK109" s="12"/>
      <c r="BL109" s="12"/>
      <c r="BM109" s="12">
        <f>Tabla202376[[#This Row],[DÍAS PRORROGA 1]]+Tabla202376[[#This Row],[DÍAS PRORROGA  2]]+Tabla202376[[#This Row],[DÍAS PRORROGA 3]]++Tabla202376[[#This Row],[DÍAS PRORROGA 4]]</f>
        <v>90</v>
      </c>
      <c r="BN109" s="25">
        <f>IF(Tabla202376[[#This Row],[NUMERO TOTAL DE ADICIONES]]="NO",0,Tabla202376[[#This Row],[VALOR ADICIÓN 1]]+Tabla202376[[#This Row],[VALOR ADICIÓN 2]]+Tabla202376[[#This Row],[VALOR ADICIÓN 3]]+Tabla202376[[#This Row],[VALOR ADICIÓN 4]])</f>
        <v>15750000</v>
      </c>
      <c r="BO109" s="12"/>
      <c r="BP109" s="22">
        <v>45973</v>
      </c>
      <c r="BQ109" s="20">
        <f>Tabla202376[[#This Row],[VALOR INICIAL DEL CONTRATO]]+Tabla202376[[#This Row],[VALOR ADICIÓN 1]]+Tabla202376[[#This Row],[VALOR ADICIÓN 2]]+Tabla202376[[#This Row],[VALOR ADICIÓN 3]]++Tabla202376[[#This Row],[VALOR ADICIÓN 4]]</f>
        <v>47250000</v>
      </c>
      <c r="BR10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09" s="26"/>
      <c r="BT109" s="41" t="s">
        <v>1418</v>
      </c>
      <c r="BU109" s="41" t="s">
        <v>1419</v>
      </c>
      <c r="BV109" s="41" t="s">
        <v>1420</v>
      </c>
      <c r="BW109" s="13" t="s">
        <v>122</v>
      </c>
    </row>
    <row r="110" spans="1:75" ht="27.75" customHeight="1" x14ac:dyDescent="0.25">
      <c r="A110" s="12">
        <v>2025</v>
      </c>
      <c r="B110" s="12" t="s">
        <v>456</v>
      </c>
      <c r="C110" s="13" t="str">
        <f ca="1">IF(Tabla202376[[#This Row],[FECHA DE TERMINACIÓN FINAL]]-TODAY()&gt;=15,"VIGENTE",IF(Tabla202376[[#This Row],[FECHA DE TERMINACIÓN FINAL]]-TODAY()&lt;0,"FINALIZADO",IF(Tabla202376[[#This Row],[FECHA DE TERMINACIÓN FINAL]]-TODAY()&lt;=15,"PROXIMO A VENCER")))</f>
        <v>FINALIZADO</v>
      </c>
      <c r="D110" s="12">
        <v>124965</v>
      </c>
      <c r="E110" s="22">
        <v>45645</v>
      </c>
      <c r="F110" s="40" t="s">
        <v>1421</v>
      </c>
      <c r="G110" s="40" t="s">
        <v>1422</v>
      </c>
      <c r="H110" s="41" t="s">
        <v>1423</v>
      </c>
      <c r="I110" s="64" t="s">
        <v>1424</v>
      </c>
      <c r="J110" s="57">
        <v>80101600</v>
      </c>
      <c r="K110" s="57" t="s">
        <v>1425</v>
      </c>
      <c r="L110" s="57" t="s">
        <v>1426</v>
      </c>
      <c r="M110" s="12">
        <v>1118</v>
      </c>
      <c r="N110" s="22">
        <v>45698</v>
      </c>
      <c r="O110" s="12">
        <v>1131</v>
      </c>
      <c r="P110" s="22">
        <v>45701</v>
      </c>
      <c r="Q110" s="51" t="s">
        <v>201</v>
      </c>
      <c r="R110" s="13" t="s">
        <v>81</v>
      </c>
      <c r="S110" s="41" t="s">
        <v>82</v>
      </c>
      <c r="T110" s="13">
        <v>1</v>
      </c>
      <c r="U110" s="13" t="s">
        <v>1427</v>
      </c>
      <c r="V110" s="12" t="s">
        <v>83</v>
      </c>
      <c r="W110" s="12" t="s">
        <v>83</v>
      </c>
      <c r="X110" s="12" t="s">
        <v>256</v>
      </c>
      <c r="Y110" s="25" t="s">
        <v>1428</v>
      </c>
      <c r="Z110" s="51" t="s">
        <v>202</v>
      </c>
      <c r="AA110" s="38">
        <v>53167430</v>
      </c>
      <c r="AB110" s="12" t="s">
        <v>87</v>
      </c>
      <c r="AC110" s="22">
        <v>45700</v>
      </c>
      <c r="AD110" s="29">
        <v>43800000</v>
      </c>
      <c r="AE110" s="22">
        <v>45706</v>
      </c>
      <c r="AF110" s="22">
        <v>45886</v>
      </c>
      <c r="AG110" s="12">
        <v>180</v>
      </c>
      <c r="AH110" s="12">
        <v>6</v>
      </c>
      <c r="AI110" s="29">
        <f>Tabla202376[[#This Row],[VALOR INICIAL DEL CONTRATO]] / Tabla202376[[#This Row],[PLAZO DE EJECUCIÓN MESES ]]</f>
        <v>7300000</v>
      </c>
      <c r="AJ110" s="12"/>
      <c r="AK110" s="12"/>
      <c r="AL110" s="12">
        <v>1</v>
      </c>
      <c r="AM110" s="12">
        <v>1</v>
      </c>
      <c r="AN110" s="12"/>
      <c r="AO110" s="31">
        <v>21900000</v>
      </c>
      <c r="AP110" s="12">
        <v>90</v>
      </c>
      <c r="AQ110" s="12">
        <v>1542</v>
      </c>
      <c r="AR110" s="22">
        <v>45869</v>
      </c>
      <c r="AS110" s="12">
        <v>1606</v>
      </c>
      <c r="AT110" s="22">
        <v>45884</v>
      </c>
      <c r="AU110" s="12"/>
      <c r="AV110" s="12"/>
      <c r="AW110" s="12"/>
      <c r="AX110" s="12"/>
      <c r="AY110" s="12"/>
      <c r="AZ110" s="12"/>
      <c r="BA110" s="12"/>
      <c r="BB110" s="12"/>
      <c r="BC110" s="12"/>
      <c r="BD110" s="12"/>
      <c r="BE110" s="12"/>
      <c r="BF110" s="12"/>
      <c r="BG110" s="12"/>
      <c r="BH110" s="12"/>
      <c r="BI110" s="12"/>
      <c r="BJ110" s="12"/>
      <c r="BK110" s="12"/>
      <c r="BL110" s="12"/>
      <c r="BM110" s="12">
        <f>Tabla202376[[#This Row],[DÍAS PRORROGA 1]]+Tabla202376[[#This Row],[DÍAS PRORROGA  2]]+Tabla202376[[#This Row],[DÍAS PRORROGA 3]]++Tabla202376[[#This Row],[DÍAS PRORROGA 4]]</f>
        <v>90</v>
      </c>
      <c r="BN110" s="25">
        <f>IF(Tabla202376[[#This Row],[NUMERO TOTAL DE ADICIONES]]="NO",0,Tabla202376[[#This Row],[VALOR ADICIÓN 1]]+Tabla202376[[#This Row],[VALOR ADICIÓN 2]]+Tabla202376[[#This Row],[VALOR ADICIÓN 3]]+Tabla202376[[#This Row],[VALOR ADICIÓN 4]])</f>
        <v>21900000</v>
      </c>
      <c r="BO110" s="12"/>
      <c r="BP110" s="22">
        <v>45978</v>
      </c>
      <c r="BQ110" s="20">
        <f>Tabla202376[[#This Row],[VALOR INICIAL DEL CONTRATO]]+Tabla202376[[#This Row],[VALOR ADICIÓN 1]]+Tabla202376[[#This Row],[VALOR ADICIÓN 2]]+Tabla202376[[#This Row],[VALOR ADICIÓN 3]]++Tabla202376[[#This Row],[VALOR ADICIÓN 4]]</f>
        <v>65700000</v>
      </c>
      <c r="BR11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0" s="26"/>
      <c r="BT110" s="41" t="s">
        <v>1429</v>
      </c>
      <c r="BU110" s="41" t="s">
        <v>1430</v>
      </c>
      <c r="BV110" s="41" t="s">
        <v>1431</v>
      </c>
      <c r="BW110" s="41" t="s">
        <v>99</v>
      </c>
    </row>
    <row r="111" spans="1:75" ht="27.75" customHeight="1" x14ac:dyDescent="0.25">
      <c r="A111" s="12">
        <v>2025</v>
      </c>
      <c r="B111" s="12" t="s">
        <v>456</v>
      </c>
      <c r="C111" s="13" t="str">
        <f ca="1">IF(Tabla202376[[#This Row],[FECHA DE TERMINACIÓN FINAL]]-TODAY()&gt;=15,"VIGENTE",IF(Tabla202376[[#This Row],[FECHA DE TERMINACIÓN FINAL]]-TODAY()&lt;0,"FINALIZADO",IF(Tabla202376[[#This Row],[FECHA DE TERMINACIÓN FINAL]]-TODAY()&lt;=15,"PROXIMO A VENCER")))</f>
        <v>FINALIZADO</v>
      </c>
      <c r="D111" s="12">
        <v>127539</v>
      </c>
      <c r="E111" s="22">
        <v>45670</v>
      </c>
      <c r="F111" s="40" t="s">
        <v>1367</v>
      </c>
      <c r="G111" s="40" t="s">
        <v>1432</v>
      </c>
      <c r="H111" s="41" t="s">
        <v>1433</v>
      </c>
      <c r="I111" s="64" t="s">
        <v>1369</v>
      </c>
      <c r="J111" s="51">
        <v>80101600</v>
      </c>
      <c r="K111" s="51" t="s">
        <v>1370</v>
      </c>
      <c r="L111" s="51" t="s">
        <v>1434</v>
      </c>
      <c r="M111" s="49">
        <v>1101</v>
      </c>
      <c r="N111" s="50">
        <v>45694</v>
      </c>
      <c r="O111" s="12">
        <v>1129</v>
      </c>
      <c r="P111" s="22">
        <v>45701</v>
      </c>
      <c r="Q111" s="51" t="s">
        <v>104</v>
      </c>
      <c r="R111" s="13" t="s">
        <v>81</v>
      </c>
      <c r="S111" s="41" t="s">
        <v>82</v>
      </c>
      <c r="T111" s="13">
        <v>1</v>
      </c>
      <c r="U111" s="51" t="s">
        <v>1372</v>
      </c>
      <c r="V111" s="12" t="s">
        <v>83</v>
      </c>
      <c r="W111" s="12" t="s">
        <v>83</v>
      </c>
      <c r="X111" s="13" t="s">
        <v>106</v>
      </c>
      <c r="Y111" s="84" t="s">
        <v>1435</v>
      </c>
      <c r="Z111" s="38" t="s">
        <v>920</v>
      </c>
      <c r="AA111" s="38">
        <v>1018481815</v>
      </c>
      <c r="AB111" s="12" t="s">
        <v>87</v>
      </c>
      <c r="AC111" s="22">
        <v>45700</v>
      </c>
      <c r="AD111" s="29">
        <v>30240000</v>
      </c>
      <c r="AE111" s="22">
        <v>45707</v>
      </c>
      <c r="AF111" s="22">
        <v>45887</v>
      </c>
      <c r="AG111" s="12">
        <v>180</v>
      </c>
      <c r="AH111" s="12">
        <v>6</v>
      </c>
      <c r="AI111" s="29">
        <f>Tabla202376[[#This Row],[VALOR INICIAL DEL CONTRATO]] / Tabla202376[[#This Row],[PLAZO DE EJECUCIÓN MESES ]]</f>
        <v>5040000</v>
      </c>
      <c r="AJ111" s="12"/>
      <c r="AK111" s="12"/>
      <c r="AL111" s="12">
        <v>1</v>
      </c>
      <c r="AM111" s="12">
        <v>1</v>
      </c>
      <c r="AN111" s="12"/>
      <c r="AO111" s="31">
        <v>15120000</v>
      </c>
      <c r="AP111" s="12">
        <v>90</v>
      </c>
      <c r="AQ111" s="12">
        <v>1330</v>
      </c>
      <c r="AR111" s="22">
        <v>45861</v>
      </c>
      <c r="AS111" s="15">
        <v>1486</v>
      </c>
      <c r="AT111" s="18">
        <v>45868</v>
      </c>
      <c r="AU111" s="12"/>
      <c r="AV111" s="12"/>
      <c r="AW111" s="12"/>
      <c r="AX111" s="12"/>
      <c r="AY111" s="12"/>
      <c r="AZ111" s="12"/>
      <c r="BA111" s="12"/>
      <c r="BB111" s="12"/>
      <c r="BC111" s="12"/>
      <c r="BD111" s="12"/>
      <c r="BE111" s="12"/>
      <c r="BF111" s="12"/>
      <c r="BG111" s="12"/>
      <c r="BH111" s="12"/>
      <c r="BI111" s="12"/>
      <c r="BJ111" s="12"/>
      <c r="BK111" s="12"/>
      <c r="BL111" s="12"/>
      <c r="BM111" s="12">
        <f>Tabla202376[[#This Row],[DÍAS PRORROGA 1]]+Tabla202376[[#This Row],[DÍAS PRORROGA  2]]+Tabla202376[[#This Row],[DÍAS PRORROGA 3]]++Tabla202376[[#This Row],[DÍAS PRORROGA 4]]</f>
        <v>90</v>
      </c>
      <c r="BN111" s="25">
        <f>IF(Tabla202376[[#This Row],[NUMERO TOTAL DE ADICIONES]]="NO",0,Tabla202376[[#This Row],[VALOR ADICIÓN 1]]+Tabla202376[[#This Row],[VALOR ADICIÓN 2]]+Tabla202376[[#This Row],[VALOR ADICIÓN 3]]+Tabla202376[[#This Row],[VALOR ADICIÓN 4]])</f>
        <v>15120000</v>
      </c>
      <c r="BO111" s="12"/>
      <c r="BP111" s="22">
        <v>45979</v>
      </c>
      <c r="BQ111" s="20">
        <f>Tabla202376[[#This Row],[VALOR INICIAL DEL CONTRATO]]+Tabla202376[[#This Row],[VALOR ADICIÓN 1]]+Tabla202376[[#This Row],[VALOR ADICIÓN 2]]+Tabla202376[[#This Row],[VALOR ADICIÓN 3]]++Tabla202376[[#This Row],[VALOR ADICIÓN 4]]</f>
        <v>45360000</v>
      </c>
      <c r="BR1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1" s="60"/>
      <c r="BT111" s="60" t="s">
        <v>1436</v>
      </c>
      <c r="BU111" s="60" t="s">
        <v>1374</v>
      </c>
      <c r="BV111" s="60" t="s">
        <v>1375</v>
      </c>
      <c r="BW111" s="41" t="s">
        <v>122</v>
      </c>
    </row>
    <row r="112" spans="1:75" ht="27.75" customHeight="1" x14ac:dyDescent="0.25">
      <c r="A112" s="12">
        <v>2025</v>
      </c>
      <c r="B112" s="12" t="s">
        <v>456</v>
      </c>
      <c r="C112" s="13" t="str">
        <f ca="1">IF(Tabla202376[[#This Row],[FECHA DE TERMINACIÓN FINAL]]-TODAY()&gt;=15,"VIGENTE",IF(Tabla202376[[#This Row],[FECHA DE TERMINACIÓN FINAL]]-TODAY()&lt;0,"FINALIZADO",IF(Tabla202376[[#This Row],[FECHA DE TERMINACIÓN FINAL]]-TODAY()&lt;=15,"PROXIMO A VENCER")))</f>
        <v>FINALIZADO</v>
      </c>
      <c r="D112" s="12">
        <v>125677</v>
      </c>
      <c r="E112" s="22">
        <v>45652</v>
      </c>
      <c r="F112" s="40" t="s">
        <v>1437</v>
      </c>
      <c r="G112" s="40" t="s">
        <v>1438</v>
      </c>
      <c r="H112" s="41" t="s">
        <v>358</v>
      </c>
      <c r="I112" s="64" t="s">
        <v>1439</v>
      </c>
      <c r="J112" s="57">
        <v>80101500</v>
      </c>
      <c r="K112" s="57" t="s">
        <v>1440</v>
      </c>
      <c r="L112" s="57" t="s">
        <v>1441</v>
      </c>
      <c r="M112" s="12">
        <v>1137</v>
      </c>
      <c r="N112" s="22">
        <v>45698</v>
      </c>
      <c r="O112" s="12">
        <v>1140</v>
      </c>
      <c r="P112" s="22">
        <v>45701</v>
      </c>
      <c r="Q112" s="51" t="s">
        <v>80</v>
      </c>
      <c r="R112" s="13" t="s">
        <v>81</v>
      </c>
      <c r="S112" s="41" t="s">
        <v>82</v>
      </c>
      <c r="T112" s="13">
        <v>1</v>
      </c>
      <c r="U112" s="41" t="s">
        <v>1442</v>
      </c>
      <c r="V112" s="12" t="s">
        <v>83</v>
      </c>
      <c r="W112" s="12" t="s">
        <v>83</v>
      </c>
      <c r="X112" s="12" t="s">
        <v>184</v>
      </c>
      <c r="Y112" s="25">
        <v>1014256316</v>
      </c>
      <c r="Z112" s="14" t="s">
        <v>844</v>
      </c>
      <c r="AA112" s="14">
        <v>1018481546</v>
      </c>
      <c r="AB112" s="12" t="s">
        <v>87</v>
      </c>
      <c r="AC112" s="22">
        <v>45701</v>
      </c>
      <c r="AD112" s="29">
        <v>37800000</v>
      </c>
      <c r="AE112" s="22">
        <v>45706</v>
      </c>
      <c r="AF112" s="22">
        <v>45886</v>
      </c>
      <c r="AG112" s="12">
        <v>180</v>
      </c>
      <c r="AH112" s="12">
        <v>6</v>
      </c>
      <c r="AI112" s="29">
        <f>Tabla202376[[#This Row],[VALOR INICIAL DEL CONTRATO]] / Tabla202376[[#This Row],[PLAZO DE EJECUCIÓN MESES ]]</f>
        <v>6300000</v>
      </c>
      <c r="AJ112" s="12"/>
      <c r="AK112" s="12"/>
      <c r="AL112" s="12">
        <v>1</v>
      </c>
      <c r="AM112" s="12">
        <v>1</v>
      </c>
      <c r="AN112" s="12"/>
      <c r="AO112" s="31">
        <v>18900000</v>
      </c>
      <c r="AP112" s="12">
        <v>90</v>
      </c>
      <c r="AQ112" s="12">
        <v>1502</v>
      </c>
      <c r="AR112" s="22">
        <v>45868</v>
      </c>
      <c r="AS112" s="12">
        <v>1607</v>
      </c>
      <c r="AT112" s="22">
        <v>45884</v>
      </c>
      <c r="AU112" s="12"/>
      <c r="AV112" s="12"/>
      <c r="AW112" s="12"/>
      <c r="AX112" s="12"/>
      <c r="AY112" s="12"/>
      <c r="AZ112" s="12"/>
      <c r="BA112" s="12"/>
      <c r="BB112" s="12"/>
      <c r="BC112" s="12"/>
      <c r="BD112" s="12"/>
      <c r="BE112" s="12"/>
      <c r="BF112" s="12"/>
      <c r="BG112" s="12"/>
      <c r="BH112" s="12"/>
      <c r="BI112" s="12"/>
      <c r="BJ112" s="12"/>
      <c r="BK112" s="12"/>
      <c r="BL112" s="12"/>
      <c r="BM112" s="12">
        <f>Tabla202376[[#This Row],[DÍAS PRORROGA 1]]+Tabla202376[[#This Row],[DÍAS PRORROGA  2]]+Tabla202376[[#This Row],[DÍAS PRORROGA 3]]++Tabla202376[[#This Row],[DÍAS PRORROGA 4]]</f>
        <v>90</v>
      </c>
      <c r="BN112" s="25">
        <f>IF(Tabla202376[[#This Row],[NUMERO TOTAL DE ADICIONES]]="NO",0,Tabla202376[[#This Row],[VALOR ADICIÓN 1]]+Tabla202376[[#This Row],[VALOR ADICIÓN 2]]+Tabla202376[[#This Row],[VALOR ADICIÓN 3]]+Tabla202376[[#This Row],[VALOR ADICIÓN 4]])</f>
        <v>18900000</v>
      </c>
      <c r="BO112" s="12"/>
      <c r="BP112" s="22">
        <v>45978</v>
      </c>
      <c r="BQ112" s="20">
        <f>Tabla202376[[#This Row],[VALOR INICIAL DEL CONTRATO]]+Tabla202376[[#This Row],[VALOR ADICIÓN 1]]+Tabla202376[[#This Row],[VALOR ADICIÓN 2]]+Tabla202376[[#This Row],[VALOR ADICIÓN 3]]++Tabla202376[[#This Row],[VALOR ADICIÓN 4]]</f>
        <v>56700000</v>
      </c>
      <c r="BR1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2" s="26"/>
      <c r="BT112" s="60" t="s">
        <v>1443</v>
      </c>
      <c r="BU112" s="60" t="s">
        <v>1444</v>
      </c>
      <c r="BV112" s="60" t="s">
        <v>1445</v>
      </c>
      <c r="BW112" s="60" t="s">
        <v>1446</v>
      </c>
    </row>
    <row r="113" spans="1:75" ht="27.75" customHeight="1" x14ac:dyDescent="0.2">
      <c r="A113" s="12">
        <v>2025</v>
      </c>
      <c r="B113" s="12" t="s">
        <v>456</v>
      </c>
      <c r="C113" s="13" t="str">
        <f ca="1">IF(Tabla202376[[#This Row],[FECHA DE TERMINACIÓN FINAL]]-TODAY()&gt;=15,"VIGENTE",IF(Tabla202376[[#This Row],[FECHA DE TERMINACIÓN FINAL]]-TODAY()&lt;0,"FINALIZADO",IF(Tabla202376[[#This Row],[FECHA DE TERMINACIÓN FINAL]]-TODAY()&lt;=15,"PROXIMO A VENCER")))</f>
        <v>FINALIZADO</v>
      </c>
      <c r="D113" s="12">
        <v>126303</v>
      </c>
      <c r="E113" s="22">
        <v>45656</v>
      </c>
      <c r="F113" s="40" t="s">
        <v>1447</v>
      </c>
      <c r="G113" s="40" t="s">
        <v>1448</v>
      </c>
      <c r="H113" s="41" t="s">
        <v>322</v>
      </c>
      <c r="I113" s="71" t="s">
        <v>1449</v>
      </c>
      <c r="J113" s="57">
        <v>80101600</v>
      </c>
      <c r="K113" s="57" t="s">
        <v>1450</v>
      </c>
      <c r="L113" s="57" t="s">
        <v>1451</v>
      </c>
      <c r="M113" s="12">
        <v>1018</v>
      </c>
      <c r="N113" s="22">
        <v>45684</v>
      </c>
      <c r="O113" s="12">
        <v>1127</v>
      </c>
      <c r="P113" s="22">
        <v>45701</v>
      </c>
      <c r="Q113" s="51" t="s">
        <v>166</v>
      </c>
      <c r="R113" s="13" t="s">
        <v>81</v>
      </c>
      <c r="S113" s="41" t="s">
        <v>98</v>
      </c>
      <c r="T113" s="13">
        <v>1</v>
      </c>
      <c r="U113" s="28" t="s">
        <v>1452</v>
      </c>
      <c r="V113" s="12" t="s">
        <v>83</v>
      </c>
      <c r="W113" s="68" t="s">
        <v>83</v>
      </c>
      <c r="X113" s="41" t="s">
        <v>795</v>
      </c>
      <c r="Y113" s="25">
        <v>1071549304</v>
      </c>
      <c r="Z113" s="38" t="s">
        <v>168</v>
      </c>
      <c r="AA113" s="38">
        <v>1018418402</v>
      </c>
      <c r="AB113" s="12" t="s">
        <v>87</v>
      </c>
      <c r="AC113" s="22">
        <v>45701</v>
      </c>
      <c r="AD113" s="29">
        <v>19320000</v>
      </c>
      <c r="AE113" s="22">
        <v>45702</v>
      </c>
      <c r="AF113" s="22">
        <v>45943</v>
      </c>
      <c r="AG113" s="12">
        <v>240</v>
      </c>
      <c r="AH113" s="12">
        <v>8</v>
      </c>
      <c r="AI113" s="29">
        <f>Tabla202376[[#This Row],[VALOR INICIAL DEL CONTRATO]] / Tabla202376[[#This Row],[PLAZO DE EJECUCIÓN MESES ]]</f>
        <v>2415000</v>
      </c>
      <c r="AJ113" s="12"/>
      <c r="AK113" s="12"/>
      <c r="AL113" s="12">
        <v>1</v>
      </c>
      <c r="AM113" s="12">
        <v>1</v>
      </c>
      <c r="AN113" s="12"/>
      <c r="AO113" s="31">
        <v>4830000</v>
      </c>
      <c r="AP113" s="12">
        <v>60</v>
      </c>
      <c r="AQ113" s="12">
        <v>1487</v>
      </c>
      <c r="AR113" s="22">
        <v>45868</v>
      </c>
      <c r="AS113" s="12">
        <v>1545</v>
      </c>
      <c r="AT113" s="22">
        <v>45880</v>
      </c>
      <c r="AU113" s="12"/>
      <c r="AV113" s="12"/>
      <c r="AW113" s="12"/>
      <c r="AX113" s="12"/>
      <c r="AY113" s="12"/>
      <c r="AZ113" s="12"/>
      <c r="BA113" s="12"/>
      <c r="BB113" s="12"/>
      <c r="BC113" s="12"/>
      <c r="BD113" s="12"/>
      <c r="BE113" s="12"/>
      <c r="BF113" s="12"/>
      <c r="BG113" s="12"/>
      <c r="BH113" s="12"/>
      <c r="BI113" s="12"/>
      <c r="BJ113" s="12"/>
      <c r="BK113" s="12"/>
      <c r="BL113" s="12"/>
      <c r="BM113" s="12">
        <f>Tabla202376[[#This Row],[DÍAS PRORROGA 1]]+Tabla202376[[#This Row],[DÍAS PRORROGA  2]]+Tabla202376[[#This Row],[DÍAS PRORROGA 3]]++Tabla202376[[#This Row],[DÍAS PRORROGA 4]]</f>
        <v>60</v>
      </c>
      <c r="BN113" s="25">
        <f>IF(Tabla202376[[#This Row],[NUMERO TOTAL DE ADICIONES]]="NO",0,Tabla202376[[#This Row],[VALOR ADICIÓN 1]]+Tabla202376[[#This Row],[VALOR ADICIÓN 2]]+Tabla202376[[#This Row],[VALOR ADICIÓN 3]]+Tabla202376[[#This Row],[VALOR ADICIÓN 4]])</f>
        <v>4830000</v>
      </c>
      <c r="BO113" s="12"/>
      <c r="BP113" s="22">
        <v>46004</v>
      </c>
      <c r="BQ113" s="20">
        <f>Tabla202376[[#This Row],[VALOR INICIAL DEL CONTRATO]]+Tabla202376[[#This Row],[VALOR ADICIÓN 1]]+Tabla202376[[#This Row],[VALOR ADICIÓN 2]]+Tabla202376[[#This Row],[VALOR ADICIÓN 3]]++Tabla202376[[#This Row],[VALOR ADICIÓN 4]]</f>
        <v>24150000</v>
      </c>
      <c r="BR11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3" s="78"/>
      <c r="BT113" s="78" t="s">
        <v>1453</v>
      </c>
      <c r="BU113" s="78" t="s">
        <v>1454</v>
      </c>
      <c r="BV113" s="70" t="s">
        <v>451</v>
      </c>
      <c r="BW113" s="70" t="s">
        <v>99</v>
      </c>
    </row>
    <row r="114" spans="1:75" ht="27.75" customHeight="1" x14ac:dyDescent="0.2">
      <c r="A114" s="12">
        <v>2025</v>
      </c>
      <c r="B114" s="12" t="s">
        <v>456</v>
      </c>
      <c r="C114" s="13" t="str">
        <f ca="1">IF(Tabla202376[[#This Row],[FECHA DE TERMINACIÓN FINAL]]-TODAY()&gt;=15,"VIGENTE",IF(Tabla202376[[#This Row],[FECHA DE TERMINACIÓN FINAL]]-TODAY()&lt;0,"FINALIZADO",IF(Tabla202376[[#This Row],[FECHA DE TERMINACIÓN FINAL]]-TODAY()&lt;=15,"PROXIMO A VENCER")))</f>
        <v>FINALIZADO</v>
      </c>
      <c r="D114" s="12">
        <v>128156</v>
      </c>
      <c r="E114" s="22">
        <v>45673</v>
      </c>
      <c r="F114" s="40" t="s">
        <v>1455</v>
      </c>
      <c r="G114" s="40" t="s">
        <v>1456</v>
      </c>
      <c r="H114" s="41" t="s">
        <v>242</v>
      </c>
      <c r="I114" s="71" t="s">
        <v>1457</v>
      </c>
      <c r="J114" s="57">
        <v>80101600</v>
      </c>
      <c r="K114" s="57" t="s">
        <v>1458</v>
      </c>
      <c r="L114" s="57" t="s">
        <v>1459</v>
      </c>
      <c r="M114" s="12">
        <v>1095</v>
      </c>
      <c r="N114" s="22">
        <v>45693</v>
      </c>
      <c r="O114" s="12">
        <v>1133</v>
      </c>
      <c r="P114" s="22">
        <v>45701</v>
      </c>
      <c r="Q114" s="51" t="s">
        <v>212</v>
      </c>
      <c r="R114" s="13" t="s">
        <v>81</v>
      </c>
      <c r="S114" s="41" t="s">
        <v>82</v>
      </c>
      <c r="T114" s="13">
        <v>1</v>
      </c>
      <c r="U114" s="28" t="s">
        <v>1046</v>
      </c>
      <c r="V114" s="12" t="s">
        <v>83</v>
      </c>
      <c r="W114" s="68" t="s">
        <v>83</v>
      </c>
      <c r="X114" s="41" t="s">
        <v>795</v>
      </c>
      <c r="Y114" s="25">
        <v>1031143143</v>
      </c>
      <c r="Z114" s="38" t="s">
        <v>168</v>
      </c>
      <c r="AA114" s="38">
        <v>1018418402</v>
      </c>
      <c r="AB114" s="12" t="s">
        <v>87</v>
      </c>
      <c r="AC114" s="22">
        <v>45700</v>
      </c>
      <c r="AD114" s="29">
        <v>30240000</v>
      </c>
      <c r="AE114" s="22">
        <v>45706</v>
      </c>
      <c r="AF114" s="22">
        <v>45886</v>
      </c>
      <c r="AG114" s="12">
        <v>180</v>
      </c>
      <c r="AH114" s="12">
        <v>6</v>
      </c>
      <c r="AI114" s="29">
        <f>Tabla202376[[#This Row],[VALOR INICIAL DEL CONTRATO]] / Tabla202376[[#This Row],[PLAZO DE EJECUCIÓN MESES ]]</f>
        <v>5040000</v>
      </c>
      <c r="AJ114" s="12"/>
      <c r="AK114" s="12"/>
      <c r="AL114" s="12">
        <v>1</v>
      </c>
      <c r="AM114" s="12">
        <v>1</v>
      </c>
      <c r="AN114" s="12"/>
      <c r="AO114" s="31">
        <v>15120000</v>
      </c>
      <c r="AP114" s="12">
        <v>90</v>
      </c>
      <c r="AQ114" s="12">
        <v>1365</v>
      </c>
      <c r="AR114" s="22">
        <v>45861</v>
      </c>
      <c r="AS114" s="15">
        <v>1517</v>
      </c>
      <c r="AT114" s="18">
        <v>45869</v>
      </c>
      <c r="AU114" s="12"/>
      <c r="AV114" s="12"/>
      <c r="AW114" s="12"/>
      <c r="AX114" s="12"/>
      <c r="AY114" s="12"/>
      <c r="AZ114" s="12"/>
      <c r="BA114" s="12"/>
      <c r="BB114" s="12"/>
      <c r="BC114" s="12"/>
      <c r="BD114" s="12"/>
      <c r="BE114" s="12"/>
      <c r="BF114" s="12"/>
      <c r="BG114" s="12"/>
      <c r="BH114" s="12"/>
      <c r="BI114" s="12"/>
      <c r="BJ114" s="12"/>
      <c r="BK114" s="12"/>
      <c r="BL114" s="12"/>
      <c r="BM114" s="12">
        <f>Tabla202376[[#This Row],[DÍAS PRORROGA 1]]+Tabla202376[[#This Row],[DÍAS PRORROGA  2]]+Tabla202376[[#This Row],[DÍAS PRORROGA 3]]++Tabla202376[[#This Row],[DÍAS PRORROGA 4]]</f>
        <v>90</v>
      </c>
      <c r="BN114" s="25">
        <f>IF(Tabla202376[[#This Row],[NUMERO TOTAL DE ADICIONES]]="NO",0,Tabla202376[[#This Row],[VALOR ADICIÓN 1]]+Tabla202376[[#This Row],[VALOR ADICIÓN 2]]+Tabla202376[[#This Row],[VALOR ADICIÓN 3]]+Tabla202376[[#This Row],[VALOR ADICIÓN 4]])</f>
        <v>15120000</v>
      </c>
      <c r="BO114" s="12"/>
      <c r="BP114" s="22">
        <v>45978</v>
      </c>
      <c r="BQ114" s="20">
        <f>Tabla202376[[#This Row],[VALOR INICIAL DEL CONTRATO]]+Tabla202376[[#This Row],[VALOR ADICIÓN 1]]+Tabla202376[[#This Row],[VALOR ADICIÓN 2]]+Tabla202376[[#This Row],[VALOR ADICIÓN 3]]++Tabla202376[[#This Row],[VALOR ADICIÓN 4]]</f>
        <v>45360000</v>
      </c>
      <c r="BR11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4" s="26"/>
      <c r="BT114" s="16" t="s">
        <v>1460</v>
      </c>
      <c r="BU114" s="16" t="s">
        <v>1461</v>
      </c>
      <c r="BV114" s="38" t="s">
        <v>1462</v>
      </c>
      <c r="BW114" s="60" t="s">
        <v>122</v>
      </c>
    </row>
    <row r="115" spans="1:75" ht="27.75" customHeight="1" x14ac:dyDescent="0.2">
      <c r="A115" s="12">
        <v>2025</v>
      </c>
      <c r="B115" s="12" t="s">
        <v>456</v>
      </c>
      <c r="C115" s="13" t="str">
        <f ca="1">IF(Tabla202376[[#This Row],[FECHA DE TERMINACIÓN FINAL]]-TODAY()&gt;=15,"VIGENTE",IF(Tabla202376[[#This Row],[FECHA DE TERMINACIÓN FINAL]]-TODAY()&lt;0,"FINALIZADO",IF(Tabla202376[[#This Row],[FECHA DE TERMINACIÓN FINAL]]-TODAY()&lt;=15,"PROXIMO A VENCER")))</f>
        <v>FINALIZADO</v>
      </c>
      <c r="D115" s="12">
        <v>124911</v>
      </c>
      <c r="E115" s="22">
        <v>45645</v>
      </c>
      <c r="F115" s="40" t="s">
        <v>1463</v>
      </c>
      <c r="G115" s="40" t="s">
        <v>1464</v>
      </c>
      <c r="H115" s="41" t="s">
        <v>1465</v>
      </c>
      <c r="I115" s="71" t="s">
        <v>1466</v>
      </c>
      <c r="J115" s="51">
        <v>80101600</v>
      </c>
      <c r="K115" s="51" t="s">
        <v>1467</v>
      </c>
      <c r="L115" s="51" t="s">
        <v>1468</v>
      </c>
      <c r="M115" s="12">
        <v>1123</v>
      </c>
      <c r="N115" s="22">
        <v>45698</v>
      </c>
      <c r="O115" s="12">
        <v>1132</v>
      </c>
      <c r="P115" s="22">
        <v>45701</v>
      </c>
      <c r="Q115" s="51" t="s">
        <v>80</v>
      </c>
      <c r="R115" s="13" t="s">
        <v>81</v>
      </c>
      <c r="S115" s="41" t="s">
        <v>98</v>
      </c>
      <c r="T115" s="13">
        <v>1</v>
      </c>
      <c r="U115" s="28" t="s">
        <v>1469</v>
      </c>
      <c r="V115" s="12" t="s">
        <v>83</v>
      </c>
      <c r="W115" s="12" t="s">
        <v>464</v>
      </c>
      <c r="X115" s="12" t="s">
        <v>141</v>
      </c>
      <c r="Y115" s="25">
        <v>52423406</v>
      </c>
      <c r="Z115" s="70" t="s">
        <v>145</v>
      </c>
      <c r="AA115" s="70">
        <v>74374329</v>
      </c>
      <c r="AB115" s="12" t="s">
        <v>87</v>
      </c>
      <c r="AC115" s="22">
        <v>45700</v>
      </c>
      <c r="AD115" s="29">
        <v>18150000</v>
      </c>
      <c r="AE115" s="22">
        <v>45702</v>
      </c>
      <c r="AF115" s="22">
        <v>45882</v>
      </c>
      <c r="AG115" s="12">
        <v>180</v>
      </c>
      <c r="AH115" s="12">
        <v>6</v>
      </c>
      <c r="AI115" s="29">
        <f>Tabla202376[[#This Row],[VALOR INICIAL DEL CONTRATO]] / Tabla202376[[#This Row],[PLAZO DE EJECUCIÓN MESES ]]</f>
        <v>3025000</v>
      </c>
      <c r="AJ115" s="12"/>
      <c r="AK115" s="12"/>
      <c r="AL115" s="12"/>
      <c r="AM115" s="12"/>
      <c r="AN115" s="12"/>
      <c r="AO115" s="31"/>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f>Tabla202376[[#This Row],[DÍAS PRORROGA 1]]+Tabla202376[[#This Row],[DÍAS PRORROGA  2]]+Tabla202376[[#This Row],[DÍAS PRORROGA 3]]++Tabla202376[[#This Row],[DÍAS PRORROGA 4]]</f>
        <v>0</v>
      </c>
      <c r="BN115" s="25">
        <f>IF(Tabla202376[[#This Row],[NUMERO TOTAL DE ADICIONES]]="NO",0,Tabla202376[[#This Row],[VALOR ADICIÓN 1]]+Tabla202376[[#This Row],[VALOR ADICIÓN 2]]+Tabla202376[[#This Row],[VALOR ADICIÓN 3]]+Tabla202376[[#This Row],[VALOR ADICIÓN 4]])</f>
        <v>0</v>
      </c>
      <c r="BO115" s="12"/>
      <c r="BP115" s="22">
        <v>45882</v>
      </c>
      <c r="BQ115" s="20">
        <f>Tabla202376[[#This Row],[VALOR INICIAL DEL CONTRATO]]+Tabla202376[[#This Row],[VALOR ADICIÓN 1]]+Tabla202376[[#This Row],[VALOR ADICIÓN 2]]+Tabla202376[[#This Row],[VALOR ADICIÓN 3]]++Tabla202376[[#This Row],[VALOR ADICIÓN 4]]</f>
        <v>18150000</v>
      </c>
      <c r="BR1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5" s="26"/>
      <c r="BT115" s="12"/>
      <c r="BU115" s="16" t="s">
        <v>1470</v>
      </c>
      <c r="BV115" s="13" t="s">
        <v>1471</v>
      </c>
      <c r="BW115" s="13" t="s">
        <v>148</v>
      </c>
    </row>
    <row r="116" spans="1:75" ht="27.75" customHeight="1" x14ac:dyDescent="0.2">
      <c r="A116" s="12">
        <v>2025</v>
      </c>
      <c r="B116" s="12" t="s">
        <v>456</v>
      </c>
      <c r="C116" s="13" t="str">
        <f ca="1">IF(Tabla202376[[#This Row],[FECHA DE TERMINACIÓN FINAL]]-TODAY()&gt;=15,"VIGENTE",IF(Tabla202376[[#This Row],[FECHA DE TERMINACIÓN FINAL]]-TODAY()&lt;0,"FINALIZADO",IF(Tabla202376[[#This Row],[FECHA DE TERMINACIÓN FINAL]]-TODAY()&lt;=15,"PROXIMO A VENCER")))</f>
        <v>FINALIZADO</v>
      </c>
      <c r="D116" s="12">
        <v>125197</v>
      </c>
      <c r="E116" s="22">
        <v>45646</v>
      </c>
      <c r="F116" s="40" t="s">
        <v>1472</v>
      </c>
      <c r="G116" s="40" t="s">
        <v>1473</v>
      </c>
      <c r="H116" s="41" t="s">
        <v>375</v>
      </c>
      <c r="I116" s="71" t="s">
        <v>1474</v>
      </c>
      <c r="J116" s="51">
        <v>80101600</v>
      </c>
      <c r="K116" s="51" t="s">
        <v>1475</v>
      </c>
      <c r="L116" s="51" t="s">
        <v>1476</v>
      </c>
      <c r="M116" s="12">
        <v>1129</v>
      </c>
      <c r="N116" s="22">
        <v>45698</v>
      </c>
      <c r="O116" s="12">
        <v>1135</v>
      </c>
      <c r="P116" s="22">
        <v>45701</v>
      </c>
      <c r="Q116" s="51" t="s">
        <v>212</v>
      </c>
      <c r="R116" s="13" t="s">
        <v>81</v>
      </c>
      <c r="S116" s="41" t="s">
        <v>82</v>
      </c>
      <c r="T116" s="13">
        <v>1</v>
      </c>
      <c r="U116" s="28" t="s">
        <v>1477</v>
      </c>
      <c r="V116" s="12" t="s">
        <v>83</v>
      </c>
      <c r="W116" s="12" t="s">
        <v>83</v>
      </c>
      <c r="X116" s="12" t="s">
        <v>439</v>
      </c>
      <c r="Y116" s="25">
        <v>1022380296</v>
      </c>
      <c r="Z116" s="51" t="s">
        <v>145</v>
      </c>
      <c r="AA116" s="52">
        <v>74374329</v>
      </c>
      <c r="AB116" s="12" t="s">
        <v>87</v>
      </c>
      <c r="AC116" s="22">
        <v>45700</v>
      </c>
      <c r="AD116" s="29">
        <v>37800000</v>
      </c>
      <c r="AE116" s="22">
        <v>45706</v>
      </c>
      <c r="AF116" s="22">
        <v>45886</v>
      </c>
      <c r="AG116" s="12">
        <v>180</v>
      </c>
      <c r="AH116" s="12">
        <v>6</v>
      </c>
      <c r="AI116" s="29">
        <f>Tabla202376[[#This Row],[VALOR INICIAL DEL CONTRATO]] / Tabla202376[[#This Row],[PLAZO DE EJECUCIÓN MESES ]]</f>
        <v>6300000</v>
      </c>
      <c r="AJ116" s="12"/>
      <c r="AK116" s="12"/>
      <c r="AL116" s="12">
        <v>2</v>
      </c>
      <c r="AM116" s="12">
        <v>2</v>
      </c>
      <c r="AN116" s="12"/>
      <c r="AO116" s="31">
        <v>12600000</v>
      </c>
      <c r="AP116" s="12">
        <v>60</v>
      </c>
      <c r="AQ116" s="12">
        <v>1565</v>
      </c>
      <c r="AR116" s="22">
        <v>45882</v>
      </c>
      <c r="AS116" s="12">
        <v>1603</v>
      </c>
      <c r="AT116" s="22">
        <v>45883</v>
      </c>
      <c r="AU116" s="67">
        <v>6300000</v>
      </c>
      <c r="AV116" s="12">
        <v>30</v>
      </c>
      <c r="AW116" s="12">
        <v>1778</v>
      </c>
      <c r="AX116" s="22">
        <v>45947</v>
      </c>
      <c r="AY116" s="12">
        <v>1833</v>
      </c>
      <c r="AZ116" s="22">
        <v>45951</v>
      </c>
      <c r="BA116" s="12"/>
      <c r="BB116" s="12"/>
      <c r="BC116" s="12"/>
      <c r="BD116" s="12"/>
      <c r="BE116" s="12"/>
      <c r="BF116" s="12"/>
      <c r="BG116" s="12"/>
      <c r="BH116" s="12"/>
      <c r="BI116" s="12"/>
      <c r="BJ116" s="12"/>
      <c r="BK116" s="12"/>
      <c r="BL116" s="12"/>
      <c r="BM116" s="12">
        <f>Tabla202376[[#This Row],[DÍAS PRORROGA 1]]+Tabla202376[[#This Row],[DÍAS PRORROGA  2]]+Tabla202376[[#This Row],[DÍAS PRORROGA 3]]++Tabla202376[[#This Row],[DÍAS PRORROGA 4]]</f>
        <v>90</v>
      </c>
      <c r="BN116" s="25">
        <f>IF(Tabla202376[[#This Row],[NUMERO TOTAL DE ADICIONES]]="NO",0,Tabla202376[[#This Row],[VALOR ADICIÓN 1]]+Tabla202376[[#This Row],[VALOR ADICIÓN 2]]+Tabla202376[[#This Row],[VALOR ADICIÓN 3]]+Tabla202376[[#This Row],[VALOR ADICIÓN 4]])</f>
        <v>18900000</v>
      </c>
      <c r="BO116" s="12"/>
      <c r="BP116" s="22">
        <v>45978</v>
      </c>
      <c r="BQ116" s="20">
        <f>Tabla202376[[#This Row],[VALOR INICIAL DEL CONTRATO]]+Tabla202376[[#This Row],[VALOR ADICIÓN 1]]+Tabla202376[[#This Row],[VALOR ADICIÓN 2]]+Tabla202376[[#This Row],[VALOR ADICIÓN 3]]++Tabla202376[[#This Row],[VALOR ADICIÓN 4]]</f>
        <v>56700000</v>
      </c>
      <c r="BR1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6" s="26"/>
      <c r="BT116" s="16" t="s">
        <v>1478</v>
      </c>
      <c r="BU116" s="16" t="s">
        <v>1479</v>
      </c>
      <c r="BV116" s="13" t="s">
        <v>1480</v>
      </c>
      <c r="BW116" s="13" t="s">
        <v>88</v>
      </c>
    </row>
    <row r="117" spans="1:75" ht="27.75" customHeight="1" x14ac:dyDescent="0.2">
      <c r="A117" s="12">
        <v>2025</v>
      </c>
      <c r="B117" s="12" t="s">
        <v>456</v>
      </c>
      <c r="C117" s="13" t="str">
        <f ca="1">IF(Tabla202376[[#This Row],[FECHA DE TERMINACIÓN FINAL]]-TODAY()&gt;=15,"VIGENTE",IF(Tabla202376[[#This Row],[FECHA DE TERMINACIÓN FINAL]]-TODAY()&lt;0,"FINALIZADO",IF(Tabla202376[[#This Row],[FECHA DE TERMINACIÓN FINAL]]-TODAY()&lt;=15,"PROXIMO A VENCER")))</f>
        <v>FINALIZADO</v>
      </c>
      <c r="D117" s="12">
        <v>124884</v>
      </c>
      <c r="E117" s="22">
        <v>45645</v>
      </c>
      <c r="F117" s="40" t="s">
        <v>1481</v>
      </c>
      <c r="G117" s="40" t="s">
        <v>1482</v>
      </c>
      <c r="H117" s="41" t="s">
        <v>1483</v>
      </c>
      <c r="I117" s="71" t="s">
        <v>1484</v>
      </c>
      <c r="J117" s="51">
        <v>80101600</v>
      </c>
      <c r="K117" s="51" t="s">
        <v>1485</v>
      </c>
      <c r="L117" s="51" t="s">
        <v>1486</v>
      </c>
      <c r="M117" s="12">
        <v>1121</v>
      </c>
      <c r="N117" s="22">
        <v>45698</v>
      </c>
      <c r="O117" s="12">
        <v>1130</v>
      </c>
      <c r="P117" s="22">
        <v>45701</v>
      </c>
      <c r="Q117" s="51" t="s">
        <v>80</v>
      </c>
      <c r="R117" s="13" t="s">
        <v>81</v>
      </c>
      <c r="S117" s="41" t="s">
        <v>82</v>
      </c>
      <c r="T117" s="13">
        <v>1</v>
      </c>
      <c r="U117" s="14" t="s">
        <v>183</v>
      </c>
      <c r="V117" s="12" t="s">
        <v>83</v>
      </c>
      <c r="W117" s="12" t="s">
        <v>83</v>
      </c>
      <c r="X117" s="12" t="s">
        <v>184</v>
      </c>
      <c r="Y117" s="12">
        <v>1030672223</v>
      </c>
      <c r="Z117" s="51" t="s">
        <v>844</v>
      </c>
      <c r="AA117" s="52">
        <v>1018481546</v>
      </c>
      <c r="AB117" s="12" t="s">
        <v>87</v>
      </c>
      <c r="AC117" s="22">
        <v>45700</v>
      </c>
      <c r="AD117" s="29">
        <v>37800000</v>
      </c>
      <c r="AE117" s="22">
        <v>45702</v>
      </c>
      <c r="AF117" s="22">
        <v>45882</v>
      </c>
      <c r="AG117" s="12">
        <v>180</v>
      </c>
      <c r="AH117" s="12">
        <v>6</v>
      </c>
      <c r="AI117" s="29">
        <f>Tabla202376[[#This Row],[VALOR INICIAL DEL CONTRATO]] / Tabla202376[[#This Row],[PLAZO DE EJECUCIÓN MESES ]]</f>
        <v>6300000</v>
      </c>
      <c r="AJ117" s="12"/>
      <c r="AK117" s="12"/>
      <c r="AL117" s="12">
        <v>1</v>
      </c>
      <c r="AM117" s="12">
        <v>1</v>
      </c>
      <c r="AN117" s="12"/>
      <c r="AO117" s="31">
        <v>18900000</v>
      </c>
      <c r="AP117" s="12">
        <v>90</v>
      </c>
      <c r="AQ117" s="12">
        <v>1360</v>
      </c>
      <c r="AR117" s="22">
        <v>45861</v>
      </c>
      <c r="AS117" s="15">
        <v>1518</v>
      </c>
      <c r="AT117" s="18">
        <v>45869</v>
      </c>
      <c r="AU117" s="12"/>
      <c r="AV117" s="12"/>
      <c r="AW117" s="12"/>
      <c r="AX117" s="12"/>
      <c r="AY117" s="12"/>
      <c r="AZ117" s="12"/>
      <c r="BA117" s="12"/>
      <c r="BB117" s="12"/>
      <c r="BC117" s="12"/>
      <c r="BD117" s="12"/>
      <c r="BE117" s="12"/>
      <c r="BF117" s="12"/>
      <c r="BG117" s="12"/>
      <c r="BH117" s="12"/>
      <c r="BI117" s="12"/>
      <c r="BJ117" s="12"/>
      <c r="BK117" s="12"/>
      <c r="BL117" s="12"/>
      <c r="BM117" s="12">
        <f>Tabla202376[[#This Row],[DÍAS PRORROGA 1]]+Tabla202376[[#This Row],[DÍAS PRORROGA  2]]+Tabla202376[[#This Row],[DÍAS PRORROGA 3]]++Tabla202376[[#This Row],[DÍAS PRORROGA 4]]</f>
        <v>90</v>
      </c>
      <c r="BN117" s="25">
        <f>IF(Tabla202376[[#This Row],[NUMERO TOTAL DE ADICIONES]]="NO",0,Tabla202376[[#This Row],[VALOR ADICIÓN 1]]+Tabla202376[[#This Row],[VALOR ADICIÓN 2]]+Tabla202376[[#This Row],[VALOR ADICIÓN 3]]+Tabla202376[[#This Row],[VALOR ADICIÓN 4]])</f>
        <v>18900000</v>
      </c>
      <c r="BO117" s="12"/>
      <c r="BP117" s="22">
        <v>45974</v>
      </c>
      <c r="BQ117" s="20">
        <f>Tabla202376[[#This Row],[VALOR INICIAL DEL CONTRATO]]+Tabla202376[[#This Row],[VALOR ADICIÓN 1]]+Tabla202376[[#This Row],[VALOR ADICIÓN 2]]+Tabla202376[[#This Row],[VALOR ADICIÓN 3]]++Tabla202376[[#This Row],[VALOR ADICIÓN 4]]</f>
        <v>56700000</v>
      </c>
      <c r="BR1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7" s="26"/>
      <c r="BT117" s="16" t="s">
        <v>1487</v>
      </c>
      <c r="BU117" s="16" t="s">
        <v>1488</v>
      </c>
      <c r="BV117" s="13" t="s">
        <v>1489</v>
      </c>
      <c r="BW117" s="13" t="s">
        <v>683</v>
      </c>
    </row>
    <row r="118" spans="1:75" ht="27.75" customHeight="1" x14ac:dyDescent="0.2">
      <c r="A118" s="12">
        <v>2025</v>
      </c>
      <c r="B118" s="12" t="s">
        <v>456</v>
      </c>
      <c r="C118" s="13" t="str">
        <f ca="1">IF(Tabla202376[[#This Row],[FECHA DE TERMINACIÓN FINAL]]-TODAY()&gt;=15,"VIGENTE",IF(Tabla202376[[#This Row],[FECHA DE TERMINACIÓN FINAL]]-TODAY()&lt;0,"FINALIZADO",IF(Tabla202376[[#This Row],[FECHA DE TERMINACIÓN FINAL]]-TODAY()&lt;=15,"PROXIMO A VENCER")))</f>
        <v>FINALIZADO</v>
      </c>
      <c r="D118" s="12">
        <v>125013</v>
      </c>
      <c r="E118" s="22">
        <v>45646</v>
      </c>
      <c r="F118" s="40" t="s">
        <v>1376</v>
      </c>
      <c r="G118" s="12" t="s">
        <v>1490</v>
      </c>
      <c r="H118" s="41" t="s">
        <v>1491</v>
      </c>
      <c r="I118" s="71" t="s">
        <v>1378</v>
      </c>
      <c r="J118" s="51">
        <v>80101600</v>
      </c>
      <c r="K118" s="51" t="s">
        <v>1379</v>
      </c>
      <c r="L118" s="51" t="s">
        <v>1492</v>
      </c>
      <c r="M118" s="12">
        <v>1119</v>
      </c>
      <c r="N118" s="22">
        <v>45698</v>
      </c>
      <c r="O118" s="12">
        <v>1128</v>
      </c>
      <c r="P118" s="22">
        <v>45701</v>
      </c>
      <c r="Q118" s="51" t="s">
        <v>80</v>
      </c>
      <c r="R118" s="13" t="s">
        <v>81</v>
      </c>
      <c r="S118" s="41" t="s">
        <v>82</v>
      </c>
      <c r="T118" s="13">
        <v>1</v>
      </c>
      <c r="U118" s="13" t="s">
        <v>144</v>
      </c>
      <c r="V118" s="12" t="s">
        <v>83</v>
      </c>
      <c r="W118" s="12" t="s">
        <v>464</v>
      </c>
      <c r="X118" s="12" t="s">
        <v>439</v>
      </c>
      <c r="Y118" s="12">
        <v>1019144355</v>
      </c>
      <c r="Z118" s="51" t="s">
        <v>145</v>
      </c>
      <c r="AA118" s="52">
        <v>74374329</v>
      </c>
      <c r="AB118" s="12" t="s">
        <v>87</v>
      </c>
      <c r="AC118" s="22">
        <v>45700</v>
      </c>
      <c r="AD118" s="29">
        <v>30600000</v>
      </c>
      <c r="AE118" s="22">
        <v>45702</v>
      </c>
      <c r="AF118" s="22">
        <v>45882</v>
      </c>
      <c r="AG118" s="12">
        <v>180</v>
      </c>
      <c r="AH118" s="12">
        <v>6</v>
      </c>
      <c r="AI118" s="29">
        <f>Tabla202376[[#This Row],[VALOR INICIAL DEL CONTRATO]] / Tabla202376[[#This Row],[PLAZO DE EJECUCIÓN MESES ]]</f>
        <v>5100000</v>
      </c>
      <c r="AJ118" s="12"/>
      <c r="AK118" s="12"/>
      <c r="AL118" s="12"/>
      <c r="AM118" s="12"/>
      <c r="AN118" s="12"/>
      <c r="AO118" s="31"/>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f>Tabla202376[[#This Row],[DÍAS PRORROGA 1]]+Tabla202376[[#This Row],[DÍAS PRORROGA  2]]+Tabla202376[[#This Row],[DÍAS PRORROGA 3]]++Tabla202376[[#This Row],[DÍAS PRORROGA 4]]</f>
        <v>0</v>
      </c>
      <c r="BN118" s="25">
        <f>IF(Tabla202376[[#This Row],[NUMERO TOTAL DE ADICIONES]]="NO",0,Tabla202376[[#This Row],[VALOR ADICIÓN 1]]+Tabla202376[[#This Row],[VALOR ADICIÓN 2]]+Tabla202376[[#This Row],[VALOR ADICIÓN 3]]+Tabla202376[[#This Row],[VALOR ADICIÓN 4]])</f>
        <v>0</v>
      </c>
      <c r="BO118" s="12"/>
      <c r="BP118" s="22">
        <v>45882</v>
      </c>
      <c r="BQ118" s="20">
        <f>Tabla202376[[#This Row],[VALOR INICIAL DEL CONTRATO]]+Tabla202376[[#This Row],[VALOR ADICIÓN 1]]+Tabla202376[[#This Row],[VALOR ADICIÓN 2]]+Tabla202376[[#This Row],[VALOR ADICIÓN 3]]++Tabla202376[[#This Row],[VALOR ADICIÓN 4]]</f>
        <v>30600000</v>
      </c>
      <c r="BR1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8" s="26"/>
      <c r="BT118" s="12"/>
      <c r="BU118" s="16" t="s">
        <v>1383</v>
      </c>
      <c r="BV118" s="13" t="s">
        <v>1493</v>
      </c>
      <c r="BW118" s="13" t="s">
        <v>122</v>
      </c>
    </row>
    <row r="119" spans="1:75" ht="27.75" customHeight="1" x14ac:dyDescent="0.2">
      <c r="A119" s="12">
        <v>2025</v>
      </c>
      <c r="B119" s="12" t="s">
        <v>456</v>
      </c>
      <c r="C119" s="13" t="str">
        <f ca="1">IF(Tabla202376[[#This Row],[FECHA DE TERMINACIÓN FINAL]]-TODAY()&gt;=15,"VIGENTE",IF(Tabla202376[[#This Row],[FECHA DE TERMINACIÓN FINAL]]-TODAY()&lt;0,"FINALIZADO",IF(Tabla202376[[#This Row],[FECHA DE TERMINACIÓN FINAL]]-TODAY()&lt;=15,"PROXIMO A VENCER")))</f>
        <v>FINALIZADO</v>
      </c>
      <c r="D119" s="12">
        <v>124897</v>
      </c>
      <c r="E119" s="22">
        <v>45645</v>
      </c>
      <c r="F119" s="40" t="s">
        <v>1494</v>
      </c>
      <c r="G119" s="12" t="s">
        <v>1495</v>
      </c>
      <c r="H119" s="41" t="s">
        <v>1496</v>
      </c>
      <c r="I119" s="71" t="s">
        <v>1497</v>
      </c>
      <c r="J119" s="51">
        <v>80101600</v>
      </c>
      <c r="K119" s="51" t="s">
        <v>1498</v>
      </c>
      <c r="L119" s="51" t="s">
        <v>1499</v>
      </c>
      <c r="M119" s="12">
        <v>1122</v>
      </c>
      <c r="N119" s="22">
        <v>45698</v>
      </c>
      <c r="O119" s="12">
        <v>1137</v>
      </c>
      <c r="P119" s="22">
        <v>45701</v>
      </c>
      <c r="Q119" s="51" t="s">
        <v>80</v>
      </c>
      <c r="R119" s="13" t="s">
        <v>81</v>
      </c>
      <c r="S119" s="41" t="s">
        <v>82</v>
      </c>
      <c r="T119" s="13">
        <v>1</v>
      </c>
      <c r="U119" s="13" t="s">
        <v>1500</v>
      </c>
      <c r="V119" s="12" t="s">
        <v>83</v>
      </c>
      <c r="W119" s="41" t="s">
        <v>464</v>
      </c>
      <c r="X119" s="40" t="s">
        <v>141</v>
      </c>
      <c r="Y119" s="41" t="s">
        <v>1501</v>
      </c>
      <c r="Z119" s="51" t="s">
        <v>142</v>
      </c>
      <c r="AA119" s="52">
        <v>51962752</v>
      </c>
      <c r="AB119" s="12" t="s">
        <v>87</v>
      </c>
      <c r="AC119" s="22">
        <v>45701</v>
      </c>
      <c r="AD119" s="29">
        <v>36000000</v>
      </c>
      <c r="AE119" s="22">
        <v>45702</v>
      </c>
      <c r="AF119" s="22">
        <v>45882</v>
      </c>
      <c r="AG119" s="12">
        <v>180</v>
      </c>
      <c r="AH119" s="12">
        <v>6</v>
      </c>
      <c r="AI119" s="29">
        <f>Tabla202376[[#This Row],[VALOR INICIAL DEL CONTRATO]] / Tabla202376[[#This Row],[PLAZO DE EJECUCIÓN MESES ]]</f>
        <v>6000000</v>
      </c>
      <c r="AJ119" s="12"/>
      <c r="AK119" s="12"/>
      <c r="AL119" s="12">
        <v>1</v>
      </c>
      <c r="AM119" s="12">
        <v>1</v>
      </c>
      <c r="AN119" s="12"/>
      <c r="AO119" s="31">
        <v>18000000</v>
      </c>
      <c r="AP119" s="12">
        <v>90</v>
      </c>
      <c r="AQ119" s="12">
        <v>1358</v>
      </c>
      <c r="AR119" s="22">
        <v>45861</v>
      </c>
      <c r="AS119" s="15">
        <v>1477</v>
      </c>
      <c r="AT119" s="18">
        <v>45868</v>
      </c>
      <c r="AU119" s="12"/>
      <c r="AV119" s="12"/>
      <c r="AW119" s="12"/>
      <c r="AX119" s="12"/>
      <c r="AY119" s="12"/>
      <c r="AZ119" s="12"/>
      <c r="BA119" s="12"/>
      <c r="BB119" s="12"/>
      <c r="BC119" s="12"/>
      <c r="BD119" s="12"/>
      <c r="BE119" s="12"/>
      <c r="BF119" s="12"/>
      <c r="BG119" s="12"/>
      <c r="BH119" s="12"/>
      <c r="BI119" s="12"/>
      <c r="BJ119" s="12"/>
      <c r="BK119" s="12"/>
      <c r="BL119" s="12"/>
      <c r="BM119" s="12">
        <f>Tabla202376[[#This Row],[DÍAS PRORROGA 1]]+Tabla202376[[#This Row],[DÍAS PRORROGA  2]]+Tabla202376[[#This Row],[DÍAS PRORROGA 3]]++Tabla202376[[#This Row],[DÍAS PRORROGA 4]]</f>
        <v>90</v>
      </c>
      <c r="BN119" s="25">
        <f>IF(Tabla202376[[#This Row],[NUMERO TOTAL DE ADICIONES]]="NO",0,Tabla202376[[#This Row],[VALOR ADICIÓN 1]]+Tabla202376[[#This Row],[VALOR ADICIÓN 2]]+Tabla202376[[#This Row],[VALOR ADICIÓN 3]]+Tabla202376[[#This Row],[VALOR ADICIÓN 4]])</f>
        <v>18000000</v>
      </c>
      <c r="BO119" s="12"/>
      <c r="BP119" s="22">
        <v>45974</v>
      </c>
      <c r="BQ119" s="20">
        <f>Tabla202376[[#This Row],[VALOR INICIAL DEL CONTRATO]]+Tabla202376[[#This Row],[VALOR ADICIÓN 1]]+Tabla202376[[#This Row],[VALOR ADICIÓN 2]]+Tabla202376[[#This Row],[VALOR ADICIÓN 3]]++Tabla202376[[#This Row],[VALOR ADICIÓN 4]]</f>
        <v>54000000</v>
      </c>
      <c r="BR1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19" s="26"/>
      <c r="BT119" s="16" t="s">
        <v>1502</v>
      </c>
      <c r="BU119" s="16" t="s">
        <v>1503</v>
      </c>
      <c r="BV119" s="13" t="s">
        <v>1504</v>
      </c>
      <c r="BW119" s="13" t="s">
        <v>99</v>
      </c>
    </row>
    <row r="120" spans="1:75" ht="27.75" customHeight="1" x14ac:dyDescent="0.2">
      <c r="A120" s="12">
        <v>2025</v>
      </c>
      <c r="B120" s="12" t="s">
        <v>456</v>
      </c>
      <c r="C120" s="13" t="str">
        <f ca="1">IF(Tabla202376[[#This Row],[FECHA DE TERMINACIÓN FINAL]]-TODAY()&gt;=15,"VIGENTE",IF(Tabla202376[[#This Row],[FECHA DE TERMINACIÓN FINAL]]-TODAY()&lt;0,"FINALIZADO",IF(Tabla202376[[#This Row],[FECHA DE TERMINACIÓN FINAL]]-TODAY()&lt;=15,"PROXIMO A VENCER")))</f>
        <v>FINALIZADO</v>
      </c>
      <c r="D120" s="12">
        <v>124836</v>
      </c>
      <c r="E120" s="22">
        <v>45645</v>
      </c>
      <c r="F120" s="40" t="s">
        <v>1505</v>
      </c>
      <c r="G120" s="12" t="s">
        <v>1506</v>
      </c>
      <c r="H120" s="41" t="s">
        <v>1507</v>
      </c>
      <c r="I120" s="71" t="s">
        <v>1508</v>
      </c>
      <c r="J120" s="57">
        <v>80101600</v>
      </c>
      <c r="K120" s="57" t="s">
        <v>1509</v>
      </c>
      <c r="L120" s="57" t="s">
        <v>1510</v>
      </c>
      <c r="M120" s="12">
        <v>1114</v>
      </c>
      <c r="N120" s="22">
        <v>45698</v>
      </c>
      <c r="O120" s="12">
        <v>1138</v>
      </c>
      <c r="P120" s="22">
        <v>45701</v>
      </c>
      <c r="Q120" s="51" t="s">
        <v>80</v>
      </c>
      <c r="R120" s="13" t="s">
        <v>81</v>
      </c>
      <c r="S120" s="41" t="s">
        <v>98</v>
      </c>
      <c r="T120" s="13">
        <v>1</v>
      </c>
      <c r="U120" s="13" t="s">
        <v>1511</v>
      </c>
      <c r="V120" s="12" t="s">
        <v>83</v>
      </c>
      <c r="W120" s="12" t="s">
        <v>464</v>
      </c>
      <c r="X120" s="12" t="s">
        <v>764</v>
      </c>
      <c r="Y120" s="12">
        <v>51876508</v>
      </c>
      <c r="Z120" s="14" t="s">
        <v>765</v>
      </c>
      <c r="AA120" s="14">
        <v>52211430</v>
      </c>
      <c r="AB120" s="12" t="s">
        <v>87</v>
      </c>
      <c r="AC120" s="22">
        <v>45701</v>
      </c>
      <c r="AD120" s="29">
        <v>18150000</v>
      </c>
      <c r="AE120" s="22">
        <v>45702</v>
      </c>
      <c r="AF120" s="22">
        <v>45882</v>
      </c>
      <c r="AG120" s="12">
        <v>180</v>
      </c>
      <c r="AH120" s="12">
        <v>6</v>
      </c>
      <c r="AI120" s="29">
        <f>Tabla202376[[#This Row],[VALOR INICIAL DEL CONTRATO]] / Tabla202376[[#This Row],[PLAZO DE EJECUCIÓN MESES ]]</f>
        <v>3025000</v>
      </c>
      <c r="AJ120" s="12"/>
      <c r="AK120" s="12"/>
      <c r="AL120" s="12"/>
      <c r="AM120" s="12"/>
      <c r="AN120" s="12"/>
      <c r="AO120" s="31"/>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f>Tabla202376[[#This Row],[DÍAS PRORROGA 1]]+Tabla202376[[#This Row],[DÍAS PRORROGA  2]]+Tabla202376[[#This Row],[DÍAS PRORROGA 3]]++Tabla202376[[#This Row],[DÍAS PRORROGA 4]]</f>
        <v>0</v>
      </c>
      <c r="BN120" s="25">
        <f>IF(Tabla202376[[#This Row],[NUMERO TOTAL DE ADICIONES]]="NO",0,Tabla202376[[#This Row],[VALOR ADICIÓN 1]]+Tabla202376[[#This Row],[VALOR ADICIÓN 2]]+Tabla202376[[#This Row],[VALOR ADICIÓN 3]]+Tabla202376[[#This Row],[VALOR ADICIÓN 4]])</f>
        <v>0</v>
      </c>
      <c r="BO120" s="12"/>
      <c r="BP120" s="22">
        <v>45882</v>
      </c>
      <c r="BQ120" s="20">
        <f>Tabla202376[[#This Row],[VALOR INICIAL DEL CONTRATO]]+Tabla202376[[#This Row],[VALOR ADICIÓN 1]]+Tabla202376[[#This Row],[VALOR ADICIÓN 2]]+Tabla202376[[#This Row],[VALOR ADICIÓN 3]]++Tabla202376[[#This Row],[VALOR ADICIÓN 4]]</f>
        <v>18150000</v>
      </c>
      <c r="BR12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0" s="26"/>
      <c r="BT120" s="12"/>
      <c r="BU120" s="16" t="s">
        <v>1512</v>
      </c>
      <c r="BV120" s="13" t="s">
        <v>1513</v>
      </c>
      <c r="BW120" s="13" t="s">
        <v>148</v>
      </c>
    </row>
    <row r="121" spans="1:75" ht="27.75" customHeight="1" x14ac:dyDescent="0.2">
      <c r="A121" s="12">
        <v>2025</v>
      </c>
      <c r="B121" s="12" t="s">
        <v>456</v>
      </c>
      <c r="C121" s="13" t="str">
        <f ca="1">IF(Tabla202376[[#This Row],[FECHA DE TERMINACIÓN FINAL]]-TODAY()&gt;=15,"VIGENTE",IF(Tabla202376[[#This Row],[FECHA DE TERMINACIÓN FINAL]]-TODAY()&lt;0,"FINALIZADO",IF(Tabla202376[[#This Row],[FECHA DE TERMINACIÓN FINAL]]-TODAY()&lt;=15,"PROXIMO A VENCER")))</f>
        <v>FINALIZADO</v>
      </c>
      <c r="D121" s="12">
        <v>127863</v>
      </c>
      <c r="E121" s="22">
        <v>45672</v>
      </c>
      <c r="F121" s="40" t="s">
        <v>1514</v>
      </c>
      <c r="G121" s="12" t="s">
        <v>1515</v>
      </c>
      <c r="H121" s="41" t="s">
        <v>1516</v>
      </c>
      <c r="I121" s="71" t="s">
        <v>1517</v>
      </c>
      <c r="J121" s="51">
        <v>80101600</v>
      </c>
      <c r="K121" s="51" t="s">
        <v>1518</v>
      </c>
      <c r="L121" s="51" t="s">
        <v>1519</v>
      </c>
      <c r="M121" s="12">
        <v>1091</v>
      </c>
      <c r="N121" s="22">
        <v>45692</v>
      </c>
      <c r="O121" s="12">
        <v>1136</v>
      </c>
      <c r="P121" s="22">
        <v>45701</v>
      </c>
      <c r="Q121" s="51" t="s">
        <v>227</v>
      </c>
      <c r="R121" s="13" t="s">
        <v>81</v>
      </c>
      <c r="S121" s="41" t="s">
        <v>82</v>
      </c>
      <c r="T121" s="13">
        <v>1</v>
      </c>
      <c r="U121" s="13" t="s">
        <v>1520</v>
      </c>
      <c r="V121" s="12" t="s">
        <v>83</v>
      </c>
      <c r="W121" s="12" t="s">
        <v>464</v>
      </c>
      <c r="X121" s="41" t="s">
        <v>1148</v>
      </c>
      <c r="Y121" s="25">
        <v>1001314738</v>
      </c>
      <c r="Z121" s="13" t="s">
        <v>356</v>
      </c>
      <c r="AA121" s="14">
        <v>52008301</v>
      </c>
      <c r="AB121" s="12" t="s">
        <v>87</v>
      </c>
      <c r="AC121" s="22">
        <v>45701</v>
      </c>
      <c r="AD121" s="29">
        <v>37800000</v>
      </c>
      <c r="AE121" s="22">
        <v>45709</v>
      </c>
      <c r="AF121" s="22">
        <v>45889</v>
      </c>
      <c r="AG121" s="12">
        <v>180</v>
      </c>
      <c r="AH121" s="12">
        <v>6</v>
      </c>
      <c r="AI121" s="29">
        <f>Tabla202376[[#This Row],[VALOR INICIAL DEL CONTRATO]] / Tabla202376[[#This Row],[PLAZO DE EJECUCIÓN MESES ]]</f>
        <v>6300000</v>
      </c>
      <c r="AJ121" s="12"/>
      <c r="AK121" s="12"/>
      <c r="AL121" s="12"/>
      <c r="AM121" s="12"/>
      <c r="AN121" s="12"/>
      <c r="AO121" s="31"/>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f>Tabla202376[[#This Row],[DÍAS PRORROGA 1]]+Tabla202376[[#This Row],[DÍAS PRORROGA  2]]+Tabla202376[[#This Row],[DÍAS PRORROGA 3]]++Tabla202376[[#This Row],[DÍAS PRORROGA 4]]</f>
        <v>0</v>
      </c>
      <c r="BN121" s="25">
        <f>IF(Tabla202376[[#This Row],[NUMERO TOTAL DE ADICIONES]]="NO",0,Tabla202376[[#This Row],[VALOR ADICIÓN 1]]+Tabla202376[[#This Row],[VALOR ADICIÓN 2]]+Tabla202376[[#This Row],[VALOR ADICIÓN 3]]+Tabla202376[[#This Row],[VALOR ADICIÓN 4]])</f>
        <v>0</v>
      </c>
      <c r="BO121" s="12"/>
      <c r="BP121" s="22">
        <v>45889</v>
      </c>
      <c r="BQ121" s="20">
        <f>Tabla202376[[#This Row],[VALOR INICIAL DEL CONTRATO]]+Tabla202376[[#This Row],[VALOR ADICIÓN 1]]+Tabla202376[[#This Row],[VALOR ADICIÓN 2]]+Tabla202376[[#This Row],[VALOR ADICIÓN 3]]++Tabla202376[[#This Row],[VALOR ADICIÓN 4]]</f>
        <v>37800000</v>
      </c>
      <c r="BR12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1" s="26"/>
      <c r="BT121" s="12"/>
      <c r="BU121" s="16" t="s">
        <v>1521</v>
      </c>
      <c r="BV121" s="13" t="s">
        <v>1522</v>
      </c>
      <c r="BW121" s="13" t="s">
        <v>99</v>
      </c>
    </row>
    <row r="122" spans="1:75" ht="27.75" customHeight="1" x14ac:dyDescent="0.2">
      <c r="A122" s="12">
        <v>2025</v>
      </c>
      <c r="B122" s="12" t="s">
        <v>456</v>
      </c>
      <c r="C122" s="13" t="str">
        <f ca="1">IF(Tabla202376[[#This Row],[FECHA DE TERMINACIÓN FINAL]]-TODAY()&gt;=15,"VIGENTE",IF(Tabla202376[[#This Row],[FECHA DE TERMINACIÓN FINAL]]-TODAY()&lt;0,"FINALIZADO",IF(Tabla202376[[#This Row],[FECHA DE TERMINACIÓN FINAL]]-TODAY()&lt;=15,"PROXIMO A VENCER")))</f>
        <v>FINALIZADO</v>
      </c>
      <c r="D122" s="12">
        <v>130062</v>
      </c>
      <c r="E122" s="22">
        <v>45691</v>
      </c>
      <c r="F122" s="40" t="s">
        <v>1523</v>
      </c>
      <c r="G122" s="12" t="s">
        <v>1524</v>
      </c>
      <c r="H122" s="13" t="s">
        <v>149</v>
      </c>
      <c r="I122" s="71" t="s">
        <v>1525</v>
      </c>
      <c r="J122" s="51">
        <v>80101600</v>
      </c>
      <c r="K122" s="51" t="s">
        <v>1526</v>
      </c>
      <c r="L122" s="51" t="s">
        <v>1527</v>
      </c>
      <c r="M122" s="12">
        <v>1157</v>
      </c>
      <c r="N122" s="22">
        <v>45699</v>
      </c>
      <c r="O122" s="12">
        <v>1139</v>
      </c>
      <c r="P122" s="22">
        <v>45701</v>
      </c>
      <c r="Q122" s="51" t="s">
        <v>201</v>
      </c>
      <c r="R122" s="13" t="s">
        <v>81</v>
      </c>
      <c r="S122" s="41" t="s">
        <v>82</v>
      </c>
      <c r="T122" s="13">
        <v>1</v>
      </c>
      <c r="U122" s="13" t="s">
        <v>1528</v>
      </c>
      <c r="V122" s="12" t="s">
        <v>83</v>
      </c>
      <c r="W122" s="12" t="s">
        <v>83</v>
      </c>
      <c r="X122" s="12" t="s">
        <v>764</v>
      </c>
      <c r="Y122" s="84">
        <v>80807732</v>
      </c>
      <c r="Z122" s="14" t="s">
        <v>765</v>
      </c>
      <c r="AA122" s="14">
        <v>52211430</v>
      </c>
      <c r="AB122" s="12" t="s">
        <v>87</v>
      </c>
      <c r="AC122" s="22">
        <v>45701</v>
      </c>
      <c r="AD122" s="29">
        <v>36000000</v>
      </c>
      <c r="AE122" s="22">
        <v>45702</v>
      </c>
      <c r="AF122" s="22">
        <v>45882</v>
      </c>
      <c r="AG122" s="12">
        <v>180</v>
      </c>
      <c r="AH122" s="12">
        <v>6</v>
      </c>
      <c r="AI122" s="29">
        <f>Tabla202376[[#This Row],[VALOR INICIAL DEL CONTRATO]] / Tabla202376[[#This Row],[PLAZO DE EJECUCIÓN MESES ]]</f>
        <v>6000000</v>
      </c>
      <c r="AJ122" s="12"/>
      <c r="AK122" s="12"/>
      <c r="AL122" s="12">
        <v>1</v>
      </c>
      <c r="AM122" s="12">
        <v>1</v>
      </c>
      <c r="AN122" s="12"/>
      <c r="AO122" s="31">
        <v>18000000</v>
      </c>
      <c r="AP122" s="12">
        <v>90</v>
      </c>
      <c r="AQ122" s="12">
        <v>1359</v>
      </c>
      <c r="AR122" s="22">
        <v>45861</v>
      </c>
      <c r="AS122" s="15">
        <v>1499</v>
      </c>
      <c r="AT122" s="18">
        <v>45869</v>
      </c>
      <c r="AU122" s="12"/>
      <c r="AV122" s="12"/>
      <c r="AW122" s="12"/>
      <c r="AX122" s="12"/>
      <c r="AY122" s="12"/>
      <c r="AZ122" s="12"/>
      <c r="BA122" s="12"/>
      <c r="BB122" s="12"/>
      <c r="BC122" s="12"/>
      <c r="BD122" s="12"/>
      <c r="BE122" s="12"/>
      <c r="BF122" s="12"/>
      <c r="BG122" s="12"/>
      <c r="BH122" s="12"/>
      <c r="BI122" s="12"/>
      <c r="BJ122" s="12"/>
      <c r="BK122" s="12"/>
      <c r="BL122" s="12"/>
      <c r="BM122" s="12">
        <f>Tabla202376[[#This Row],[DÍAS PRORROGA 1]]+Tabla202376[[#This Row],[DÍAS PRORROGA  2]]+Tabla202376[[#This Row],[DÍAS PRORROGA 3]]++Tabla202376[[#This Row],[DÍAS PRORROGA 4]]</f>
        <v>90</v>
      </c>
      <c r="BN122" s="25">
        <f>IF(Tabla202376[[#This Row],[NUMERO TOTAL DE ADICIONES]]="NO",0,Tabla202376[[#This Row],[VALOR ADICIÓN 1]]+Tabla202376[[#This Row],[VALOR ADICIÓN 2]]+Tabla202376[[#This Row],[VALOR ADICIÓN 3]]+Tabla202376[[#This Row],[VALOR ADICIÓN 4]])</f>
        <v>18000000</v>
      </c>
      <c r="BO122" s="12"/>
      <c r="BP122" s="22">
        <v>45974</v>
      </c>
      <c r="BQ122" s="20">
        <f>Tabla202376[[#This Row],[VALOR INICIAL DEL CONTRATO]]+Tabla202376[[#This Row],[VALOR ADICIÓN 1]]+Tabla202376[[#This Row],[VALOR ADICIÓN 2]]+Tabla202376[[#This Row],[VALOR ADICIÓN 3]]++Tabla202376[[#This Row],[VALOR ADICIÓN 4]]</f>
        <v>54000000</v>
      </c>
      <c r="BR12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2" s="26"/>
      <c r="BT122" s="16" t="s">
        <v>1529</v>
      </c>
      <c r="BU122" s="16" t="s">
        <v>1530</v>
      </c>
      <c r="BV122" s="13" t="s">
        <v>1531</v>
      </c>
      <c r="BW122" s="13" t="s">
        <v>88</v>
      </c>
    </row>
    <row r="123" spans="1:75" ht="27.75" customHeight="1" x14ac:dyDescent="0.2">
      <c r="A123" s="12">
        <v>2025</v>
      </c>
      <c r="B123" s="12" t="s">
        <v>456</v>
      </c>
      <c r="C123" s="13" t="str">
        <f ca="1">IF(Tabla202376[[#This Row],[FECHA DE TERMINACIÓN FINAL]]-TODAY()&gt;=15,"VIGENTE",IF(Tabla202376[[#This Row],[FECHA DE TERMINACIÓN FINAL]]-TODAY()&lt;0,"FINALIZADO",IF(Tabla202376[[#This Row],[FECHA DE TERMINACIÓN FINAL]]-TODAY()&lt;=15,"PROXIMO A VENCER")))</f>
        <v>FINALIZADO</v>
      </c>
      <c r="D123" s="12">
        <v>127708</v>
      </c>
      <c r="E123" s="22">
        <v>45671</v>
      </c>
      <c r="F123" s="40" t="s">
        <v>1532</v>
      </c>
      <c r="G123" s="12" t="s">
        <v>1533</v>
      </c>
      <c r="H123" s="13" t="s">
        <v>417</v>
      </c>
      <c r="I123" s="71" t="s">
        <v>1534</v>
      </c>
      <c r="J123" s="51">
        <v>80101600</v>
      </c>
      <c r="K123" s="51" t="s">
        <v>1535</v>
      </c>
      <c r="L123" s="51" t="s">
        <v>1536</v>
      </c>
      <c r="M123" s="12">
        <v>1107</v>
      </c>
      <c r="N123" s="22">
        <v>45694</v>
      </c>
      <c r="O123" s="12">
        <v>1170</v>
      </c>
      <c r="P123" s="22">
        <v>45709</v>
      </c>
      <c r="Q123" s="51" t="s">
        <v>80</v>
      </c>
      <c r="R123" s="13" t="s">
        <v>81</v>
      </c>
      <c r="S123" s="41" t="s">
        <v>98</v>
      </c>
      <c r="T123" s="13">
        <v>1</v>
      </c>
      <c r="U123" s="13" t="s">
        <v>1537</v>
      </c>
      <c r="V123" s="12" t="s">
        <v>83</v>
      </c>
      <c r="W123" s="12" t="s">
        <v>83</v>
      </c>
      <c r="X123" s="12" t="s">
        <v>1538</v>
      </c>
      <c r="Y123" s="25">
        <v>1077942240</v>
      </c>
      <c r="Z123" s="41" t="s">
        <v>311</v>
      </c>
      <c r="AA123" s="41">
        <v>1015443462</v>
      </c>
      <c r="AB123" s="12" t="s">
        <v>87</v>
      </c>
      <c r="AC123" s="22">
        <v>45702</v>
      </c>
      <c r="AD123" s="29">
        <v>17640000</v>
      </c>
      <c r="AE123" s="22">
        <v>45712</v>
      </c>
      <c r="AF123" s="22">
        <v>45892</v>
      </c>
      <c r="AG123" s="12">
        <v>180</v>
      </c>
      <c r="AH123" s="12">
        <v>6</v>
      </c>
      <c r="AI123" s="29">
        <f>Tabla202376[[#This Row],[VALOR INICIAL DEL CONTRATO]] / Tabla202376[[#This Row],[PLAZO DE EJECUCIÓN MESES ]]</f>
        <v>2940000</v>
      </c>
      <c r="AJ123" s="12"/>
      <c r="AK123" s="12"/>
      <c r="AL123" s="12">
        <v>1</v>
      </c>
      <c r="AM123" s="12">
        <v>1</v>
      </c>
      <c r="AN123" s="12"/>
      <c r="AO123" s="31">
        <v>8820000</v>
      </c>
      <c r="AP123" s="12">
        <v>90</v>
      </c>
      <c r="AQ123" s="12">
        <v>1336</v>
      </c>
      <c r="AR123" s="22">
        <v>45861</v>
      </c>
      <c r="AS123" s="15">
        <v>1469</v>
      </c>
      <c r="AT123" s="18">
        <v>45868</v>
      </c>
      <c r="AU123" s="12"/>
      <c r="AV123" s="12"/>
      <c r="AW123" s="12"/>
      <c r="AX123" s="12"/>
      <c r="AY123" s="12"/>
      <c r="AZ123" s="12"/>
      <c r="BA123" s="12"/>
      <c r="BB123" s="12"/>
      <c r="BC123" s="12"/>
      <c r="BD123" s="12"/>
      <c r="BE123" s="12"/>
      <c r="BF123" s="12"/>
      <c r="BG123" s="12"/>
      <c r="BH123" s="12"/>
      <c r="BI123" s="12"/>
      <c r="BJ123" s="12"/>
      <c r="BK123" s="12"/>
      <c r="BL123" s="12"/>
      <c r="BM123" s="12">
        <f>Tabla202376[[#This Row],[DÍAS PRORROGA 1]]+Tabla202376[[#This Row],[DÍAS PRORROGA  2]]+Tabla202376[[#This Row],[DÍAS PRORROGA 3]]++Tabla202376[[#This Row],[DÍAS PRORROGA 4]]</f>
        <v>90</v>
      </c>
      <c r="BN123" s="25">
        <f>IF(Tabla202376[[#This Row],[NUMERO TOTAL DE ADICIONES]]="NO",0,Tabla202376[[#This Row],[VALOR ADICIÓN 1]]+Tabla202376[[#This Row],[VALOR ADICIÓN 2]]+Tabla202376[[#This Row],[VALOR ADICIÓN 3]]+Tabla202376[[#This Row],[VALOR ADICIÓN 4]])</f>
        <v>8820000</v>
      </c>
      <c r="BO123" s="12"/>
      <c r="BP123" s="22">
        <v>45984</v>
      </c>
      <c r="BQ123" s="20">
        <f>Tabla202376[[#This Row],[VALOR INICIAL DEL CONTRATO]]+Tabla202376[[#This Row],[VALOR ADICIÓN 1]]+Tabla202376[[#This Row],[VALOR ADICIÓN 2]]+Tabla202376[[#This Row],[VALOR ADICIÓN 3]]++Tabla202376[[#This Row],[VALOR ADICIÓN 4]]</f>
        <v>26460000</v>
      </c>
      <c r="BR12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3" s="26"/>
      <c r="BT123" s="16" t="s">
        <v>1539</v>
      </c>
      <c r="BU123" s="16" t="s">
        <v>1540</v>
      </c>
      <c r="BV123" s="13" t="s">
        <v>1541</v>
      </c>
      <c r="BW123" s="13" t="s">
        <v>99</v>
      </c>
    </row>
    <row r="124" spans="1:75" ht="27.75" customHeight="1" x14ac:dyDescent="0.2">
      <c r="A124" s="12">
        <v>2025</v>
      </c>
      <c r="B124" s="12" t="s">
        <v>456</v>
      </c>
      <c r="C124" s="13" t="str">
        <f ca="1">IF(Tabla202376[[#This Row],[FECHA DE TERMINACIÓN FINAL]]-TODAY()&gt;=15,"VIGENTE",IF(Tabla202376[[#This Row],[FECHA DE TERMINACIÓN FINAL]]-TODAY()&lt;0,"FINALIZADO",IF(Tabla202376[[#This Row],[FECHA DE TERMINACIÓN FINAL]]-TODAY()&lt;=15,"PROXIMO A VENCER")))</f>
        <v>FINALIZADO</v>
      </c>
      <c r="D124" s="12">
        <v>127862</v>
      </c>
      <c r="E124" s="22">
        <v>45672</v>
      </c>
      <c r="F124" s="40" t="s">
        <v>1275</v>
      </c>
      <c r="G124" s="12" t="s">
        <v>1542</v>
      </c>
      <c r="H124" s="13" t="s">
        <v>1543</v>
      </c>
      <c r="I124" s="71" t="s">
        <v>1277</v>
      </c>
      <c r="J124" s="51">
        <v>80101600</v>
      </c>
      <c r="K124" s="51" t="s">
        <v>1278</v>
      </c>
      <c r="L124" s="51" t="s">
        <v>1544</v>
      </c>
      <c r="M124" s="49">
        <v>1113</v>
      </c>
      <c r="N124" s="50">
        <v>45695</v>
      </c>
      <c r="O124" s="12">
        <v>1145</v>
      </c>
      <c r="P124" s="22">
        <v>45705</v>
      </c>
      <c r="Q124" s="51" t="s">
        <v>157</v>
      </c>
      <c r="R124" s="13" t="s">
        <v>81</v>
      </c>
      <c r="S124" s="41" t="s">
        <v>98</v>
      </c>
      <c r="T124" s="13">
        <v>1</v>
      </c>
      <c r="U124" s="60" t="s">
        <v>240</v>
      </c>
      <c r="V124" s="12" t="s">
        <v>83</v>
      </c>
      <c r="W124" s="41" t="s">
        <v>83</v>
      </c>
      <c r="X124" s="12" t="s">
        <v>883</v>
      </c>
      <c r="Y124" s="40" t="s">
        <v>1545</v>
      </c>
      <c r="Z124" s="51" t="s">
        <v>884</v>
      </c>
      <c r="AA124" s="49">
        <v>1015473918</v>
      </c>
      <c r="AB124" s="12" t="s">
        <v>87</v>
      </c>
      <c r="AC124" s="22">
        <v>45701</v>
      </c>
      <c r="AD124" s="29">
        <v>17640000</v>
      </c>
      <c r="AE124" s="22">
        <v>45706</v>
      </c>
      <c r="AF124" s="22">
        <v>45886</v>
      </c>
      <c r="AG124" s="12">
        <v>180</v>
      </c>
      <c r="AH124" s="12">
        <v>6</v>
      </c>
      <c r="AI124" s="29">
        <f>Tabla202376[[#This Row],[VALOR INICIAL DEL CONTRATO]] / Tabla202376[[#This Row],[PLAZO DE EJECUCIÓN MESES ]]</f>
        <v>2940000</v>
      </c>
      <c r="AJ124" s="12"/>
      <c r="AK124" s="12"/>
      <c r="AL124" s="12">
        <v>1</v>
      </c>
      <c r="AM124" s="12">
        <v>1</v>
      </c>
      <c r="AN124" s="12"/>
      <c r="AO124" s="31">
        <v>8820000</v>
      </c>
      <c r="AP124" s="12">
        <v>90</v>
      </c>
      <c r="AQ124" s="12">
        <v>1366</v>
      </c>
      <c r="AR124" s="22">
        <v>45861</v>
      </c>
      <c r="AS124" s="15">
        <v>1440</v>
      </c>
      <c r="AT124" s="18">
        <v>45866</v>
      </c>
      <c r="AU124" s="12"/>
      <c r="AV124" s="12"/>
      <c r="AW124" s="12"/>
      <c r="AX124" s="12"/>
      <c r="AY124" s="12"/>
      <c r="AZ124" s="12"/>
      <c r="BA124" s="12"/>
      <c r="BB124" s="12"/>
      <c r="BC124" s="12"/>
      <c r="BD124" s="12"/>
      <c r="BE124" s="12"/>
      <c r="BF124" s="12"/>
      <c r="BG124" s="12"/>
      <c r="BH124" s="12"/>
      <c r="BI124" s="12"/>
      <c r="BJ124" s="12"/>
      <c r="BK124" s="12"/>
      <c r="BL124" s="12"/>
      <c r="BM124" s="12">
        <f>Tabla202376[[#This Row],[DÍAS PRORROGA 1]]+Tabla202376[[#This Row],[DÍAS PRORROGA  2]]+Tabla202376[[#This Row],[DÍAS PRORROGA 3]]++Tabla202376[[#This Row],[DÍAS PRORROGA 4]]</f>
        <v>90</v>
      </c>
      <c r="BN124" s="25">
        <f>IF(Tabla202376[[#This Row],[NUMERO TOTAL DE ADICIONES]]="NO",0,Tabla202376[[#This Row],[VALOR ADICIÓN 1]]+Tabla202376[[#This Row],[VALOR ADICIÓN 2]]+Tabla202376[[#This Row],[VALOR ADICIÓN 3]]+Tabla202376[[#This Row],[VALOR ADICIÓN 4]])</f>
        <v>8820000</v>
      </c>
      <c r="BO124" s="12"/>
      <c r="BP124" s="22">
        <v>45978</v>
      </c>
      <c r="BQ124" s="20">
        <f>Tabla202376[[#This Row],[VALOR INICIAL DEL CONTRATO]]+Tabla202376[[#This Row],[VALOR ADICIÓN 1]]+Tabla202376[[#This Row],[VALOR ADICIÓN 2]]+Tabla202376[[#This Row],[VALOR ADICIÓN 3]]++Tabla202376[[#This Row],[VALOR ADICIÓN 4]]</f>
        <v>26460000</v>
      </c>
      <c r="BR12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4" s="26"/>
      <c r="BT124" s="13" t="s">
        <v>1546</v>
      </c>
      <c r="BU124" s="60" t="s">
        <v>1281</v>
      </c>
      <c r="BV124" s="60" t="s">
        <v>1282</v>
      </c>
      <c r="BW124" s="60" t="s">
        <v>99</v>
      </c>
    </row>
    <row r="125" spans="1:75" ht="27.75" customHeight="1" x14ac:dyDescent="0.25">
      <c r="A125" s="12">
        <v>2025</v>
      </c>
      <c r="B125" s="12" t="s">
        <v>456</v>
      </c>
      <c r="C125" s="13" t="str">
        <f ca="1">IF(Tabla202376[[#This Row],[FECHA DE TERMINACIÓN FINAL]]-TODAY()&gt;=15,"VIGENTE",IF(Tabla202376[[#This Row],[FECHA DE TERMINACIÓN FINAL]]-TODAY()&lt;0,"FINALIZADO",IF(Tabla202376[[#This Row],[FECHA DE TERMINACIÓN FINAL]]-TODAY()&lt;=15,"PROXIMO A VENCER")))</f>
        <v>FINALIZADO</v>
      </c>
      <c r="D125" s="12">
        <v>127539</v>
      </c>
      <c r="E125" s="22">
        <v>45670</v>
      </c>
      <c r="F125" s="12" t="s">
        <v>1367</v>
      </c>
      <c r="G125" s="12" t="s">
        <v>1547</v>
      </c>
      <c r="H125" s="41" t="s">
        <v>1548</v>
      </c>
      <c r="I125" s="64" t="s">
        <v>1369</v>
      </c>
      <c r="J125" s="57">
        <v>80101600</v>
      </c>
      <c r="K125" s="57" t="s">
        <v>1370</v>
      </c>
      <c r="L125" s="57" t="s">
        <v>1549</v>
      </c>
      <c r="M125" s="49">
        <v>1101</v>
      </c>
      <c r="N125" s="50">
        <v>45694</v>
      </c>
      <c r="O125" s="12">
        <v>1143</v>
      </c>
      <c r="P125" s="22">
        <v>45705</v>
      </c>
      <c r="Q125" s="51" t="s">
        <v>104</v>
      </c>
      <c r="R125" s="13" t="s">
        <v>81</v>
      </c>
      <c r="S125" s="41" t="s">
        <v>82</v>
      </c>
      <c r="T125" s="13">
        <v>1</v>
      </c>
      <c r="U125" s="54" t="s">
        <v>1372</v>
      </c>
      <c r="V125" s="12" t="s">
        <v>83</v>
      </c>
      <c r="W125" s="12" t="s">
        <v>83</v>
      </c>
      <c r="X125" s="13" t="s">
        <v>106</v>
      </c>
      <c r="Y125" s="102" t="s">
        <v>1550</v>
      </c>
      <c r="Z125" s="51" t="s">
        <v>920</v>
      </c>
      <c r="AA125" s="49">
        <v>1018481815</v>
      </c>
      <c r="AB125" s="12" t="s">
        <v>87</v>
      </c>
      <c r="AC125" s="22">
        <v>45702</v>
      </c>
      <c r="AD125" s="29">
        <v>30240000</v>
      </c>
      <c r="AE125" s="22">
        <v>45705</v>
      </c>
      <c r="AF125" s="22">
        <v>45885</v>
      </c>
      <c r="AG125" s="12">
        <v>180</v>
      </c>
      <c r="AH125" s="12">
        <v>6</v>
      </c>
      <c r="AI125" s="29">
        <f>Tabla202376[[#This Row],[VALOR INICIAL DEL CONTRATO]] / Tabla202376[[#This Row],[PLAZO DE EJECUCIÓN MESES ]]</f>
        <v>5040000</v>
      </c>
      <c r="AJ125" s="12"/>
      <c r="AK125" s="12"/>
      <c r="AL125" s="12">
        <v>1</v>
      </c>
      <c r="AM125" s="12">
        <v>1</v>
      </c>
      <c r="AN125" s="12"/>
      <c r="AO125" s="31">
        <v>15120000</v>
      </c>
      <c r="AP125" s="12">
        <v>90</v>
      </c>
      <c r="AQ125" s="12">
        <v>1362</v>
      </c>
      <c r="AR125" s="22">
        <v>45861</v>
      </c>
      <c r="AS125" s="15">
        <v>1485</v>
      </c>
      <c r="AT125" s="18">
        <v>45868</v>
      </c>
      <c r="AU125" s="12"/>
      <c r="AV125" s="12"/>
      <c r="AW125" s="12"/>
      <c r="AX125" s="12"/>
      <c r="AY125" s="12"/>
      <c r="AZ125" s="12"/>
      <c r="BA125" s="12"/>
      <c r="BB125" s="12"/>
      <c r="BC125" s="12"/>
      <c r="BD125" s="12"/>
      <c r="BE125" s="12"/>
      <c r="BF125" s="12"/>
      <c r="BG125" s="12"/>
      <c r="BH125" s="12"/>
      <c r="BI125" s="12"/>
      <c r="BJ125" s="12"/>
      <c r="BK125" s="12"/>
      <c r="BL125" s="12"/>
      <c r="BM125" s="12">
        <f>Tabla202376[[#This Row],[DÍAS PRORROGA 1]]+Tabla202376[[#This Row],[DÍAS PRORROGA  2]]+Tabla202376[[#This Row],[DÍAS PRORROGA 3]]++Tabla202376[[#This Row],[DÍAS PRORROGA 4]]</f>
        <v>90</v>
      </c>
      <c r="BN125" s="25">
        <f>IF(Tabla202376[[#This Row],[NUMERO TOTAL DE ADICIONES]]="NO",0,Tabla202376[[#This Row],[VALOR ADICIÓN 1]]+Tabla202376[[#This Row],[VALOR ADICIÓN 2]]+Tabla202376[[#This Row],[VALOR ADICIÓN 3]]+Tabla202376[[#This Row],[VALOR ADICIÓN 4]])</f>
        <v>15120000</v>
      </c>
      <c r="BO125" s="12"/>
      <c r="BP125" s="22">
        <v>45977</v>
      </c>
      <c r="BQ125" s="20">
        <f>Tabla202376[[#This Row],[VALOR INICIAL DEL CONTRATO]]+Tabla202376[[#This Row],[VALOR ADICIÓN 1]]+Tabla202376[[#This Row],[VALOR ADICIÓN 2]]+Tabla202376[[#This Row],[VALOR ADICIÓN 3]]++Tabla202376[[#This Row],[VALOR ADICIÓN 4]]</f>
        <v>45360000</v>
      </c>
      <c r="BR12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5" s="26"/>
      <c r="BT125" s="60" t="s">
        <v>1551</v>
      </c>
      <c r="BU125" s="60" t="s">
        <v>1374</v>
      </c>
      <c r="BV125" s="60" t="s">
        <v>1375</v>
      </c>
      <c r="BW125" s="60" t="s">
        <v>122</v>
      </c>
    </row>
    <row r="126" spans="1:75" ht="27.75" customHeight="1" x14ac:dyDescent="0.25">
      <c r="A126" s="12">
        <v>2025</v>
      </c>
      <c r="B126" s="12" t="s">
        <v>456</v>
      </c>
      <c r="C126" s="13" t="str">
        <f ca="1">IF(Tabla202376[[#This Row],[FECHA DE TERMINACIÓN FINAL]]-TODAY()&gt;=15,"VIGENTE",IF(Tabla202376[[#This Row],[FECHA DE TERMINACIÓN FINAL]]-TODAY()&lt;0,"FINALIZADO",IF(Tabla202376[[#This Row],[FECHA DE TERMINACIÓN FINAL]]-TODAY()&lt;=15,"PROXIMO A VENCER")))</f>
        <v>FINALIZADO</v>
      </c>
      <c r="D126" s="12">
        <v>125149</v>
      </c>
      <c r="E126" s="22">
        <v>45646</v>
      </c>
      <c r="F126" s="13" t="s">
        <v>1552</v>
      </c>
      <c r="G126" s="12" t="s">
        <v>1553</v>
      </c>
      <c r="H126" s="13" t="s">
        <v>1323</v>
      </c>
      <c r="I126" s="64" t="s">
        <v>1554</v>
      </c>
      <c r="J126" s="57">
        <v>80101600</v>
      </c>
      <c r="K126" s="57" t="s">
        <v>1555</v>
      </c>
      <c r="L126" s="57" t="s">
        <v>1556</v>
      </c>
      <c r="M126" s="12">
        <v>1127</v>
      </c>
      <c r="N126" s="22">
        <v>45698</v>
      </c>
      <c r="O126" s="12">
        <v>1147</v>
      </c>
      <c r="P126" s="22">
        <v>45706</v>
      </c>
      <c r="Q126" s="51" t="s">
        <v>262</v>
      </c>
      <c r="R126" s="13" t="s">
        <v>81</v>
      </c>
      <c r="S126" s="41" t="s">
        <v>82</v>
      </c>
      <c r="T126" s="13">
        <v>1</v>
      </c>
      <c r="U126" s="60" t="s">
        <v>1557</v>
      </c>
      <c r="V126" s="12" t="s">
        <v>83</v>
      </c>
      <c r="W126" s="12" t="s">
        <v>83</v>
      </c>
      <c r="X126" s="12" t="s">
        <v>403</v>
      </c>
      <c r="Y126" s="12">
        <v>1022943711</v>
      </c>
      <c r="Z126" s="14" t="s">
        <v>126</v>
      </c>
      <c r="AA126" s="14">
        <v>79486884</v>
      </c>
      <c r="AB126" s="12" t="s">
        <v>87</v>
      </c>
      <c r="AC126" s="22">
        <v>45705</v>
      </c>
      <c r="AD126" s="29">
        <v>43200000</v>
      </c>
      <c r="AE126" s="22">
        <v>45707</v>
      </c>
      <c r="AF126" s="22">
        <v>45887</v>
      </c>
      <c r="AG126" s="12">
        <v>180</v>
      </c>
      <c r="AH126" s="12">
        <v>6</v>
      </c>
      <c r="AI126" s="29">
        <f>Tabla202376[[#This Row],[VALOR INICIAL DEL CONTRATO]] / Tabla202376[[#This Row],[PLAZO DE EJECUCIÓN MESES ]]</f>
        <v>7200000</v>
      </c>
      <c r="AJ126" s="12"/>
      <c r="AK126" s="12"/>
      <c r="AL126" s="12">
        <v>1</v>
      </c>
      <c r="AM126" s="12">
        <v>1</v>
      </c>
      <c r="AN126" s="12"/>
      <c r="AO126" s="31">
        <v>21600000</v>
      </c>
      <c r="AP126" s="12">
        <v>90</v>
      </c>
      <c r="AQ126" s="12">
        <v>1331</v>
      </c>
      <c r="AR126" s="22">
        <v>45861</v>
      </c>
      <c r="AS126" s="15">
        <v>1496</v>
      </c>
      <c r="AT126" s="18">
        <v>45869</v>
      </c>
      <c r="AU126" s="12"/>
      <c r="AV126" s="12"/>
      <c r="AW126" s="12"/>
      <c r="AX126" s="12"/>
      <c r="AY126" s="12"/>
      <c r="AZ126" s="12"/>
      <c r="BA126" s="12"/>
      <c r="BB126" s="12"/>
      <c r="BC126" s="12"/>
      <c r="BD126" s="12"/>
      <c r="BE126" s="12"/>
      <c r="BF126" s="12"/>
      <c r="BG126" s="12"/>
      <c r="BH126" s="12"/>
      <c r="BI126" s="12"/>
      <c r="BJ126" s="12"/>
      <c r="BK126" s="12"/>
      <c r="BL126" s="12"/>
      <c r="BM126" s="12">
        <f>Tabla202376[[#This Row],[DÍAS PRORROGA 1]]+Tabla202376[[#This Row],[DÍAS PRORROGA  2]]+Tabla202376[[#This Row],[DÍAS PRORROGA 3]]++Tabla202376[[#This Row],[DÍAS PRORROGA 4]]</f>
        <v>90</v>
      </c>
      <c r="BN126" s="25">
        <f>IF(Tabla202376[[#This Row],[NUMERO TOTAL DE ADICIONES]]="NO",0,Tabla202376[[#This Row],[VALOR ADICIÓN 1]]+Tabla202376[[#This Row],[VALOR ADICIÓN 2]]+Tabla202376[[#This Row],[VALOR ADICIÓN 3]]+Tabla202376[[#This Row],[VALOR ADICIÓN 4]])</f>
        <v>21600000</v>
      </c>
      <c r="BO126" s="12"/>
      <c r="BP126" s="22">
        <v>45979</v>
      </c>
      <c r="BQ126" s="20">
        <f>Tabla202376[[#This Row],[VALOR INICIAL DEL CONTRATO]]+Tabla202376[[#This Row],[VALOR ADICIÓN 1]]+Tabla202376[[#This Row],[VALOR ADICIÓN 2]]+Tabla202376[[#This Row],[VALOR ADICIÓN 3]]++Tabla202376[[#This Row],[VALOR ADICIÓN 4]]</f>
        <v>64800000</v>
      </c>
      <c r="BR12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6" s="26"/>
      <c r="BT126" s="60" t="s">
        <v>1558</v>
      </c>
      <c r="BU126" s="60" t="s">
        <v>1559</v>
      </c>
      <c r="BV126" s="60" t="s">
        <v>1560</v>
      </c>
      <c r="BW126" s="13" t="s">
        <v>88</v>
      </c>
    </row>
    <row r="127" spans="1:75" ht="27.75" customHeight="1" x14ac:dyDescent="0.25">
      <c r="A127" s="12">
        <v>2025</v>
      </c>
      <c r="B127" s="12" t="s">
        <v>456</v>
      </c>
      <c r="C127" s="13" t="str">
        <f ca="1">IF(Tabla202376[[#This Row],[FECHA DE TERMINACIÓN FINAL]]-TODAY()&gt;=15,"VIGENTE",IF(Tabla202376[[#This Row],[FECHA DE TERMINACIÓN FINAL]]-TODAY()&lt;0,"FINALIZADO",IF(Tabla202376[[#This Row],[FECHA DE TERMINACIÓN FINAL]]-TODAY()&lt;=15,"PROXIMO A VENCER")))</f>
        <v>FINALIZADO</v>
      </c>
      <c r="D127" s="12">
        <v>125149</v>
      </c>
      <c r="E127" s="22">
        <v>45646</v>
      </c>
      <c r="F127" s="12" t="s">
        <v>1561</v>
      </c>
      <c r="G127" s="12" t="s">
        <v>1562</v>
      </c>
      <c r="H127" s="13" t="s">
        <v>112</v>
      </c>
      <c r="I127" s="64" t="s">
        <v>1554</v>
      </c>
      <c r="J127" s="57">
        <v>80101600</v>
      </c>
      <c r="K127" s="57" t="s">
        <v>1555</v>
      </c>
      <c r="L127" s="57" t="s">
        <v>1563</v>
      </c>
      <c r="M127" s="12">
        <v>1127</v>
      </c>
      <c r="N127" s="22">
        <v>45698</v>
      </c>
      <c r="O127" s="12">
        <v>1146</v>
      </c>
      <c r="P127" s="22">
        <v>45706</v>
      </c>
      <c r="Q127" s="51" t="s">
        <v>262</v>
      </c>
      <c r="R127" s="13" t="s">
        <v>81</v>
      </c>
      <c r="S127" s="41" t="s">
        <v>82</v>
      </c>
      <c r="T127" s="13">
        <v>1</v>
      </c>
      <c r="U127" s="60" t="s">
        <v>1557</v>
      </c>
      <c r="V127" s="12" t="s">
        <v>83</v>
      </c>
      <c r="W127" s="12" t="s">
        <v>83</v>
      </c>
      <c r="X127" s="12" t="s">
        <v>403</v>
      </c>
      <c r="Y127" s="12">
        <v>1015415370</v>
      </c>
      <c r="Z127" s="14" t="s">
        <v>126</v>
      </c>
      <c r="AA127" s="14">
        <v>79486884</v>
      </c>
      <c r="AB127" s="12" t="s">
        <v>87</v>
      </c>
      <c r="AC127" s="22">
        <v>45705</v>
      </c>
      <c r="AD127" s="29">
        <v>43200000</v>
      </c>
      <c r="AE127" s="22">
        <v>45707</v>
      </c>
      <c r="AF127" s="22">
        <v>45887</v>
      </c>
      <c r="AG127" s="12">
        <v>180</v>
      </c>
      <c r="AH127" s="12">
        <v>6</v>
      </c>
      <c r="AI127" s="29">
        <f>Tabla202376[[#This Row],[VALOR INICIAL DEL CONTRATO]] / Tabla202376[[#This Row],[PLAZO DE EJECUCIÓN MESES ]]</f>
        <v>7200000</v>
      </c>
      <c r="AJ127" s="12"/>
      <c r="AK127" s="12"/>
      <c r="AL127" s="12">
        <v>1</v>
      </c>
      <c r="AM127" s="12">
        <v>1</v>
      </c>
      <c r="AN127" s="12"/>
      <c r="AO127" s="31">
        <v>21600000</v>
      </c>
      <c r="AP127" s="12">
        <v>90</v>
      </c>
      <c r="AQ127" s="12">
        <v>1332</v>
      </c>
      <c r="AR127" s="22">
        <v>45861</v>
      </c>
      <c r="AS127" s="15">
        <v>1507</v>
      </c>
      <c r="AT127" s="18">
        <v>45869</v>
      </c>
      <c r="AU127" s="12"/>
      <c r="AV127" s="12"/>
      <c r="AW127" s="12"/>
      <c r="AX127" s="12"/>
      <c r="AY127" s="12"/>
      <c r="AZ127" s="12"/>
      <c r="BA127" s="12"/>
      <c r="BB127" s="12"/>
      <c r="BC127" s="12"/>
      <c r="BD127" s="12"/>
      <c r="BE127" s="12"/>
      <c r="BF127" s="12"/>
      <c r="BG127" s="12"/>
      <c r="BH127" s="12"/>
      <c r="BI127" s="12"/>
      <c r="BJ127" s="12"/>
      <c r="BK127" s="12"/>
      <c r="BL127" s="12"/>
      <c r="BM127" s="12">
        <f>Tabla202376[[#This Row],[DÍAS PRORROGA 1]]+Tabla202376[[#This Row],[DÍAS PRORROGA  2]]+Tabla202376[[#This Row],[DÍAS PRORROGA 3]]++Tabla202376[[#This Row],[DÍAS PRORROGA 4]]</f>
        <v>90</v>
      </c>
      <c r="BN127" s="25">
        <f>IF(Tabla202376[[#This Row],[NUMERO TOTAL DE ADICIONES]]="NO",0,Tabla202376[[#This Row],[VALOR ADICIÓN 1]]+Tabla202376[[#This Row],[VALOR ADICIÓN 2]]+Tabla202376[[#This Row],[VALOR ADICIÓN 3]]+Tabla202376[[#This Row],[VALOR ADICIÓN 4]])</f>
        <v>21600000</v>
      </c>
      <c r="BO127" s="12"/>
      <c r="BP127" s="22">
        <v>45979</v>
      </c>
      <c r="BQ127" s="20">
        <f>Tabla202376[[#This Row],[VALOR INICIAL DEL CONTRATO]]+Tabla202376[[#This Row],[VALOR ADICIÓN 1]]+Tabla202376[[#This Row],[VALOR ADICIÓN 2]]+Tabla202376[[#This Row],[VALOR ADICIÓN 3]]++Tabla202376[[#This Row],[VALOR ADICIÓN 4]]</f>
        <v>64800000</v>
      </c>
      <c r="BR12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7" s="26"/>
      <c r="BT127" s="60" t="s">
        <v>1564</v>
      </c>
      <c r="BU127" s="60" t="s">
        <v>1559</v>
      </c>
      <c r="BV127" s="60" t="s">
        <v>1560</v>
      </c>
      <c r="BW127" s="13" t="s">
        <v>88</v>
      </c>
    </row>
    <row r="128" spans="1:75" ht="27.75" customHeight="1" x14ac:dyDescent="0.25">
      <c r="A128" s="12">
        <v>2025</v>
      </c>
      <c r="B128" s="12" t="s">
        <v>456</v>
      </c>
      <c r="C128" s="13" t="str">
        <f ca="1">IF(Tabla202376[[#This Row],[FECHA DE TERMINACIÓN FINAL]]-TODAY()&gt;=15,"VIGENTE",IF(Tabla202376[[#This Row],[FECHA DE TERMINACIÓN FINAL]]-TODAY()&lt;0,"FINALIZADO",IF(Tabla202376[[#This Row],[FECHA DE TERMINACIÓN FINAL]]-TODAY()&lt;=15,"PROXIMO A VENCER")))</f>
        <v>FINALIZADO</v>
      </c>
      <c r="D128" s="12">
        <v>127539</v>
      </c>
      <c r="E128" s="22">
        <v>45670</v>
      </c>
      <c r="F128" s="12" t="s">
        <v>1367</v>
      </c>
      <c r="G128" s="12" t="s">
        <v>1565</v>
      </c>
      <c r="H128" s="41" t="s">
        <v>193</v>
      </c>
      <c r="I128" s="64" t="s">
        <v>1369</v>
      </c>
      <c r="J128" s="57">
        <v>80101600</v>
      </c>
      <c r="K128" s="57" t="s">
        <v>1370</v>
      </c>
      <c r="L128" s="57" t="s">
        <v>1566</v>
      </c>
      <c r="M128" s="49">
        <v>1101</v>
      </c>
      <c r="N128" s="50">
        <v>45694</v>
      </c>
      <c r="O128" s="49">
        <v>1144</v>
      </c>
      <c r="P128" s="50">
        <v>45705</v>
      </c>
      <c r="Q128" s="51" t="s">
        <v>104</v>
      </c>
      <c r="R128" s="13" t="s">
        <v>81</v>
      </c>
      <c r="S128" s="41" t="s">
        <v>82</v>
      </c>
      <c r="T128" s="13">
        <v>1</v>
      </c>
      <c r="U128" s="13" t="s">
        <v>1372</v>
      </c>
      <c r="V128" s="12" t="s">
        <v>83</v>
      </c>
      <c r="W128" s="12" t="s">
        <v>83</v>
      </c>
      <c r="X128" s="13" t="s">
        <v>106</v>
      </c>
      <c r="Y128" s="12">
        <v>1000458049</v>
      </c>
      <c r="Z128" s="51" t="s">
        <v>920</v>
      </c>
      <c r="AA128" s="49">
        <v>1018481815</v>
      </c>
      <c r="AB128" s="12" t="s">
        <v>87</v>
      </c>
      <c r="AC128" s="22">
        <v>45705</v>
      </c>
      <c r="AD128" s="29">
        <v>30240000</v>
      </c>
      <c r="AE128" s="22">
        <v>45706</v>
      </c>
      <c r="AF128" s="22">
        <v>45886</v>
      </c>
      <c r="AG128" s="12">
        <v>180</v>
      </c>
      <c r="AH128" s="12">
        <v>6</v>
      </c>
      <c r="AI128" s="29">
        <f>Tabla202376[[#This Row],[VALOR INICIAL DEL CONTRATO]] / Tabla202376[[#This Row],[PLAZO DE EJECUCIÓN MESES ]]</f>
        <v>5040000</v>
      </c>
      <c r="AJ128" s="12"/>
      <c r="AK128" s="12"/>
      <c r="AL128" s="12">
        <v>1</v>
      </c>
      <c r="AM128" s="12">
        <v>1</v>
      </c>
      <c r="AN128" s="12"/>
      <c r="AO128" s="31">
        <v>15120000</v>
      </c>
      <c r="AP128" s="12">
        <v>90</v>
      </c>
      <c r="AQ128" s="12">
        <v>1406</v>
      </c>
      <c r="AR128" s="22">
        <v>45863</v>
      </c>
      <c r="AS128" s="15">
        <v>1511</v>
      </c>
      <c r="AT128" s="18">
        <v>45869</v>
      </c>
      <c r="AU128" s="12"/>
      <c r="AV128" s="12"/>
      <c r="AW128" s="12"/>
      <c r="AX128" s="12"/>
      <c r="AY128" s="12"/>
      <c r="AZ128" s="12"/>
      <c r="BA128" s="12"/>
      <c r="BB128" s="12"/>
      <c r="BC128" s="12"/>
      <c r="BD128" s="12"/>
      <c r="BE128" s="12"/>
      <c r="BF128" s="12"/>
      <c r="BG128" s="12"/>
      <c r="BH128" s="12"/>
      <c r="BI128" s="12"/>
      <c r="BJ128" s="12"/>
      <c r="BK128" s="12"/>
      <c r="BL128" s="12"/>
      <c r="BM128" s="12">
        <f>Tabla202376[[#This Row],[DÍAS PRORROGA 1]]+Tabla202376[[#This Row],[DÍAS PRORROGA  2]]+Tabla202376[[#This Row],[DÍAS PRORROGA 3]]++Tabla202376[[#This Row],[DÍAS PRORROGA 4]]</f>
        <v>90</v>
      </c>
      <c r="BN128" s="25">
        <f>IF(Tabla202376[[#This Row],[NUMERO TOTAL DE ADICIONES]]="NO",0,Tabla202376[[#This Row],[VALOR ADICIÓN 1]]+Tabla202376[[#This Row],[VALOR ADICIÓN 2]]+Tabla202376[[#This Row],[VALOR ADICIÓN 3]]+Tabla202376[[#This Row],[VALOR ADICIÓN 4]])</f>
        <v>15120000</v>
      </c>
      <c r="BO128" s="12"/>
      <c r="BP128" s="22">
        <v>45978</v>
      </c>
      <c r="BQ128" s="20">
        <f>Tabla202376[[#This Row],[VALOR INICIAL DEL CONTRATO]]+Tabla202376[[#This Row],[VALOR ADICIÓN 1]]+Tabla202376[[#This Row],[VALOR ADICIÓN 2]]+Tabla202376[[#This Row],[VALOR ADICIÓN 3]]++Tabla202376[[#This Row],[VALOR ADICIÓN 4]]</f>
        <v>45360000</v>
      </c>
      <c r="BR12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8" s="26"/>
      <c r="BT128" s="60" t="s">
        <v>1567</v>
      </c>
      <c r="BU128" s="41" t="s">
        <v>1374</v>
      </c>
      <c r="BV128" s="41" t="s">
        <v>1375</v>
      </c>
      <c r="BW128" s="41" t="s">
        <v>122</v>
      </c>
    </row>
    <row r="129" spans="1:75" ht="27.75" customHeight="1" x14ac:dyDescent="0.25">
      <c r="A129" s="12">
        <v>2025</v>
      </c>
      <c r="B129" s="12" t="s">
        <v>456</v>
      </c>
      <c r="C129" s="13" t="str">
        <f ca="1">IF(Tabla202376[[#This Row],[FECHA DE TERMINACIÓN FINAL]]-TODAY()&gt;=15,"VIGENTE",IF(Tabla202376[[#This Row],[FECHA DE TERMINACIÓN FINAL]]-TODAY()&lt;0,"FINALIZADO",IF(Tabla202376[[#This Row],[FECHA DE TERMINACIÓN FINAL]]-TODAY()&lt;=15,"PROXIMO A VENCER")))</f>
        <v>FINALIZADO</v>
      </c>
      <c r="D129" s="12">
        <v>125185</v>
      </c>
      <c r="E129" s="22">
        <v>45646</v>
      </c>
      <c r="F129" s="12" t="s">
        <v>1568</v>
      </c>
      <c r="G129" s="12" t="s">
        <v>1569</v>
      </c>
      <c r="H129" s="41" t="s">
        <v>1570</v>
      </c>
      <c r="I129" s="64" t="s">
        <v>1571</v>
      </c>
      <c r="J129" s="57">
        <v>80101600</v>
      </c>
      <c r="K129" s="57" t="s">
        <v>1572</v>
      </c>
      <c r="L129" s="57" t="s">
        <v>1573</v>
      </c>
      <c r="M129" s="12">
        <v>1128</v>
      </c>
      <c r="N129" s="22">
        <v>45698</v>
      </c>
      <c r="O129" s="12">
        <v>1150</v>
      </c>
      <c r="P129" s="22">
        <v>45706</v>
      </c>
      <c r="Q129" s="51" t="s">
        <v>201</v>
      </c>
      <c r="R129" s="13" t="s">
        <v>81</v>
      </c>
      <c r="S129" s="41" t="s">
        <v>98</v>
      </c>
      <c r="T129" s="13">
        <v>1</v>
      </c>
      <c r="U129" s="13" t="s">
        <v>1574</v>
      </c>
      <c r="V129" s="12" t="s">
        <v>83</v>
      </c>
      <c r="W129" s="12" t="s">
        <v>464</v>
      </c>
      <c r="X129" s="12" t="s">
        <v>204</v>
      </c>
      <c r="Y129" s="25">
        <v>52145858</v>
      </c>
      <c r="Z129" s="36" t="s">
        <v>203</v>
      </c>
      <c r="AA129" s="36">
        <v>88278276</v>
      </c>
      <c r="AB129" s="12" t="s">
        <v>87</v>
      </c>
      <c r="AC129" s="22">
        <v>45705</v>
      </c>
      <c r="AD129" s="29">
        <v>18150000</v>
      </c>
      <c r="AE129" s="22">
        <v>45707</v>
      </c>
      <c r="AF129" s="22">
        <v>45887</v>
      </c>
      <c r="AG129" s="12">
        <v>180</v>
      </c>
      <c r="AH129" s="12">
        <v>6</v>
      </c>
      <c r="AI129" s="29">
        <f>Tabla202376[[#This Row],[VALOR INICIAL DEL CONTRATO]] / Tabla202376[[#This Row],[PLAZO DE EJECUCIÓN MESES ]]</f>
        <v>3025000</v>
      </c>
      <c r="AJ129" s="12"/>
      <c r="AK129" s="12"/>
      <c r="AL129" s="12"/>
      <c r="AM129" s="12"/>
      <c r="AN129" s="12"/>
      <c r="AO129" s="31"/>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f>Tabla202376[[#This Row],[DÍAS PRORROGA 1]]+Tabla202376[[#This Row],[DÍAS PRORROGA  2]]+Tabla202376[[#This Row],[DÍAS PRORROGA 3]]++Tabla202376[[#This Row],[DÍAS PRORROGA 4]]</f>
        <v>0</v>
      </c>
      <c r="BN129" s="25">
        <f>IF(Tabla202376[[#This Row],[NUMERO TOTAL DE ADICIONES]]="NO",0,Tabla202376[[#This Row],[VALOR ADICIÓN 1]]+Tabla202376[[#This Row],[VALOR ADICIÓN 2]]+Tabla202376[[#This Row],[VALOR ADICIÓN 3]]+Tabla202376[[#This Row],[VALOR ADICIÓN 4]])</f>
        <v>0</v>
      </c>
      <c r="BO129" s="12"/>
      <c r="BP129" s="22">
        <v>45887</v>
      </c>
      <c r="BQ129" s="20">
        <f>Tabla202376[[#This Row],[VALOR INICIAL DEL CONTRATO]]+Tabla202376[[#This Row],[VALOR ADICIÓN 1]]+Tabla202376[[#This Row],[VALOR ADICIÓN 2]]+Tabla202376[[#This Row],[VALOR ADICIÓN 3]]++Tabla202376[[#This Row],[VALOR ADICIÓN 4]]</f>
        <v>18150000</v>
      </c>
      <c r="BR12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29" s="26"/>
      <c r="BT129" s="12"/>
      <c r="BU129" s="41" t="s">
        <v>1575</v>
      </c>
      <c r="BV129" s="41" t="s">
        <v>1576</v>
      </c>
      <c r="BW129" s="13" t="s">
        <v>1577</v>
      </c>
    </row>
    <row r="130" spans="1:75" ht="27.75" customHeight="1" x14ac:dyDescent="0.2">
      <c r="A130" s="12">
        <v>2025</v>
      </c>
      <c r="B130" s="12" t="s">
        <v>456</v>
      </c>
      <c r="C130" s="13" t="str">
        <f ca="1">IF(Tabla202376[[#This Row],[FECHA DE TERMINACIÓN FINAL]]-TODAY()&gt;=15,"VIGENTE",IF(Tabla202376[[#This Row],[FECHA DE TERMINACIÓN FINAL]]-TODAY()&lt;0,"FINALIZADO",IF(Tabla202376[[#This Row],[FECHA DE TERMINACIÓN FINAL]]-TODAY()&lt;=15,"PROXIMO A VENCER")))</f>
        <v>FINALIZADO</v>
      </c>
      <c r="D130" s="12">
        <v>127708</v>
      </c>
      <c r="E130" s="22">
        <v>45671</v>
      </c>
      <c r="F130" s="40" t="s">
        <v>1532</v>
      </c>
      <c r="G130" s="12" t="s">
        <v>1578</v>
      </c>
      <c r="H130" s="41" t="s">
        <v>334</v>
      </c>
      <c r="I130" s="71" t="s">
        <v>1534</v>
      </c>
      <c r="J130" s="51">
        <v>80101600</v>
      </c>
      <c r="K130" s="51" t="s">
        <v>1535</v>
      </c>
      <c r="L130" s="51" t="s">
        <v>1579</v>
      </c>
      <c r="M130" s="49">
        <v>1107</v>
      </c>
      <c r="N130" s="50">
        <v>45694</v>
      </c>
      <c r="O130" s="49">
        <v>1209</v>
      </c>
      <c r="P130" s="50">
        <v>45715</v>
      </c>
      <c r="Q130" s="51" t="s">
        <v>80</v>
      </c>
      <c r="R130" s="13" t="s">
        <v>81</v>
      </c>
      <c r="S130" s="41" t="s">
        <v>98</v>
      </c>
      <c r="T130" s="13">
        <v>1</v>
      </c>
      <c r="U130" s="41" t="s">
        <v>1537</v>
      </c>
      <c r="V130" s="12" t="s">
        <v>83</v>
      </c>
      <c r="W130" s="12" t="s">
        <v>83</v>
      </c>
      <c r="X130" s="12" t="s">
        <v>439</v>
      </c>
      <c r="Y130" s="12">
        <v>1061720393</v>
      </c>
      <c r="Z130" s="41" t="s">
        <v>311</v>
      </c>
      <c r="AA130" s="41">
        <v>1015443462</v>
      </c>
      <c r="AB130" s="12" t="s">
        <v>87</v>
      </c>
      <c r="AC130" s="22">
        <v>45705</v>
      </c>
      <c r="AD130" s="29">
        <v>17640000</v>
      </c>
      <c r="AE130" s="22">
        <v>45720</v>
      </c>
      <c r="AF130" s="22">
        <v>45903</v>
      </c>
      <c r="AG130" s="12">
        <v>180</v>
      </c>
      <c r="AH130" s="12">
        <v>6</v>
      </c>
      <c r="AI130" s="29">
        <f>Tabla202376[[#This Row],[VALOR INICIAL DEL CONTRATO]] / Tabla202376[[#This Row],[PLAZO DE EJECUCIÓN MESES ]]</f>
        <v>2940000</v>
      </c>
      <c r="AJ130" s="12"/>
      <c r="AK130" s="12"/>
      <c r="AL130" s="12">
        <v>1</v>
      </c>
      <c r="AM130" s="12">
        <v>1</v>
      </c>
      <c r="AN130" s="12"/>
      <c r="AO130" s="31">
        <v>8820000</v>
      </c>
      <c r="AP130" s="12">
        <v>90</v>
      </c>
      <c r="AQ130" s="12">
        <v>1461</v>
      </c>
      <c r="AR130" s="22">
        <v>45868</v>
      </c>
      <c r="AS130" s="12">
        <v>1558</v>
      </c>
      <c r="AT130" s="22">
        <v>45881</v>
      </c>
      <c r="AU130" s="12"/>
      <c r="AV130" s="12"/>
      <c r="AW130" s="12"/>
      <c r="AX130" s="12"/>
      <c r="AY130" s="12"/>
      <c r="AZ130" s="12"/>
      <c r="BA130" s="12"/>
      <c r="BB130" s="12"/>
      <c r="BC130" s="12"/>
      <c r="BD130" s="12"/>
      <c r="BE130" s="12"/>
      <c r="BF130" s="12"/>
      <c r="BG130" s="12"/>
      <c r="BH130" s="12"/>
      <c r="BI130" s="12"/>
      <c r="BJ130" s="12"/>
      <c r="BK130" s="12"/>
      <c r="BL130" s="12"/>
      <c r="BM130" s="12">
        <f>Tabla202376[[#This Row],[DÍAS PRORROGA 1]]+Tabla202376[[#This Row],[DÍAS PRORROGA  2]]+Tabla202376[[#This Row],[DÍAS PRORROGA 3]]++Tabla202376[[#This Row],[DÍAS PRORROGA 4]]</f>
        <v>90</v>
      </c>
      <c r="BN130" s="25">
        <f>IF(Tabla202376[[#This Row],[NUMERO TOTAL DE ADICIONES]]="NO",0,Tabla202376[[#This Row],[VALOR ADICIÓN 1]]+Tabla202376[[#This Row],[VALOR ADICIÓN 2]]+Tabla202376[[#This Row],[VALOR ADICIÓN 3]]+Tabla202376[[#This Row],[VALOR ADICIÓN 4]])</f>
        <v>8820000</v>
      </c>
      <c r="BO130" s="12"/>
      <c r="BP130" s="22">
        <v>45994</v>
      </c>
      <c r="BQ130" s="20">
        <f>Tabla202376[[#This Row],[VALOR INICIAL DEL CONTRATO]]+Tabla202376[[#This Row],[VALOR ADICIÓN 1]]+Tabla202376[[#This Row],[VALOR ADICIÓN 2]]+Tabla202376[[#This Row],[VALOR ADICIÓN 3]]++Tabla202376[[#This Row],[VALOR ADICIÓN 4]]</f>
        <v>26460000</v>
      </c>
      <c r="BR13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0" s="26"/>
      <c r="BT130" s="60" t="s">
        <v>1580</v>
      </c>
      <c r="BU130" s="60" t="s">
        <v>1540</v>
      </c>
      <c r="BV130" s="60" t="s">
        <v>1541</v>
      </c>
      <c r="BW130" s="60" t="s">
        <v>99</v>
      </c>
    </row>
    <row r="131" spans="1:75" ht="27.75" customHeight="1" x14ac:dyDescent="0.2">
      <c r="A131" s="12">
        <v>2025</v>
      </c>
      <c r="B131" s="12" t="s">
        <v>456</v>
      </c>
      <c r="C131" s="13" t="str">
        <f ca="1">IF(Tabla202376[[#This Row],[FECHA DE TERMINACIÓN FINAL]]-TODAY()&gt;=15,"VIGENTE",IF(Tabla202376[[#This Row],[FECHA DE TERMINACIÓN FINAL]]-TODAY()&lt;0,"FINALIZADO",IF(Tabla202376[[#This Row],[FECHA DE TERMINACIÓN FINAL]]-TODAY()&lt;=15,"PROXIMO A VENCER")))</f>
        <v>FINALIZADO</v>
      </c>
      <c r="D131" s="12">
        <v>125638</v>
      </c>
      <c r="E131" s="22">
        <v>45652</v>
      </c>
      <c r="F131" s="40" t="s">
        <v>1581</v>
      </c>
      <c r="G131" s="12" t="s">
        <v>1582</v>
      </c>
      <c r="H131" s="41" t="s">
        <v>431</v>
      </c>
      <c r="I131" s="71" t="s">
        <v>1583</v>
      </c>
      <c r="J131" s="57">
        <v>80101600</v>
      </c>
      <c r="K131" s="57" t="s">
        <v>1584</v>
      </c>
      <c r="L131" s="57" t="s">
        <v>1585</v>
      </c>
      <c r="M131" s="12">
        <v>1132</v>
      </c>
      <c r="N131" s="22">
        <v>45698</v>
      </c>
      <c r="O131" s="12">
        <v>1151</v>
      </c>
      <c r="P131" s="22">
        <v>45706</v>
      </c>
      <c r="Q131" s="51" t="s">
        <v>201</v>
      </c>
      <c r="R131" s="13" t="s">
        <v>81</v>
      </c>
      <c r="S131" s="41" t="s">
        <v>98</v>
      </c>
      <c r="T131" s="13">
        <v>1</v>
      </c>
      <c r="U131" s="13" t="s">
        <v>1586</v>
      </c>
      <c r="V131" s="12" t="s">
        <v>83</v>
      </c>
      <c r="W131" s="68" t="s">
        <v>464</v>
      </c>
      <c r="X131" s="77" t="s">
        <v>256</v>
      </c>
      <c r="Y131" s="77">
        <v>1053609479</v>
      </c>
      <c r="Z131" s="14" t="s">
        <v>252</v>
      </c>
      <c r="AA131" s="14">
        <v>1024497752</v>
      </c>
      <c r="AB131" s="12" t="s">
        <v>87</v>
      </c>
      <c r="AC131" s="22">
        <v>45705</v>
      </c>
      <c r="AD131" s="29">
        <v>25200000</v>
      </c>
      <c r="AE131" s="22">
        <v>45707</v>
      </c>
      <c r="AF131" s="22">
        <v>45887</v>
      </c>
      <c r="AG131" s="12">
        <v>180</v>
      </c>
      <c r="AH131" s="12">
        <v>6</v>
      </c>
      <c r="AI131" s="29">
        <f>Tabla202376[[#This Row],[VALOR INICIAL DEL CONTRATO]] / Tabla202376[[#This Row],[PLAZO DE EJECUCIÓN MESES ]]</f>
        <v>4200000</v>
      </c>
      <c r="AJ131" s="12"/>
      <c r="AK131" s="12"/>
      <c r="AL131" s="12">
        <v>1</v>
      </c>
      <c r="AM131" s="12">
        <v>1</v>
      </c>
      <c r="AN131" s="12"/>
      <c r="AO131" s="31">
        <v>12600000</v>
      </c>
      <c r="AP131" s="12">
        <v>90</v>
      </c>
      <c r="AQ131" s="12">
        <v>1503</v>
      </c>
      <c r="AR131" s="22">
        <v>45868</v>
      </c>
      <c r="AS131" s="12">
        <v>1608</v>
      </c>
      <c r="AT131" s="22">
        <v>45884</v>
      </c>
      <c r="AU131" s="12"/>
      <c r="AV131" s="12"/>
      <c r="AW131" s="12"/>
      <c r="AX131" s="12"/>
      <c r="AY131" s="12"/>
      <c r="AZ131" s="12"/>
      <c r="BA131" s="12"/>
      <c r="BB131" s="12"/>
      <c r="BC131" s="12"/>
      <c r="BD131" s="12"/>
      <c r="BE131" s="12"/>
      <c r="BF131" s="12"/>
      <c r="BG131" s="12"/>
      <c r="BH131" s="12"/>
      <c r="BI131" s="12"/>
      <c r="BJ131" s="12"/>
      <c r="BK131" s="12"/>
      <c r="BL131" s="12"/>
      <c r="BM131" s="12">
        <f>Tabla202376[[#This Row],[DÍAS PRORROGA 1]]+Tabla202376[[#This Row],[DÍAS PRORROGA  2]]+Tabla202376[[#This Row],[DÍAS PRORROGA 3]]++Tabla202376[[#This Row],[DÍAS PRORROGA 4]]</f>
        <v>90</v>
      </c>
      <c r="BN131" s="25">
        <f>IF(Tabla202376[[#This Row],[NUMERO TOTAL DE ADICIONES]]="NO",0,Tabla202376[[#This Row],[VALOR ADICIÓN 1]]+Tabla202376[[#This Row],[VALOR ADICIÓN 2]]+Tabla202376[[#This Row],[VALOR ADICIÓN 3]]+Tabla202376[[#This Row],[VALOR ADICIÓN 4]])</f>
        <v>12600000</v>
      </c>
      <c r="BO131" s="12"/>
      <c r="BP131" s="22">
        <v>45979</v>
      </c>
      <c r="BQ131" s="20">
        <f>Tabla202376[[#This Row],[VALOR INICIAL DEL CONTRATO]]+Tabla202376[[#This Row],[VALOR ADICIÓN 1]]+Tabla202376[[#This Row],[VALOR ADICIÓN 2]]+Tabla202376[[#This Row],[VALOR ADICIÓN 3]]++Tabla202376[[#This Row],[VALOR ADICIÓN 4]]</f>
        <v>37800000</v>
      </c>
      <c r="BR13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1" s="26"/>
      <c r="BT131" s="16" t="s">
        <v>1587</v>
      </c>
      <c r="BU131" s="16" t="s">
        <v>1588</v>
      </c>
      <c r="BV131" s="13" t="s">
        <v>1589</v>
      </c>
      <c r="BW131" s="13" t="s">
        <v>148</v>
      </c>
    </row>
    <row r="132" spans="1:75" ht="27.75" customHeight="1" x14ac:dyDescent="0.25">
      <c r="A132" s="12">
        <v>2025</v>
      </c>
      <c r="B132" s="12" t="s">
        <v>456</v>
      </c>
      <c r="C132" s="13" t="str">
        <f ca="1">IF(Tabla202376[[#This Row],[FECHA DE TERMINACIÓN FINAL]]-TODAY()&gt;=15,"VIGENTE",IF(Tabla202376[[#This Row],[FECHA DE TERMINACIÓN FINAL]]-TODAY()&lt;0,"FINALIZADO",IF(Tabla202376[[#This Row],[FECHA DE TERMINACIÓN FINAL]]-TODAY()&lt;=15,"PROXIMO A VENCER")))</f>
        <v>FINALIZADO</v>
      </c>
      <c r="D132" s="12">
        <v>127818</v>
      </c>
      <c r="E132" s="22">
        <v>45672</v>
      </c>
      <c r="F132" s="40" t="s">
        <v>1590</v>
      </c>
      <c r="G132" s="12" t="s">
        <v>1591</v>
      </c>
      <c r="H132" s="41" t="s">
        <v>1592</v>
      </c>
      <c r="I132" s="64" t="s">
        <v>1593</v>
      </c>
      <c r="J132" s="51">
        <v>80101600</v>
      </c>
      <c r="K132" s="51" t="s">
        <v>1594</v>
      </c>
      <c r="L132" s="51" t="s">
        <v>1595</v>
      </c>
      <c r="M132" s="12">
        <v>1150</v>
      </c>
      <c r="N132" s="22">
        <v>45699</v>
      </c>
      <c r="O132" s="12">
        <v>1155</v>
      </c>
      <c r="P132" s="22">
        <v>45707</v>
      </c>
      <c r="Q132" s="51" t="s">
        <v>227</v>
      </c>
      <c r="R132" s="13" t="s">
        <v>81</v>
      </c>
      <c r="S132" s="41" t="s">
        <v>98</v>
      </c>
      <c r="T132" s="13">
        <v>1</v>
      </c>
      <c r="U132" s="13" t="s">
        <v>228</v>
      </c>
      <c r="V132" s="12" t="s">
        <v>83</v>
      </c>
      <c r="W132" s="68" t="s">
        <v>83</v>
      </c>
      <c r="X132" s="41" t="s">
        <v>1148</v>
      </c>
      <c r="Y132" s="68" t="s">
        <v>1596</v>
      </c>
      <c r="Z132" s="13" t="s">
        <v>229</v>
      </c>
      <c r="AA132" s="12">
        <v>1026262117</v>
      </c>
      <c r="AB132" s="12" t="s">
        <v>87</v>
      </c>
      <c r="AC132" s="22">
        <v>45706</v>
      </c>
      <c r="AD132" s="29">
        <v>30240000</v>
      </c>
      <c r="AE132" s="22">
        <v>45708</v>
      </c>
      <c r="AF132" s="22">
        <v>45888</v>
      </c>
      <c r="AG132" s="12">
        <v>180</v>
      </c>
      <c r="AH132" s="12">
        <v>6</v>
      </c>
      <c r="AI132" s="29">
        <f>Tabla202376[[#This Row],[VALOR INICIAL DEL CONTRATO]] / Tabla202376[[#This Row],[PLAZO DE EJECUCIÓN MESES ]]</f>
        <v>5040000</v>
      </c>
      <c r="AJ132" s="12"/>
      <c r="AK132" s="12"/>
      <c r="AL132" s="12">
        <v>1</v>
      </c>
      <c r="AM132" s="12">
        <v>1</v>
      </c>
      <c r="AN132" s="12"/>
      <c r="AO132" s="31">
        <v>15120000</v>
      </c>
      <c r="AP132" s="12">
        <v>90</v>
      </c>
      <c r="AQ132" s="12">
        <v>1333</v>
      </c>
      <c r="AR132" s="22">
        <v>45861</v>
      </c>
      <c r="AS132" s="12">
        <v>1533</v>
      </c>
      <c r="AT132" s="22">
        <v>45880</v>
      </c>
      <c r="AU132" s="12"/>
      <c r="AV132" s="12"/>
      <c r="AW132" s="12"/>
      <c r="AX132" s="12"/>
      <c r="AY132" s="12"/>
      <c r="AZ132" s="12"/>
      <c r="BA132" s="12"/>
      <c r="BB132" s="12"/>
      <c r="BC132" s="12"/>
      <c r="BD132" s="12"/>
      <c r="BE132" s="12"/>
      <c r="BF132" s="12"/>
      <c r="BG132" s="12"/>
      <c r="BH132" s="12"/>
      <c r="BI132" s="12"/>
      <c r="BJ132" s="12"/>
      <c r="BK132" s="12"/>
      <c r="BL132" s="12"/>
      <c r="BM132" s="12">
        <f>Tabla202376[[#This Row],[DÍAS PRORROGA 1]]+Tabla202376[[#This Row],[DÍAS PRORROGA  2]]+Tabla202376[[#This Row],[DÍAS PRORROGA 3]]++Tabla202376[[#This Row],[DÍAS PRORROGA 4]]</f>
        <v>90</v>
      </c>
      <c r="BN132" s="25">
        <f>IF(Tabla202376[[#This Row],[NUMERO TOTAL DE ADICIONES]]="NO",0,Tabla202376[[#This Row],[VALOR ADICIÓN 1]]+Tabla202376[[#This Row],[VALOR ADICIÓN 2]]+Tabla202376[[#This Row],[VALOR ADICIÓN 3]]+Tabla202376[[#This Row],[VALOR ADICIÓN 4]])</f>
        <v>15120000</v>
      </c>
      <c r="BO132" s="12">
        <v>14</v>
      </c>
      <c r="BP132" s="22">
        <v>45994</v>
      </c>
      <c r="BQ132" s="20">
        <f>Tabla202376[[#This Row],[VALOR INICIAL DEL CONTRATO]]+Tabla202376[[#This Row],[VALOR ADICIÓN 1]]+Tabla202376[[#This Row],[VALOR ADICIÓN 2]]+Tabla202376[[#This Row],[VALOR ADICIÓN 3]]++Tabla202376[[#This Row],[VALOR ADICIÓN 4]]</f>
        <v>45360000</v>
      </c>
      <c r="BR1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2" s="26"/>
      <c r="BT132" s="13" t="s">
        <v>1597</v>
      </c>
      <c r="BU132" s="16" t="s">
        <v>1598</v>
      </c>
      <c r="BV132" s="13" t="s">
        <v>1599</v>
      </c>
      <c r="BW132" s="13" t="s">
        <v>122</v>
      </c>
    </row>
    <row r="133" spans="1:75" ht="27.75" customHeight="1" x14ac:dyDescent="0.2">
      <c r="A133" s="12">
        <v>2025</v>
      </c>
      <c r="B133" s="12" t="s">
        <v>456</v>
      </c>
      <c r="C133" s="13" t="str">
        <f ca="1">IF(Tabla202376[[#This Row],[FECHA DE TERMINACIÓN FINAL]]-TODAY()&gt;=15,"VIGENTE",IF(Tabla202376[[#This Row],[FECHA DE TERMINACIÓN FINAL]]-TODAY()&lt;0,"FINALIZADO",IF(Tabla202376[[#This Row],[FECHA DE TERMINACIÓN FINAL]]-TODAY()&lt;=15,"PROXIMO A VENCER")))</f>
        <v>FINALIZADO</v>
      </c>
      <c r="D133" s="12">
        <v>130166</v>
      </c>
      <c r="E133" s="22">
        <v>45692</v>
      </c>
      <c r="F133" s="40" t="s">
        <v>1600</v>
      </c>
      <c r="G133" s="12" t="s">
        <v>1601</v>
      </c>
      <c r="H133" s="41" t="s">
        <v>1602</v>
      </c>
      <c r="I133" s="71" t="s">
        <v>1603</v>
      </c>
      <c r="J133" s="57">
        <v>80101600</v>
      </c>
      <c r="K133" s="57" t="s">
        <v>1604</v>
      </c>
      <c r="L133" s="57" t="s">
        <v>1605</v>
      </c>
      <c r="M133" s="12">
        <v>1159</v>
      </c>
      <c r="N133" s="22">
        <v>45699</v>
      </c>
      <c r="O133" s="12">
        <v>1164</v>
      </c>
      <c r="P133" s="22">
        <v>45708</v>
      </c>
      <c r="Q133" s="51" t="s">
        <v>212</v>
      </c>
      <c r="R133" s="13" t="s">
        <v>81</v>
      </c>
      <c r="S133" s="41" t="s">
        <v>82</v>
      </c>
      <c r="T133" s="13">
        <v>1</v>
      </c>
      <c r="U133" s="13" t="s">
        <v>605</v>
      </c>
      <c r="V133" s="12" t="s">
        <v>83</v>
      </c>
      <c r="W133" s="68" t="s">
        <v>464</v>
      </c>
      <c r="X133" s="41" t="s">
        <v>1606</v>
      </c>
      <c r="Y133" s="77">
        <v>1015420289</v>
      </c>
      <c r="Z133" s="70" t="s">
        <v>174</v>
      </c>
      <c r="AA133" s="70">
        <v>7180598</v>
      </c>
      <c r="AB133" s="12" t="s">
        <v>87</v>
      </c>
      <c r="AC133" s="22">
        <v>45707</v>
      </c>
      <c r="AD133" s="29">
        <v>37800000</v>
      </c>
      <c r="AE133" s="22">
        <v>45712</v>
      </c>
      <c r="AF133" s="22">
        <v>45892</v>
      </c>
      <c r="AG133" s="12">
        <v>180</v>
      </c>
      <c r="AH133" s="12">
        <v>6</v>
      </c>
      <c r="AI133" s="29">
        <f>Tabla202376[[#This Row],[VALOR INICIAL DEL CONTRATO]] / Tabla202376[[#This Row],[PLAZO DE EJECUCIÓN MESES ]]</f>
        <v>6300000</v>
      </c>
      <c r="AJ133" s="12"/>
      <c r="AK133" s="12"/>
      <c r="AL133" s="12"/>
      <c r="AM133" s="12"/>
      <c r="AN133" s="12"/>
      <c r="AO133" s="31"/>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f>Tabla202376[[#This Row],[DÍAS PRORROGA 1]]+Tabla202376[[#This Row],[DÍAS PRORROGA  2]]+Tabla202376[[#This Row],[DÍAS PRORROGA 3]]++Tabla202376[[#This Row],[DÍAS PRORROGA 4]]</f>
        <v>0</v>
      </c>
      <c r="BN133" s="25">
        <f>IF(Tabla202376[[#This Row],[NUMERO TOTAL DE ADICIONES]]="NO",0,Tabla202376[[#This Row],[VALOR ADICIÓN 1]]+Tabla202376[[#This Row],[VALOR ADICIÓN 2]]+Tabla202376[[#This Row],[VALOR ADICIÓN 3]]+Tabla202376[[#This Row],[VALOR ADICIÓN 4]])</f>
        <v>0</v>
      </c>
      <c r="BO133" s="12"/>
      <c r="BP133" s="22">
        <v>45892</v>
      </c>
      <c r="BQ133" s="20">
        <f>Tabla202376[[#This Row],[VALOR INICIAL DEL CONTRATO]]+Tabla202376[[#This Row],[VALOR ADICIÓN 1]]+Tabla202376[[#This Row],[VALOR ADICIÓN 2]]+Tabla202376[[#This Row],[VALOR ADICIÓN 3]]++Tabla202376[[#This Row],[VALOR ADICIÓN 4]]</f>
        <v>37800000</v>
      </c>
      <c r="BR13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3" s="26"/>
      <c r="BT133" s="12"/>
      <c r="BU133" s="78" t="s">
        <v>1607</v>
      </c>
      <c r="BV133" s="13" t="s">
        <v>1608</v>
      </c>
      <c r="BW133" s="13" t="s">
        <v>88</v>
      </c>
    </row>
    <row r="134" spans="1:75" ht="27.75" customHeight="1" x14ac:dyDescent="0.2">
      <c r="A134" s="12">
        <v>2025</v>
      </c>
      <c r="B134" s="12" t="s">
        <v>456</v>
      </c>
      <c r="C134" s="13" t="str">
        <f ca="1">IF(Tabla202376[[#This Row],[FECHA DE TERMINACIÓN FINAL]]-TODAY()&gt;=15,"VIGENTE",IF(Tabla202376[[#This Row],[FECHA DE TERMINACIÓN FINAL]]-TODAY()&lt;0,"FINALIZADO",IF(Tabla202376[[#This Row],[FECHA DE TERMINACIÓN FINAL]]-TODAY()&lt;=15,"PROXIMO A VENCER")))</f>
        <v>FINALIZADO</v>
      </c>
      <c r="D134" s="12">
        <v>126317</v>
      </c>
      <c r="E134" s="22">
        <v>45656</v>
      </c>
      <c r="F134" s="40" t="s">
        <v>1609</v>
      </c>
      <c r="G134" s="12" t="s">
        <v>1610</v>
      </c>
      <c r="H134" s="41" t="s">
        <v>1611</v>
      </c>
      <c r="I134" s="71" t="s">
        <v>1612</v>
      </c>
      <c r="J134" s="51">
        <v>80101600</v>
      </c>
      <c r="K134" s="51" t="s">
        <v>1613</v>
      </c>
      <c r="L134" s="51" t="s">
        <v>1614</v>
      </c>
      <c r="M134" s="12">
        <v>1028</v>
      </c>
      <c r="N134" s="22">
        <v>45684</v>
      </c>
      <c r="O134" s="12">
        <v>1156</v>
      </c>
      <c r="P134" s="22">
        <v>45707</v>
      </c>
      <c r="Q134" s="51" t="s">
        <v>262</v>
      </c>
      <c r="R134" s="13" t="s">
        <v>81</v>
      </c>
      <c r="S134" s="41" t="s">
        <v>98</v>
      </c>
      <c r="T134" s="13">
        <v>1</v>
      </c>
      <c r="U134" s="41" t="s">
        <v>1615</v>
      </c>
      <c r="V134" s="12" t="s">
        <v>83</v>
      </c>
      <c r="W134" s="12" t="s">
        <v>83</v>
      </c>
      <c r="X134" s="41" t="s">
        <v>1322</v>
      </c>
      <c r="Y134" s="12">
        <v>1033707611</v>
      </c>
      <c r="Z134" s="51" t="s">
        <v>1616</v>
      </c>
      <c r="AA134" s="52">
        <v>1023031689</v>
      </c>
      <c r="AB134" s="12" t="s">
        <v>87</v>
      </c>
      <c r="AC134" s="22">
        <v>45705</v>
      </c>
      <c r="AD134" s="29">
        <v>16800000</v>
      </c>
      <c r="AE134" s="22">
        <v>45712</v>
      </c>
      <c r="AF134" s="22">
        <v>45953</v>
      </c>
      <c r="AG134" s="12">
        <v>240</v>
      </c>
      <c r="AH134" s="12">
        <v>8</v>
      </c>
      <c r="AI134" s="29">
        <f>Tabla202376[[#This Row],[VALOR INICIAL DEL CONTRATO]] / Tabla202376[[#This Row],[PLAZO DE EJECUCIÓN MESES ]]</f>
        <v>2100000</v>
      </c>
      <c r="AJ134" s="12"/>
      <c r="AK134" s="12"/>
      <c r="AL134" s="12">
        <v>1</v>
      </c>
      <c r="AM134" s="12">
        <v>1</v>
      </c>
      <c r="AN134" s="12"/>
      <c r="AO134" s="31">
        <v>4200000</v>
      </c>
      <c r="AP134" s="12">
        <v>60</v>
      </c>
      <c r="AQ134" s="12">
        <v>1409</v>
      </c>
      <c r="AR134" s="22">
        <v>45863</v>
      </c>
      <c r="AS134" s="12">
        <v>1587</v>
      </c>
      <c r="AT134" s="22">
        <v>45882</v>
      </c>
      <c r="AU134" s="12"/>
      <c r="AV134" s="12"/>
      <c r="AW134" s="12"/>
      <c r="AX134" s="12"/>
      <c r="AY134" s="12"/>
      <c r="AZ134" s="12"/>
      <c r="BA134" s="12"/>
      <c r="BB134" s="12"/>
      <c r="BC134" s="12"/>
      <c r="BD134" s="12"/>
      <c r="BE134" s="12"/>
      <c r="BF134" s="12"/>
      <c r="BG134" s="12"/>
      <c r="BH134" s="12"/>
      <c r="BI134" s="12"/>
      <c r="BJ134" s="12"/>
      <c r="BK134" s="12"/>
      <c r="BL134" s="12"/>
      <c r="BM134" s="12">
        <f>Tabla202376[[#This Row],[DÍAS PRORROGA 1]]+Tabla202376[[#This Row],[DÍAS PRORROGA  2]]+Tabla202376[[#This Row],[DÍAS PRORROGA 3]]++Tabla202376[[#This Row],[DÍAS PRORROGA 4]]</f>
        <v>60</v>
      </c>
      <c r="BN134" s="25">
        <f>IF(Tabla202376[[#This Row],[NUMERO TOTAL DE ADICIONES]]="NO",0,Tabla202376[[#This Row],[VALOR ADICIÓN 1]]+Tabla202376[[#This Row],[VALOR ADICIÓN 2]]+Tabla202376[[#This Row],[VALOR ADICIÓN 3]]+Tabla202376[[#This Row],[VALOR ADICIÓN 4]])</f>
        <v>4200000</v>
      </c>
      <c r="BO134" s="12"/>
      <c r="BP134" s="22">
        <v>46014</v>
      </c>
      <c r="BQ134" s="20">
        <f>Tabla202376[[#This Row],[VALOR INICIAL DEL CONTRATO]]+Tabla202376[[#This Row],[VALOR ADICIÓN 1]]+Tabla202376[[#This Row],[VALOR ADICIÓN 2]]+Tabla202376[[#This Row],[VALOR ADICIÓN 3]]++Tabla202376[[#This Row],[VALOR ADICIÓN 4]]</f>
        <v>21000000</v>
      </c>
      <c r="BR13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4" s="26"/>
      <c r="BT134" s="13" t="s">
        <v>1617</v>
      </c>
      <c r="BU134" s="13" t="s">
        <v>1618</v>
      </c>
      <c r="BV134" s="13" t="s">
        <v>1619</v>
      </c>
      <c r="BW134" s="13" t="s">
        <v>99</v>
      </c>
    </row>
    <row r="135" spans="1:75" ht="27.75" customHeight="1" x14ac:dyDescent="0.2">
      <c r="A135" s="12">
        <v>2025</v>
      </c>
      <c r="B135" s="12" t="s">
        <v>77</v>
      </c>
      <c r="C135" s="13" t="str">
        <f ca="1">IF(Tabla202376[[#This Row],[FECHA DE TERMINACIÓN FINAL]]-TODAY()&gt;=15,"VIGENTE",IF(Tabla202376[[#This Row],[FECHA DE TERMINACIÓN FINAL]]-TODAY()&lt;0,"FINALIZADO",IF(Tabla202376[[#This Row],[FECHA DE TERMINACIÓN FINAL]]-TODAY()&lt;=15,"PROXIMO A VENCER")))</f>
        <v>VIGENTE</v>
      </c>
      <c r="D135" s="12" t="s">
        <v>1620</v>
      </c>
      <c r="E135" s="22" t="s">
        <v>1620</v>
      </c>
      <c r="F135" s="40" t="s">
        <v>1621</v>
      </c>
      <c r="G135" s="40" t="s">
        <v>1622</v>
      </c>
      <c r="H135" s="41" t="s">
        <v>1623</v>
      </c>
      <c r="I135" s="65" t="s">
        <v>1624</v>
      </c>
      <c r="J135" s="57">
        <v>80101604</v>
      </c>
      <c r="K135" s="57" t="s">
        <v>1625</v>
      </c>
      <c r="L135" s="57" t="s">
        <v>1626</v>
      </c>
      <c r="M135" s="12" t="s">
        <v>83</v>
      </c>
      <c r="N135" s="12" t="s">
        <v>83</v>
      </c>
      <c r="O135" s="12" t="s">
        <v>83</v>
      </c>
      <c r="P135" s="12" t="s">
        <v>83</v>
      </c>
      <c r="Q135" s="12" t="s">
        <v>83</v>
      </c>
      <c r="R135" s="51" t="s">
        <v>81</v>
      </c>
      <c r="S135" s="41" t="s">
        <v>1627</v>
      </c>
      <c r="T135" s="12" t="s">
        <v>83</v>
      </c>
      <c r="U135" s="41" t="s">
        <v>1628</v>
      </c>
      <c r="V135" s="12" t="s">
        <v>83</v>
      </c>
      <c r="W135" s="12" t="s">
        <v>464</v>
      </c>
      <c r="X135" s="12" t="s">
        <v>397</v>
      </c>
      <c r="Y135" s="12">
        <v>899999282</v>
      </c>
      <c r="Z135" s="13" t="s">
        <v>164</v>
      </c>
      <c r="AA135" s="12">
        <v>1033775359</v>
      </c>
      <c r="AB135" s="13" t="s">
        <v>1630</v>
      </c>
      <c r="AC135" s="22">
        <v>45729</v>
      </c>
      <c r="AD135" s="29">
        <v>0</v>
      </c>
      <c r="AE135" s="22">
        <v>45730</v>
      </c>
      <c r="AF135" s="22">
        <v>46021</v>
      </c>
      <c r="AG135" s="12">
        <v>288</v>
      </c>
      <c r="AH135" s="12">
        <v>9.6</v>
      </c>
      <c r="AI135" s="29">
        <f>Tabla202376[[#This Row],[VALOR INICIAL DEL CONTRATO]] / Tabla202376[[#This Row],[PLAZO DE EJECUCIÓN MESES ]]</f>
        <v>0</v>
      </c>
      <c r="AJ135" s="12"/>
      <c r="AK135" s="12"/>
      <c r="AL135" s="12"/>
      <c r="AM135" s="12">
        <v>1</v>
      </c>
      <c r="AN135" s="12"/>
      <c r="AO135" s="31"/>
      <c r="AP135" s="12">
        <v>720</v>
      </c>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f>Tabla202376[[#This Row],[DÍAS PRORROGA 1]]+Tabla202376[[#This Row],[DÍAS PRORROGA  2]]+Tabla202376[[#This Row],[DÍAS PRORROGA 3]]++Tabla202376[[#This Row],[DÍAS PRORROGA 4]]</f>
        <v>720</v>
      </c>
      <c r="BN135" s="25">
        <f>IF(Tabla202376[[#This Row],[NUMERO TOTAL DE ADICIONES]]="NO",0,Tabla202376[[#This Row],[VALOR ADICIÓN 1]]+Tabla202376[[#This Row],[VALOR ADICIÓN 2]]+Tabla202376[[#This Row],[VALOR ADICIÓN 3]]+Tabla202376[[#This Row],[VALOR ADICIÓN 4]])</f>
        <v>0</v>
      </c>
      <c r="BO135" s="12"/>
      <c r="BP135" s="22">
        <v>46751</v>
      </c>
      <c r="BQ135" s="20">
        <f>Tabla202376[[#This Row],[VALOR INICIAL DEL CONTRATO]]+Tabla202376[[#This Row],[VALOR ADICIÓN 1]]+Tabla202376[[#This Row],[VALOR ADICIÓN 2]]+Tabla202376[[#This Row],[VALOR ADICIÓN 3]]++Tabla202376[[#This Row],[VALOR ADICIÓN 4]]</f>
        <v>0</v>
      </c>
      <c r="BR135"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135" s="26"/>
      <c r="BT135" s="13" t="s">
        <v>1631</v>
      </c>
      <c r="BU135" s="12"/>
      <c r="BV135" s="12"/>
      <c r="BW135" s="12"/>
    </row>
    <row r="136" spans="1:75" ht="27.75" customHeight="1" x14ac:dyDescent="0.2">
      <c r="A136" s="12">
        <v>2025</v>
      </c>
      <c r="B136" s="12" t="s">
        <v>456</v>
      </c>
      <c r="C136" s="13" t="str">
        <f ca="1">IF(Tabla202376[[#This Row],[FECHA DE TERMINACIÓN FINAL]]-TODAY()&gt;=15,"VIGENTE",IF(Tabla202376[[#This Row],[FECHA DE TERMINACIÓN FINAL]]-TODAY()&lt;0,"FINALIZADO",IF(Tabla202376[[#This Row],[FECHA DE TERMINACIÓN FINAL]]-TODAY()&lt;=15,"PROXIMO A VENCER")))</f>
        <v>FINALIZADO</v>
      </c>
      <c r="D136" s="12">
        <v>127818</v>
      </c>
      <c r="E136" s="22">
        <v>45672</v>
      </c>
      <c r="F136" s="40" t="s">
        <v>1590</v>
      </c>
      <c r="G136" s="12" t="s">
        <v>1632</v>
      </c>
      <c r="H136" s="41" t="s">
        <v>226</v>
      </c>
      <c r="I136" s="71" t="s">
        <v>1593</v>
      </c>
      <c r="J136" s="51">
        <v>80101600</v>
      </c>
      <c r="K136" s="51" t="s">
        <v>1594</v>
      </c>
      <c r="L136" s="51" t="s">
        <v>1633</v>
      </c>
      <c r="M136" s="12">
        <v>1150</v>
      </c>
      <c r="N136" s="22">
        <v>45699</v>
      </c>
      <c r="O136" s="12">
        <v>1157</v>
      </c>
      <c r="P136" s="22">
        <v>45707</v>
      </c>
      <c r="Q136" s="51" t="s">
        <v>227</v>
      </c>
      <c r="R136" s="13" t="s">
        <v>81</v>
      </c>
      <c r="S136" s="41" t="s">
        <v>98</v>
      </c>
      <c r="T136" s="13">
        <v>1</v>
      </c>
      <c r="U136" s="13" t="s">
        <v>228</v>
      </c>
      <c r="V136" s="12" t="s">
        <v>83</v>
      </c>
      <c r="W136" s="13" t="s">
        <v>83</v>
      </c>
      <c r="X136" s="41" t="s">
        <v>1148</v>
      </c>
      <c r="Y136" s="13">
        <v>1012436498</v>
      </c>
      <c r="Z136" s="13" t="s">
        <v>229</v>
      </c>
      <c r="AA136" s="12">
        <v>1026262117</v>
      </c>
      <c r="AB136" s="12" t="s">
        <v>87</v>
      </c>
      <c r="AC136" s="22">
        <v>45706</v>
      </c>
      <c r="AD136" s="29">
        <v>30240000</v>
      </c>
      <c r="AE136" s="22">
        <v>45708</v>
      </c>
      <c r="AF136" s="22">
        <v>45888</v>
      </c>
      <c r="AG136" s="12">
        <v>180</v>
      </c>
      <c r="AH136" s="12">
        <v>6</v>
      </c>
      <c r="AI136" s="29">
        <f>Tabla202376[[#This Row],[VALOR INICIAL DEL CONTRATO]] / Tabla202376[[#This Row],[PLAZO DE EJECUCIÓN MESES ]]</f>
        <v>5040000</v>
      </c>
      <c r="AJ136" s="12"/>
      <c r="AK136" s="12"/>
      <c r="AL136" s="12">
        <v>1</v>
      </c>
      <c r="AM136" s="12">
        <v>1</v>
      </c>
      <c r="AN136" s="12"/>
      <c r="AO136" s="31">
        <v>15120000</v>
      </c>
      <c r="AP136" s="12">
        <v>90</v>
      </c>
      <c r="AQ136" s="12">
        <v>1334</v>
      </c>
      <c r="AR136" s="22">
        <v>45861</v>
      </c>
      <c r="AS136" s="15">
        <v>1498</v>
      </c>
      <c r="AT136" s="18">
        <v>45869</v>
      </c>
      <c r="AU136" s="12"/>
      <c r="AV136" s="12"/>
      <c r="AW136" s="12"/>
      <c r="AX136" s="12"/>
      <c r="AY136" s="12"/>
      <c r="AZ136" s="12"/>
      <c r="BA136" s="12"/>
      <c r="BB136" s="12"/>
      <c r="BC136" s="12"/>
      <c r="BD136" s="12"/>
      <c r="BE136" s="12"/>
      <c r="BF136" s="12"/>
      <c r="BG136" s="12"/>
      <c r="BH136" s="12"/>
      <c r="BI136" s="12"/>
      <c r="BJ136" s="12"/>
      <c r="BK136" s="12"/>
      <c r="BL136" s="12"/>
      <c r="BM136" s="12">
        <f>Tabla202376[[#This Row],[DÍAS PRORROGA 1]]+Tabla202376[[#This Row],[DÍAS PRORROGA  2]]+Tabla202376[[#This Row],[DÍAS PRORROGA 3]]++Tabla202376[[#This Row],[DÍAS PRORROGA 4]]</f>
        <v>90</v>
      </c>
      <c r="BN136" s="25">
        <f>IF(Tabla202376[[#This Row],[NUMERO TOTAL DE ADICIONES]]="NO",0,Tabla202376[[#This Row],[VALOR ADICIÓN 1]]+Tabla202376[[#This Row],[VALOR ADICIÓN 2]]+Tabla202376[[#This Row],[VALOR ADICIÓN 3]]+Tabla202376[[#This Row],[VALOR ADICIÓN 4]])</f>
        <v>15120000</v>
      </c>
      <c r="BO136" s="22"/>
      <c r="BP136" s="22">
        <v>45980</v>
      </c>
      <c r="BQ136" s="20">
        <f>Tabla202376[[#This Row],[VALOR INICIAL DEL CONTRATO]]+Tabla202376[[#This Row],[VALOR ADICIÓN 1]]+Tabla202376[[#This Row],[VALOR ADICIÓN 2]]+Tabla202376[[#This Row],[VALOR ADICIÓN 3]]++Tabla202376[[#This Row],[VALOR ADICIÓN 4]]</f>
        <v>45360000</v>
      </c>
      <c r="BR13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6" s="26"/>
      <c r="BT136" s="13" t="s">
        <v>1634</v>
      </c>
      <c r="BU136" s="13" t="s">
        <v>1598</v>
      </c>
      <c r="BV136" s="13" t="s">
        <v>1599</v>
      </c>
      <c r="BW136" s="13" t="s">
        <v>122</v>
      </c>
    </row>
    <row r="137" spans="1:75" ht="27.75" customHeight="1" x14ac:dyDescent="0.2">
      <c r="A137" s="12">
        <v>2025</v>
      </c>
      <c r="B137" s="12" t="s">
        <v>456</v>
      </c>
      <c r="C137" s="13" t="str">
        <f ca="1">IF(Tabla202376[[#This Row],[FECHA DE TERMINACIÓN FINAL]]-TODAY()&gt;=15,"VIGENTE",IF(Tabla202376[[#This Row],[FECHA DE TERMINACIÓN FINAL]]-TODAY()&lt;0,"FINALIZADO",IF(Tabla202376[[#This Row],[FECHA DE TERMINACIÓN FINAL]]-TODAY()&lt;=15,"PROXIMO A VENCER")))</f>
        <v>FINALIZADO</v>
      </c>
      <c r="D137" s="12">
        <v>126405</v>
      </c>
      <c r="E137" s="22">
        <v>45656</v>
      </c>
      <c r="F137" s="40" t="s">
        <v>1635</v>
      </c>
      <c r="G137" s="12" t="s">
        <v>1636</v>
      </c>
      <c r="H137" s="41" t="s">
        <v>147</v>
      </c>
      <c r="I137" s="71" t="s">
        <v>1637</v>
      </c>
      <c r="J137" s="57">
        <v>80101600</v>
      </c>
      <c r="K137" s="57" t="s">
        <v>1638</v>
      </c>
      <c r="L137" s="57" t="s">
        <v>1639</v>
      </c>
      <c r="M137" s="12">
        <v>1030</v>
      </c>
      <c r="N137" s="22">
        <v>45684</v>
      </c>
      <c r="O137" s="12">
        <v>1153</v>
      </c>
      <c r="P137" s="22">
        <v>45707</v>
      </c>
      <c r="Q137" s="51" t="s">
        <v>201</v>
      </c>
      <c r="R137" s="13" t="s">
        <v>81</v>
      </c>
      <c r="S137" s="41" t="s">
        <v>98</v>
      </c>
      <c r="T137" s="13">
        <v>1</v>
      </c>
      <c r="U137" s="13" t="s">
        <v>1640</v>
      </c>
      <c r="V137" s="12" t="s">
        <v>83</v>
      </c>
      <c r="W137" s="68" t="s">
        <v>83</v>
      </c>
      <c r="X137" s="77" t="s">
        <v>764</v>
      </c>
      <c r="Y137" s="101">
        <v>1022969793</v>
      </c>
      <c r="Z137" s="14" t="s">
        <v>765</v>
      </c>
      <c r="AA137" s="14">
        <v>52211430</v>
      </c>
      <c r="AB137" s="12" t="s">
        <v>87</v>
      </c>
      <c r="AC137" s="22">
        <v>45706</v>
      </c>
      <c r="AD137" s="29">
        <v>36640000</v>
      </c>
      <c r="AE137" s="22">
        <v>45708</v>
      </c>
      <c r="AF137" s="22">
        <v>45949</v>
      </c>
      <c r="AG137" s="12">
        <v>240</v>
      </c>
      <c r="AH137" s="12">
        <v>8</v>
      </c>
      <c r="AI137" s="29">
        <f>Tabla202376[[#This Row],[VALOR INICIAL DEL CONTRATO]] / Tabla202376[[#This Row],[PLAZO DE EJECUCIÓN MESES ]]</f>
        <v>4580000</v>
      </c>
      <c r="AJ137" s="12"/>
      <c r="AK137" s="12"/>
      <c r="AL137" s="12">
        <v>1</v>
      </c>
      <c r="AM137" s="12">
        <v>1</v>
      </c>
      <c r="AN137" s="12"/>
      <c r="AO137" s="31">
        <v>9160000</v>
      </c>
      <c r="AP137" s="12">
        <v>60</v>
      </c>
      <c r="AQ137" s="12">
        <v>1532</v>
      </c>
      <c r="AR137" s="22">
        <v>45868</v>
      </c>
      <c r="AS137" s="12">
        <v>1814</v>
      </c>
      <c r="AT137" s="22">
        <v>45938</v>
      </c>
      <c r="AU137" s="12"/>
      <c r="AV137" s="12"/>
      <c r="AW137" s="12"/>
      <c r="AX137" s="12"/>
      <c r="AY137" s="12"/>
      <c r="AZ137" s="12"/>
      <c r="BA137" s="12"/>
      <c r="BB137" s="12"/>
      <c r="BC137" s="12"/>
      <c r="BD137" s="12"/>
      <c r="BE137" s="12"/>
      <c r="BF137" s="12"/>
      <c r="BG137" s="12"/>
      <c r="BH137" s="12"/>
      <c r="BI137" s="12"/>
      <c r="BJ137" s="12"/>
      <c r="BK137" s="12"/>
      <c r="BL137" s="12"/>
      <c r="BM137" s="12">
        <f>Tabla202376[[#This Row],[DÍAS PRORROGA 1]]+Tabla202376[[#This Row],[DÍAS PRORROGA  2]]+Tabla202376[[#This Row],[DÍAS PRORROGA 3]]++Tabla202376[[#This Row],[DÍAS PRORROGA 4]]</f>
        <v>60</v>
      </c>
      <c r="BN137" s="25">
        <f>IF(Tabla202376[[#This Row],[NUMERO TOTAL DE ADICIONES]]="NO",0,Tabla202376[[#This Row],[VALOR ADICIÓN 1]]+Tabla202376[[#This Row],[VALOR ADICIÓN 2]]+Tabla202376[[#This Row],[VALOR ADICIÓN 3]]+Tabla202376[[#This Row],[VALOR ADICIÓN 4]])</f>
        <v>9160000</v>
      </c>
      <c r="BO137" s="12"/>
      <c r="BP137" s="22">
        <v>46010</v>
      </c>
      <c r="BQ137" s="20">
        <f>Tabla202376[[#This Row],[VALOR INICIAL DEL CONTRATO]]+Tabla202376[[#This Row],[VALOR ADICIÓN 1]]+Tabla202376[[#This Row],[VALOR ADICIÓN 2]]+Tabla202376[[#This Row],[VALOR ADICIÓN 3]]++Tabla202376[[#This Row],[VALOR ADICIÓN 4]]</f>
        <v>45800000</v>
      </c>
      <c r="BR13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7" s="26"/>
      <c r="BT137" s="13" t="s">
        <v>1641</v>
      </c>
      <c r="BU137" s="13" t="s">
        <v>1642</v>
      </c>
      <c r="BV137" s="13" t="s">
        <v>1643</v>
      </c>
      <c r="BW137" s="13" t="s">
        <v>181</v>
      </c>
    </row>
    <row r="138" spans="1:75" ht="27.75" customHeight="1" x14ac:dyDescent="0.2">
      <c r="A138" s="12">
        <v>2025</v>
      </c>
      <c r="B138" s="12" t="s">
        <v>456</v>
      </c>
      <c r="C138" s="13" t="str">
        <f ca="1">IF(Tabla202376[[#This Row],[FECHA DE TERMINACIÓN FINAL]]-TODAY()&gt;=15,"VIGENTE",IF(Tabla202376[[#This Row],[FECHA DE TERMINACIÓN FINAL]]-TODAY()&lt;0,"FINALIZADO",IF(Tabla202376[[#This Row],[FECHA DE TERMINACIÓN FINAL]]-TODAY()&lt;=15,"PROXIMO A VENCER")))</f>
        <v>FINALIZADO</v>
      </c>
      <c r="D138" s="12">
        <v>126319</v>
      </c>
      <c r="E138" s="22">
        <v>45656</v>
      </c>
      <c r="F138" s="40" t="s">
        <v>1644</v>
      </c>
      <c r="G138" s="12" t="s">
        <v>1645</v>
      </c>
      <c r="H138" s="41" t="s">
        <v>1616</v>
      </c>
      <c r="I138" s="71" t="s">
        <v>1646</v>
      </c>
      <c r="J138" s="57">
        <v>80101600</v>
      </c>
      <c r="K138" s="57" t="s">
        <v>1647</v>
      </c>
      <c r="L138" s="57" t="s">
        <v>1648</v>
      </c>
      <c r="M138" s="12">
        <v>1143</v>
      </c>
      <c r="N138" s="22">
        <v>45699</v>
      </c>
      <c r="O138" s="12">
        <v>1160</v>
      </c>
      <c r="P138" s="22">
        <v>45707</v>
      </c>
      <c r="Q138" s="51" t="s">
        <v>262</v>
      </c>
      <c r="R138" s="13" t="s">
        <v>81</v>
      </c>
      <c r="S138" s="41" t="s">
        <v>82</v>
      </c>
      <c r="T138" s="13">
        <v>1</v>
      </c>
      <c r="U138" s="13" t="s">
        <v>1649</v>
      </c>
      <c r="V138" s="12" t="s">
        <v>83</v>
      </c>
      <c r="W138" s="68" t="s">
        <v>464</v>
      </c>
      <c r="X138" s="41" t="s">
        <v>1322</v>
      </c>
      <c r="Y138" s="101">
        <v>1023031689</v>
      </c>
      <c r="Z138" s="14" t="s">
        <v>1323</v>
      </c>
      <c r="AA138" s="14">
        <v>1022943711</v>
      </c>
      <c r="AB138" s="12" t="s">
        <v>87</v>
      </c>
      <c r="AC138" s="22">
        <v>45706</v>
      </c>
      <c r="AD138" s="29">
        <v>36000000</v>
      </c>
      <c r="AE138" s="22">
        <v>45707</v>
      </c>
      <c r="AF138" s="22">
        <v>45887</v>
      </c>
      <c r="AG138" s="12">
        <v>180</v>
      </c>
      <c r="AH138" s="12">
        <v>6</v>
      </c>
      <c r="AI138" s="29">
        <f>Tabla202376[[#This Row],[VALOR INICIAL DEL CONTRATO]] / Tabla202376[[#This Row],[PLAZO DE EJECUCIÓN MESES ]]</f>
        <v>6000000</v>
      </c>
      <c r="AJ138" s="12"/>
      <c r="AK138" s="12"/>
      <c r="AL138" s="12">
        <v>1</v>
      </c>
      <c r="AM138" s="12">
        <v>1</v>
      </c>
      <c r="AN138" s="12"/>
      <c r="AO138" s="31">
        <v>18000000</v>
      </c>
      <c r="AP138" s="12">
        <v>90</v>
      </c>
      <c r="AQ138" s="12">
        <v>1394</v>
      </c>
      <c r="AR138" s="22">
        <v>45862</v>
      </c>
      <c r="AS138" s="15">
        <v>1476</v>
      </c>
      <c r="AT138" s="18">
        <v>45868</v>
      </c>
      <c r="AU138" s="12"/>
      <c r="AV138" s="12"/>
      <c r="AW138" s="12"/>
      <c r="AX138" s="12"/>
      <c r="AY138" s="12"/>
      <c r="AZ138" s="12"/>
      <c r="BA138" s="12"/>
      <c r="BB138" s="12"/>
      <c r="BC138" s="12"/>
      <c r="BD138" s="12"/>
      <c r="BE138" s="12"/>
      <c r="BF138" s="12"/>
      <c r="BG138" s="12"/>
      <c r="BH138" s="12"/>
      <c r="BI138" s="12"/>
      <c r="BJ138" s="12"/>
      <c r="BK138" s="12"/>
      <c r="BL138" s="12"/>
      <c r="BM138" s="12">
        <f>Tabla202376[[#This Row],[DÍAS PRORROGA 1]]+Tabla202376[[#This Row],[DÍAS PRORROGA  2]]+Tabla202376[[#This Row],[DÍAS PRORROGA 3]]++Tabla202376[[#This Row],[DÍAS PRORROGA 4]]</f>
        <v>90</v>
      </c>
      <c r="BN138" s="25">
        <f>IF(Tabla202376[[#This Row],[NUMERO TOTAL DE ADICIONES]]="NO",0,Tabla202376[[#This Row],[VALOR ADICIÓN 1]]+Tabla202376[[#This Row],[VALOR ADICIÓN 2]]+Tabla202376[[#This Row],[VALOR ADICIÓN 3]]+Tabla202376[[#This Row],[VALOR ADICIÓN 4]])</f>
        <v>18000000</v>
      </c>
      <c r="BO138" s="12"/>
      <c r="BP138" s="22">
        <v>45979</v>
      </c>
      <c r="BQ138" s="20">
        <f>Tabla202376[[#This Row],[VALOR INICIAL DEL CONTRATO]]+Tabla202376[[#This Row],[VALOR ADICIÓN 1]]+Tabla202376[[#This Row],[VALOR ADICIÓN 2]]+Tabla202376[[#This Row],[VALOR ADICIÓN 3]]++Tabla202376[[#This Row],[VALOR ADICIÓN 4]]</f>
        <v>54000000</v>
      </c>
      <c r="BR13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8" s="26"/>
      <c r="BT138" s="13" t="s">
        <v>1650</v>
      </c>
      <c r="BU138" s="13" t="s">
        <v>1651</v>
      </c>
      <c r="BV138" s="13" t="s">
        <v>1652</v>
      </c>
      <c r="BW138" s="13" t="s">
        <v>88</v>
      </c>
    </row>
    <row r="139" spans="1:75" ht="27.75" customHeight="1" x14ac:dyDescent="0.2">
      <c r="A139" s="12">
        <v>2025</v>
      </c>
      <c r="B139" s="12" t="s">
        <v>456</v>
      </c>
      <c r="C139" s="13" t="str">
        <f ca="1">IF(Tabla202376[[#This Row],[FECHA DE TERMINACIÓN FINAL]]-TODAY()&gt;=15,"VIGENTE",IF(Tabla202376[[#This Row],[FECHA DE TERMINACIÓN FINAL]]-TODAY()&lt;0,"FINALIZADO",IF(Tabla202376[[#This Row],[FECHA DE TERMINACIÓN FINAL]]-TODAY()&lt;=15,"PROXIMO A VENCER")))</f>
        <v>FINALIZADO</v>
      </c>
      <c r="D139" s="12">
        <v>125660</v>
      </c>
      <c r="E139" s="22">
        <v>45652</v>
      </c>
      <c r="F139" s="40" t="s">
        <v>1653</v>
      </c>
      <c r="G139" s="12" t="s">
        <v>1654</v>
      </c>
      <c r="H139" s="41" t="s">
        <v>296</v>
      </c>
      <c r="I139" s="71" t="s">
        <v>1655</v>
      </c>
      <c r="J139" s="51">
        <v>80101600</v>
      </c>
      <c r="K139" s="51" t="s">
        <v>1656</v>
      </c>
      <c r="L139" s="51" t="s">
        <v>1657</v>
      </c>
      <c r="M139" s="12">
        <v>1134</v>
      </c>
      <c r="N139" s="22">
        <v>45698</v>
      </c>
      <c r="O139" s="12">
        <v>1158</v>
      </c>
      <c r="P139" s="22">
        <v>45707</v>
      </c>
      <c r="Q139" s="51" t="s">
        <v>80</v>
      </c>
      <c r="R139" s="13" t="s">
        <v>81</v>
      </c>
      <c r="S139" s="41" t="s">
        <v>98</v>
      </c>
      <c r="T139" s="13">
        <v>1</v>
      </c>
      <c r="U139" s="13" t="s">
        <v>1658</v>
      </c>
      <c r="V139" s="12" t="s">
        <v>83</v>
      </c>
      <c r="W139" s="41" t="s">
        <v>83</v>
      </c>
      <c r="X139" s="40" t="s">
        <v>439</v>
      </c>
      <c r="Y139" s="63">
        <v>79556596</v>
      </c>
      <c r="Z139" s="41" t="s">
        <v>298</v>
      </c>
      <c r="AA139" s="63">
        <v>79854802</v>
      </c>
      <c r="AB139" s="12" t="s">
        <v>87</v>
      </c>
      <c r="AC139" s="22">
        <v>45706</v>
      </c>
      <c r="AD139" s="29">
        <v>27000000</v>
      </c>
      <c r="AE139" s="22">
        <v>45708</v>
      </c>
      <c r="AF139" s="22">
        <v>45888</v>
      </c>
      <c r="AG139" s="12">
        <v>180</v>
      </c>
      <c r="AH139" s="12">
        <v>6</v>
      </c>
      <c r="AI139" s="29">
        <f>Tabla202376[[#This Row],[VALOR INICIAL DEL CONTRATO]] / Tabla202376[[#This Row],[PLAZO DE EJECUCIÓN MESES ]]</f>
        <v>4500000</v>
      </c>
      <c r="AJ139" s="12"/>
      <c r="AK139" s="12"/>
      <c r="AL139" s="12">
        <v>1</v>
      </c>
      <c r="AM139" s="12">
        <v>1</v>
      </c>
      <c r="AN139" s="12"/>
      <c r="AO139" s="31">
        <v>13500000</v>
      </c>
      <c r="AP139" s="12">
        <v>90</v>
      </c>
      <c r="AQ139" s="12">
        <v>1335</v>
      </c>
      <c r="AR139" s="22">
        <v>45861</v>
      </c>
      <c r="AS139" s="12">
        <v>1584</v>
      </c>
      <c r="AT139" s="22">
        <v>45882</v>
      </c>
      <c r="AU139" s="12"/>
      <c r="AV139" s="12"/>
      <c r="AW139" s="12"/>
      <c r="AX139" s="12"/>
      <c r="AY139" s="12"/>
      <c r="AZ139" s="12"/>
      <c r="BA139" s="12"/>
      <c r="BB139" s="12"/>
      <c r="BC139" s="12"/>
      <c r="BD139" s="12"/>
      <c r="BE139" s="12"/>
      <c r="BF139" s="12"/>
      <c r="BG139" s="12"/>
      <c r="BH139" s="12"/>
      <c r="BI139" s="12"/>
      <c r="BJ139" s="12"/>
      <c r="BK139" s="12"/>
      <c r="BL139" s="12"/>
      <c r="BM139" s="12">
        <f>Tabla202376[[#This Row],[DÍAS PRORROGA 1]]+Tabla202376[[#This Row],[DÍAS PRORROGA  2]]+Tabla202376[[#This Row],[DÍAS PRORROGA 3]]++Tabla202376[[#This Row],[DÍAS PRORROGA 4]]</f>
        <v>90</v>
      </c>
      <c r="BN139" s="25">
        <f>IF(Tabla202376[[#This Row],[NUMERO TOTAL DE ADICIONES]]="NO",0,Tabla202376[[#This Row],[VALOR ADICIÓN 1]]+Tabla202376[[#This Row],[VALOR ADICIÓN 2]]+Tabla202376[[#This Row],[VALOR ADICIÓN 3]]+Tabla202376[[#This Row],[VALOR ADICIÓN 4]])</f>
        <v>13500000</v>
      </c>
      <c r="BO139" s="12"/>
      <c r="BP139" s="22">
        <v>45980</v>
      </c>
      <c r="BQ139" s="20">
        <f>Tabla202376[[#This Row],[VALOR INICIAL DEL CONTRATO]]+Tabla202376[[#This Row],[VALOR ADICIÓN 1]]+Tabla202376[[#This Row],[VALOR ADICIÓN 2]]+Tabla202376[[#This Row],[VALOR ADICIÓN 3]]++Tabla202376[[#This Row],[VALOR ADICIÓN 4]]</f>
        <v>40500000</v>
      </c>
      <c r="BR13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39" s="26"/>
      <c r="BT139" s="13" t="s">
        <v>1659</v>
      </c>
      <c r="BU139" s="13" t="s">
        <v>1660</v>
      </c>
      <c r="BV139" s="13" t="s">
        <v>1661</v>
      </c>
      <c r="BW139" s="13" t="s">
        <v>148</v>
      </c>
    </row>
    <row r="140" spans="1:75" ht="27.75" customHeight="1" x14ac:dyDescent="0.2">
      <c r="A140" s="12">
        <v>2025</v>
      </c>
      <c r="B140" s="12" t="s">
        <v>456</v>
      </c>
      <c r="C140" s="13" t="str">
        <f ca="1">IF(Tabla202376[[#This Row],[FECHA DE TERMINACIÓN FINAL]]-TODAY()&gt;=15,"VIGENTE",IF(Tabla202376[[#This Row],[FECHA DE TERMINACIÓN FINAL]]-TODAY()&lt;0,"FINALIZADO",IF(Tabla202376[[#This Row],[FECHA DE TERMINACIÓN FINAL]]-TODAY()&lt;=15,"PROXIMO A VENCER")))</f>
        <v>FINALIZADO</v>
      </c>
      <c r="D140" s="12">
        <v>125749</v>
      </c>
      <c r="E140" s="22">
        <v>45652</v>
      </c>
      <c r="F140" s="40" t="s">
        <v>1662</v>
      </c>
      <c r="G140" s="12" t="s">
        <v>1663</v>
      </c>
      <c r="H140" s="41" t="s">
        <v>1664</v>
      </c>
      <c r="I140" s="71" t="s">
        <v>1665</v>
      </c>
      <c r="J140" s="57">
        <v>80101600</v>
      </c>
      <c r="K140" s="57" t="s">
        <v>1666</v>
      </c>
      <c r="L140" s="57" t="s">
        <v>1667</v>
      </c>
      <c r="M140" s="12">
        <v>1025</v>
      </c>
      <c r="N140" s="22">
        <v>45684</v>
      </c>
      <c r="O140" s="12">
        <v>1152</v>
      </c>
      <c r="P140" s="22">
        <v>45707</v>
      </c>
      <c r="Q140" s="51" t="s">
        <v>304</v>
      </c>
      <c r="R140" s="13" t="s">
        <v>81</v>
      </c>
      <c r="S140" s="41" t="s">
        <v>98</v>
      </c>
      <c r="T140" s="13">
        <v>1</v>
      </c>
      <c r="U140" s="13" t="s">
        <v>368</v>
      </c>
      <c r="V140" s="12" t="s">
        <v>83</v>
      </c>
      <c r="W140" s="68" t="s">
        <v>83</v>
      </c>
      <c r="X140" s="40" t="s">
        <v>403</v>
      </c>
      <c r="Y140" s="63">
        <v>1024577117</v>
      </c>
      <c r="Z140" s="51" t="s">
        <v>1668</v>
      </c>
      <c r="AA140" s="51">
        <v>1073170778</v>
      </c>
      <c r="AB140" s="12" t="s">
        <v>87</v>
      </c>
      <c r="AC140" s="22">
        <v>45706</v>
      </c>
      <c r="AD140" s="29">
        <v>28400000</v>
      </c>
      <c r="AE140" s="22">
        <v>45707</v>
      </c>
      <c r="AF140" s="22">
        <v>45948</v>
      </c>
      <c r="AG140" s="12">
        <v>240</v>
      </c>
      <c r="AH140" s="12">
        <v>8</v>
      </c>
      <c r="AI140" s="29">
        <f>Tabla202376[[#This Row],[VALOR INICIAL DEL CONTRATO]] / Tabla202376[[#This Row],[PLAZO DE EJECUCIÓN MESES ]]</f>
        <v>3550000</v>
      </c>
      <c r="AJ140" s="12"/>
      <c r="AK140" s="12"/>
      <c r="AL140" s="12">
        <v>1</v>
      </c>
      <c r="AM140" s="12">
        <v>1</v>
      </c>
      <c r="AN140" s="12"/>
      <c r="AO140" s="31">
        <v>7100000</v>
      </c>
      <c r="AP140" s="12">
        <v>60</v>
      </c>
      <c r="AQ140" s="12">
        <v>1488</v>
      </c>
      <c r="AR140" s="22">
        <v>45868</v>
      </c>
      <c r="AS140" s="12">
        <v>1556</v>
      </c>
      <c r="AT140" s="22">
        <v>45881</v>
      </c>
      <c r="AU140" s="12"/>
      <c r="AV140" s="12"/>
      <c r="AW140" s="12"/>
      <c r="AX140" s="12"/>
      <c r="AY140" s="12"/>
      <c r="AZ140" s="12"/>
      <c r="BA140" s="12"/>
      <c r="BB140" s="12"/>
      <c r="BC140" s="12"/>
      <c r="BD140" s="12"/>
      <c r="BE140" s="12"/>
      <c r="BF140" s="12"/>
      <c r="BG140" s="12"/>
      <c r="BH140" s="12"/>
      <c r="BI140" s="12"/>
      <c r="BJ140" s="12"/>
      <c r="BK140" s="12"/>
      <c r="BL140" s="12"/>
      <c r="BM140" s="12">
        <f>Tabla202376[[#This Row],[DÍAS PRORROGA 1]]+Tabla202376[[#This Row],[DÍAS PRORROGA  2]]+Tabla202376[[#This Row],[DÍAS PRORROGA 3]]++Tabla202376[[#This Row],[DÍAS PRORROGA 4]]</f>
        <v>60</v>
      </c>
      <c r="BN140" s="25">
        <f>IF(Tabla202376[[#This Row],[NUMERO TOTAL DE ADICIONES]]="NO",0,Tabla202376[[#This Row],[VALOR ADICIÓN 1]]+Tabla202376[[#This Row],[VALOR ADICIÓN 2]]+Tabla202376[[#This Row],[VALOR ADICIÓN 3]]+Tabla202376[[#This Row],[VALOR ADICIÓN 4]])</f>
        <v>7100000</v>
      </c>
      <c r="BO140" s="12"/>
      <c r="BP140" s="22">
        <v>46009</v>
      </c>
      <c r="BQ140" s="20">
        <f>Tabla202376[[#This Row],[VALOR INICIAL DEL CONTRATO]]+Tabla202376[[#This Row],[VALOR ADICIÓN 1]]+Tabla202376[[#This Row],[VALOR ADICIÓN 2]]+Tabla202376[[#This Row],[VALOR ADICIÓN 3]]++Tabla202376[[#This Row],[VALOR ADICIÓN 4]]</f>
        <v>35500000</v>
      </c>
      <c r="BR14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0" s="26"/>
      <c r="BT140" s="13" t="s">
        <v>1669</v>
      </c>
      <c r="BU140" s="13" t="s">
        <v>1670</v>
      </c>
      <c r="BV140" s="13" t="s">
        <v>1671</v>
      </c>
      <c r="BW140" s="13" t="s">
        <v>148</v>
      </c>
    </row>
    <row r="141" spans="1:75" ht="27.75" customHeight="1" x14ac:dyDescent="0.2">
      <c r="A141" s="12">
        <v>2025</v>
      </c>
      <c r="B141" s="12" t="s">
        <v>456</v>
      </c>
      <c r="C141" s="13" t="str">
        <f ca="1">IF(Tabla202376[[#This Row],[FECHA DE TERMINACIÓN FINAL]]-TODAY()&gt;=15,"VIGENTE",IF(Tabla202376[[#This Row],[FECHA DE TERMINACIÓN FINAL]]-TODAY()&lt;0,"FINALIZADO",IF(Tabla202376[[#This Row],[FECHA DE TERMINACIÓN FINAL]]-TODAY()&lt;=15,"PROXIMO A VENCER")))</f>
        <v>FINALIZADO</v>
      </c>
      <c r="D141" s="12">
        <v>125166</v>
      </c>
      <c r="E141" s="22">
        <v>45646</v>
      </c>
      <c r="F141" s="40" t="s">
        <v>1672</v>
      </c>
      <c r="G141" s="12" t="s">
        <v>1673</v>
      </c>
      <c r="H141" s="41" t="s">
        <v>1674</v>
      </c>
      <c r="I141" s="71" t="s">
        <v>1675</v>
      </c>
      <c r="J141" s="51">
        <v>80101600</v>
      </c>
      <c r="K141" s="51" t="s">
        <v>1676</v>
      </c>
      <c r="L141" s="51" t="s">
        <v>1677</v>
      </c>
      <c r="M141" s="12">
        <v>1126</v>
      </c>
      <c r="N141" s="22">
        <v>45698</v>
      </c>
      <c r="O141" s="12">
        <v>1165</v>
      </c>
      <c r="P141" s="22">
        <v>45708</v>
      </c>
      <c r="Q141" s="12" t="s">
        <v>201</v>
      </c>
      <c r="R141" s="13" t="s">
        <v>81</v>
      </c>
      <c r="S141" s="41" t="s">
        <v>98</v>
      </c>
      <c r="T141" s="13">
        <v>1</v>
      </c>
      <c r="U141" s="13" t="s">
        <v>1678</v>
      </c>
      <c r="V141" s="12" t="s">
        <v>83</v>
      </c>
      <c r="W141" s="12" t="s">
        <v>464</v>
      </c>
      <c r="X141" s="12" t="s">
        <v>204</v>
      </c>
      <c r="Y141" s="25">
        <v>93381474</v>
      </c>
      <c r="Z141" s="38" t="s">
        <v>309</v>
      </c>
      <c r="AA141" s="38">
        <v>80126283</v>
      </c>
      <c r="AB141" s="12" t="s">
        <v>87</v>
      </c>
      <c r="AC141" s="22">
        <v>45707</v>
      </c>
      <c r="AD141" s="29">
        <v>29490000</v>
      </c>
      <c r="AE141" s="22">
        <v>45720</v>
      </c>
      <c r="AF141" s="22">
        <v>45903</v>
      </c>
      <c r="AG141" s="12">
        <v>180</v>
      </c>
      <c r="AH141" s="12">
        <v>6</v>
      </c>
      <c r="AI141" s="29">
        <f>Tabla202376[[#This Row],[VALOR INICIAL DEL CONTRATO]] / Tabla202376[[#This Row],[PLAZO DE EJECUCIÓN MESES ]]</f>
        <v>4915000</v>
      </c>
      <c r="AJ141" s="12"/>
      <c r="AK141" s="12"/>
      <c r="AL141" s="12"/>
      <c r="AM141" s="12"/>
      <c r="AN141" s="12"/>
      <c r="AO141" s="31"/>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f>Tabla202376[[#This Row],[DÍAS PRORROGA 1]]+Tabla202376[[#This Row],[DÍAS PRORROGA  2]]+Tabla202376[[#This Row],[DÍAS PRORROGA 3]]++Tabla202376[[#This Row],[DÍAS PRORROGA 4]]</f>
        <v>0</v>
      </c>
      <c r="BN141" s="25">
        <f>IF(Tabla202376[[#This Row],[NUMERO TOTAL DE ADICIONES]]="NO",0,Tabla202376[[#This Row],[VALOR ADICIÓN 1]]+Tabla202376[[#This Row],[VALOR ADICIÓN 2]]+Tabla202376[[#This Row],[VALOR ADICIÓN 3]]+Tabla202376[[#This Row],[VALOR ADICIÓN 4]])</f>
        <v>0</v>
      </c>
      <c r="BO141" s="12"/>
      <c r="BP141" s="22">
        <v>45903</v>
      </c>
      <c r="BQ141" s="20">
        <f>Tabla202376[[#This Row],[VALOR INICIAL DEL CONTRATO]]+Tabla202376[[#This Row],[VALOR ADICIÓN 1]]+Tabla202376[[#This Row],[VALOR ADICIÓN 2]]+Tabla202376[[#This Row],[VALOR ADICIÓN 3]]++Tabla202376[[#This Row],[VALOR ADICIÓN 4]]</f>
        <v>29490000</v>
      </c>
      <c r="BR14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1" s="26"/>
      <c r="BT141" s="12"/>
      <c r="BU141" s="13" t="s">
        <v>1679</v>
      </c>
      <c r="BV141" s="13" t="s">
        <v>1680</v>
      </c>
      <c r="BW141" s="13" t="s">
        <v>1681</v>
      </c>
    </row>
    <row r="142" spans="1:75" ht="27.75" customHeight="1" x14ac:dyDescent="0.2">
      <c r="A142" s="12">
        <v>2025</v>
      </c>
      <c r="B142" s="12" t="s">
        <v>456</v>
      </c>
      <c r="C142" s="13" t="str">
        <f ca="1">IF(Tabla202376[[#This Row],[FECHA DE TERMINACIÓN FINAL]]-TODAY()&gt;=15,"VIGENTE",IF(Tabla202376[[#This Row],[FECHA DE TERMINACIÓN FINAL]]-TODAY()&lt;0,"FINALIZADO",IF(Tabla202376[[#This Row],[FECHA DE TERMINACIÓN FINAL]]-TODAY()&lt;=15,"PROXIMO A VENCER")))</f>
        <v>FINALIZADO</v>
      </c>
      <c r="D142" s="12">
        <v>125666</v>
      </c>
      <c r="E142" s="22">
        <v>45652</v>
      </c>
      <c r="F142" s="12" t="s">
        <v>1682</v>
      </c>
      <c r="G142" s="12" t="s">
        <v>1683</v>
      </c>
      <c r="H142" s="13" t="s">
        <v>1684</v>
      </c>
      <c r="I142" s="71" t="s">
        <v>1685</v>
      </c>
      <c r="J142" s="57">
        <v>80101600</v>
      </c>
      <c r="K142" s="57" t="s">
        <v>1686</v>
      </c>
      <c r="L142" s="57" t="s">
        <v>1687</v>
      </c>
      <c r="M142" s="12">
        <v>1135</v>
      </c>
      <c r="N142" s="22">
        <v>45698</v>
      </c>
      <c r="O142" s="12">
        <v>1162</v>
      </c>
      <c r="P142" s="22">
        <v>45707</v>
      </c>
      <c r="Q142" s="51" t="s">
        <v>80</v>
      </c>
      <c r="R142" s="13" t="s">
        <v>81</v>
      </c>
      <c r="S142" s="41" t="s">
        <v>98</v>
      </c>
      <c r="T142" s="13">
        <v>1</v>
      </c>
      <c r="U142" s="13" t="s">
        <v>1688</v>
      </c>
      <c r="V142" s="12" t="s">
        <v>83</v>
      </c>
      <c r="W142" s="68" t="s">
        <v>464</v>
      </c>
      <c r="X142" s="13" t="s">
        <v>939</v>
      </c>
      <c r="Y142" s="68">
        <v>23497387</v>
      </c>
      <c r="Z142" s="38" t="s">
        <v>904</v>
      </c>
      <c r="AA142" s="38">
        <v>1016046855</v>
      </c>
      <c r="AB142" s="12" t="s">
        <v>87</v>
      </c>
      <c r="AC142" s="22">
        <v>45706</v>
      </c>
      <c r="AD142" s="29">
        <v>25200000</v>
      </c>
      <c r="AE142" s="22">
        <v>45707</v>
      </c>
      <c r="AF142" s="22">
        <v>45887</v>
      </c>
      <c r="AG142" s="12">
        <v>180</v>
      </c>
      <c r="AH142" s="12">
        <v>6</v>
      </c>
      <c r="AI142" s="29">
        <f>Tabla202376[[#This Row],[VALOR INICIAL DEL CONTRATO]] / Tabla202376[[#This Row],[PLAZO DE EJECUCIÓN MESES ]]</f>
        <v>4200000</v>
      </c>
      <c r="AJ142" s="12"/>
      <c r="AK142" s="12"/>
      <c r="AL142" s="12"/>
      <c r="AM142" s="12"/>
      <c r="AN142" s="12"/>
      <c r="AO142" s="31"/>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f>Tabla202376[[#This Row],[DÍAS PRORROGA 1]]+Tabla202376[[#This Row],[DÍAS PRORROGA  2]]+Tabla202376[[#This Row],[DÍAS PRORROGA 3]]++Tabla202376[[#This Row],[DÍAS PRORROGA 4]]</f>
        <v>0</v>
      </c>
      <c r="BN142" s="25">
        <f>IF(Tabla202376[[#This Row],[NUMERO TOTAL DE ADICIONES]]="NO",0,Tabla202376[[#This Row],[VALOR ADICIÓN 1]]+Tabla202376[[#This Row],[VALOR ADICIÓN 2]]+Tabla202376[[#This Row],[VALOR ADICIÓN 3]]+Tabla202376[[#This Row],[VALOR ADICIÓN 4]])</f>
        <v>0</v>
      </c>
      <c r="BO142" s="12"/>
      <c r="BP142" s="22">
        <v>45887</v>
      </c>
      <c r="BQ142" s="20">
        <f>Tabla202376[[#This Row],[VALOR INICIAL DEL CONTRATO]]+Tabla202376[[#This Row],[VALOR ADICIÓN 1]]+Tabla202376[[#This Row],[VALOR ADICIÓN 2]]+Tabla202376[[#This Row],[VALOR ADICIÓN 3]]++Tabla202376[[#This Row],[VALOR ADICIÓN 4]]</f>
        <v>25200000</v>
      </c>
      <c r="BR14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2" s="26"/>
      <c r="BT142" s="12"/>
      <c r="BU142" s="13" t="s">
        <v>1689</v>
      </c>
      <c r="BV142" s="13" t="s">
        <v>1690</v>
      </c>
      <c r="BW142" s="13" t="s">
        <v>148</v>
      </c>
    </row>
    <row r="143" spans="1:75" ht="27.75" customHeight="1" x14ac:dyDescent="0.2">
      <c r="A143" s="12">
        <v>2025</v>
      </c>
      <c r="B143" s="12" t="s">
        <v>456</v>
      </c>
      <c r="C143" s="13" t="str">
        <f ca="1">IF(Tabla202376[[#This Row],[FECHA DE TERMINACIÓN FINAL]]-TODAY()&gt;=15,"VIGENTE",IF(Tabla202376[[#This Row],[FECHA DE TERMINACIÓN FINAL]]-TODAY()&lt;0,"FINALIZADO",IF(Tabla202376[[#This Row],[FECHA DE TERMINACIÓN FINAL]]-TODAY()&lt;=15,"PROXIMO A VENCER")))</f>
        <v>FINALIZADO</v>
      </c>
      <c r="D143" s="12">
        <v>125220</v>
      </c>
      <c r="E143" s="22">
        <v>45647</v>
      </c>
      <c r="F143" s="12" t="s">
        <v>1691</v>
      </c>
      <c r="G143" s="12" t="s">
        <v>1692</v>
      </c>
      <c r="H143" s="13" t="s">
        <v>1357</v>
      </c>
      <c r="I143" s="71" t="s">
        <v>1693</v>
      </c>
      <c r="J143" s="51">
        <v>80101600</v>
      </c>
      <c r="K143" s="51" t="s">
        <v>1694</v>
      </c>
      <c r="L143" s="51" t="s">
        <v>1695</v>
      </c>
      <c r="M143" s="12">
        <v>1130</v>
      </c>
      <c r="N143" s="22">
        <v>45698</v>
      </c>
      <c r="O143" s="12">
        <v>1159</v>
      </c>
      <c r="P143" s="22">
        <v>45707</v>
      </c>
      <c r="Q143" s="51" t="s">
        <v>212</v>
      </c>
      <c r="R143" s="13" t="s">
        <v>81</v>
      </c>
      <c r="S143" s="41" t="s">
        <v>98</v>
      </c>
      <c r="T143" s="13">
        <v>1</v>
      </c>
      <c r="U143" s="13" t="s">
        <v>1696</v>
      </c>
      <c r="V143" s="12" t="s">
        <v>83</v>
      </c>
      <c r="W143" s="12" t="s">
        <v>464</v>
      </c>
      <c r="X143" s="41" t="s">
        <v>1697</v>
      </c>
      <c r="Y143" s="25">
        <v>1019032715</v>
      </c>
      <c r="Z143" s="41" t="s">
        <v>311</v>
      </c>
      <c r="AA143" s="41">
        <v>1015443462</v>
      </c>
      <c r="AB143" s="12" t="s">
        <v>87</v>
      </c>
      <c r="AC143" s="22">
        <v>45706</v>
      </c>
      <c r="AD143" s="29">
        <v>29430000</v>
      </c>
      <c r="AE143" s="22">
        <v>45709</v>
      </c>
      <c r="AF143" s="22">
        <v>45889</v>
      </c>
      <c r="AG143" s="12">
        <v>180</v>
      </c>
      <c r="AH143" s="12">
        <v>6</v>
      </c>
      <c r="AI143" s="29">
        <f>Tabla202376[[#This Row],[VALOR INICIAL DEL CONTRATO]] / Tabla202376[[#This Row],[PLAZO DE EJECUCIÓN MESES ]]</f>
        <v>4905000</v>
      </c>
      <c r="AJ143" s="12"/>
      <c r="AK143" s="12"/>
      <c r="AL143" s="12"/>
      <c r="AM143" s="12"/>
      <c r="AN143" s="12"/>
      <c r="AO143" s="31"/>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f>Tabla202376[[#This Row],[DÍAS PRORROGA 1]]+Tabla202376[[#This Row],[DÍAS PRORROGA  2]]+Tabla202376[[#This Row],[DÍAS PRORROGA 3]]++Tabla202376[[#This Row],[DÍAS PRORROGA 4]]</f>
        <v>0</v>
      </c>
      <c r="BN143" s="25">
        <f>IF(Tabla202376[[#This Row],[NUMERO TOTAL DE ADICIONES]]="NO",0,Tabla202376[[#This Row],[VALOR ADICIÓN 1]]+Tabla202376[[#This Row],[VALOR ADICIÓN 2]]+Tabla202376[[#This Row],[VALOR ADICIÓN 3]]+Tabla202376[[#This Row],[VALOR ADICIÓN 4]])</f>
        <v>0</v>
      </c>
      <c r="BO143" s="12"/>
      <c r="BP143" s="22">
        <v>45889</v>
      </c>
      <c r="BQ143" s="20">
        <f>Tabla202376[[#This Row],[VALOR INICIAL DEL CONTRATO]]+Tabla202376[[#This Row],[VALOR ADICIÓN 1]]+Tabla202376[[#This Row],[VALOR ADICIÓN 2]]+Tabla202376[[#This Row],[VALOR ADICIÓN 3]]++Tabla202376[[#This Row],[VALOR ADICIÓN 4]]</f>
        <v>29430000</v>
      </c>
      <c r="BR14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3" s="26"/>
      <c r="BT143" s="12"/>
      <c r="BU143" s="13" t="s">
        <v>1698</v>
      </c>
      <c r="BV143" s="13" t="s">
        <v>1699</v>
      </c>
      <c r="BW143" s="13" t="s">
        <v>1700</v>
      </c>
    </row>
    <row r="144" spans="1:75" ht="27.75" customHeight="1" x14ac:dyDescent="0.2">
      <c r="A144" s="12">
        <v>2025</v>
      </c>
      <c r="B144" s="12" t="s">
        <v>456</v>
      </c>
      <c r="C144" s="13" t="str">
        <f ca="1">IF(Tabla202376[[#This Row],[FECHA DE TERMINACIÓN FINAL]]-TODAY()&gt;=15,"VIGENTE",IF(Tabla202376[[#This Row],[FECHA DE TERMINACIÓN FINAL]]-TODAY()&lt;0,"FINALIZADO",IF(Tabla202376[[#This Row],[FECHA DE TERMINACIÓN FINAL]]-TODAY()&lt;=15,"PROXIMO A VENCER")))</f>
        <v>FINALIZADO</v>
      </c>
      <c r="D144" s="12">
        <v>130412</v>
      </c>
      <c r="E144" s="22">
        <v>45695</v>
      </c>
      <c r="F144" s="12" t="s">
        <v>1701</v>
      </c>
      <c r="G144" s="12" t="s">
        <v>1702</v>
      </c>
      <c r="H144" s="13" t="s">
        <v>1703</v>
      </c>
      <c r="I144" s="71" t="s">
        <v>1704</v>
      </c>
      <c r="J144" s="51">
        <v>80101600</v>
      </c>
      <c r="K144" s="51" t="s">
        <v>1705</v>
      </c>
      <c r="L144" s="51" t="s">
        <v>1706</v>
      </c>
      <c r="M144" s="12">
        <v>1163</v>
      </c>
      <c r="N144" s="22">
        <v>45700</v>
      </c>
      <c r="O144" s="12">
        <v>1161</v>
      </c>
      <c r="P144" s="22">
        <v>45707</v>
      </c>
      <c r="Q144" s="51" t="s">
        <v>80</v>
      </c>
      <c r="R144" s="13" t="s">
        <v>81</v>
      </c>
      <c r="S144" s="41" t="s">
        <v>98</v>
      </c>
      <c r="T144" s="13">
        <v>1</v>
      </c>
      <c r="U144" s="13" t="s">
        <v>1707</v>
      </c>
      <c r="V144" s="12"/>
      <c r="W144" s="12" t="s">
        <v>464</v>
      </c>
      <c r="X144" s="40" t="s">
        <v>141</v>
      </c>
      <c r="Y144" s="25">
        <v>79445177</v>
      </c>
      <c r="Z144" s="41" t="s">
        <v>96</v>
      </c>
      <c r="AA144" s="40">
        <v>51986672</v>
      </c>
      <c r="AB144" s="12" t="s">
        <v>87</v>
      </c>
      <c r="AC144" s="22">
        <v>45706</v>
      </c>
      <c r="AD144" s="29">
        <v>15000000</v>
      </c>
      <c r="AE144" s="22">
        <v>45712</v>
      </c>
      <c r="AF144" s="22">
        <v>45892</v>
      </c>
      <c r="AG144" s="12">
        <v>180</v>
      </c>
      <c r="AH144" s="12">
        <v>6</v>
      </c>
      <c r="AI144" s="29">
        <f>Tabla202376[[#This Row],[VALOR INICIAL DEL CONTRATO]] / Tabla202376[[#This Row],[PLAZO DE EJECUCIÓN MESES ]]</f>
        <v>2500000</v>
      </c>
      <c r="AJ144" s="12"/>
      <c r="AK144" s="12"/>
      <c r="AL144" s="12"/>
      <c r="AM144" s="12"/>
      <c r="AN144" s="12"/>
      <c r="AO144" s="31"/>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f>Tabla202376[[#This Row],[DÍAS PRORROGA 1]]+Tabla202376[[#This Row],[DÍAS PRORROGA  2]]+Tabla202376[[#This Row],[DÍAS PRORROGA 3]]++Tabla202376[[#This Row],[DÍAS PRORROGA 4]]</f>
        <v>0</v>
      </c>
      <c r="BN144" s="25">
        <f>IF(Tabla202376[[#This Row],[NUMERO TOTAL DE ADICIONES]]="NO",0,Tabla202376[[#This Row],[VALOR ADICIÓN 1]]+Tabla202376[[#This Row],[VALOR ADICIÓN 2]]+Tabla202376[[#This Row],[VALOR ADICIÓN 3]]+Tabla202376[[#This Row],[VALOR ADICIÓN 4]])</f>
        <v>0</v>
      </c>
      <c r="BO144" s="12"/>
      <c r="BP144" s="22">
        <v>45892</v>
      </c>
      <c r="BQ144" s="20">
        <f>Tabla202376[[#This Row],[VALOR INICIAL DEL CONTRATO]]+Tabla202376[[#This Row],[VALOR ADICIÓN 1]]+Tabla202376[[#This Row],[VALOR ADICIÓN 2]]+Tabla202376[[#This Row],[VALOR ADICIÓN 3]]++Tabla202376[[#This Row],[VALOR ADICIÓN 4]]</f>
        <v>15000000</v>
      </c>
      <c r="BR14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4" s="26"/>
      <c r="BT144" s="12"/>
      <c r="BU144" s="13" t="s">
        <v>1708</v>
      </c>
      <c r="BV144" s="13" t="s">
        <v>808</v>
      </c>
      <c r="BW144" s="13" t="s">
        <v>99</v>
      </c>
    </row>
    <row r="145" spans="1:75" ht="27.75" customHeight="1" x14ac:dyDescent="0.2">
      <c r="A145" s="12">
        <v>2025</v>
      </c>
      <c r="B145" s="12" t="s">
        <v>456</v>
      </c>
      <c r="C145" s="13" t="str">
        <f ca="1">IF(Tabla202376[[#This Row],[FECHA DE TERMINACIÓN FINAL]]-TODAY()&gt;=15,"VIGENTE",IF(Tabla202376[[#This Row],[FECHA DE TERMINACIÓN FINAL]]-TODAY()&lt;0,"FINALIZADO",IF(Tabla202376[[#This Row],[FECHA DE TERMINACIÓN FINAL]]-TODAY()&lt;=15,"PROXIMO A VENCER")))</f>
        <v>FINALIZADO</v>
      </c>
      <c r="D145" s="12">
        <v>127537</v>
      </c>
      <c r="E145" s="22">
        <v>45670</v>
      </c>
      <c r="F145" s="40" t="s">
        <v>1709</v>
      </c>
      <c r="G145" s="12" t="s">
        <v>1710</v>
      </c>
      <c r="H145" s="13" t="s">
        <v>352</v>
      </c>
      <c r="I145" s="71" t="s">
        <v>1711</v>
      </c>
      <c r="J145" s="51">
        <v>80101500</v>
      </c>
      <c r="K145" s="51" t="s">
        <v>1712</v>
      </c>
      <c r="L145" s="51" t="s">
        <v>1713</v>
      </c>
      <c r="M145" s="12">
        <v>1147</v>
      </c>
      <c r="N145" s="22">
        <v>45699</v>
      </c>
      <c r="O145" s="12">
        <v>1154</v>
      </c>
      <c r="P145" s="22">
        <v>45707</v>
      </c>
      <c r="Q145" s="51" t="s">
        <v>353</v>
      </c>
      <c r="R145" s="13" t="s">
        <v>81</v>
      </c>
      <c r="S145" s="41" t="s">
        <v>82</v>
      </c>
      <c r="T145" s="13">
        <v>1</v>
      </c>
      <c r="U145" s="13" t="s">
        <v>1714</v>
      </c>
      <c r="V145" s="13" t="s">
        <v>83</v>
      </c>
      <c r="W145" s="13" t="s">
        <v>83</v>
      </c>
      <c r="X145" s="41" t="s">
        <v>1148</v>
      </c>
      <c r="Y145" s="13">
        <v>1001169943</v>
      </c>
      <c r="Z145" s="13" t="s">
        <v>229</v>
      </c>
      <c r="AA145" s="12">
        <v>1026262117</v>
      </c>
      <c r="AB145" s="12" t="s">
        <v>87</v>
      </c>
      <c r="AC145" s="22">
        <v>45706</v>
      </c>
      <c r="AD145" s="29">
        <v>31500000</v>
      </c>
      <c r="AE145" s="22">
        <v>45712</v>
      </c>
      <c r="AF145" s="22">
        <v>45892</v>
      </c>
      <c r="AG145" s="12">
        <v>180</v>
      </c>
      <c r="AH145" s="12">
        <v>6</v>
      </c>
      <c r="AI145" s="29">
        <f>Tabla202376[[#This Row],[VALOR INICIAL DEL CONTRATO]] / Tabla202376[[#This Row],[PLAZO DE EJECUCIÓN MESES ]]</f>
        <v>5250000</v>
      </c>
      <c r="AJ145" s="12"/>
      <c r="AK145" s="12"/>
      <c r="AL145" s="12">
        <v>1</v>
      </c>
      <c r="AM145" s="12">
        <v>1</v>
      </c>
      <c r="AN145" s="12"/>
      <c r="AO145" s="31">
        <v>15750000</v>
      </c>
      <c r="AP145" s="12">
        <v>90</v>
      </c>
      <c r="AQ145" s="12">
        <v>1338</v>
      </c>
      <c r="AR145" s="22">
        <v>45861</v>
      </c>
      <c r="AS145" s="15">
        <v>1503</v>
      </c>
      <c r="AT145" s="18">
        <v>45869</v>
      </c>
      <c r="AU145" s="12"/>
      <c r="AV145" s="12"/>
      <c r="AW145" s="12"/>
      <c r="AX145" s="12"/>
      <c r="AY145" s="12"/>
      <c r="AZ145" s="12"/>
      <c r="BA145" s="12"/>
      <c r="BB145" s="12"/>
      <c r="BC145" s="12"/>
      <c r="BD145" s="12"/>
      <c r="BE145" s="12"/>
      <c r="BF145" s="12"/>
      <c r="BG145" s="12"/>
      <c r="BH145" s="12"/>
      <c r="BI145" s="12"/>
      <c r="BJ145" s="12"/>
      <c r="BK145" s="12"/>
      <c r="BL145" s="12"/>
      <c r="BM145" s="12">
        <f>Tabla202376[[#This Row],[DÍAS PRORROGA 1]]+Tabla202376[[#This Row],[DÍAS PRORROGA  2]]+Tabla202376[[#This Row],[DÍAS PRORROGA 3]]++Tabla202376[[#This Row],[DÍAS PRORROGA 4]]</f>
        <v>90</v>
      </c>
      <c r="BN145" s="25">
        <f>IF(Tabla202376[[#This Row],[NUMERO TOTAL DE ADICIONES]]="NO",0,Tabla202376[[#This Row],[VALOR ADICIÓN 1]]+Tabla202376[[#This Row],[VALOR ADICIÓN 2]]+Tabla202376[[#This Row],[VALOR ADICIÓN 3]]+Tabla202376[[#This Row],[VALOR ADICIÓN 4]])</f>
        <v>15750000</v>
      </c>
      <c r="BO145" s="12"/>
      <c r="BP145" s="22">
        <v>45984</v>
      </c>
      <c r="BQ145" s="20">
        <f>Tabla202376[[#This Row],[VALOR INICIAL DEL CONTRATO]]+Tabla202376[[#This Row],[VALOR ADICIÓN 1]]+Tabla202376[[#This Row],[VALOR ADICIÓN 2]]+Tabla202376[[#This Row],[VALOR ADICIÓN 3]]++Tabla202376[[#This Row],[VALOR ADICIÓN 4]]</f>
        <v>47250000</v>
      </c>
      <c r="BR1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5" s="26"/>
      <c r="BT145" s="13" t="s">
        <v>1715</v>
      </c>
      <c r="BU145" s="13" t="s">
        <v>1716</v>
      </c>
      <c r="BV145" s="13" t="s">
        <v>1717</v>
      </c>
      <c r="BW145" s="13" t="s">
        <v>122</v>
      </c>
    </row>
    <row r="146" spans="1:75" ht="27.75" customHeight="1" x14ac:dyDescent="0.25">
      <c r="A146" s="12">
        <v>2025</v>
      </c>
      <c r="B146" s="12" t="s">
        <v>456</v>
      </c>
      <c r="C146" s="13" t="str">
        <f ca="1">IF(Tabla202376[[#This Row],[FECHA DE TERMINACIÓN FINAL]]-TODAY()&gt;=15,"VIGENTE",IF(Tabla202376[[#This Row],[FECHA DE TERMINACIÓN FINAL]]-TODAY()&lt;0,"FINALIZADO",IF(Tabla202376[[#This Row],[FECHA DE TERMINACIÓN FINAL]]-TODAY()&lt;=15,"PROXIMO A VENCER")))</f>
        <v>FINALIZADO</v>
      </c>
      <c r="D146" s="12">
        <v>130323</v>
      </c>
      <c r="E146" s="22">
        <v>45694</v>
      </c>
      <c r="F146" s="40" t="s">
        <v>1718</v>
      </c>
      <c r="G146" s="12" t="s">
        <v>1719</v>
      </c>
      <c r="H146" s="13" t="s">
        <v>155</v>
      </c>
      <c r="I146" s="64" t="s">
        <v>1720</v>
      </c>
      <c r="J146" s="51">
        <v>80101600</v>
      </c>
      <c r="K146" s="51" t="s">
        <v>1721</v>
      </c>
      <c r="L146" s="51" t="s">
        <v>1722</v>
      </c>
      <c r="M146" s="12">
        <v>1162</v>
      </c>
      <c r="N146" s="22">
        <v>45700</v>
      </c>
      <c r="O146" s="12">
        <v>1175</v>
      </c>
      <c r="P146" s="22">
        <v>45709</v>
      </c>
      <c r="Q146" s="51" t="s">
        <v>157</v>
      </c>
      <c r="R146" s="13" t="s">
        <v>81</v>
      </c>
      <c r="S146" s="41" t="s">
        <v>82</v>
      </c>
      <c r="T146" s="13">
        <v>1</v>
      </c>
      <c r="U146" s="13" t="s">
        <v>1723</v>
      </c>
      <c r="V146" s="12" t="s">
        <v>83</v>
      </c>
      <c r="W146" s="12" t="s">
        <v>83</v>
      </c>
      <c r="X146" s="12" t="s">
        <v>883</v>
      </c>
      <c r="Y146" s="12">
        <v>1022991460</v>
      </c>
      <c r="Z146" s="51" t="s">
        <v>884</v>
      </c>
      <c r="AA146" s="49">
        <v>1015473918</v>
      </c>
      <c r="AB146" s="12" t="s">
        <v>87</v>
      </c>
      <c r="AC146" s="22">
        <v>45708</v>
      </c>
      <c r="AD146" s="29">
        <v>43200000</v>
      </c>
      <c r="AE146" s="22">
        <v>45712</v>
      </c>
      <c r="AF146" s="22">
        <v>45892</v>
      </c>
      <c r="AG146" s="12">
        <v>180</v>
      </c>
      <c r="AH146" s="12">
        <v>6</v>
      </c>
      <c r="AI146" s="29">
        <f>Tabla202376[[#This Row],[VALOR INICIAL DEL CONTRATO]] / Tabla202376[[#This Row],[PLAZO DE EJECUCIÓN MESES ]]</f>
        <v>7200000</v>
      </c>
      <c r="AJ146" s="12"/>
      <c r="AK146" s="12"/>
      <c r="AL146" s="12">
        <v>1</v>
      </c>
      <c r="AM146" s="12">
        <v>1</v>
      </c>
      <c r="AN146" s="12"/>
      <c r="AO146" s="31">
        <v>21600000</v>
      </c>
      <c r="AP146" s="12">
        <v>90</v>
      </c>
      <c r="AQ146" s="12">
        <v>1451</v>
      </c>
      <c r="AR146" s="22">
        <v>45868</v>
      </c>
      <c r="AS146" s="12">
        <v>1548</v>
      </c>
      <c r="AT146" s="22">
        <v>45881</v>
      </c>
      <c r="AU146" s="12"/>
      <c r="AV146" s="12"/>
      <c r="AW146" s="12"/>
      <c r="AX146" s="12"/>
      <c r="AY146" s="12"/>
      <c r="AZ146" s="12"/>
      <c r="BA146" s="12"/>
      <c r="BB146" s="12"/>
      <c r="BC146" s="12"/>
      <c r="BD146" s="12"/>
      <c r="BE146" s="12"/>
      <c r="BF146" s="12"/>
      <c r="BG146" s="12"/>
      <c r="BH146" s="12"/>
      <c r="BI146" s="12"/>
      <c r="BJ146" s="12"/>
      <c r="BK146" s="12"/>
      <c r="BL146" s="12"/>
      <c r="BM146" s="12">
        <f>Tabla202376[[#This Row],[DÍAS PRORROGA 1]]+Tabla202376[[#This Row],[DÍAS PRORROGA  2]]+Tabla202376[[#This Row],[DÍAS PRORROGA 3]]++Tabla202376[[#This Row],[DÍAS PRORROGA 4]]</f>
        <v>90</v>
      </c>
      <c r="BN146" s="25">
        <f>IF(Tabla202376[[#This Row],[NUMERO TOTAL DE ADICIONES]]="NO",0,Tabla202376[[#This Row],[VALOR ADICIÓN 1]]+Tabla202376[[#This Row],[VALOR ADICIÓN 2]]+Tabla202376[[#This Row],[VALOR ADICIÓN 3]]+Tabla202376[[#This Row],[VALOR ADICIÓN 4]])</f>
        <v>21600000</v>
      </c>
      <c r="BO146" s="12"/>
      <c r="BP146" s="22">
        <v>45984</v>
      </c>
      <c r="BQ146" s="20">
        <f>Tabla202376[[#This Row],[VALOR INICIAL DEL CONTRATO]]+Tabla202376[[#This Row],[VALOR ADICIÓN 1]]+Tabla202376[[#This Row],[VALOR ADICIÓN 2]]+Tabla202376[[#This Row],[VALOR ADICIÓN 3]]++Tabla202376[[#This Row],[VALOR ADICIÓN 4]]</f>
        <v>64800000</v>
      </c>
      <c r="BR14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6" s="26"/>
      <c r="BT146" s="13" t="s">
        <v>1724</v>
      </c>
      <c r="BU146" s="13" t="s">
        <v>1725</v>
      </c>
      <c r="BV146" s="13" t="s">
        <v>1726</v>
      </c>
      <c r="BW146" s="13" t="s">
        <v>88</v>
      </c>
    </row>
    <row r="147" spans="1:75" ht="27.75" customHeight="1" x14ac:dyDescent="0.2">
      <c r="A147" s="12">
        <v>2025</v>
      </c>
      <c r="B147" s="12" t="s">
        <v>456</v>
      </c>
      <c r="C147" s="13" t="str">
        <f ca="1">IF(Tabla202376[[#This Row],[FECHA DE TERMINACIÓN FINAL]]-TODAY()&gt;=15,"VIGENTE",IF(Tabla202376[[#This Row],[FECHA DE TERMINACIÓN FINAL]]-TODAY()&lt;0,"FINALIZADO",IF(Tabla202376[[#This Row],[FECHA DE TERMINACIÓN FINAL]]-TODAY()&lt;=15,"PROXIMO A VENCER")))</f>
        <v>FINALIZADO</v>
      </c>
      <c r="D147" s="12">
        <v>124915</v>
      </c>
      <c r="E147" s="22">
        <v>45645</v>
      </c>
      <c r="F147" s="40" t="s">
        <v>1727</v>
      </c>
      <c r="G147" s="12" t="s">
        <v>1728</v>
      </c>
      <c r="H147" s="13" t="s">
        <v>1729</v>
      </c>
      <c r="I147" s="71" t="s">
        <v>1730</v>
      </c>
      <c r="J147" s="51">
        <v>80101600</v>
      </c>
      <c r="K147" s="51" t="s">
        <v>1731</v>
      </c>
      <c r="L147" s="51" t="s">
        <v>1732</v>
      </c>
      <c r="M147" s="12">
        <v>1124</v>
      </c>
      <c r="N147" s="22">
        <v>45698</v>
      </c>
      <c r="O147" s="12">
        <v>1171</v>
      </c>
      <c r="P147" s="22">
        <v>45709</v>
      </c>
      <c r="Q147" s="51" t="s">
        <v>80</v>
      </c>
      <c r="R147" s="13" t="s">
        <v>81</v>
      </c>
      <c r="S147" s="41" t="s">
        <v>98</v>
      </c>
      <c r="T147" s="13">
        <v>1</v>
      </c>
      <c r="U147" s="13" t="s">
        <v>1733</v>
      </c>
      <c r="V147" s="12" t="s">
        <v>83</v>
      </c>
      <c r="W147" s="12" t="s">
        <v>464</v>
      </c>
      <c r="X147" s="12" t="s">
        <v>141</v>
      </c>
      <c r="Y147" s="25">
        <v>1022390978</v>
      </c>
      <c r="Z147" s="51" t="s">
        <v>142</v>
      </c>
      <c r="AA147" s="52">
        <v>51962752</v>
      </c>
      <c r="AB147" s="12" t="s">
        <v>87</v>
      </c>
      <c r="AC147" s="22">
        <v>45708</v>
      </c>
      <c r="AD147" s="29">
        <v>27540000</v>
      </c>
      <c r="AE147" s="22">
        <v>45712</v>
      </c>
      <c r="AF147" s="22">
        <v>45892</v>
      </c>
      <c r="AG147" s="12">
        <v>180</v>
      </c>
      <c r="AH147" s="12">
        <v>6</v>
      </c>
      <c r="AI147" s="29">
        <f>Tabla202376[[#This Row],[VALOR INICIAL DEL CONTRATO]] / Tabla202376[[#This Row],[PLAZO DE EJECUCIÓN MESES ]]</f>
        <v>4590000</v>
      </c>
      <c r="AJ147" s="12"/>
      <c r="AK147" s="12"/>
      <c r="AL147" s="12"/>
      <c r="AM147" s="12"/>
      <c r="AN147" s="12"/>
      <c r="AO147" s="31"/>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f>Tabla202376[[#This Row],[DÍAS PRORROGA 1]]+Tabla202376[[#This Row],[DÍAS PRORROGA  2]]+Tabla202376[[#This Row],[DÍAS PRORROGA 3]]++Tabla202376[[#This Row],[DÍAS PRORROGA 4]]</f>
        <v>0</v>
      </c>
      <c r="BN147" s="25">
        <f>IF(Tabla202376[[#This Row],[NUMERO TOTAL DE ADICIONES]]="NO",0,Tabla202376[[#This Row],[VALOR ADICIÓN 1]]+Tabla202376[[#This Row],[VALOR ADICIÓN 2]]+Tabla202376[[#This Row],[VALOR ADICIÓN 3]]+Tabla202376[[#This Row],[VALOR ADICIÓN 4]])</f>
        <v>0</v>
      </c>
      <c r="BO147" s="12"/>
      <c r="BP147" s="22">
        <v>45892</v>
      </c>
      <c r="BQ147" s="20">
        <f>Tabla202376[[#This Row],[VALOR INICIAL DEL CONTRATO]]+Tabla202376[[#This Row],[VALOR ADICIÓN 1]]+Tabla202376[[#This Row],[VALOR ADICIÓN 2]]+Tabla202376[[#This Row],[VALOR ADICIÓN 3]]++Tabla202376[[#This Row],[VALOR ADICIÓN 4]]</f>
        <v>27540000</v>
      </c>
      <c r="BR14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7" s="26"/>
      <c r="BT147" s="12"/>
      <c r="BU147" s="13" t="s">
        <v>1734</v>
      </c>
      <c r="BV147" s="13" t="s">
        <v>1735</v>
      </c>
      <c r="BW147" s="13" t="s">
        <v>181</v>
      </c>
    </row>
    <row r="148" spans="1:75" ht="27.75" customHeight="1" x14ac:dyDescent="0.2">
      <c r="A148" s="12">
        <v>2025</v>
      </c>
      <c r="B148" s="12" t="s">
        <v>456</v>
      </c>
      <c r="C148" s="13" t="str">
        <f ca="1">IF(Tabla202376[[#This Row],[FECHA DE TERMINACIÓN FINAL]]-TODAY()&gt;=15,"VIGENTE",IF(Tabla202376[[#This Row],[FECHA DE TERMINACIÓN FINAL]]-TODAY()&lt;0,"FINALIZADO",IF(Tabla202376[[#This Row],[FECHA DE TERMINACIÓN FINAL]]-TODAY()&lt;=15,"PROXIMO A VENCER")))</f>
        <v>FINALIZADO</v>
      </c>
      <c r="D148" s="12">
        <v>124965</v>
      </c>
      <c r="E148" s="22">
        <v>45645</v>
      </c>
      <c r="F148" s="40" t="s">
        <v>1421</v>
      </c>
      <c r="G148" s="12" t="s">
        <v>1736</v>
      </c>
      <c r="H148" s="13" t="s">
        <v>1737</v>
      </c>
      <c r="I148" s="65" t="s">
        <v>1424</v>
      </c>
      <c r="J148" s="57">
        <v>80101600</v>
      </c>
      <c r="K148" s="57" t="s">
        <v>1425</v>
      </c>
      <c r="L148" s="57" t="s">
        <v>1738</v>
      </c>
      <c r="M148" s="49">
        <v>1118</v>
      </c>
      <c r="N148" s="50">
        <v>45698</v>
      </c>
      <c r="O148" s="12">
        <v>1168</v>
      </c>
      <c r="P148" s="22">
        <v>45709</v>
      </c>
      <c r="Q148" s="51" t="s">
        <v>201</v>
      </c>
      <c r="R148" s="13" t="s">
        <v>81</v>
      </c>
      <c r="S148" s="41" t="s">
        <v>82</v>
      </c>
      <c r="T148" s="13">
        <v>1</v>
      </c>
      <c r="U148" s="13" t="s">
        <v>1427</v>
      </c>
      <c r="V148" s="12" t="s">
        <v>83</v>
      </c>
      <c r="W148" s="12" t="s">
        <v>464</v>
      </c>
      <c r="X148" s="12" t="s">
        <v>256</v>
      </c>
      <c r="Y148" s="12">
        <v>19466911</v>
      </c>
      <c r="Z148" s="14" t="s">
        <v>313</v>
      </c>
      <c r="AA148" s="14">
        <v>1053611272</v>
      </c>
      <c r="AB148" s="12" t="s">
        <v>87</v>
      </c>
      <c r="AC148" s="22">
        <v>45708</v>
      </c>
      <c r="AD148" s="29">
        <v>43800000</v>
      </c>
      <c r="AE148" s="22">
        <v>45709</v>
      </c>
      <c r="AF148" s="22">
        <v>45889</v>
      </c>
      <c r="AG148" s="12">
        <v>180</v>
      </c>
      <c r="AH148" s="12">
        <v>6</v>
      </c>
      <c r="AI148" s="29">
        <f>Tabla202376[[#This Row],[VALOR INICIAL DEL CONTRATO]] / Tabla202376[[#This Row],[PLAZO DE EJECUCIÓN MESES ]]</f>
        <v>7300000</v>
      </c>
      <c r="AJ148" s="12"/>
      <c r="AK148" s="12"/>
      <c r="AL148" s="12"/>
      <c r="AM148" s="12"/>
      <c r="AN148" s="12"/>
      <c r="AO148" s="31"/>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f>Tabla202376[[#This Row],[DÍAS PRORROGA 1]]+Tabla202376[[#This Row],[DÍAS PRORROGA  2]]+Tabla202376[[#This Row],[DÍAS PRORROGA 3]]++Tabla202376[[#This Row],[DÍAS PRORROGA 4]]</f>
        <v>0</v>
      </c>
      <c r="BN148" s="25">
        <f>IF(Tabla202376[[#This Row],[NUMERO TOTAL DE ADICIONES]]="NO",0,Tabla202376[[#This Row],[VALOR ADICIÓN 1]]+Tabla202376[[#This Row],[VALOR ADICIÓN 2]]+Tabla202376[[#This Row],[VALOR ADICIÓN 3]]+Tabla202376[[#This Row],[VALOR ADICIÓN 4]])</f>
        <v>0</v>
      </c>
      <c r="BO148" s="12"/>
      <c r="BP148" s="22">
        <v>45889</v>
      </c>
      <c r="BQ148" s="20">
        <f>Tabla202376[[#This Row],[VALOR INICIAL DEL CONTRATO]]+Tabla202376[[#This Row],[VALOR ADICIÓN 1]]+Tabla202376[[#This Row],[VALOR ADICIÓN 2]]+Tabla202376[[#This Row],[VALOR ADICIÓN 3]]++Tabla202376[[#This Row],[VALOR ADICIÓN 4]]</f>
        <v>43800000</v>
      </c>
      <c r="BR14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8" s="26"/>
      <c r="BT148" s="12"/>
      <c r="BU148" s="41" t="s">
        <v>1430</v>
      </c>
      <c r="BV148" s="41" t="s">
        <v>1431</v>
      </c>
      <c r="BW148" s="41" t="s">
        <v>99</v>
      </c>
    </row>
    <row r="149" spans="1:75" ht="27.75" customHeight="1" x14ac:dyDescent="0.2">
      <c r="A149" s="12">
        <v>2025</v>
      </c>
      <c r="B149" s="12" t="s">
        <v>456</v>
      </c>
      <c r="C149" s="13" t="str">
        <f ca="1">IF(Tabla202376[[#This Row],[FECHA DE TERMINACIÓN FINAL]]-TODAY()&gt;=15,"VIGENTE",IF(Tabla202376[[#This Row],[FECHA DE TERMINACIÓN FINAL]]-TODAY()&lt;0,"FINALIZADO",IF(Tabla202376[[#This Row],[FECHA DE TERMINACIÓN FINAL]]-TODAY()&lt;=15,"PROXIMO A VENCER")))</f>
        <v>FINALIZADO</v>
      </c>
      <c r="D149" s="12">
        <v>125000</v>
      </c>
      <c r="E149" s="22">
        <v>45646</v>
      </c>
      <c r="F149" s="40" t="s">
        <v>1739</v>
      </c>
      <c r="G149" s="12" t="s">
        <v>1740</v>
      </c>
      <c r="H149" s="41" t="s">
        <v>280</v>
      </c>
      <c r="I149" s="65" t="s">
        <v>1741</v>
      </c>
      <c r="J149" s="51">
        <v>80101600</v>
      </c>
      <c r="K149" s="51" t="s">
        <v>1742</v>
      </c>
      <c r="L149" s="51" t="s">
        <v>1743</v>
      </c>
      <c r="M149" s="12">
        <v>1167</v>
      </c>
      <c r="N149" s="22">
        <v>45706</v>
      </c>
      <c r="O149" s="12">
        <v>1176</v>
      </c>
      <c r="P149" s="22">
        <v>45709</v>
      </c>
      <c r="Q149" s="51" t="s">
        <v>80</v>
      </c>
      <c r="R149" s="13" t="s">
        <v>81</v>
      </c>
      <c r="S149" s="41" t="s">
        <v>98</v>
      </c>
      <c r="T149" s="13">
        <v>1</v>
      </c>
      <c r="U149" s="60" t="s">
        <v>1744</v>
      </c>
      <c r="V149" s="12" t="s">
        <v>83</v>
      </c>
      <c r="W149" s="68" t="s">
        <v>83</v>
      </c>
      <c r="X149" s="77" t="s">
        <v>439</v>
      </c>
      <c r="Y149" s="77">
        <v>52231511</v>
      </c>
      <c r="Z149" s="51" t="s">
        <v>438</v>
      </c>
      <c r="AA149" s="52">
        <v>52159153</v>
      </c>
      <c r="AB149" s="12" t="s">
        <v>87</v>
      </c>
      <c r="AC149" s="22">
        <v>45708</v>
      </c>
      <c r="AD149" s="29">
        <v>27540000</v>
      </c>
      <c r="AE149" s="22">
        <v>45712</v>
      </c>
      <c r="AF149" s="22">
        <v>45892</v>
      </c>
      <c r="AG149" s="12">
        <v>180</v>
      </c>
      <c r="AH149" s="12">
        <v>6</v>
      </c>
      <c r="AI149" s="29">
        <f>Tabla202376[[#This Row],[VALOR INICIAL DEL CONTRATO]] / Tabla202376[[#This Row],[PLAZO DE EJECUCIÓN MESES ]]</f>
        <v>4590000</v>
      </c>
      <c r="AJ149" s="12"/>
      <c r="AK149" s="12"/>
      <c r="AL149" s="12"/>
      <c r="AM149" s="12"/>
      <c r="AN149" s="12"/>
      <c r="AO149" s="31"/>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f>Tabla202376[[#This Row],[DÍAS PRORROGA 1]]+Tabla202376[[#This Row],[DÍAS PRORROGA  2]]+Tabla202376[[#This Row],[DÍAS PRORROGA 3]]++Tabla202376[[#This Row],[DÍAS PRORROGA 4]]</f>
        <v>0</v>
      </c>
      <c r="BN149" s="25">
        <f>IF(Tabla202376[[#This Row],[NUMERO TOTAL DE ADICIONES]]="NO",0,Tabla202376[[#This Row],[VALOR ADICIÓN 1]]+Tabla202376[[#This Row],[VALOR ADICIÓN 2]]+Tabla202376[[#This Row],[VALOR ADICIÓN 3]]+Tabla202376[[#This Row],[VALOR ADICIÓN 4]])</f>
        <v>0</v>
      </c>
      <c r="BO149" s="12"/>
      <c r="BP149" s="22">
        <v>45892</v>
      </c>
      <c r="BQ149" s="20">
        <f>Tabla202376[[#This Row],[VALOR INICIAL DEL CONTRATO]]+Tabla202376[[#This Row],[VALOR ADICIÓN 1]]+Tabla202376[[#This Row],[VALOR ADICIÓN 2]]+Tabla202376[[#This Row],[VALOR ADICIÓN 3]]++Tabla202376[[#This Row],[VALOR ADICIÓN 4]]</f>
        <v>27540000</v>
      </c>
      <c r="BR14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49" s="26"/>
      <c r="BT149" s="12"/>
      <c r="BU149" s="41" t="s">
        <v>1745</v>
      </c>
      <c r="BV149" s="41" t="s">
        <v>1746</v>
      </c>
      <c r="BW149" s="41" t="s">
        <v>1747</v>
      </c>
    </row>
    <row r="150" spans="1:75" ht="27.75" customHeight="1" x14ac:dyDescent="0.2">
      <c r="A150" s="12">
        <v>2025</v>
      </c>
      <c r="B150" s="12" t="s">
        <v>456</v>
      </c>
      <c r="C150" s="13" t="str">
        <f ca="1">IF(Tabla202376[[#This Row],[FECHA DE TERMINACIÓN FINAL]]-TODAY()&gt;=15,"VIGENTE",IF(Tabla202376[[#This Row],[FECHA DE TERMINACIÓN FINAL]]-TODAY()&lt;0,"FINALIZADO",IF(Tabla202376[[#This Row],[FECHA DE TERMINACIÓN FINAL]]-TODAY()&lt;=15,"PROXIMO A VENCER")))</f>
        <v>FINALIZADO</v>
      </c>
      <c r="D150" s="12">
        <v>124950</v>
      </c>
      <c r="E150" s="22">
        <v>45645</v>
      </c>
      <c r="F150" s="40" t="s">
        <v>1748</v>
      </c>
      <c r="G150" s="12" t="s">
        <v>1749</v>
      </c>
      <c r="H150" s="41" t="s">
        <v>1750</v>
      </c>
      <c r="I150" s="65" t="s">
        <v>1751</v>
      </c>
      <c r="J150" s="57">
        <v>80101600</v>
      </c>
      <c r="K150" s="57" t="s">
        <v>1752</v>
      </c>
      <c r="L150" s="57" t="s">
        <v>1753</v>
      </c>
      <c r="M150" s="12">
        <v>1117</v>
      </c>
      <c r="N150" s="22">
        <v>45698</v>
      </c>
      <c r="O150" s="12">
        <v>1173</v>
      </c>
      <c r="P150" s="22">
        <v>45709</v>
      </c>
      <c r="Q150" s="51" t="s">
        <v>312</v>
      </c>
      <c r="R150" s="13" t="s">
        <v>81</v>
      </c>
      <c r="S150" s="41" t="s">
        <v>82</v>
      </c>
      <c r="T150" s="13">
        <v>1</v>
      </c>
      <c r="U150" s="60" t="s">
        <v>1754</v>
      </c>
      <c r="V150" s="12" t="s">
        <v>83</v>
      </c>
      <c r="W150" s="12" t="s">
        <v>83</v>
      </c>
      <c r="X150" s="12" t="s">
        <v>256</v>
      </c>
      <c r="Y150" s="12">
        <v>1052409028</v>
      </c>
      <c r="Z150" s="38" t="s">
        <v>126</v>
      </c>
      <c r="AA150" s="38">
        <v>79486884</v>
      </c>
      <c r="AB150" s="12" t="s">
        <v>87</v>
      </c>
      <c r="AC150" s="22">
        <v>45709</v>
      </c>
      <c r="AD150" s="29">
        <v>42000000</v>
      </c>
      <c r="AE150" s="22">
        <v>45712</v>
      </c>
      <c r="AF150" s="22">
        <v>45892</v>
      </c>
      <c r="AG150" s="12">
        <v>180</v>
      </c>
      <c r="AH150" s="12">
        <v>6</v>
      </c>
      <c r="AI150" s="29">
        <f>Tabla202376[[#This Row],[VALOR INICIAL DEL CONTRATO]] / Tabla202376[[#This Row],[PLAZO DE EJECUCIÓN MESES ]]</f>
        <v>7000000</v>
      </c>
      <c r="AJ150" s="12"/>
      <c r="AK150" s="12"/>
      <c r="AL150" s="12">
        <v>1</v>
      </c>
      <c r="AM150" s="12">
        <v>1</v>
      </c>
      <c r="AN150" s="12"/>
      <c r="AO150" s="31">
        <v>21000000</v>
      </c>
      <c r="AP150" s="12">
        <v>90</v>
      </c>
      <c r="AQ150" s="12">
        <v>1504</v>
      </c>
      <c r="AR150" s="22">
        <v>45868</v>
      </c>
      <c r="AS150" s="12">
        <v>1626</v>
      </c>
      <c r="AT150" s="22">
        <v>45890</v>
      </c>
      <c r="AU150" s="12"/>
      <c r="AV150" s="12"/>
      <c r="AW150" s="12"/>
      <c r="AX150" s="12"/>
      <c r="AY150" s="12"/>
      <c r="AZ150" s="12"/>
      <c r="BA150" s="12"/>
      <c r="BB150" s="12"/>
      <c r="BC150" s="12"/>
      <c r="BD150" s="12"/>
      <c r="BE150" s="12"/>
      <c r="BF150" s="12"/>
      <c r="BG150" s="12"/>
      <c r="BH150" s="12"/>
      <c r="BI150" s="12"/>
      <c r="BJ150" s="12"/>
      <c r="BK150" s="12"/>
      <c r="BL150" s="12"/>
      <c r="BM150" s="12">
        <f>Tabla202376[[#This Row],[DÍAS PRORROGA 1]]+Tabla202376[[#This Row],[DÍAS PRORROGA  2]]+Tabla202376[[#This Row],[DÍAS PRORROGA 3]]++Tabla202376[[#This Row],[DÍAS PRORROGA 4]]</f>
        <v>90</v>
      </c>
      <c r="BN150" s="25">
        <f>IF(Tabla202376[[#This Row],[NUMERO TOTAL DE ADICIONES]]="NO",0,Tabla202376[[#This Row],[VALOR ADICIÓN 1]]+Tabla202376[[#This Row],[VALOR ADICIÓN 2]]+Tabla202376[[#This Row],[VALOR ADICIÓN 3]]+Tabla202376[[#This Row],[VALOR ADICIÓN 4]])</f>
        <v>21000000</v>
      </c>
      <c r="BO150" s="12"/>
      <c r="BP150" s="22">
        <v>45984</v>
      </c>
      <c r="BQ150" s="20">
        <f>Tabla202376[[#This Row],[VALOR INICIAL DEL CONTRATO]]+Tabla202376[[#This Row],[VALOR ADICIÓN 1]]+Tabla202376[[#This Row],[VALOR ADICIÓN 2]]+Tabla202376[[#This Row],[VALOR ADICIÓN 3]]++Tabla202376[[#This Row],[VALOR ADICIÓN 4]]</f>
        <v>63000000</v>
      </c>
      <c r="BR15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0" s="26"/>
      <c r="BT150" s="41" t="s">
        <v>1755</v>
      </c>
      <c r="BU150" s="41" t="s">
        <v>1756</v>
      </c>
      <c r="BV150" s="13" t="s">
        <v>1757</v>
      </c>
      <c r="BW150" s="13" t="s">
        <v>88</v>
      </c>
    </row>
    <row r="151" spans="1:75" ht="27.75" customHeight="1" x14ac:dyDescent="0.2">
      <c r="A151" s="12">
        <v>2025</v>
      </c>
      <c r="B151" s="12" t="s">
        <v>456</v>
      </c>
      <c r="C151" s="13" t="str">
        <f ca="1">IF(Tabla202376[[#This Row],[FECHA DE TERMINACIÓN FINAL]]-TODAY()&gt;=15,"VIGENTE",IF(Tabla202376[[#This Row],[FECHA DE TERMINACIÓN FINAL]]-TODAY()&lt;0,"FINALIZADO",IF(Tabla202376[[#This Row],[FECHA DE TERMINACIÓN FINAL]]-TODAY()&lt;=15,"PROXIMO A VENCER")))</f>
        <v>FINALIZADO</v>
      </c>
      <c r="D151" s="12">
        <v>130048</v>
      </c>
      <c r="E151" s="22">
        <v>45691</v>
      </c>
      <c r="F151" s="40" t="s">
        <v>1758</v>
      </c>
      <c r="G151" s="12" t="s">
        <v>1759</v>
      </c>
      <c r="H151" s="41" t="s">
        <v>316</v>
      </c>
      <c r="I151" s="65" t="s">
        <v>1760</v>
      </c>
      <c r="J151" s="51">
        <v>80101600</v>
      </c>
      <c r="K151" s="51" t="s">
        <v>1761</v>
      </c>
      <c r="L151" s="51" t="s">
        <v>1762</v>
      </c>
      <c r="M151" s="12">
        <v>1165</v>
      </c>
      <c r="N151" s="22">
        <v>45701</v>
      </c>
      <c r="O151" s="12">
        <v>1174</v>
      </c>
      <c r="P151" s="22">
        <v>45709</v>
      </c>
      <c r="Q151" s="51" t="s">
        <v>80</v>
      </c>
      <c r="R151" s="13" t="s">
        <v>81</v>
      </c>
      <c r="S151" s="41" t="s">
        <v>82</v>
      </c>
      <c r="T151" s="13">
        <v>1</v>
      </c>
      <c r="U151" s="60" t="s">
        <v>1763</v>
      </c>
      <c r="V151" s="12" t="s">
        <v>83</v>
      </c>
      <c r="W151" s="12" t="s">
        <v>83</v>
      </c>
      <c r="X151" s="12" t="s">
        <v>764</v>
      </c>
      <c r="Y151" s="12">
        <v>79378493</v>
      </c>
      <c r="Z151" s="13" t="s">
        <v>135</v>
      </c>
      <c r="AA151" s="25">
        <v>1013636939</v>
      </c>
      <c r="AB151" s="12" t="s">
        <v>87</v>
      </c>
      <c r="AC151" s="22">
        <v>45708</v>
      </c>
      <c r="AD151" s="29">
        <v>34650000</v>
      </c>
      <c r="AE151" s="22">
        <v>45712</v>
      </c>
      <c r="AF151" s="22">
        <v>45892</v>
      </c>
      <c r="AG151" s="12">
        <v>180</v>
      </c>
      <c r="AH151" s="12">
        <v>6</v>
      </c>
      <c r="AI151" s="29">
        <f>Tabla202376[[#This Row],[VALOR INICIAL DEL CONTRATO]] / Tabla202376[[#This Row],[PLAZO DE EJECUCIÓN MESES ]]</f>
        <v>5775000</v>
      </c>
      <c r="AJ151" s="12"/>
      <c r="AK151" s="12"/>
      <c r="AL151" s="12">
        <v>1</v>
      </c>
      <c r="AM151" s="12">
        <v>1</v>
      </c>
      <c r="AN151" s="12"/>
      <c r="AO151" s="31">
        <v>17325000</v>
      </c>
      <c r="AP151" s="12">
        <v>90</v>
      </c>
      <c r="AQ151" s="12">
        <v>1339</v>
      </c>
      <c r="AR151" s="22">
        <v>45861</v>
      </c>
      <c r="AS151" s="12">
        <v>1582</v>
      </c>
      <c r="AT151" s="22">
        <v>45882</v>
      </c>
      <c r="AU151" s="12"/>
      <c r="AV151" s="12"/>
      <c r="AW151" s="12"/>
      <c r="AX151" s="12"/>
      <c r="AY151" s="12"/>
      <c r="AZ151" s="12"/>
      <c r="BA151" s="12"/>
      <c r="BB151" s="12"/>
      <c r="BC151" s="12"/>
      <c r="BD151" s="12"/>
      <c r="BE151" s="12"/>
      <c r="BF151" s="12"/>
      <c r="BG151" s="12"/>
      <c r="BH151" s="12"/>
      <c r="BI151" s="12"/>
      <c r="BJ151" s="12"/>
      <c r="BK151" s="12"/>
      <c r="BL151" s="12"/>
      <c r="BM151" s="12">
        <f>Tabla202376[[#This Row],[DÍAS PRORROGA 1]]+Tabla202376[[#This Row],[DÍAS PRORROGA  2]]+Tabla202376[[#This Row],[DÍAS PRORROGA 3]]++Tabla202376[[#This Row],[DÍAS PRORROGA 4]]</f>
        <v>90</v>
      </c>
      <c r="BN151" s="25">
        <f>IF(Tabla202376[[#This Row],[NUMERO TOTAL DE ADICIONES]]="NO",0,Tabla202376[[#This Row],[VALOR ADICIÓN 1]]+Tabla202376[[#This Row],[VALOR ADICIÓN 2]]+Tabla202376[[#This Row],[VALOR ADICIÓN 3]]+Tabla202376[[#This Row],[VALOR ADICIÓN 4]])</f>
        <v>17325000</v>
      </c>
      <c r="BO151" s="12"/>
      <c r="BP151" s="22">
        <v>45984</v>
      </c>
      <c r="BQ151" s="20">
        <f>Tabla202376[[#This Row],[VALOR INICIAL DEL CONTRATO]]+Tabla202376[[#This Row],[VALOR ADICIÓN 1]]+Tabla202376[[#This Row],[VALOR ADICIÓN 2]]+Tabla202376[[#This Row],[VALOR ADICIÓN 3]]++Tabla202376[[#This Row],[VALOR ADICIÓN 4]]</f>
        <v>51975000</v>
      </c>
      <c r="BR15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1" s="26"/>
      <c r="BT151" s="41" t="s">
        <v>1764</v>
      </c>
      <c r="BU151" s="41" t="s">
        <v>1765</v>
      </c>
      <c r="BV151" s="13" t="s">
        <v>1766</v>
      </c>
      <c r="BW151" s="13" t="s">
        <v>88</v>
      </c>
    </row>
    <row r="152" spans="1:75" ht="27.75" customHeight="1" x14ac:dyDescent="0.25">
      <c r="A152" s="12">
        <v>2025</v>
      </c>
      <c r="B152" s="12" t="s">
        <v>456</v>
      </c>
      <c r="C152" s="13" t="str">
        <f ca="1">IF(Tabla202376[[#This Row],[FECHA DE TERMINACIÓN FINAL]]-TODAY()&gt;=15,"VIGENTE",IF(Tabla202376[[#This Row],[FECHA DE TERMINACIÓN FINAL]]-TODAY()&lt;0,"FINALIZADO",IF(Tabla202376[[#This Row],[FECHA DE TERMINACIÓN FINAL]]-TODAY()&lt;=15,"PROXIMO A VENCER")))</f>
        <v>FINALIZADO</v>
      </c>
      <c r="D152" s="12">
        <v>127697</v>
      </c>
      <c r="E152" s="22">
        <v>45671</v>
      </c>
      <c r="F152" s="40" t="s">
        <v>1767</v>
      </c>
      <c r="G152" s="12" t="s">
        <v>1768</v>
      </c>
      <c r="H152" s="41" t="s">
        <v>411</v>
      </c>
      <c r="I152" s="64" t="s">
        <v>1769</v>
      </c>
      <c r="J152" s="57">
        <v>80101600</v>
      </c>
      <c r="K152" s="57" t="s">
        <v>1770</v>
      </c>
      <c r="L152" s="57" t="s">
        <v>1771</v>
      </c>
      <c r="M152" s="12">
        <v>1106</v>
      </c>
      <c r="N152" s="22">
        <v>45694</v>
      </c>
      <c r="O152" s="12">
        <v>1169</v>
      </c>
      <c r="P152" s="22">
        <v>45709</v>
      </c>
      <c r="Q152" s="51" t="s">
        <v>80</v>
      </c>
      <c r="R152" s="13" t="s">
        <v>81</v>
      </c>
      <c r="S152" s="41" t="s">
        <v>98</v>
      </c>
      <c r="T152" s="13">
        <v>1</v>
      </c>
      <c r="U152" s="60" t="s">
        <v>1772</v>
      </c>
      <c r="V152" s="12" t="s">
        <v>83</v>
      </c>
      <c r="W152" s="12" t="s">
        <v>464</v>
      </c>
      <c r="X152" s="12" t="s">
        <v>160</v>
      </c>
      <c r="Y152" s="25">
        <v>1032656434</v>
      </c>
      <c r="Z152" s="13" t="s">
        <v>1773</v>
      </c>
      <c r="AA152" s="12">
        <v>80750279</v>
      </c>
      <c r="AB152" s="12" t="s">
        <v>87</v>
      </c>
      <c r="AC152" s="22">
        <v>45708</v>
      </c>
      <c r="AD152" s="29">
        <v>21780000</v>
      </c>
      <c r="AE152" s="22">
        <v>45709</v>
      </c>
      <c r="AF152" s="22">
        <v>45889</v>
      </c>
      <c r="AG152" s="12">
        <v>180</v>
      </c>
      <c r="AH152" s="12">
        <v>6</v>
      </c>
      <c r="AI152" s="29">
        <f>Tabla202376[[#This Row],[VALOR INICIAL DEL CONTRATO]] / Tabla202376[[#This Row],[PLAZO DE EJECUCIÓN MESES ]]</f>
        <v>3630000</v>
      </c>
      <c r="AJ152" s="12"/>
      <c r="AK152" s="12"/>
      <c r="AL152" s="12">
        <v>1</v>
      </c>
      <c r="AM152" s="12">
        <v>1</v>
      </c>
      <c r="AN152" s="12"/>
      <c r="AO152" s="31">
        <v>10890000</v>
      </c>
      <c r="AP152" s="12">
        <v>90</v>
      </c>
      <c r="AQ152" s="12">
        <v>1566</v>
      </c>
      <c r="AR152" s="22">
        <v>45883</v>
      </c>
      <c r="AS152" s="12">
        <v>1625</v>
      </c>
      <c r="AT152" s="22">
        <v>45890</v>
      </c>
      <c r="AU152" s="12"/>
      <c r="AV152" s="12"/>
      <c r="AW152" s="12"/>
      <c r="AX152" s="12"/>
      <c r="AY152" s="12"/>
      <c r="AZ152" s="12"/>
      <c r="BA152" s="12"/>
      <c r="BB152" s="12"/>
      <c r="BC152" s="12"/>
      <c r="BD152" s="12"/>
      <c r="BE152" s="12"/>
      <c r="BF152" s="12"/>
      <c r="BG152" s="12"/>
      <c r="BH152" s="12"/>
      <c r="BI152" s="12"/>
      <c r="BJ152" s="12"/>
      <c r="BK152" s="12"/>
      <c r="BL152" s="12"/>
      <c r="BM152" s="12">
        <f>Tabla202376[[#This Row],[DÍAS PRORROGA 1]]+Tabla202376[[#This Row],[DÍAS PRORROGA  2]]+Tabla202376[[#This Row],[DÍAS PRORROGA 3]]++Tabla202376[[#This Row],[DÍAS PRORROGA 4]]</f>
        <v>90</v>
      </c>
      <c r="BN152" s="25">
        <f>IF(Tabla202376[[#This Row],[NUMERO TOTAL DE ADICIONES]]="NO",0,Tabla202376[[#This Row],[VALOR ADICIÓN 1]]+Tabla202376[[#This Row],[VALOR ADICIÓN 2]]+Tabla202376[[#This Row],[VALOR ADICIÓN 3]]+Tabla202376[[#This Row],[VALOR ADICIÓN 4]])</f>
        <v>10890000</v>
      </c>
      <c r="BO152" s="12"/>
      <c r="BP152" s="22">
        <v>45981</v>
      </c>
      <c r="BQ152" s="20">
        <f>Tabla202376[[#This Row],[VALOR INICIAL DEL CONTRATO]]+Tabla202376[[#This Row],[VALOR ADICIÓN 1]]+Tabla202376[[#This Row],[VALOR ADICIÓN 2]]+Tabla202376[[#This Row],[VALOR ADICIÓN 3]]++Tabla202376[[#This Row],[VALOR ADICIÓN 4]]</f>
        <v>32670000</v>
      </c>
      <c r="BR15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2" s="26"/>
      <c r="BT152" s="41" t="s">
        <v>1774</v>
      </c>
      <c r="BU152" s="41" t="s">
        <v>1775</v>
      </c>
      <c r="BV152" s="13" t="s">
        <v>1776</v>
      </c>
      <c r="BW152" s="13" t="s">
        <v>1777</v>
      </c>
    </row>
    <row r="153" spans="1:75" ht="27.75" customHeight="1" x14ac:dyDescent="0.2">
      <c r="A153" s="12">
        <v>2025</v>
      </c>
      <c r="B153" s="12" t="s">
        <v>456</v>
      </c>
      <c r="C153" s="13" t="str">
        <f ca="1">IF(Tabla202376[[#This Row],[FECHA DE TERMINACIÓN FINAL]]-TODAY()&gt;=15,"VIGENTE",IF(Tabla202376[[#This Row],[FECHA DE TERMINACIÓN FINAL]]-TODAY()&lt;0,"FINALIZADO",IF(Tabla202376[[#This Row],[FECHA DE TERMINACIÓN FINAL]]-TODAY()&lt;=15,"PROXIMO A VENCER")))</f>
        <v>FINALIZADO</v>
      </c>
      <c r="D153" s="12">
        <v>127558</v>
      </c>
      <c r="E153" s="22">
        <v>45670</v>
      </c>
      <c r="F153" s="40" t="s">
        <v>1778</v>
      </c>
      <c r="G153" s="12" t="s">
        <v>1779</v>
      </c>
      <c r="H153" s="41" t="s">
        <v>424</v>
      </c>
      <c r="I153" s="65" t="s">
        <v>1780</v>
      </c>
      <c r="J153" s="57">
        <v>80101600</v>
      </c>
      <c r="K153" s="57" t="s">
        <v>1781</v>
      </c>
      <c r="L153" s="57" t="s">
        <v>1782</v>
      </c>
      <c r="M153" s="12">
        <v>1174</v>
      </c>
      <c r="N153" s="22">
        <v>45707</v>
      </c>
      <c r="O153" s="12">
        <v>1181</v>
      </c>
      <c r="P153" s="22">
        <v>45712</v>
      </c>
      <c r="Q153" s="51" t="s">
        <v>274</v>
      </c>
      <c r="R153" s="13" t="s">
        <v>81</v>
      </c>
      <c r="S153" s="41" t="s">
        <v>82</v>
      </c>
      <c r="T153" s="13">
        <v>1</v>
      </c>
      <c r="U153" s="60" t="s">
        <v>1783</v>
      </c>
      <c r="V153" s="12" t="s">
        <v>83</v>
      </c>
      <c r="W153" s="12" t="s">
        <v>83</v>
      </c>
      <c r="X153" s="12" t="s">
        <v>256</v>
      </c>
      <c r="Y153" s="12">
        <v>1022363488</v>
      </c>
      <c r="Z153" s="51" t="s">
        <v>898</v>
      </c>
      <c r="AA153" s="51">
        <v>79468757</v>
      </c>
      <c r="AB153" s="12" t="s">
        <v>87</v>
      </c>
      <c r="AC153" s="22">
        <v>45709</v>
      </c>
      <c r="AD153" s="29">
        <v>39060000</v>
      </c>
      <c r="AE153" s="22">
        <v>45712</v>
      </c>
      <c r="AF153" s="22">
        <v>45892</v>
      </c>
      <c r="AG153" s="12">
        <v>180</v>
      </c>
      <c r="AH153" s="12">
        <v>6</v>
      </c>
      <c r="AI153" s="29">
        <f>Tabla202376[[#This Row],[VALOR INICIAL DEL CONTRATO]] / Tabla202376[[#This Row],[PLAZO DE EJECUCIÓN MESES ]]</f>
        <v>6510000</v>
      </c>
      <c r="AJ153" s="12"/>
      <c r="AK153" s="12"/>
      <c r="AL153" s="12">
        <v>1</v>
      </c>
      <c r="AM153" s="12">
        <v>1</v>
      </c>
      <c r="AN153" s="12"/>
      <c r="AO153" s="31">
        <v>19530000</v>
      </c>
      <c r="AP153" s="12">
        <v>90</v>
      </c>
      <c r="AQ153" s="12">
        <v>1407</v>
      </c>
      <c r="AR153" s="22">
        <v>45863</v>
      </c>
      <c r="AS153" s="15">
        <v>1500</v>
      </c>
      <c r="AT153" s="18">
        <v>45869</v>
      </c>
      <c r="AU153" s="12"/>
      <c r="AV153" s="12"/>
      <c r="AW153" s="12"/>
      <c r="AX153" s="12"/>
      <c r="AY153" s="12"/>
      <c r="AZ153" s="12"/>
      <c r="BA153" s="12"/>
      <c r="BB153" s="12"/>
      <c r="BC153" s="12"/>
      <c r="BD153" s="12"/>
      <c r="BE153" s="12"/>
      <c r="BF153" s="12"/>
      <c r="BG153" s="12"/>
      <c r="BH153" s="12"/>
      <c r="BI153" s="12"/>
      <c r="BJ153" s="12"/>
      <c r="BK153" s="12"/>
      <c r="BL153" s="12"/>
      <c r="BM153" s="12">
        <f>Tabla202376[[#This Row],[DÍAS PRORROGA 1]]+Tabla202376[[#This Row],[DÍAS PRORROGA  2]]+Tabla202376[[#This Row],[DÍAS PRORROGA 3]]++Tabla202376[[#This Row],[DÍAS PRORROGA 4]]</f>
        <v>90</v>
      </c>
      <c r="BN153" s="25">
        <f>IF(Tabla202376[[#This Row],[NUMERO TOTAL DE ADICIONES]]="NO",0,Tabla202376[[#This Row],[VALOR ADICIÓN 1]]+Tabla202376[[#This Row],[VALOR ADICIÓN 2]]+Tabla202376[[#This Row],[VALOR ADICIÓN 3]]+Tabla202376[[#This Row],[VALOR ADICIÓN 4]])</f>
        <v>19530000</v>
      </c>
      <c r="BO153" s="12"/>
      <c r="BP153" s="22">
        <v>45984</v>
      </c>
      <c r="BQ153" s="20">
        <f>Tabla202376[[#This Row],[VALOR INICIAL DEL CONTRATO]]+Tabla202376[[#This Row],[VALOR ADICIÓN 1]]+Tabla202376[[#This Row],[VALOR ADICIÓN 2]]+Tabla202376[[#This Row],[VALOR ADICIÓN 3]]++Tabla202376[[#This Row],[VALOR ADICIÓN 4]]</f>
        <v>58590000</v>
      </c>
      <c r="BR15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3" s="26"/>
      <c r="BT153" s="41" t="s">
        <v>1784</v>
      </c>
      <c r="BU153" s="41" t="s">
        <v>1785</v>
      </c>
      <c r="BV153" s="13" t="s">
        <v>1786</v>
      </c>
      <c r="BW153" s="13" t="s">
        <v>88</v>
      </c>
    </row>
    <row r="154" spans="1:75" ht="27.75" customHeight="1" x14ac:dyDescent="0.2">
      <c r="A154" s="12">
        <v>2025</v>
      </c>
      <c r="B154" s="12" t="s">
        <v>456</v>
      </c>
      <c r="C154" s="13" t="str">
        <f ca="1">IF(Tabla202376[[#This Row],[FECHA DE TERMINACIÓN FINAL]]-TODAY()&gt;=15,"VIGENTE",IF(Tabla202376[[#This Row],[FECHA DE TERMINACIÓN FINAL]]-TODAY()&lt;0,"FINALIZADO",IF(Tabla202376[[#This Row],[FECHA DE TERMINACIÓN FINAL]]-TODAY()&lt;=15,"PROXIMO A VENCER")))</f>
        <v>FINALIZADO</v>
      </c>
      <c r="D154" s="12">
        <v>130164</v>
      </c>
      <c r="E154" s="22">
        <v>45692</v>
      </c>
      <c r="F154" s="40" t="s">
        <v>1787</v>
      </c>
      <c r="G154" s="12" t="s">
        <v>1788</v>
      </c>
      <c r="H154" s="41" t="s">
        <v>1789</v>
      </c>
      <c r="I154" s="65" t="s">
        <v>1790</v>
      </c>
      <c r="J154" s="57">
        <v>80101600</v>
      </c>
      <c r="K154" s="57" t="s">
        <v>1791</v>
      </c>
      <c r="L154" s="57" t="s">
        <v>1792</v>
      </c>
      <c r="M154" s="12">
        <v>1158</v>
      </c>
      <c r="N154" s="22">
        <v>45699</v>
      </c>
      <c r="O154" s="12">
        <v>1180</v>
      </c>
      <c r="P154" s="22">
        <v>45712</v>
      </c>
      <c r="Q154" s="51" t="s">
        <v>80</v>
      </c>
      <c r="R154" s="13" t="s">
        <v>81</v>
      </c>
      <c r="S154" s="41" t="s">
        <v>82</v>
      </c>
      <c r="T154" s="13">
        <v>1</v>
      </c>
      <c r="U154" s="41" t="s">
        <v>1793</v>
      </c>
      <c r="V154" s="12" t="s">
        <v>83</v>
      </c>
      <c r="W154" s="12" t="s">
        <v>464</v>
      </c>
      <c r="X154" s="13" t="s">
        <v>1794</v>
      </c>
      <c r="Y154" s="12">
        <v>79699215</v>
      </c>
      <c r="Z154" s="51" t="s">
        <v>199</v>
      </c>
      <c r="AA154" s="51">
        <v>63526944</v>
      </c>
      <c r="AB154" s="12" t="s">
        <v>87</v>
      </c>
      <c r="AC154" s="22">
        <v>45709</v>
      </c>
      <c r="AD154" s="29">
        <v>42000000</v>
      </c>
      <c r="AE154" s="22">
        <v>45714</v>
      </c>
      <c r="AF154" s="22">
        <v>45894</v>
      </c>
      <c r="AG154" s="12">
        <v>180</v>
      </c>
      <c r="AH154" s="12">
        <v>6</v>
      </c>
      <c r="AI154" s="29">
        <f>Tabla202376[[#This Row],[VALOR INICIAL DEL CONTRATO]] / Tabla202376[[#This Row],[PLAZO DE EJECUCIÓN MESES ]]</f>
        <v>7000000</v>
      </c>
      <c r="AJ154" s="12"/>
      <c r="AK154" s="12"/>
      <c r="AL154" s="12"/>
      <c r="AM154" s="12"/>
      <c r="AN154" s="12"/>
      <c r="AO154" s="31"/>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f>Tabla202376[[#This Row],[DÍAS PRORROGA 1]]+Tabla202376[[#This Row],[DÍAS PRORROGA  2]]+Tabla202376[[#This Row],[DÍAS PRORROGA 3]]++Tabla202376[[#This Row],[DÍAS PRORROGA 4]]</f>
        <v>0</v>
      </c>
      <c r="BN154" s="25">
        <f>IF(Tabla202376[[#This Row],[NUMERO TOTAL DE ADICIONES]]="NO",0,Tabla202376[[#This Row],[VALOR ADICIÓN 1]]+Tabla202376[[#This Row],[VALOR ADICIÓN 2]]+Tabla202376[[#This Row],[VALOR ADICIÓN 3]]+Tabla202376[[#This Row],[VALOR ADICIÓN 4]])</f>
        <v>0</v>
      </c>
      <c r="BO154" s="12"/>
      <c r="BP154" s="22">
        <v>45894</v>
      </c>
      <c r="BQ154" s="20">
        <f>Tabla202376[[#This Row],[VALOR INICIAL DEL CONTRATO]]+Tabla202376[[#This Row],[VALOR ADICIÓN 1]]+Tabla202376[[#This Row],[VALOR ADICIÓN 2]]+Tabla202376[[#This Row],[VALOR ADICIÓN 3]]++Tabla202376[[#This Row],[VALOR ADICIÓN 4]]</f>
        <v>42000000</v>
      </c>
      <c r="BR15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4" s="26"/>
      <c r="BT154" s="12"/>
      <c r="BU154" s="41" t="s">
        <v>1795</v>
      </c>
      <c r="BV154" s="13" t="s">
        <v>1796</v>
      </c>
      <c r="BW154" s="13" t="s">
        <v>88</v>
      </c>
    </row>
    <row r="155" spans="1:75" ht="27.75" customHeight="1" x14ac:dyDescent="0.2">
      <c r="A155" s="12">
        <v>2025</v>
      </c>
      <c r="B155" s="12" t="s">
        <v>456</v>
      </c>
      <c r="C155" s="13" t="str">
        <f ca="1">IF(Tabla202376[[#This Row],[FECHA DE TERMINACIÓN FINAL]]-TODAY()&gt;=15,"VIGENTE",IF(Tabla202376[[#This Row],[FECHA DE TERMINACIÓN FINAL]]-TODAY()&lt;0,"FINALIZADO",IF(Tabla202376[[#This Row],[FECHA DE TERMINACIÓN FINAL]]-TODAY()&lt;=15,"PROXIMO A VENCER")))</f>
        <v>FINALIZADO</v>
      </c>
      <c r="D155" s="12">
        <v>127755</v>
      </c>
      <c r="E155" s="22">
        <v>45671</v>
      </c>
      <c r="F155" s="12" t="s">
        <v>1797</v>
      </c>
      <c r="G155" s="12" t="s">
        <v>1798</v>
      </c>
      <c r="H155" s="13" t="s">
        <v>1799</v>
      </c>
      <c r="I155" s="65" t="s">
        <v>1800</v>
      </c>
      <c r="J155" s="57">
        <v>80101600</v>
      </c>
      <c r="K155" s="57" t="s">
        <v>1801</v>
      </c>
      <c r="L155" s="57" t="s">
        <v>1802</v>
      </c>
      <c r="M155" s="12">
        <v>1110</v>
      </c>
      <c r="N155" s="22">
        <v>45694</v>
      </c>
      <c r="O155" s="12">
        <v>1178</v>
      </c>
      <c r="P155" s="22">
        <v>45712</v>
      </c>
      <c r="Q155" s="51" t="s">
        <v>80</v>
      </c>
      <c r="R155" s="13" t="s">
        <v>81</v>
      </c>
      <c r="S155" s="41" t="s">
        <v>82</v>
      </c>
      <c r="T155" s="13">
        <v>1</v>
      </c>
      <c r="U155" s="60" t="s">
        <v>1803</v>
      </c>
      <c r="V155" s="12" t="s">
        <v>83</v>
      </c>
      <c r="W155" s="12" t="s">
        <v>464</v>
      </c>
      <c r="X155" s="40" t="s">
        <v>439</v>
      </c>
      <c r="Y155" s="12">
        <v>19385297</v>
      </c>
      <c r="Z155" s="51" t="s">
        <v>516</v>
      </c>
      <c r="AA155" s="51">
        <v>79466372</v>
      </c>
      <c r="AB155" s="12" t="s">
        <v>87</v>
      </c>
      <c r="AC155" s="22">
        <v>45709</v>
      </c>
      <c r="AD155" s="29">
        <v>30600000</v>
      </c>
      <c r="AE155" s="22">
        <v>45713</v>
      </c>
      <c r="AF155" s="22">
        <v>45893</v>
      </c>
      <c r="AG155" s="12">
        <v>180</v>
      </c>
      <c r="AH155" s="12">
        <v>6</v>
      </c>
      <c r="AI155" s="29">
        <f>Tabla202376[[#This Row],[VALOR INICIAL DEL CONTRATO]] / Tabla202376[[#This Row],[PLAZO DE EJECUCIÓN MESES ]]</f>
        <v>5100000</v>
      </c>
      <c r="AJ155" s="12"/>
      <c r="AK155" s="12"/>
      <c r="AL155" s="12"/>
      <c r="AM155" s="12"/>
      <c r="AN155" s="12"/>
      <c r="AO155" s="31"/>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f>Tabla202376[[#This Row],[DÍAS PRORROGA 1]]+Tabla202376[[#This Row],[DÍAS PRORROGA  2]]+Tabla202376[[#This Row],[DÍAS PRORROGA 3]]++Tabla202376[[#This Row],[DÍAS PRORROGA 4]]</f>
        <v>0</v>
      </c>
      <c r="BN155" s="25">
        <f>IF(Tabla202376[[#This Row],[NUMERO TOTAL DE ADICIONES]]="NO",0,Tabla202376[[#This Row],[VALOR ADICIÓN 1]]+Tabla202376[[#This Row],[VALOR ADICIÓN 2]]+Tabla202376[[#This Row],[VALOR ADICIÓN 3]]+Tabla202376[[#This Row],[VALOR ADICIÓN 4]])</f>
        <v>0</v>
      </c>
      <c r="BO155" s="12"/>
      <c r="BP155" s="22">
        <v>45893</v>
      </c>
      <c r="BQ155" s="20">
        <f>Tabla202376[[#This Row],[VALOR INICIAL DEL CONTRATO]]+Tabla202376[[#This Row],[VALOR ADICIÓN 1]]+Tabla202376[[#This Row],[VALOR ADICIÓN 2]]+Tabla202376[[#This Row],[VALOR ADICIÓN 3]]++Tabla202376[[#This Row],[VALOR ADICIÓN 4]]</f>
        <v>30600000</v>
      </c>
      <c r="BR15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5" s="26"/>
      <c r="BT155" s="12"/>
      <c r="BU155" s="41" t="s">
        <v>1804</v>
      </c>
      <c r="BV155" s="13" t="s">
        <v>1805</v>
      </c>
      <c r="BW155" s="13" t="s">
        <v>122</v>
      </c>
    </row>
    <row r="156" spans="1:75" ht="27.75" customHeight="1" x14ac:dyDescent="0.25">
      <c r="A156" s="12">
        <v>2025</v>
      </c>
      <c r="B156" s="12" t="s">
        <v>456</v>
      </c>
      <c r="C156" s="13" t="str">
        <f ca="1">IF(Tabla202376[[#This Row],[FECHA DE TERMINACIÓN FINAL]]-TODAY()&gt;=15,"VIGENTE",IF(Tabla202376[[#This Row],[FECHA DE TERMINACIÓN FINAL]]-TODAY()&lt;0,"FINALIZADO",IF(Tabla202376[[#This Row],[FECHA DE TERMINACIÓN FINAL]]-TODAY()&lt;=15,"PROXIMO A VENCER")))</f>
        <v>FINALIZADO</v>
      </c>
      <c r="D156" s="12">
        <v>130408</v>
      </c>
      <c r="E156" s="22">
        <v>45695</v>
      </c>
      <c r="F156" s="12" t="s">
        <v>1806</v>
      </c>
      <c r="G156" s="12" t="s">
        <v>1807</v>
      </c>
      <c r="H156" s="13" t="s">
        <v>1808</v>
      </c>
      <c r="I156" s="64" t="s">
        <v>1809</v>
      </c>
      <c r="J156" s="57">
        <v>80101600</v>
      </c>
      <c r="K156" s="57" t="s">
        <v>1810</v>
      </c>
      <c r="L156" s="57" t="s">
        <v>1811</v>
      </c>
      <c r="M156" s="12">
        <v>1172</v>
      </c>
      <c r="N156" s="22">
        <v>45706</v>
      </c>
      <c r="O156" s="12">
        <v>1179</v>
      </c>
      <c r="P156" s="22">
        <v>45712</v>
      </c>
      <c r="Q156" s="51" t="s">
        <v>80</v>
      </c>
      <c r="R156" s="13" t="s">
        <v>81</v>
      </c>
      <c r="S156" s="41" t="s">
        <v>98</v>
      </c>
      <c r="T156" s="13">
        <v>1</v>
      </c>
      <c r="U156" s="60" t="s">
        <v>1812</v>
      </c>
      <c r="V156" s="12" t="s">
        <v>83</v>
      </c>
      <c r="W156" s="68" t="s">
        <v>464</v>
      </c>
      <c r="X156" s="40" t="s">
        <v>90</v>
      </c>
      <c r="Y156" s="40">
        <v>1049611630</v>
      </c>
      <c r="Z156" s="41" t="s">
        <v>91</v>
      </c>
      <c r="AA156" s="68">
        <v>1022992140</v>
      </c>
      <c r="AB156" s="12" t="s">
        <v>87</v>
      </c>
      <c r="AC156" s="22">
        <v>45709</v>
      </c>
      <c r="AD156" s="29">
        <v>13860000</v>
      </c>
      <c r="AE156" s="22">
        <v>45712</v>
      </c>
      <c r="AF156" s="22">
        <v>45892</v>
      </c>
      <c r="AG156" s="12">
        <v>180</v>
      </c>
      <c r="AH156" s="12">
        <v>6</v>
      </c>
      <c r="AI156" s="29">
        <f>Tabla202376[[#This Row],[VALOR INICIAL DEL CONTRATO]] / Tabla202376[[#This Row],[PLAZO DE EJECUCIÓN MESES ]]</f>
        <v>2310000</v>
      </c>
      <c r="AJ156" s="12"/>
      <c r="AK156" s="12"/>
      <c r="AL156" s="12">
        <v>1</v>
      </c>
      <c r="AM156" s="12">
        <v>1</v>
      </c>
      <c r="AN156" s="12"/>
      <c r="AO156" s="31">
        <v>6930000</v>
      </c>
      <c r="AP156" s="12">
        <v>90</v>
      </c>
      <c r="AQ156" s="12">
        <v>1408</v>
      </c>
      <c r="AR156" s="22">
        <v>45863</v>
      </c>
      <c r="AS156" s="15">
        <v>1521</v>
      </c>
      <c r="AT156" s="18">
        <v>45869</v>
      </c>
      <c r="AU156" s="12"/>
      <c r="AV156" s="12"/>
      <c r="AW156" s="12"/>
      <c r="AX156" s="12"/>
      <c r="AY156" s="12"/>
      <c r="AZ156" s="12"/>
      <c r="BA156" s="12"/>
      <c r="BB156" s="12"/>
      <c r="BC156" s="12"/>
      <c r="BD156" s="12"/>
      <c r="BE156" s="12"/>
      <c r="BF156" s="12"/>
      <c r="BG156" s="12"/>
      <c r="BH156" s="12"/>
      <c r="BI156" s="12"/>
      <c r="BJ156" s="12"/>
      <c r="BK156" s="12"/>
      <c r="BL156" s="12"/>
      <c r="BM156" s="12">
        <f>Tabla202376[[#This Row],[DÍAS PRORROGA 1]]+Tabla202376[[#This Row],[DÍAS PRORROGA  2]]+Tabla202376[[#This Row],[DÍAS PRORROGA 3]]++Tabla202376[[#This Row],[DÍAS PRORROGA 4]]</f>
        <v>90</v>
      </c>
      <c r="BN156" s="25">
        <f>IF(Tabla202376[[#This Row],[NUMERO TOTAL DE ADICIONES]]="NO",0,Tabla202376[[#This Row],[VALOR ADICIÓN 1]]+Tabla202376[[#This Row],[VALOR ADICIÓN 2]]+Tabla202376[[#This Row],[VALOR ADICIÓN 3]]+Tabla202376[[#This Row],[VALOR ADICIÓN 4]])</f>
        <v>6930000</v>
      </c>
      <c r="BO156" s="12"/>
      <c r="BP156" s="22">
        <v>45984</v>
      </c>
      <c r="BQ156" s="20">
        <f>Tabla202376[[#This Row],[VALOR INICIAL DEL CONTRATO]]+Tabla202376[[#This Row],[VALOR ADICIÓN 1]]+Tabla202376[[#This Row],[VALOR ADICIÓN 2]]+Tabla202376[[#This Row],[VALOR ADICIÓN 3]]++Tabla202376[[#This Row],[VALOR ADICIÓN 4]]</f>
        <v>20790000</v>
      </c>
      <c r="BR15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6" s="26"/>
      <c r="BT156" s="41" t="s">
        <v>1813</v>
      </c>
      <c r="BU156" s="41" t="s">
        <v>1814</v>
      </c>
      <c r="BV156" s="13" t="s">
        <v>1815</v>
      </c>
      <c r="BW156" s="13" t="s">
        <v>99</v>
      </c>
    </row>
    <row r="157" spans="1:75" ht="27.75" customHeight="1" x14ac:dyDescent="0.2">
      <c r="A157" s="12">
        <v>2025</v>
      </c>
      <c r="B157" s="12" t="s">
        <v>456</v>
      </c>
      <c r="C157" s="13" t="str">
        <f ca="1">IF(Tabla202376[[#This Row],[FECHA DE TERMINACIÓN FINAL]]-TODAY()&gt;=15,"VIGENTE",IF(Tabla202376[[#This Row],[FECHA DE TERMINACIÓN FINAL]]-TODAY()&lt;0,"FINALIZADO",IF(Tabla202376[[#This Row],[FECHA DE TERMINACIÓN FINAL]]-TODAY()&lt;=15,"PROXIMO A VENCER")))</f>
        <v>FINALIZADO</v>
      </c>
      <c r="D157" s="12">
        <v>124884</v>
      </c>
      <c r="E157" s="22">
        <v>45645</v>
      </c>
      <c r="F157" s="40" t="s">
        <v>1481</v>
      </c>
      <c r="G157" s="12" t="s">
        <v>1816</v>
      </c>
      <c r="H157" s="13" t="s">
        <v>1817</v>
      </c>
      <c r="I157" s="61" t="s">
        <v>1484</v>
      </c>
      <c r="J157" s="51">
        <v>80101600</v>
      </c>
      <c r="K157" s="51" t="s">
        <v>1485</v>
      </c>
      <c r="L157" s="51" t="s">
        <v>1818</v>
      </c>
      <c r="M157" s="49">
        <v>1121</v>
      </c>
      <c r="N157" s="50">
        <v>45698</v>
      </c>
      <c r="O157" s="12">
        <v>1184</v>
      </c>
      <c r="P157" s="22">
        <v>45713</v>
      </c>
      <c r="Q157" s="51" t="s">
        <v>80</v>
      </c>
      <c r="R157" s="13" t="s">
        <v>81</v>
      </c>
      <c r="S157" s="41" t="s">
        <v>82</v>
      </c>
      <c r="T157" s="13">
        <v>1</v>
      </c>
      <c r="U157" s="60" t="s">
        <v>183</v>
      </c>
      <c r="V157" s="12" t="s">
        <v>83</v>
      </c>
      <c r="W157" s="41" t="s">
        <v>83</v>
      </c>
      <c r="X157" s="40" t="s">
        <v>184</v>
      </c>
      <c r="Y157" s="40">
        <v>1033820336</v>
      </c>
      <c r="Z157" s="51" t="s">
        <v>844</v>
      </c>
      <c r="AA157" s="52">
        <v>1018481546</v>
      </c>
      <c r="AB157" s="12" t="s">
        <v>87</v>
      </c>
      <c r="AC157" s="22">
        <v>45709</v>
      </c>
      <c r="AD157" s="29">
        <v>37800000</v>
      </c>
      <c r="AE157" s="22">
        <v>45714</v>
      </c>
      <c r="AF157" s="22">
        <v>45894</v>
      </c>
      <c r="AG157" s="12">
        <v>180</v>
      </c>
      <c r="AH157" s="12">
        <v>6</v>
      </c>
      <c r="AI157" s="29">
        <f>Tabla202376[[#This Row],[VALOR INICIAL DEL CONTRATO]] / Tabla202376[[#This Row],[PLAZO DE EJECUCIÓN MESES ]]</f>
        <v>6300000</v>
      </c>
      <c r="AJ157" s="12"/>
      <c r="AK157" s="12"/>
      <c r="AL157" s="12">
        <v>1</v>
      </c>
      <c r="AM157" s="12">
        <v>1</v>
      </c>
      <c r="AN157" s="12"/>
      <c r="AO157" s="31">
        <v>18900000</v>
      </c>
      <c r="AP157" s="12">
        <v>90</v>
      </c>
      <c r="AQ157" s="12">
        <v>1558</v>
      </c>
      <c r="AR157" s="22">
        <v>45882</v>
      </c>
      <c r="AS157" s="12">
        <v>1620</v>
      </c>
      <c r="AT157" s="22">
        <v>45890</v>
      </c>
      <c r="AU157" s="12"/>
      <c r="AV157" s="12"/>
      <c r="AW157" s="12"/>
      <c r="AX157" s="12"/>
      <c r="AY157" s="12"/>
      <c r="AZ157" s="12"/>
      <c r="BA157" s="12"/>
      <c r="BB157" s="12"/>
      <c r="BC157" s="12"/>
      <c r="BD157" s="12"/>
      <c r="BE157" s="12"/>
      <c r="BF157" s="12"/>
      <c r="BG157" s="12"/>
      <c r="BH157" s="12"/>
      <c r="BI157" s="12"/>
      <c r="BJ157" s="12"/>
      <c r="BK157" s="12"/>
      <c r="BL157" s="12"/>
      <c r="BM157" s="12">
        <f>Tabla202376[[#This Row],[DÍAS PRORROGA 1]]+Tabla202376[[#This Row],[DÍAS PRORROGA  2]]+Tabla202376[[#This Row],[DÍAS PRORROGA 3]]++Tabla202376[[#This Row],[DÍAS PRORROGA 4]]</f>
        <v>90</v>
      </c>
      <c r="BN157" s="25">
        <f>IF(Tabla202376[[#This Row],[NUMERO TOTAL DE ADICIONES]]="NO",0,Tabla202376[[#This Row],[VALOR ADICIÓN 1]]+Tabla202376[[#This Row],[VALOR ADICIÓN 2]]+Tabla202376[[#This Row],[VALOR ADICIÓN 3]]+Tabla202376[[#This Row],[VALOR ADICIÓN 4]])</f>
        <v>18900000</v>
      </c>
      <c r="BO157" s="12"/>
      <c r="BP157" s="22">
        <v>45986</v>
      </c>
      <c r="BQ157" s="20">
        <f>Tabla202376[[#This Row],[VALOR INICIAL DEL CONTRATO]]+Tabla202376[[#This Row],[VALOR ADICIÓN 1]]+Tabla202376[[#This Row],[VALOR ADICIÓN 2]]+Tabla202376[[#This Row],[VALOR ADICIÓN 3]]++Tabla202376[[#This Row],[VALOR ADICIÓN 4]]</f>
        <v>56700000</v>
      </c>
      <c r="BR15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7" s="26"/>
      <c r="BT157" s="13" t="s">
        <v>1819</v>
      </c>
      <c r="BU157" s="41" t="s">
        <v>1488</v>
      </c>
      <c r="BV157" s="41" t="s">
        <v>1489</v>
      </c>
      <c r="BW157" s="41" t="s">
        <v>683</v>
      </c>
    </row>
    <row r="158" spans="1:75" ht="27.75" customHeight="1" x14ac:dyDescent="0.2">
      <c r="A158" s="12">
        <v>2025</v>
      </c>
      <c r="B158" s="12" t="s">
        <v>456</v>
      </c>
      <c r="C158" s="13" t="str">
        <f ca="1">IF(Tabla202376[[#This Row],[FECHA DE TERMINACIÓN FINAL]]-TODAY()&gt;=15,"VIGENTE",IF(Tabla202376[[#This Row],[FECHA DE TERMINACIÓN FINAL]]-TODAY()&lt;0,"FINALIZADO",IF(Tabla202376[[#This Row],[FECHA DE TERMINACIÓN FINAL]]-TODAY()&lt;=15,"PROXIMO A VENCER")))</f>
        <v>FINALIZADO</v>
      </c>
      <c r="D158" s="12">
        <v>125187</v>
      </c>
      <c r="E158" s="22">
        <v>45646</v>
      </c>
      <c r="F158" s="40" t="s">
        <v>1219</v>
      </c>
      <c r="G158" s="12" t="s">
        <v>1820</v>
      </c>
      <c r="H158" s="13" t="s">
        <v>1821</v>
      </c>
      <c r="I158" s="71" t="s">
        <v>1221</v>
      </c>
      <c r="J158" s="51">
        <v>80101600</v>
      </c>
      <c r="K158" s="51" t="s">
        <v>1222</v>
      </c>
      <c r="L158" s="51" t="s">
        <v>1822</v>
      </c>
      <c r="M158" s="49">
        <v>1098</v>
      </c>
      <c r="N158" s="50">
        <v>45694</v>
      </c>
      <c r="O158" s="12">
        <v>1183</v>
      </c>
      <c r="P158" s="22">
        <v>45713</v>
      </c>
      <c r="Q158" s="51" t="s">
        <v>80</v>
      </c>
      <c r="R158" s="13" t="s">
        <v>81</v>
      </c>
      <c r="S158" s="41" t="s">
        <v>82</v>
      </c>
      <c r="T158" s="13">
        <v>1</v>
      </c>
      <c r="U158" s="60" t="s">
        <v>1224</v>
      </c>
      <c r="V158" s="12" t="s">
        <v>83</v>
      </c>
      <c r="W158" s="12" t="s">
        <v>464</v>
      </c>
      <c r="X158" s="12" t="s">
        <v>403</v>
      </c>
      <c r="Y158" s="40">
        <v>79515089</v>
      </c>
      <c r="Z158" s="38" t="s">
        <v>86</v>
      </c>
      <c r="AA158" s="38">
        <v>1015415370</v>
      </c>
      <c r="AB158" s="12" t="s">
        <v>87</v>
      </c>
      <c r="AC158" s="22">
        <v>45712</v>
      </c>
      <c r="AD158" s="29">
        <v>39600000</v>
      </c>
      <c r="AE158" s="22">
        <v>45719</v>
      </c>
      <c r="AF158" s="22">
        <v>45902</v>
      </c>
      <c r="AG158" s="12">
        <v>180</v>
      </c>
      <c r="AH158" s="12">
        <v>6</v>
      </c>
      <c r="AI158" s="29">
        <f>Tabla202376[[#This Row],[VALOR INICIAL DEL CONTRATO]] / Tabla202376[[#This Row],[PLAZO DE EJECUCIÓN MESES ]]</f>
        <v>6600000</v>
      </c>
      <c r="AJ158" s="12"/>
      <c r="AK158" s="12"/>
      <c r="AL158" s="12"/>
      <c r="AM158" s="12"/>
      <c r="AN158" s="12"/>
      <c r="AO158" s="31"/>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f>Tabla202376[[#This Row],[DÍAS PRORROGA 1]]+Tabla202376[[#This Row],[DÍAS PRORROGA  2]]+Tabla202376[[#This Row],[DÍAS PRORROGA 3]]++Tabla202376[[#This Row],[DÍAS PRORROGA 4]]</f>
        <v>0</v>
      </c>
      <c r="BN158" s="25">
        <f>IF(Tabla202376[[#This Row],[NUMERO TOTAL DE ADICIONES]]="NO",0,Tabla202376[[#This Row],[VALOR ADICIÓN 1]]+Tabla202376[[#This Row],[VALOR ADICIÓN 2]]+Tabla202376[[#This Row],[VALOR ADICIÓN 3]]+Tabla202376[[#This Row],[VALOR ADICIÓN 4]])</f>
        <v>0</v>
      </c>
      <c r="BO158" s="12"/>
      <c r="BP158" s="22">
        <v>45902</v>
      </c>
      <c r="BQ158" s="20">
        <f>Tabla202376[[#This Row],[VALOR INICIAL DEL CONTRATO]]+Tabla202376[[#This Row],[VALOR ADICIÓN 1]]+Tabla202376[[#This Row],[VALOR ADICIÓN 2]]+Tabla202376[[#This Row],[VALOR ADICIÓN 3]]++Tabla202376[[#This Row],[VALOR ADICIÓN 4]]</f>
        <v>39600000</v>
      </c>
      <c r="BR15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8" s="26"/>
      <c r="BT158" s="12"/>
      <c r="BU158" s="60" t="s">
        <v>1226</v>
      </c>
      <c r="BV158" s="60" t="s">
        <v>1227</v>
      </c>
      <c r="BW158" s="60" t="s">
        <v>88</v>
      </c>
    </row>
    <row r="159" spans="1:75" ht="27.75" customHeight="1" x14ac:dyDescent="0.2">
      <c r="A159" s="12">
        <v>2025</v>
      </c>
      <c r="B159" s="12" t="s">
        <v>456</v>
      </c>
      <c r="C159" s="13" t="str">
        <f ca="1">IF(Tabla202376[[#This Row],[FECHA DE TERMINACIÓN FINAL]]-TODAY()&gt;=15,"VIGENTE",IF(Tabla202376[[#This Row],[FECHA DE TERMINACIÓN FINAL]]-TODAY()&lt;0,"FINALIZADO",IF(Tabla202376[[#This Row],[FECHA DE TERMINACIÓN FINAL]]-TODAY()&lt;=15,"PROXIMO A VENCER")))</f>
        <v>FINALIZADO</v>
      </c>
      <c r="D159" s="12">
        <v>125031</v>
      </c>
      <c r="E159" s="22">
        <v>45646</v>
      </c>
      <c r="F159" s="12" t="s">
        <v>1823</v>
      </c>
      <c r="G159" s="12" t="s">
        <v>1824</v>
      </c>
      <c r="H159" s="41" t="s">
        <v>329</v>
      </c>
      <c r="I159" s="71" t="s">
        <v>1825</v>
      </c>
      <c r="J159" s="51">
        <v>80101600</v>
      </c>
      <c r="K159" s="51" t="s">
        <v>1826</v>
      </c>
      <c r="L159" s="51" t="s">
        <v>1827</v>
      </c>
      <c r="M159" s="12">
        <v>1169</v>
      </c>
      <c r="N159" s="22">
        <v>45706</v>
      </c>
      <c r="O159" s="12">
        <v>1186</v>
      </c>
      <c r="P159" s="22">
        <v>45713</v>
      </c>
      <c r="Q159" s="51" t="s">
        <v>80</v>
      </c>
      <c r="R159" s="13" t="s">
        <v>81</v>
      </c>
      <c r="S159" s="41" t="s">
        <v>98</v>
      </c>
      <c r="T159" s="13">
        <v>1</v>
      </c>
      <c r="U159" s="60" t="s">
        <v>1828</v>
      </c>
      <c r="V159" s="12" t="s">
        <v>83</v>
      </c>
      <c r="W159" s="12" t="s">
        <v>83</v>
      </c>
      <c r="X159" s="12" t="s">
        <v>281</v>
      </c>
      <c r="Y159" s="25">
        <v>1030521003</v>
      </c>
      <c r="Z159" s="51" t="s">
        <v>438</v>
      </c>
      <c r="AA159" s="52">
        <v>52159153</v>
      </c>
      <c r="AB159" s="12" t="s">
        <v>87</v>
      </c>
      <c r="AC159" s="22">
        <v>45712</v>
      </c>
      <c r="AD159" s="29">
        <v>18150000</v>
      </c>
      <c r="AE159" s="22">
        <v>45714</v>
      </c>
      <c r="AF159" s="22">
        <v>45894</v>
      </c>
      <c r="AG159" s="12">
        <v>180</v>
      </c>
      <c r="AH159" s="12">
        <v>6</v>
      </c>
      <c r="AI159" s="29">
        <f>Tabla202376[[#This Row],[VALOR INICIAL DEL CONTRATO]] / Tabla202376[[#This Row],[PLAZO DE EJECUCIÓN MESES ]]</f>
        <v>3025000</v>
      </c>
      <c r="AJ159" s="12"/>
      <c r="AK159" s="12"/>
      <c r="AL159" s="12">
        <v>1</v>
      </c>
      <c r="AM159" s="12">
        <v>1</v>
      </c>
      <c r="AN159" s="12"/>
      <c r="AO159" s="31">
        <v>9075000</v>
      </c>
      <c r="AP159" s="12">
        <v>90</v>
      </c>
      <c r="AQ159" s="12">
        <v>1452</v>
      </c>
      <c r="AR159" s="22">
        <v>45868</v>
      </c>
      <c r="AS159" s="12">
        <v>1559</v>
      </c>
      <c r="AT159" s="22">
        <v>45881</v>
      </c>
      <c r="AU159" s="12"/>
      <c r="AV159" s="12"/>
      <c r="AW159" s="12"/>
      <c r="AX159" s="12"/>
      <c r="AY159" s="12"/>
      <c r="AZ159" s="12"/>
      <c r="BA159" s="12"/>
      <c r="BB159" s="12"/>
      <c r="BC159" s="12"/>
      <c r="BD159" s="12"/>
      <c r="BE159" s="12"/>
      <c r="BF159" s="12"/>
      <c r="BG159" s="12"/>
      <c r="BH159" s="12"/>
      <c r="BI159" s="12"/>
      <c r="BJ159" s="12"/>
      <c r="BK159" s="12"/>
      <c r="BL159" s="12"/>
      <c r="BM159" s="12">
        <f>Tabla202376[[#This Row],[DÍAS PRORROGA 1]]+Tabla202376[[#This Row],[DÍAS PRORROGA  2]]+Tabla202376[[#This Row],[DÍAS PRORROGA 3]]++Tabla202376[[#This Row],[DÍAS PRORROGA 4]]</f>
        <v>90</v>
      </c>
      <c r="BN159" s="25">
        <f>IF(Tabla202376[[#This Row],[NUMERO TOTAL DE ADICIONES]]="NO",0,Tabla202376[[#This Row],[VALOR ADICIÓN 1]]+Tabla202376[[#This Row],[VALOR ADICIÓN 2]]+Tabla202376[[#This Row],[VALOR ADICIÓN 3]]+Tabla202376[[#This Row],[VALOR ADICIÓN 4]])</f>
        <v>9075000</v>
      </c>
      <c r="BO159" s="12"/>
      <c r="BP159" s="22">
        <v>45986</v>
      </c>
      <c r="BQ159" s="20">
        <f>Tabla202376[[#This Row],[VALOR INICIAL DEL CONTRATO]]+Tabla202376[[#This Row],[VALOR ADICIÓN 1]]+Tabla202376[[#This Row],[VALOR ADICIÓN 2]]+Tabla202376[[#This Row],[VALOR ADICIÓN 3]]++Tabla202376[[#This Row],[VALOR ADICIÓN 4]]</f>
        <v>27225000</v>
      </c>
      <c r="BR15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59" s="26"/>
      <c r="BT159" s="60" t="s">
        <v>1829</v>
      </c>
      <c r="BU159" s="60" t="s">
        <v>1830</v>
      </c>
      <c r="BV159" s="60" t="s">
        <v>1831</v>
      </c>
      <c r="BW159" s="13" t="s">
        <v>148</v>
      </c>
    </row>
    <row r="160" spans="1:75" ht="27.75" customHeight="1" x14ac:dyDescent="0.2">
      <c r="A160" s="12">
        <v>2025</v>
      </c>
      <c r="B160" s="12" t="s">
        <v>456</v>
      </c>
      <c r="C160" s="13" t="str">
        <f ca="1">IF(Tabla202376[[#This Row],[FECHA DE TERMINACIÓN FINAL]]-TODAY()&gt;=15,"VIGENTE",IF(Tabla202376[[#This Row],[FECHA DE TERMINACIÓN FINAL]]-TODAY()&lt;0,"FINALIZADO",IF(Tabla202376[[#This Row],[FECHA DE TERMINACIÓN FINAL]]-TODAY()&lt;=15,"PROXIMO A VENCER")))</f>
        <v>FINALIZADO</v>
      </c>
      <c r="D160" s="12">
        <v>124883</v>
      </c>
      <c r="E160" s="22">
        <v>45645</v>
      </c>
      <c r="F160" s="12" t="s">
        <v>1832</v>
      </c>
      <c r="G160" s="12" t="s">
        <v>1833</v>
      </c>
      <c r="H160" s="13" t="s">
        <v>1834</v>
      </c>
      <c r="I160" s="71" t="s">
        <v>1835</v>
      </c>
      <c r="J160" s="57">
        <v>80101600</v>
      </c>
      <c r="K160" s="57" t="s">
        <v>1836</v>
      </c>
      <c r="L160" s="57" t="s">
        <v>1837</v>
      </c>
      <c r="M160" s="12">
        <v>1116</v>
      </c>
      <c r="N160" s="22">
        <v>45698</v>
      </c>
      <c r="O160" s="12">
        <v>1185</v>
      </c>
      <c r="P160" s="22">
        <v>45713</v>
      </c>
      <c r="Q160" s="51" t="s">
        <v>80</v>
      </c>
      <c r="R160" s="13" t="s">
        <v>81</v>
      </c>
      <c r="S160" s="41" t="s">
        <v>82</v>
      </c>
      <c r="T160" s="13">
        <v>1</v>
      </c>
      <c r="U160" s="13" t="s">
        <v>1838</v>
      </c>
      <c r="V160" s="12" t="s">
        <v>83</v>
      </c>
      <c r="W160" s="12" t="s">
        <v>464</v>
      </c>
      <c r="X160" s="12" t="s">
        <v>184</v>
      </c>
      <c r="Y160" s="25">
        <v>1032487095</v>
      </c>
      <c r="Z160" s="14" t="s">
        <v>844</v>
      </c>
      <c r="AA160" s="14">
        <v>1018481546</v>
      </c>
      <c r="AB160" s="12" t="s">
        <v>87</v>
      </c>
      <c r="AC160" s="22">
        <v>45712</v>
      </c>
      <c r="AD160" s="29">
        <v>37800000</v>
      </c>
      <c r="AE160" s="22">
        <v>45714</v>
      </c>
      <c r="AF160" s="22">
        <v>45894</v>
      </c>
      <c r="AG160" s="12">
        <v>180</v>
      </c>
      <c r="AH160" s="12">
        <v>6</v>
      </c>
      <c r="AI160" s="29">
        <f>Tabla202376[[#This Row],[VALOR INICIAL DEL CONTRATO]] / Tabla202376[[#This Row],[PLAZO DE EJECUCIÓN MESES ]]</f>
        <v>6300000</v>
      </c>
      <c r="AJ160" s="12"/>
      <c r="AK160" s="12"/>
      <c r="AL160" s="12"/>
      <c r="AM160" s="12"/>
      <c r="AN160" s="12"/>
      <c r="AO160" s="31"/>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f>Tabla202376[[#This Row],[DÍAS PRORROGA 1]]+Tabla202376[[#This Row],[DÍAS PRORROGA  2]]+Tabla202376[[#This Row],[DÍAS PRORROGA 3]]++Tabla202376[[#This Row],[DÍAS PRORROGA 4]]</f>
        <v>0</v>
      </c>
      <c r="BN160" s="25">
        <f>IF(Tabla202376[[#This Row],[NUMERO TOTAL DE ADICIONES]]="NO",0,Tabla202376[[#This Row],[VALOR ADICIÓN 1]]+Tabla202376[[#This Row],[VALOR ADICIÓN 2]]+Tabla202376[[#This Row],[VALOR ADICIÓN 3]]+Tabla202376[[#This Row],[VALOR ADICIÓN 4]])</f>
        <v>0</v>
      </c>
      <c r="BO160" s="12"/>
      <c r="BP160" s="22">
        <v>45894</v>
      </c>
      <c r="BQ160" s="20">
        <f>Tabla202376[[#This Row],[VALOR INICIAL DEL CONTRATO]]+Tabla202376[[#This Row],[VALOR ADICIÓN 1]]+Tabla202376[[#This Row],[VALOR ADICIÓN 2]]+Tabla202376[[#This Row],[VALOR ADICIÓN 3]]++Tabla202376[[#This Row],[VALOR ADICIÓN 4]]</f>
        <v>37800000</v>
      </c>
      <c r="BR16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0" s="26"/>
      <c r="BT160" s="12"/>
      <c r="BU160" s="60" t="s">
        <v>1839</v>
      </c>
      <c r="BV160" s="60" t="s">
        <v>1840</v>
      </c>
      <c r="BW160" s="13" t="s">
        <v>99</v>
      </c>
    </row>
    <row r="161" spans="1:75" ht="27.75" customHeight="1" x14ac:dyDescent="0.2">
      <c r="A161" s="12">
        <v>2025</v>
      </c>
      <c r="B161" s="12" t="s">
        <v>456</v>
      </c>
      <c r="C161" s="13" t="str">
        <f ca="1">IF(Tabla202376[[#This Row],[FECHA DE TERMINACIÓN FINAL]]-TODAY()&gt;=15,"VIGENTE",IF(Tabla202376[[#This Row],[FECHA DE TERMINACIÓN FINAL]]-TODAY()&lt;0,"FINALIZADO",IF(Tabla202376[[#This Row],[FECHA DE TERMINACIÓN FINAL]]-TODAY()&lt;=15,"PROXIMO A VENCER")))</f>
        <v>FINALIZADO</v>
      </c>
      <c r="D161" s="12">
        <v>127539</v>
      </c>
      <c r="E161" s="22">
        <v>45670</v>
      </c>
      <c r="F161" s="40" t="s">
        <v>1367</v>
      </c>
      <c r="G161" s="12" t="s">
        <v>1841</v>
      </c>
      <c r="H161" s="41" t="s">
        <v>289</v>
      </c>
      <c r="I161" s="59" t="s">
        <v>1369</v>
      </c>
      <c r="J161" s="51">
        <v>80101600</v>
      </c>
      <c r="K161" s="51" t="s">
        <v>1370</v>
      </c>
      <c r="L161" s="51" t="s">
        <v>1842</v>
      </c>
      <c r="M161" s="49">
        <v>1101</v>
      </c>
      <c r="N161" s="50">
        <v>45694</v>
      </c>
      <c r="O161" s="12">
        <v>1187</v>
      </c>
      <c r="P161" s="22">
        <v>45713</v>
      </c>
      <c r="Q161" s="51" t="s">
        <v>104</v>
      </c>
      <c r="R161" s="13" t="s">
        <v>81</v>
      </c>
      <c r="S161" s="41" t="s">
        <v>82</v>
      </c>
      <c r="T161" s="13">
        <v>1</v>
      </c>
      <c r="U161" s="51" t="s">
        <v>1372</v>
      </c>
      <c r="V161" s="12" t="s">
        <v>83</v>
      </c>
      <c r="W161" s="12" t="s">
        <v>83</v>
      </c>
      <c r="X161" s="13" t="s">
        <v>106</v>
      </c>
      <c r="Y161" s="12">
        <v>3128728</v>
      </c>
      <c r="Z161" s="38" t="s">
        <v>920</v>
      </c>
      <c r="AA161" s="38">
        <v>1018481815</v>
      </c>
      <c r="AB161" s="12" t="s">
        <v>87</v>
      </c>
      <c r="AC161" s="22">
        <v>45712</v>
      </c>
      <c r="AD161" s="29">
        <v>30240000</v>
      </c>
      <c r="AE161" s="22">
        <v>45713</v>
      </c>
      <c r="AF161" s="22">
        <v>45893</v>
      </c>
      <c r="AG161" s="12">
        <v>180</v>
      </c>
      <c r="AH161" s="12">
        <v>6</v>
      </c>
      <c r="AI161" s="29">
        <f>Tabla202376[[#This Row],[VALOR INICIAL DEL CONTRATO]] / Tabla202376[[#This Row],[PLAZO DE EJECUCIÓN MESES ]]</f>
        <v>5040000</v>
      </c>
      <c r="AJ161" s="12"/>
      <c r="AK161" s="12"/>
      <c r="AL161" s="12">
        <v>1</v>
      </c>
      <c r="AM161" s="12">
        <v>1</v>
      </c>
      <c r="AN161" s="12"/>
      <c r="AO161" s="31">
        <v>15120000</v>
      </c>
      <c r="AP161" s="12">
        <v>90</v>
      </c>
      <c r="AQ161" s="12">
        <v>1340</v>
      </c>
      <c r="AR161" s="22">
        <v>45861</v>
      </c>
      <c r="AS161" s="15">
        <v>1484</v>
      </c>
      <c r="AT161" s="18">
        <v>45868</v>
      </c>
      <c r="AU161" s="12"/>
      <c r="AV161" s="12"/>
      <c r="AW161" s="12"/>
      <c r="AX161" s="12"/>
      <c r="AY161" s="12"/>
      <c r="AZ161" s="12"/>
      <c r="BA161" s="12"/>
      <c r="BB161" s="12"/>
      <c r="BC161" s="12"/>
      <c r="BD161" s="12"/>
      <c r="BE161" s="12"/>
      <c r="BF161" s="12"/>
      <c r="BG161" s="12"/>
      <c r="BH161" s="12"/>
      <c r="BI161" s="12"/>
      <c r="BJ161" s="12"/>
      <c r="BK161" s="12"/>
      <c r="BL161" s="12"/>
      <c r="BM161" s="12">
        <f>Tabla202376[[#This Row],[DÍAS PRORROGA 1]]+Tabla202376[[#This Row],[DÍAS PRORROGA  2]]+Tabla202376[[#This Row],[DÍAS PRORROGA 3]]++Tabla202376[[#This Row],[DÍAS PRORROGA 4]]</f>
        <v>90</v>
      </c>
      <c r="BN161" s="25">
        <f>IF(Tabla202376[[#This Row],[NUMERO TOTAL DE ADICIONES]]="NO",0,Tabla202376[[#This Row],[VALOR ADICIÓN 1]]+Tabla202376[[#This Row],[VALOR ADICIÓN 2]]+Tabla202376[[#This Row],[VALOR ADICIÓN 3]]+Tabla202376[[#This Row],[VALOR ADICIÓN 4]])</f>
        <v>15120000</v>
      </c>
      <c r="BO161" s="12"/>
      <c r="BP161" s="22">
        <v>45985</v>
      </c>
      <c r="BQ161" s="20">
        <f>Tabla202376[[#This Row],[VALOR INICIAL DEL CONTRATO]]+Tabla202376[[#This Row],[VALOR ADICIÓN 1]]+Tabla202376[[#This Row],[VALOR ADICIÓN 2]]+Tabla202376[[#This Row],[VALOR ADICIÓN 3]]++Tabla202376[[#This Row],[VALOR ADICIÓN 4]]</f>
        <v>45360000</v>
      </c>
      <c r="BR16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1" s="26"/>
      <c r="BT161" s="51" t="s">
        <v>1843</v>
      </c>
      <c r="BU161" s="51" t="s">
        <v>1374</v>
      </c>
      <c r="BV161" s="51" t="s">
        <v>1375</v>
      </c>
      <c r="BW161" s="51" t="s">
        <v>122</v>
      </c>
    </row>
    <row r="162" spans="1:75" ht="27.75" customHeight="1" x14ac:dyDescent="0.2">
      <c r="A162" s="12">
        <v>2025</v>
      </c>
      <c r="B162" s="12" t="s">
        <v>456</v>
      </c>
      <c r="C162" s="13" t="str">
        <f ca="1">IF(Tabla202376[[#This Row],[FECHA DE TERMINACIÓN FINAL]]-TODAY()&gt;=15,"VIGENTE",IF(Tabla202376[[#This Row],[FECHA DE TERMINACIÓN FINAL]]-TODAY()&lt;0,"FINALIZADO",IF(Tabla202376[[#This Row],[FECHA DE TERMINACIÓN FINAL]]-TODAY()&lt;=15,"PROXIMO A VENCER")))</f>
        <v>FINALIZADO</v>
      </c>
      <c r="D162" s="12">
        <v>127515</v>
      </c>
      <c r="E162" s="22">
        <v>45670</v>
      </c>
      <c r="F162" s="12" t="s">
        <v>1844</v>
      </c>
      <c r="G162" s="12" t="s">
        <v>1845</v>
      </c>
      <c r="H162" s="41" t="s">
        <v>1846</v>
      </c>
      <c r="I162" s="59" t="s">
        <v>1847</v>
      </c>
      <c r="J162" s="57">
        <v>80111600</v>
      </c>
      <c r="K162" s="57" t="s">
        <v>1848</v>
      </c>
      <c r="L162" s="57" t="s">
        <v>1849</v>
      </c>
      <c r="M162" s="12">
        <v>1100</v>
      </c>
      <c r="N162" s="50">
        <v>45694</v>
      </c>
      <c r="O162" s="12">
        <v>1189</v>
      </c>
      <c r="P162" s="22">
        <v>45713</v>
      </c>
      <c r="Q162" s="13" t="s">
        <v>80</v>
      </c>
      <c r="R162" s="13" t="s">
        <v>81</v>
      </c>
      <c r="S162" s="41" t="s">
        <v>82</v>
      </c>
      <c r="T162" s="13">
        <v>1</v>
      </c>
      <c r="U162" s="41" t="s">
        <v>1850</v>
      </c>
      <c r="V162" s="12" t="s">
        <v>83</v>
      </c>
      <c r="W162" s="12" t="s">
        <v>464</v>
      </c>
      <c r="X162" s="12" t="s">
        <v>439</v>
      </c>
      <c r="Y162" s="12">
        <v>51688411</v>
      </c>
      <c r="Z162" s="51" t="s">
        <v>516</v>
      </c>
      <c r="AA162" s="51">
        <v>79466372</v>
      </c>
      <c r="AB162" s="12" t="s">
        <v>87</v>
      </c>
      <c r="AC162" s="22">
        <v>45712</v>
      </c>
      <c r="AD162" s="29">
        <v>34560000</v>
      </c>
      <c r="AE162" s="22">
        <v>45713</v>
      </c>
      <c r="AF162" s="22">
        <v>45893</v>
      </c>
      <c r="AG162" s="12">
        <v>180</v>
      </c>
      <c r="AH162" s="12">
        <v>6</v>
      </c>
      <c r="AI162" s="29">
        <f>Tabla202376[[#This Row],[VALOR INICIAL DEL CONTRATO]] / Tabla202376[[#This Row],[PLAZO DE EJECUCIÓN MESES ]]</f>
        <v>5760000</v>
      </c>
      <c r="AJ162" s="12"/>
      <c r="AK162" s="12"/>
      <c r="AL162" s="12">
        <v>1</v>
      </c>
      <c r="AM162" s="12">
        <v>1</v>
      </c>
      <c r="AN162" s="12"/>
      <c r="AO162" s="31">
        <v>17280000</v>
      </c>
      <c r="AP162" s="12">
        <v>90</v>
      </c>
      <c r="AQ162" s="12">
        <v>1341</v>
      </c>
      <c r="AR162" s="22">
        <v>45861</v>
      </c>
      <c r="AS162" s="15">
        <v>1479</v>
      </c>
      <c r="AT162" s="18">
        <v>45868</v>
      </c>
      <c r="AU162" s="12"/>
      <c r="AV162" s="12"/>
      <c r="AW162" s="12"/>
      <c r="AX162" s="12"/>
      <c r="AY162" s="12"/>
      <c r="AZ162" s="12"/>
      <c r="BA162" s="12"/>
      <c r="BB162" s="12"/>
      <c r="BC162" s="12"/>
      <c r="BD162" s="12"/>
      <c r="BE162" s="12"/>
      <c r="BF162" s="12"/>
      <c r="BG162" s="12"/>
      <c r="BH162" s="12"/>
      <c r="BI162" s="12"/>
      <c r="BJ162" s="12"/>
      <c r="BK162" s="12"/>
      <c r="BL162" s="12"/>
      <c r="BM162" s="12">
        <f>Tabla202376[[#This Row],[DÍAS PRORROGA 1]]+Tabla202376[[#This Row],[DÍAS PRORROGA  2]]+Tabla202376[[#This Row],[DÍAS PRORROGA 3]]++Tabla202376[[#This Row],[DÍAS PRORROGA 4]]</f>
        <v>90</v>
      </c>
      <c r="BN162" s="25">
        <f>IF(Tabla202376[[#This Row],[NUMERO TOTAL DE ADICIONES]]="NO",0,Tabla202376[[#This Row],[VALOR ADICIÓN 1]]+Tabla202376[[#This Row],[VALOR ADICIÓN 2]]+Tabla202376[[#This Row],[VALOR ADICIÓN 3]]+Tabla202376[[#This Row],[VALOR ADICIÓN 4]])</f>
        <v>17280000</v>
      </c>
      <c r="BO162" s="12"/>
      <c r="BP162" s="22">
        <v>45985</v>
      </c>
      <c r="BQ162" s="20">
        <f>Tabla202376[[#This Row],[VALOR INICIAL DEL CONTRATO]]+Tabla202376[[#This Row],[VALOR ADICIÓN 1]]+Tabla202376[[#This Row],[VALOR ADICIÓN 2]]+Tabla202376[[#This Row],[VALOR ADICIÓN 3]]++Tabla202376[[#This Row],[VALOR ADICIÓN 4]]</f>
        <v>51840000</v>
      </c>
      <c r="BR16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2" s="26"/>
      <c r="BT162" s="41" t="s">
        <v>1851</v>
      </c>
      <c r="BU162" s="41" t="s">
        <v>1852</v>
      </c>
      <c r="BV162" s="41" t="s">
        <v>1853</v>
      </c>
      <c r="BW162" s="38" t="s">
        <v>99</v>
      </c>
    </row>
    <row r="163" spans="1:75" ht="27.75" customHeight="1" x14ac:dyDescent="0.2">
      <c r="A163" s="12">
        <v>2025</v>
      </c>
      <c r="B163" s="12" t="s">
        <v>456</v>
      </c>
      <c r="C163" s="13" t="str">
        <f ca="1">IF(Tabla202376[[#This Row],[FECHA DE TERMINACIÓN FINAL]]-TODAY()&gt;=15,"VIGENTE",IF(Tabla202376[[#This Row],[FECHA DE TERMINACIÓN FINAL]]-TODAY()&lt;0,"FINALIZADO",IF(Tabla202376[[#This Row],[FECHA DE TERMINACIÓN FINAL]]-TODAY()&lt;=15,"PROXIMO A VENCER")))</f>
        <v>FINALIZADO</v>
      </c>
      <c r="D163" s="12">
        <v>126303</v>
      </c>
      <c r="E163" s="22">
        <v>45656</v>
      </c>
      <c r="F163" s="40" t="s">
        <v>1447</v>
      </c>
      <c r="G163" s="40" t="s">
        <v>1854</v>
      </c>
      <c r="H163" s="41" t="s">
        <v>230</v>
      </c>
      <c r="I163" s="71" t="s">
        <v>1449</v>
      </c>
      <c r="J163" s="57">
        <v>80101600</v>
      </c>
      <c r="K163" s="57" t="s">
        <v>1450</v>
      </c>
      <c r="L163" s="57" t="s">
        <v>1855</v>
      </c>
      <c r="M163" s="39">
        <v>1018</v>
      </c>
      <c r="N163" s="43">
        <v>45684</v>
      </c>
      <c r="O163" s="12">
        <v>1193</v>
      </c>
      <c r="P163" s="22">
        <v>45713</v>
      </c>
      <c r="Q163" s="13" t="s">
        <v>166</v>
      </c>
      <c r="R163" s="13" t="s">
        <v>81</v>
      </c>
      <c r="S163" s="41" t="s">
        <v>98</v>
      </c>
      <c r="T163" s="13">
        <v>1</v>
      </c>
      <c r="U163" s="41" t="s">
        <v>1452</v>
      </c>
      <c r="V163" s="12" t="s">
        <v>83</v>
      </c>
      <c r="W163" s="68" t="s">
        <v>83</v>
      </c>
      <c r="X163" s="41" t="s">
        <v>795</v>
      </c>
      <c r="Y163" s="101">
        <v>1032656231</v>
      </c>
      <c r="Z163" s="38" t="s">
        <v>168</v>
      </c>
      <c r="AA163" s="38">
        <v>1018418402</v>
      </c>
      <c r="AB163" s="12" t="s">
        <v>87</v>
      </c>
      <c r="AC163" s="22">
        <v>45712</v>
      </c>
      <c r="AD163" s="29">
        <v>19320000</v>
      </c>
      <c r="AE163" s="22">
        <v>45714</v>
      </c>
      <c r="AF163" s="22">
        <v>45955</v>
      </c>
      <c r="AG163" s="12">
        <v>240</v>
      </c>
      <c r="AH163" s="12">
        <v>8</v>
      </c>
      <c r="AI163" s="29">
        <f>Tabla202376[[#This Row],[VALOR INICIAL DEL CONTRATO]] / Tabla202376[[#This Row],[PLAZO DE EJECUCIÓN MESES ]]</f>
        <v>2415000</v>
      </c>
      <c r="AJ163" s="12"/>
      <c r="AK163" s="12"/>
      <c r="AL163" s="12">
        <v>1</v>
      </c>
      <c r="AM163" s="12">
        <v>1</v>
      </c>
      <c r="AN163" s="12"/>
      <c r="AO163" s="31">
        <v>4830000</v>
      </c>
      <c r="AP163" s="12">
        <v>60</v>
      </c>
      <c r="AQ163" s="12">
        <v>1489</v>
      </c>
      <c r="AR163" s="22">
        <v>45868</v>
      </c>
      <c r="AS163" s="12">
        <v>1544</v>
      </c>
      <c r="AT163" s="22">
        <v>45880</v>
      </c>
      <c r="AU163" s="12"/>
      <c r="AV163" s="12"/>
      <c r="AW163" s="12"/>
      <c r="AX163" s="12"/>
      <c r="AY163" s="12"/>
      <c r="AZ163" s="12"/>
      <c r="BA163" s="12"/>
      <c r="BB163" s="12"/>
      <c r="BC163" s="12"/>
      <c r="BD163" s="12"/>
      <c r="BE163" s="12"/>
      <c r="BF163" s="12"/>
      <c r="BG163" s="12"/>
      <c r="BH163" s="12"/>
      <c r="BI163" s="12"/>
      <c r="BJ163" s="12"/>
      <c r="BK163" s="12"/>
      <c r="BL163" s="12"/>
      <c r="BM163" s="12">
        <f>Tabla202376[[#This Row],[DÍAS PRORROGA 1]]+Tabla202376[[#This Row],[DÍAS PRORROGA  2]]+Tabla202376[[#This Row],[DÍAS PRORROGA 3]]++Tabla202376[[#This Row],[DÍAS PRORROGA 4]]</f>
        <v>60</v>
      </c>
      <c r="BN163" s="25">
        <f>IF(Tabla202376[[#This Row],[NUMERO TOTAL DE ADICIONES]]="NO",0,Tabla202376[[#This Row],[VALOR ADICIÓN 1]]+Tabla202376[[#This Row],[VALOR ADICIÓN 2]]+Tabla202376[[#This Row],[VALOR ADICIÓN 3]]+Tabla202376[[#This Row],[VALOR ADICIÓN 4]])</f>
        <v>4830000</v>
      </c>
      <c r="BO163" s="12"/>
      <c r="BP163" s="22">
        <v>46016</v>
      </c>
      <c r="BQ163" s="20">
        <f>Tabla202376[[#This Row],[VALOR INICIAL DEL CONTRATO]]+Tabla202376[[#This Row],[VALOR ADICIÓN 1]]+Tabla202376[[#This Row],[VALOR ADICIÓN 2]]+Tabla202376[[#This Row],[VALOR ADICIÓN 3]]++Tabla202376[[#This Row],[VALOR ADICIÓN 4]]</f>
        <v>24150000</v>
      </c>
      <c r="BR16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3" s="26"/>
      <c r="BT163" s="38" t="s">
        <v>1856</v>
      </c>
      <c r="BU163" s="38" t="s">
        <v>1454</v>
      </c>
      <c r="BV163" s="38" t="s">
        <v>451</v>
      </c>
      <c r="BW163" s="38" t="s">
        <v>99</v>
      </c>
    </row>
    <row r="164" spans="1:75" ht="27.75" customHeight="1" x14ac:dyDescent="0.25">
      <c r="A164" s="12">
        <v>2025</v>
      </c>
      <c r="B164" s="12" t="s">
        <v>456</v>
      </c>
      <c r="C164" s="13" t="str">
        <f ca="1">IF(Tabla202376[[#This Row],[FECHA DE TERMINACIÓN FINAL]]-TODAY()&gt;=15,"VIGENTE",IF(Tabla202376[[#This Row],[FECHA DE TERMINACIÓN FINAL]]-TODAY()&lt;0,"FINALIZADO",IF(Tabla202376[[#This Row],[FECHA DE TERMINACIÓN FINAL]]-TODAY()&lt;=15,"PROXIMO A VENCER")))</f>
        <v>FINALIZADO</v>
      </c>
      <c r="D164" s="12">
        <v>127520</v>
      </c>
      <c r="E164" s="22">
        <v>45670</v>
      </c>
      <c r="F164" s="12" t="s">
        <v>1857</v>
      </c>
      <c r="G164" s="12" t="s">
        <v>1858</v>
      </c>
      <c r="H164" s="41" t="s">
        <v>255</v>
      </c>
      <c r="I164" s="64" t="s">
        <v>1859</v>
      </c>
      <c r="J164" s="51">
        <v>80101600</v>
      </c>
      <c r="K164" s="51" t="s">
        <v>1860</v>
      </c>
      <c r="L164" s="51" t="s">
        <v>1861</v>
      </c>
      <c r="M164" s="12">
        <v>1200</v>
      </c>
      <c r="N164" s="22">
        <v>45709</v>
      </c>
      <c r="O164" s="12">
        <v>1190</v>
      </c>
      <c r="P164" s="22">
        <v>45713</v>
      </c>
      <c r="Q164" s="13" t="s">
        <v>217</v>
      </c>
      <c r="R164" s="13" t="s">
        <v>81</v>
      </c>
      <c r="S164" s="41" t="s">
        <v>82</v>
      </c>
      <c r="T164" s="13">
        <v>1</v>
      </c>
      <c r="U164" s="41" t="s">
        <v>1862</v>
      </c>
      <c r="V164" s="12" t="s">
        <v>83</v>
      </c>
      <c r="W164" s="12" t="s">
        <v>83</v>
      </c>
      <c r="X164" s="12" t="s">
        <v>198</v>
      </c>
      <c r="Y164" s="25">
        <v>1016043437</v>
      </c>
      <c r="Z164" s="41" t="s">
        <v>216</v>
      </c>
      <c r="AA164" s="40">
        <v>1024555613</v>
      </c>
      <c r="AB164" s="12" t="s">
        <v>87</v>
      </c>
      <c r="AC164" s="22">
        <v>45712</v>
      </c>
      <c r="AD164" s="29">
        <v>44100000</v>
      </c>
      <c r="AE164" s="22">
        <v>45713</v>
      </c>
      <c r="AF164" s="22">
        <v>45893</v>
      </c>
      <c r="AG164" s="12">
        <v>180</v>
      </c>
      <c r="AH164" s="12">
        <v>6</v>
      </c>
      <c r="AI164" s="29">
        <f>Tabla202376[[#This Row],[VALOR INICIAL DEL CONTRATO]] / Tabla202376[[#This Row],[PLAZO DE EJECUCIÓN MESES ]]</f>
        <v>7350000</v>
      </c>
      <c r="AJ164" s="12"/>
      <c r="AK164" s="12"/>
      <c r="AL164" s="12">
        <v>1</v>
      </c>
      <c r="AM164" s="12">
        <v>1</v>
      </c>
      <c r="AN164" s="12"/>
      <c r="AO164" s="31">
        <v>22050000</v>
      </c>
      <c r="AP164" s="12">
        <v>90</v>
      </c>
      <c r="AQ164" s="12">
        <v>1342</v>
      </c>
      <c r="AR164" s="22">
        <v>45861</v>
      </c>
      <c r="AS164" s="15">
        <v>1502</v>
      </c>
      <c r="AT164" s="18">
        <v>45869</v>
      </c>
      <c r="AU164" s="12"/>
      <c r="AV164" s="12"/>
      <c r="AW164" s="12"/>
      <c r="AX164" s="12"/>
      <c r="AY164" s="12"/>
      <c r="AZ164" s="12"/>
      <c r="BA164" s="12"/>
      <c r="BB164" s="12"/>
      <c r="BC164" s="12"/>
      <c r="BD164" s="12"/>
      <c r="BE164" s="12"/>
      <c r="BF164" s="12"/>
      <c r="BG164" s="12"/>
      <c r="BH164" s="12"/>
      <c r="BI164" s="12"/>
      <c r="BJ164" s="12"/>
      <c r="BK164" s="12"/>
      <c r="BL164" s="12"/>
      <c r="BM164" s="12">
        <f>Tabla202376[[#This Row],[DÍAS PRORROGA 1]]+Tabla202376[[#This Row],[DÍAS PRORROGA  2]]+Tabla202376[[#This Row],[DÍAS PRORROGA 3]]++Tabla202376[[#This Row],[DÍAS PRORROGA 4]]</f>
        <v>90</v>
      </c>
      <c r="BN164" s="25">
        <f>IF(Tabla202376[[#This Row],[NUMERO TOTAL DE ADICIONES]]="NO",0,Tabla202376[[#This Row],[VALOR ADICIÓN 1]]+Tabla202376[[#This Row],[VALOR ADICIÓN 2]]+Tabla202376[[#This Row],[VALOR ADICIÓN 3]]+Tabla202376[[#This Row],[VALOR ADICIÓN 4]])</f>
        <v>22050000</v>
      </c>
      <c r="BO164" s="12"/>
      <c r="BP164" s="22">
        <v>45985</v>
      </c>
      <c r="BQ164" s="20">
        <f>Tabla202376[[#This Row],[VALOR INICIAL DEL CONTRATO]]+Tabla202376[[#This Row],[VALOR ADICIÓN 1]]+Tabla202376[[#This Row],[VALOR ADICIÓN 2]]+Tabla202376[[#This Row],[VALOR ADICIÓN 3]]++Tabla202376[[#This Row],[VALOR ADICIÓN 4]]</f>
        <v>66150000</v>
      </c>
      <c r="BR16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4" s="26"/>
      <c r="BT164" s="38" t="s">
        <v>1863</v>
      </c>
      <c r="BU164" s="38" t="s">
        <v>1864</v>
      </c>
      <c r="BV164" s="38" t="s">
        <v>1865</v>
      </c>
      <c r="BW164" s="38" t="s">
        <v>99</v>
      </c>
    </row>
    <row r="165" spans="1:75" ht="27.75" customHeight="1" x14ac:dyDescent="0.2">
      <c r="A165" s="12">
        <v>2025</v>
      </c>
      <c r="B165" s="12" t="s">
        <v>456</v>
      </c>
      <c r="C165" s="13" t="str">
        <f ca="1">IF(Tabla202376[[#This Row],[FECHA DE TERMINACIÓN FINAL]]-TODAY()&gt;=15,"VIGENTE",IF(Tabla202376[[#This Row],[FECHA DE TERMINACIÓN FINAL]]-TODAY()&lt;0,"FINALIZADO",IF(Tabla202376[[#This Row],[FECHA DE TERMINACIÓN FINAL]]-TODAY()&lt;=15,"PROXIMO A VENCER")))</f>
        <v>FINALIZADO</v>
      </c>
      <c r="D165" s="12">
        <v>127544</v>
      </c>
      <c r="E165" s="22">
        <v>45670</v>
      </c>
      <c r="F165" s="12" t="s">
        <v>1866</v>
      </c>
      <c r="G165" s="12" t="s">
        <v>1867</v>
      </c>
      <c r="H165" s="41" t="s">
        <v>1868</v>
      </c>
      <c r="I165" s="71" t="s">
        <v>1869</v>
      </c>
      <c r="J165" s="51">
        <v>80101500</v>
      </c>
      <c r="K165" s="51" t="s">
        <v>1870</v>
      </c>
      <c r="L165" s="51" t="s">
        <v>1871</v>
      </c>
      <c r="M165" s="12">
        <v>1192</v>
      </c>
      <c r="N165" s="22">
        <v>45709</v>
      </c>
      <c r="O165" s="12">
        <v>1192</v>
      </c>
      <c r="P165" s="22">
        <v>45713</v>
      </c>
      <c r="Q165" s="13" t="s">
        <v>178</v>
      </c>
      <c r="R165" s="13" t="s">
        <v>81</v>
      </c>
      <c r="S165" s="41" t="s">
        <v>82</v>
      </c>
      <c r="T165" s="13">
        <v>1</v>
      </c>
      <c r="U165" s="41" t="s">
        <v>1872</v>
      </c>
      <c r="V165" s="12" t="s">
        <v>83</v>
      </c>
      <c r="W165" s="12" t="s">
        <v>83</v>
      </c>
      <c r="X165" s="41" t="s">
        <v>1873</v>
      </c>
      <c r="Y165" s="12">
        <v>1018492459</v>
      </c>
      <c r="Z165" s="38" t="s">
        <v>158</v>
      </c>
      <c r="AA165" s="38">
        <v>52372021</v>
      </c>
      <c r="AB165" s="12" t="s">
        <v>87</v>
      </c>
      <c r="AC165" s="22">
        <v>45712</v>
      </c>
      <c r="AD165" s="29">
        <v>30240000</v>
      </c>
      <c r="AE165" s="22">
        <v>45719</v>
      </c>
      <c r="AF165" s="22">
        <v>45902</v>
      </c>
      <c r="AG165" s="12">
        <v>180</v>
      </c>
      <c r="AH165" s="12">
        <v>6</v>
      </c>
      <c r="AI165" s="29">
        <f>Tabla202376[[#This Row],[VALOR INICIAL DEL CONTRATO]] / Tabla202376[[#This Row],[PLAZO DE EJECUCIÓN MESES ]]</f>
        <v>5040000</v>
      </c>
      <c r="AJ165" s="12"/>
      <c r="AK165" s="12"/>
      <c r="AL165" s="12">
        <v>1</v>
      </c>
      <c r="AM165" s="12">
        <v>1</v>
      </c>
      <c r="AN165" s="12"/>
      <c r="AO165" s="31">
        <v>15120000</v>
      </c>
      <c r="AP165" s="12">
        <v>90</v>
      </c>
      <c r="AQ165" s="12">
        <v>1455</v>
      </c>
      <c r="AR165" s="22">
        <v>45868</v>
      </c>
      <c r="AS165" s="12">
        <v>1601</v>
      </c>
      <c r="AT165" s="22">
        <v>45883</v>
      </c>
      <c r="AU165" s="12"/>
      <c r="AV165" s="12"/>
      <c r="AW165" s="12"/>
      <c r="AX165" s="12"/>
      <c r="AY165" s="12"/>
      <c r="AZ165" s="12"/>
      <c r="BA165" s="12"/>
      <c r="BB165" s="12"/>
      <c r="BC165" s="12"/>
      <c r="BD165" s="12"/>
      <c r="BE165" s="12"/>
      <c r="BF165" s="12"/>
      <c r="BG165" s="12"/>
      <c r="BH165" s="12"/>
      <c r="BI165" s="12"/>
      <c r="BJ165" s="12"/>
      <c r="BK165" s="12"/>
      <c r="BL165" s="12"/>
      <c r="BM165" s="12">
        <f>Tabla202376[[#This Row],[DÍAS PRORROGA 1]]+Tabla202376[[#This Row],[DÍAS PRORROGA  2]]+Tabla202376[[#This Row],[DÍAS PRORROGA 3]]++Tabla202376[[#This Row],[DÍAS PRORROGA 4]]</f>
        <v>90</v>
      </c>
      <c r="BN165" s="25">
        <f>IF(Tabla202376[[#This Row],[NUMERO TOTAL DE ADICIONES]]="NO",0,Tabla202376[[#This Row],[VALOR ADICIÓN 1]]+Tabla202376[[#This Row],[VALOR ADICIÓN 2]]+Tabla202376[[#This Row],[VALOR ADICIÓN 3]]+Tabla202376[[#This Row],[VALOR ADICIÓN 4]])</f>
        <v>15120000</v>
      </c>
      <c r="BO165" s="12"/>
      <c r="BP165" s="22">
        <v>45993</v>
      </c>
      <c r="BQ165" s="20">
        <f>Tabla202376[[#This Row],[VALOR INICIAL DEL CONTRATO]]+Tabla202376[[#This Row],[VALOR ADICIÓN 1]]+Tabla202376[[#This Row],[VALOR ADICIÓN 2]]+Tabla202376[[#This Row],[VALOR ADICIÓN 3]]++Tabla202376[[#This Row],[VALOR ADICIÓN 4]]</f>
        <v>45360000</v>
      </c>
      <c r="BR16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5" s="26"/>
      <c r="BT165" s="38" t="s">
        <v>1874</v>
      </c>
      <c r="BU165" s="38" t="s">
        <v>1875</v>
      </c>
      <c r="BV165" s="38" t="s">
        <v>1876</v>
      </c>
      <c r="BW165" s="13" t="s">
        <v>122</v>
      </c>
    </row>
    <row r="166" spans="1:75" ht="27.75" customHeight="1" x14ac:dyDescent="0.2">
      <c r="A166" s="12">
        <v>2025</v>
      </c>
      <c r="B166" s="12" t="s">
        <v>456</v>
      </c>
      <c r="C166" s="13" t="str">
        <f ca="1">IF(Tabla202376[[#This Row],[FECHA DE TERMINACIÓN FINAL]]-TODAY()&gt;=15,"VIGENTE",IF(Tabla202376[[#This Row],[FECHA DE TERMINACIÓN FINAL]]-TODAY()&lt;0,"FINALIZADO",IF(Tabla202376[[#This Row],[FECHA DE TERMINACIÓN FINAL]]-TODAY()&lt;=15,"PROXIMO A VENCER")))</f>
        <v>FINALIZADO</v>
      </c>
      <c r="D166" s="12">
        <v>126252</v>
      </c>
      <c r="E166" s="22">
        <v>45655</v>
      </c>
      <c r="F166" s="12" t="s">
        <v>1877</v>
      </c>
      <c r="G166" s="12" t="s">
        <v>1878</v>
      </c>
      <c r="H166" s="41" t="s">
        <v>267</v>
      </c>
      <c r="I166" s="71" t="s">
        <v>1879</v>
      </c>
      <c r="J166" s="57">
        <v>80101600</v>
      </c>
      <c r="K166" s="57" t="s">
        <v>1880</v>
      </c>
      <c r="L166" s="57" t="s">
        <v>1881</v>
      </c>
      <c r="M166" s="12">
        <v>1142</v>
      </c>
      <c r="N166" s="22">
        <v>45698</v>
      </c>
      <c r="O166" s="12">
        <v>1191</v>
      </c>
      <c r="P166" s="22">
        <v>45713</v>
      </c>
      <c r="Q166" s="13" t="s">
        <v>212</v>
      </c>
      <c r="R166" s="13" t="s">
        <v>81</v>
      </c>
      <c r="S166" s="41" t="s">
        <v>98</v>
      </c>
      <c r="T166" s="13">
        <v>1</v>
      </c>
      <c r="U166" s="41" t="s">
        <v>1882</v>
      </c>
      <c r="V166" s="12" t="s">
        <v>83</v>
      </c>
      <c r="W166" s="12" t="s">
        <v>83</v>
      </c>
      <c r="X166" s="86" t="s">
        <v>167</v>
      </c>
      <c r="Y166" s="12">
        <v>1023013463</v>
      </c>
      <c r="Z166" s="51" t="s">
        <v>174</v>
      </c>
      <c r="AA166" s="52">
        <v>7180598</v>
      </c>
      <c r="AB166" s="12" t="s">
        <v>87</v>
      </c>
      <c r="AC166" s="22">
        <v>45712</v>
      </c>
      <c r="AD166" s="29">
        <v>21300000</v>
      </c>
      <c r="AE166" s="22">
        <v>45714</v>
      </c>
      <c r="AF166" s="22">
        <v>45894</v>
      </c>
      <c r="AG166" s="12">
        <v>180</v>
      </c>
      <c r="AH166" s="12">
        <v>6</v>
      </c>
      <c r="AI166" s="29">
        <f>Tabla202376[[#This Row],[VALOR INICIAL DEL CONTRATO]] / Tabla202376[[#This Row],[PLAZO DE EJECUCIÓN MESES ]]</f>
        <v>3550000</v>
      </c>
      <c r="AJ166" s="12"/>
      <c r="AK166" s="12"/>
      <c r="AL166" s="12">
        <v>1</v>
      </c>
      <c r="AM166" s="12">
        <v>1</v>
      </c>
      <c r="AN166" s="12"/>
      <c r="AO166" s="31">
        <v>10650000</v>
      </c>
      <c r="AP166" s="12">
        <v>90</v>
      </c>
      <c r="AQ166" s="12">
        <v>1384</v>
      </c>
      <c r="AR166" s="22">
        <v>45861</v>
      </c>
      <c r="AS166" s="15">
        <v>1436</v>
      </c>
      <c r="AT166" s="18">
        <v>45866</v>
      </c>
      <c r="AU166" s="12"/>
      <c r="AV166" s="12"/>
      <c r="AW166" s="12"/>
      <c r="AX166" s="12"/>
      <c r="AY166" s="12"/>
      <c r="AZ166" s="12"/>
      <c r="BA166" s="12"/>
      <c r="BB166" s="12"/>
      <c r="BC166" s="12"/>
      <c r="BD166" s="12"/>
      <c r="BE166" s="12"/>
      <c r="BF166" s="12"/>
      <c r="BG166" s="12"/>
      <c r="BH166" s="12"/>
      <c r="BI166" s="12"/>
      <c r="BJ166" s="12"/>
      <c r="BK166" s="12"/>
      <c r="BL166" s="12"/>
      <c r="BM166" s="12">
        <f>Tabla202376[[#This Row],[DÍAS PRORROGA 1]]+Tabla202376[[#This Row],[DÍAS PRORROGA  2]]+Tabla202376[[#This Row],[DÍAS PRORROGA 3]]++Tabla202376[[#This Row],[DÍAS PRORROGA 4]]</f>
        <v>90</v>
      </c>
      <c r="BN166" s="25">
        <f>IF(Tabla202376[[#This Row],[NUMERO TOTAL DE ADICIONES]]="NO",0,Tabla202376[[#This Row],[VALOR ADICIÓN 1]]+Tabla202376[[#This Row],[VALOR ADICIÓN 2]]+Tabla202376[[#This Row],[VALOR ADICIÓN 3]]+Tabla202376[[#This Row],[VALOR ADICIÓN 4]])</f>
        <v>10650000</v>
      </c>
      <c r="BO166" s="12"/>
      <c r="BP166" s="22">
        <v>45986</v>
      </c>
      <c r="BQ166" s="20">
        <f>Tabla202376[[#This Row],[VALOR INICIAL DEL CONTRATO]]+Tabla202376[[#This Row],[VALOR ADICIÓN 1]]+Tabla202376[[#This Row],[VALOR ADICIÓN 2]]+Tabla202376[[#This Row],[VALOR ADICIÓN 3]]++Tabla202376[[#This Row],[VALOR ADICIÓN 4]]</f>
        <v>31950000</v>
      </c>
      <c r="BR16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6" s="26"/>
      <c r="BT166" s="38" t="s">
        <v>1883</v>
      </c>
      <c r="BU166" s="38" t="s">
        <v>1884</v>
      </c>
      <c r="BV166" s="38" t="s">
        <v>1885</v>
      </c>
      <c r="BW166" s="13" t="s">
        <v>1886</v>
      </c>
    </row>
    <row r="167" spans="1:75" ht="27.75" customHeight="1" x14ac:dyDescent="0.2">
      <c r="A167" s="12">
        <v>2025</v>
      </c>
      <c r="B167" s="12" t="s">
        <v>456</v>
      </c>
      <c r="C167" s="13" t="str">
        <f ca="1">IF(Tabla202376[[#This Row],[FECHA DE TERMINACIÓN FINAL]]-TODAY()&gt;=15,"VIGENTE",IF(Tabla202376[[#This Row],[FECHA DE TERMINACIÓN FINAL]]-TODAY()&lt;0,"FINALIZADO",IF(Tabla202376[[#This Row],[FECHA DE TERMINACIÓN FINAL]]-TODAY()&lt;=15,"PROXIMO A VENCER")))</f>
        <v>FINALIZADO</v>
      </c>
      <c r="D167" s="12">
        <v>126411</v>
      </c>
      <c r="E167" s="22">
        <v>45656</v>
      </c>
      <c r="F167" s="40" t="s">
        <v>662</v>
      </c>
      <c r="G167" s="12" t="s">
        <v>1887</v>
      </c>
      <c r="H167" s="41" t="s">
        <v>1888</v>
      </c>
      <c r="I167" s="71" t="s">
        <v>665</v>
      </c>
      <c r="J167" s="51">
        <v>80101600</v>
      </c>
      <c r="K167" s="51" t="s">
        <v>666</v>
      </c>
      <c r="L167" s="51" t="s">
        <v>1889</v>
      </c>
      <c r="M167" s="49">
        <v>1032</v>
      </c>
      <c r="N167" s="50">
        <v>45684</v>
      </c>
      <c r="O167" s="12">
        <v>1188</v>
      </c>
      <c r="P167" s="22">
        <v>45713</v>
      </c>
      <c r="Q167" s="13" t="s">
        <v>201</v>
      </c>
      <c r="R167" s="13" t="s">
        <v>81</v>
      </c>
      <c r="S167" s="41" t="s">
        <v>82</v>
      </c>
      <c r="T167" s="13">
        <v>1</v>
      </c>
      <c r="U167" s="60" t="s">
        <v>668</v>
      </c>
      <c r="V167" s="12"/>
      <c r="W167" s="12" t="s">
        <v>464</v>
      </c>
      <c r="X167" s="12" t="s">
        <v>256</v>
      </c>
      <c r="Y167" s="25">
        <v>1030675132</v>
      </c>
      <c r="Z167" s="41" t="s">
        <v>1417</v>
      </c>
      <c r="AA167" s="63">
        <v>1026300976</v>
      </c>
      <c r="AB167" s="12" t="s">
        <v>87</v>
      </c>
      <c r="AC167" s="22">
        <v>45712</v>
      </c>
      <c r="AD167" s="29">
        <v>54600000</v>
      </c>
      <c r="AE167" s="22">
        <v>45720</v>
      </c>
      <c r="AF167" s="22">
        <v>45964</v>
      </c>
      <c r="AG167" s="12">
        <v>240</v>
      </c>
      <c r="AH167" s="12">
        <v>8</v>
      </c>
      <c r="AI167" s="29">
        <f>Tabla202376[[#This Row],[VALOR INICIAL DEL CONTRATO]] / Tabla202376[[#This Row],[PLAZO DE EJECUCIÓN MESES ]]</f>
        <v>6825000</v>
      </c>
      <c r="AJ167" s="12"/>
      <c r="AK167" s="12"/>
      <c r="AL167" s="12"/>
      <c r="AM167" s="12"/>
      <c r="AN167" s="12"/>
      <c r="AO167" s="31"/>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f>Tabla202376[[#This Row],[DÍAS PRORROGA 1]]+Tabla202376[[#This Row],[DÍAS PRORROGA  2]]+Tabla202376[[#This Row],[DÍAS PRORROGA 3]]++Tabla202376[[#This Row],[DÍAS PRORROGA 4]]</f>
        <v>0</v>
      </c>
      <c r="BN167" s="25">
        <f>IF(Tabla202376[[#This Row],[NUMERO TOTAL DE ADICIONES]]="NO",0,Tabla202376[[#This Row],[VALOR ADICIÓN 1]]+Tabla202376[[#This Row],[VALOR ADICIÓN 2]]+Tabla202376[[#This Row],[VALOR ADICIÓN 3]]+Tabla202376[[#This Row],[VALOR ADICIÓN 4]])</f>
        <v>0</v>
      </c>
      <c r="BO167" s="12"/>
      <c r="BP167" s="22">
        <v>45964</v>
      </c>
      <c r="BQ167" s="20">
        <f>Tabla202376[[#This Row],[VALOR INICIAL DEL CONTRATO]]+Tabla202376[[#This Row],[VALOR ADICIÓN 1]]+Tabla202376[[#This Row],[VALOR ADICIÓN 2]]+Tabla202376[[#This Row],[VALOR ADICIÓN 3]]++Tabla202376[[#This Row],[VALOR ADICIÓN 4]]</f>
        <v>54600000</v>
      </c>
      <c r="BR16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7" s="26"/>
      <c r="BT167" s="12"/>
      <c r="BU167" s="41" t="s">
        <v>670</v>
      </c>
      <c r="BV167" s="41" t="s">
        <v>671</v>
      </c>
      <c r="BW167" s="41" t="s">
        <v>88</v>
      </c>
    </row>
    <row r="168" spans="1:75" ht="27.75" customHeight="1" x14ac:dyDescent="0.2">
      <c r="A168" s="12">
        <v>2025</v>
      </c>
      <c r="B168" s="12" t="s">
        <v>456</v>
      </c>
      <c r="C168" s="13" t="str">
        <f ca="1">IF(Tabla202376[[#This Row],[FECHA DE TERMINACIÓN FINAL]]-TODAY()&gt;=15,"VIGENTE",IF(Tabla202376[[#This Row],[FECHA DE TERMINACIÓN FINAL]]-TODAY()&lt;0,"FINALIZADO",IF(Tabla202376[[#This Row],[FECHA DE TERMINACIÓN FINAL]]-TODAY()&lt;=15,"PROXIMO A VENCER")))</f>
        <v>FINALIZADO</v>
      </c>
      <c r="D168" s="12">
        <v>125125</v>
      </c>
      <c r="E168" s="22">
        <v>45646</v>
      </c>
      <c r="F168" s="12" t="s">
        <v>1890</v>
      </c>
      <c r="G168" s="12" t="s">
        <v>1891</v>
      </c>
      <c r="H168" s="41" t="s">
        <v>366</v>
      </c>
      <c r="I168" s="71" t="s">
        <v>1892</v>
      </c>
      <c r="J168" s="51">
        <v>80101600</v>
      </c>
      <c r="K168" s="51" t="s">
        <v>1893</v>
      </c>
      <c r="L168" s="51" t="s">
        <v>1894</v>
      </c>
      <c r="M168" s="12">
        <v>1125</v>
      </c>
      <c r="N168" s="22">
        <v>45698</v>
      </c>
      <c r="O168" s="12">
        <v>1196</v>
      </c>
      <c r="P168" s="22">
        <v>45714</v>
      </c>
      <c r="Q168" s="13" t="s">
        <v>365</v>
      </c>
      <c r="R168" s="13" t="s">
        <v>81</v>
      </c>
      <c r="S168" s="41" t="s">
        <v>82</v>
      </c>
      <c r="T168" s="13">
        <v>1</v>
      </c>
      <c r="U168" s="28" t="s">
        <v>1895</v>
      </c>
      <c r="V168" s="12" t="s">
        <v>83</v>
      </c>
      <c r="W168" s="12" t="s">
        <v>83</v>
      </c>
      <c r="X168" s="12" t="s">
        <v>367</v>
      </c>
      <c r="Y168" s="25">
        <v>52432694</v>
      </c>
      <c r="Z168" s="38" t="s">
        <v>126</v>
      </c>
      <c r="AA168" s="38">
        <v>79486884</v>
      </c>
      <c r="AB168" s="12" t="s">
        <v>87</v>
      </c>
      <c r="AC168" s="22">
        <v>45712</v>
      </c>
      <c r="AD168" s="29">
        <v>42000000</v>
      </c>
      <c r="AE168" s="22">
        <v>45714</v>
      </c>
      <c r="AF168" s="22">
        <v>45894</v>
      </c>
      <c r="AG168" s="12">
        <v>180</v>
      </c>
      <c r="AH168" s="12">
        <v>6</v>
      </c>
      <c r="AI168" s="29">
        <f>Tabla202376[[#This Row],[VALOR INICIAL DEL CONTRATO]] / Tabla202376[[#This Row],[PLAZO DE EJECUCIÓN MESES ]]</f>
        <v>7000000</v>
      </c>
      <c r="AJ168" s="12"/>
      <c r="AK168" s="12"/>
      <c r="AL168" s="12">
        <v>1</v>
      </c>
      <c r="AM168" s="12">
        <v>1</v>
      </c>
      <c r="AN168" s="12"/>
      <c r="AO168" s="31">
        <v>21000000</v>
      </c>
      <c r="AP168" s="12">
        <v>90</v>
      </c>
      <c r="AQ168" s="12">
        <v>1343</v>
      </c>
      <c r="AR168" s="22">
        <v>45861</v>
      </c>
      <c r="AS168" s="15">
        <v>1482</v>
      </c>
      <c r="AT168" s="18">
        <v>45868</v>
      </c>
      <c r="AU168" s="12"/>
      <c r="AV168" s="12"/>
      <c r="AW168" s="12"/>
      <c r="AX168" s="12"/>
      <c r="AY168" s="12"/>
      <c r="AZ168" s="12"/>
      <c r="BA168" s="12"/>
      <c r="BB168" s="12"/>
      <c r="BC168" s="12"/>
      <c r="BD168" s="12"/>
      <c r="BE168" s="12"/>
      <c r="BF168" s="12"/>
      <c r="BG168" s="12"/>
      <c r="BH168" s="12"/>
      <c r="BI168" s="12"/>
      <c r="BJ168" s="12"/>
      <c r="BK168" s="12"/>
      <c r="BL168" s="12"/>
      <c r="BM168" s="12">
        <f>Tabla202376[[#This Row],[DÍAS PRORROGA 1]]+Tabla202376[[#This Row],[DÍAS PRORROGA  2]]+Tabla202376[[#This Row],[DÍAS PRORROGA 3]]++Tabla202376[[#This Row],[DÍAS PRORROGA 4]]</f>
        <v>90</v>
      </c>
      <c r="BN168" s="25">
        <f>IF(Tabla202376[[#This Row],[NUMERO TOTAL DE ADICIONES]]="NO",0,Tabla202376[[#This Row],[VALOR ADICIÓN 1]]+Tabla202376[[#This Row],[VALOR ADICIÓN 2]]+Tabla202376[[#This Row],[VALOR ADICIÓN 3]]+Tabla202376[[#This Row],[VALOR ADICIÓN 4]])</f>
        <v>21000000</v>
      </c>
      <c r="BO168" s="12"/>
      <c r="BP168" s="22">
        <v>45986</v>
      </c>
      <c r="BQ168" s="20">
        <f>Tabla202376[[#This Row],[VALOR INICIAL DEL CONTRATO]]+Tabla202376[[#This Row],[VALOR ADICIÓN 1]]+Tabla202376[[#This Row],[VALOR ADICIÓN 2]]+Tabla202376[[#This Row],[VALOR ADICIÓN 3]]++Tabla202376[[#This Row],[VALOR ADICIÓN 4]]</f>
        <v>63000000</v>
      </c>
      <c r="BR16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8" s="26"/>
      <c r="BT168" s="13" t="s">
        <v>1896</v>
      </c>
      <c r="BU168" s="13" t="s">
        <v>1897</v>
      </c>
      <c r="BV168" s="13" t="s">
        <v>1898</v>
      </c>
      <c r="BW168" s="13" t="s">
        <v>88</v>
      </c>
    </row>
    <row r="169" spans="1:75" ht="27.75" customHeight="1" x14ac:dyDescent="0.2">
      <c r="A169" s="12">
        <v>2025</v>
      </c>
      <c r="B169" s="12" t="s">
        <v>456</v>
      </c>
      <c r="C169" s="13" t="str">
        <f ca="1">IF(Tabla202376[[#This Row],[FECHA DE TERMINACIÓN FINAL]]-TODAY()&gt;=15,"VIGENTE",IF(Tabla202376[[#This Row],[FECHA DE TERMINACIÓN FINAL]]-TODAY()&lt;0,"FINALIZADO",IF(Tabla202376[[#This Row],[FECHA DE TERMINACIÓN FINAL]]-TODAY()&lt;=15,"PROXIMO A VENCER")))</f>
        <v>FINALIZADO</v>
      </c>
      <c r="D169" s="12">
        <v>130773</v>
      </c>
      <c r="E169" s="22">
        <v>45702</v>
      </c>
      <c r="F169" s="12" t="s">
        <v>1899</v>
      </c>
      <c r="G169" s="12" t="s">
        <v>1900</v>
      </c>
      <c r="H169" s="13" t="s">
        <v>326</v>
      </c>
      <c r="I169" s="71" t="s">
        <v>1901</v>
      </c>
      <c r="J169" s="51">
        <v>80101600</v>
      </c>
      <c r="K169" s="51" t="s">
        <v>1902</v>
      </c>
      <c r="L169" s="51" t="s">
        <v>1903</v>
      </c>
      <c r="M169" s="12">
        <v>1208</v>
      </c>
      <c r="N169" s="22">
        <v>45709</v>
      </c>
      <c r="O169" s="12">
        <v>1197</v>
      </c>
      <c r="P169" s="22">
        <v>45714</v>
      </c>
      <c r="Q169" s="13" t="s">
        <v>80</v>
      </c>
      <c r="R169" s="13" t="s">
        <v>81</v>
      </c>
      <c r="S169" s="41" t="s">
        <v>82</v>
      </c>
      <c r="T169" s="13">
        <v>1</v>
      </c>
      <c r="U169" s="28" t="s">
        <v>999</v>
      </c>
      <c r="V169" s="12" t="s">
        <v>83</v>
      </c>
      <c r="W169" s="12" t="s">
        <v>83</v>
      </c>
      <c r="X169" s="40" t="s">
        <v>403</v>
      </c>
      <c r="Y169" s="25">
        <v>79422544</v>
      </c>
      <c r="Z169" s="38" t="s">
        <v>145</v>
      </c>
      <c r="AA169" s="38">
        <v>74374329</v>
      </c>
      <c r="AB169" s="12" t="s">
        <v>87</v>
      </c>
      <c r="AC169" s="22">
        <v>45712</v>
      </c>
      <c r="AD169" s="29">
        <v>36000000</v>
      </c>
      <c r="AE169" s="22">
        <v>45714</v>
      </c>
      <c r="AF169" s="22">
        <v>45894</v>
      </c>
      <c r="AG169" s="12">
        <v>180</v>
      </c>
      <c r="AH169" s="12">
        <v>6</v>
      </c>
      <c r="AI169" s="29">
        <f>Tabla202376[[#This Row],[VALOR INICIAL DEL CONTRATO]] / Tabla202376[[#This Row],[PLAZO DE EJECUCIÓN MESES ]]</f>
        <v>6000000</v>
      </c>
      <c r="AJ169" s="12"/>
      <c r="AK169" s="12"/>
      <c r="AL169" s="12">
        <v>1</v>
      </c>
      <c r="AM169" s="12">
        <v>1</v>
      </c>
      <c r="AN169" s="12"/>
      <c r="AO169" s="31">
        <v>18000000</v>
      </c>
      <c r="AP169" s="12">
        <v>90</v>
      </c>
      <c r="AQ169" s="12">
        <v>1344</v>
      </c>
      <c r="AR169" s="22">
        <v>45861</v>
      </c>
      <c r="AS169" s="15">
        <v>1472</v>
      </c>
      <c r="AT169" s="18">
        <v>45868</v>
      </c>
      <c r="AU169" s="12"/>
      <c r="AV169" s="12"/>
      <c r="AW169" s="12"/>
      <c r="AX169" s="12"/>
      <c r="AY169" s="12"/>
      <c r="AZ169" s="12"/>
      <c r="BA169" s="12"/>
      <c r="BB169" s="12"/>
      <c r="BC169" s="12"/>
      <c r="BD169" s="12"/>
      <c r="BE169" s="12"/>
      <c r="BF169" s="12"/>
      <c r="BG169" s="12"/>
      <c r="BH169" s="12"/>
      <c r="BI169" s="12"/>
      <c r="BJ169" s="12"/>
      <c r="BK169" s="12"/>
      <c r="BL169" s="12"/>
      <c r="BM169" s="12">
        <f>Tabla202376[[#This Row],[DÍAS PRORROGA 1]]+Tabla202376[[#This Row],[DÍAS PRORROGA  2]]+Tabla202376[[#This Row],[DÍAS PRORROGA 3]]++Tabla202376[[#This Row],[DÍAS PRORROGA 4]]</f>
        <v>90</v>
      </c>
      <c r="BN169" s="25">
        <f>IF(Tabla202376[[#This Row],[NUMERO TOTAL DE ADICIONES]]="NO",0,Tabla202376[[#This Row],[VALOR ADICIÓN 1]]+Tabla202376[[#This Row],[VALOR ADICIÓN 2]]+Tabla202376[[#This Row],[VALOR ADICIÓN 3]]+Tabla202376[[#This Row],[VALOR ADICIÓN 4]])</f>
        <v>18000000</v>
      </c>
      <c r="BO169" s="12"/>
      <c r="BP169" s="22">
        <v>45986</v>
      </c>
      <c r="BQ169" s="20">
        <f>Tabla202376[[#This Row],[VALOR INICIAL DEL CONTRATO]]+Tabla202376[[#This Row],[VALOR ADICIÓN 1]]+Tabla202376[[#This Row],[VALOR ADICIÓN 2]]+Tabla202376[[#This Row],[VALOR ADICIÓN 3]]++Tabla202376[[#This Row],[VALOR ADICIÓN 4]]</f>
        <v>54000000</v>
      </c>
      <c r="BR16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69" s="26"/>
      <c r="BT169" s="13" t="s">
        <v>1904</v>
      </c>
      <c r="BU169" s="13" t="s">
        <v>1905</v>
      </c>
      <c r="BV169" s="13" t="s">
        <v>1906</v>
      </c>
      <c r="BW169" s="13" t="s">
        <v>88</v>
      </c>
    </row>
    <row r="170" spans="1:75" ht="27.75" customHeight="1" x14ac:dyDescent="0.2">
      <c r="A170" s="12">
        <v>2025</v>
      </c>
      <c r="B170" s="12" t="s">
        <v>456</v>
      </c>
      <c r="C170" s="13" t="str">
        <f ca="1">IF(Tabla202376[[#This Row],[FECHA DE TERMINACIÓN FINAL]]-TODAY()&gt;=15,"VIGENTE",IF(Tabla202376[[#This Row],[FECHA DE TERMINACIÓN FINAL]]-TODAY()&lt;0,"FINALIZADO",IF(Tabla202376[[#This Row],[FECHA DE TERMINACIÓN FINAL]]-TODAY()&lt;=15,"PROXIMO A VENCER")))</f>
        <v>FINALIZADO</v>
      </c>
      <c r="D170" s="12">
        <v>127708</v>
      </c>
      <c r="E170" s="22">
        <v>45671</v>
      </c>
      <c r="F170" s="12" t="s">
        <v>1532</v>
      </c>
      <c r="G170" s="12" t="s">
        <v>1907</v>
      </c>
      <c r="H170" s="41" t="s">
        <v>224</v>
      </c>
      <c r="I170" s="59" t="s">
        <v>1534</v>
      </c>
      <c r="J170" s="51">
        <v>80101600</v>
      </c>
      <c r="K170" s="51" t="s">
        <v>1535</v>
      </c>
      <c r="L170" s="51" t="s">
        <v>1908</v>
      </c>
      <c r="M170" s="49">
        <v>1107</v>
      </c>
      <c r="N170" s="50">
        <v>45694</v>
      </c>
      <c r="O170" s="12">
        <v>1198</v>
      </c>
      <c r="P170" s="22">
        <v>45714</v>
      </c>
      <c r="Q170" s="51" t="s">
        <v>80</v>
      </c>
      <c r="R170" s="13" t="s">
        <v>81</v>
      </c>
      <c r="S170" s="41" t="s">
        <v>98</v>
      </c>
      <c r="T170" s="13">
        <v>1</v>
      </c>
      <c r="U170" s="60" t="s">
        <v>1537</v>
      </c>
      <c r="V170" s="12" t="s">
        <v>83</v>
      </c>
      <c r="W170" s="12" t="s">
        <v>83</v>
      </c>
      <c r="X170" s="12" t="s">
        <v>439</v>
      </c>
      <c r="Y170" s="12">
        <v>1032656270</v>
      </c>
      <c r="Z170" s="51" t="s">
        <v>311</v>
      </c>
      <c r="AA170" s="51">
        <v>1015443462</v>
      </c>
      <c r="AB170" s="12" t="s">
        <v>87</v>
      </c>
      <c r="AC170" s="22">
        <v>45712</v>
      </c>
      <c r="AD170" s="29">
        <v>17640000</v>
      </c>
      <c r="AE170" s="22">
        <v>45714</v>
      </c>
      <c r="AF170" s="22">
        <v>45894</v>
      </c>
      <c r="AG170" s="12">
        <v>180</v>
      </c>
      <c r="AH170" s="12">
        <v>6</v>
      </c>
      <c r="AI170" s="29">
        <f>Tabla202376[[#This Row],[VALOR INICIAL DEL CONTRATO]] / Tabla202376[[#This Row],[PLAZO DE EJECUCIÓN MESES ]]</f>
        <v>2940000</v>
      </c>
      <c r="AJ170" s="12"/>
      <c r="AK170" s="12"/>
      <c r="AL170" s="12">
        <v>1</v>
      </c>
      <c r="AM170" s="12">
        <v>1</v>
      </c>
      <c r="AN170" s="12"/>
      <c r="AO170" s="31">
        <v>8820000</v>
      </c>
      <c r="AP170" s="12">
        <v>90</v>
      </c>
      <c r="AQ170" s="12">
        <v>1395</v>
      </c>
      <c r="AR170" s="22">
        <v>45862</v>
      </c>
      <c r="AS170" s="15">
        <v>1480</v>
      </c>
      <c r="AT170" s="18">
        <v>45868</v>
      </c>
      <c r="AU170" s="12"/>
      <c r="AV170" s="12"/>
      <c r="AW170" s="12"/>
      <c r="AX170" s="12"/>
      <c r="AY170" s="12"/>
      <c r="AZ170" s="12"/>
      <c r="BA170" s="12"/>
      <c r="BB170" s="12"/>
      <c r="BC170" s="12"/>
      <c r="BD170" s="12"/>
      <c r="BE170" s="12"/>
      <c r="BF170" s="12"/>
      <c r="BG170" s="12"/>
      <c r="BH170" s="12"/>
      <c r="BI170" s="12"/>
      <c r="BJ170" s="12"/>
      <c r="BK170" s="12"/>
      <c r="BL170" s="12"/>
      <c r="BM170" s="12">
        <f>Tabla202376[[#This Row],[DÍAS PRORROGA 1]]+Tabla202376[[#This Row],[DÍAS PRORROGA  2]]+Tabla202376[[#This Row],[DÍAS PRORROGA 3]]++Tabla202376[[#This Row],[DÍAS PRORROGA 4]]</f>
        <v>90</v>
      </c>
      <c r="BN170" s="25">
        <f>IF(Tabla202376[[#This Row],[NUMERO TOTAL DE ADICIONES]]="NO",0,Tabla202376[[#This Row],[VALOR ADICIÓN 1]]+Tabla202376[[#This Row],[VALOR ADICIÓN 2]]+Tabla202376[[#This Row],[VALOR ADICIÓN 3]]+Tabla202376[[#This Row],[VALOR ADICIÓN 4]])</f>
        <v>8820000</v>
      </c>
      <c r="BO170" s="12"/>
      <c r="BP170" s="22">
        <v>45986</v>
      </c>
      <c r="BQ170" s="20">
        <f>Tabla202376[[#This Row],[VALOR INICIAL DEL CONTRATO]]+Tabla202376[[#This Row],[VALOR ADICIÓN 1]]+Tabla202376[[#This Row],[VALOR ADICIÓN 2]]+Tabla202376[[#This Row],[VALOR ADICIÓN 3]]++Tabla202376[[#This Row],[VALOR ADICIÓN 4]]</f>
        <v>26460000</v>
      </c>
      <c r="BR17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0" s="26"/>
      <c r="BT170" s="13" t="s">
        <v>1909</v>
      </c>
      <c r="BU170" s="41" t="s">
        <v>1540</v>
      </c>
      <c r="BV170" s="41" t="s">
        <v>1541</v>
      </c>
      <c r="BW170" s="41" t="s">
        <v>99</v>
      </c>
    </row>
    <row r="171" spans="1:75" ht="27.75" customHeight="1" x14ac:dyDescent="0.2">
      <c r="A171" s="12">
        <v>2025</v>
      </c>
      <c r="B171" s="12" t="s">
        <v>456</v>
      </c>
      <c r="C171" s="13" t="str">
        <f ca="1">IF(Tabla202376[[#This Row],[FECHA DE TERMINACIÓN FINAL]]-TODAY()&gt;=15,"VIGENTE",IF(Tabla202376[[#This Row],[FECHA DE TERMINACIÓN FINAL]]-TODAY()&lt;0,"FINALIZADO",IF(Tabla202376[[#This Row],[FECHA DE TERMINACIÓN FINAL]]-TODAY()&lt;=15,"PROXIMO A VENCER")))</f>
        <v>FINALIZADO</v>
      </c>
      <c r="D171" s="12">
        <v>130924</v>
      </c>
      <c r="E171" s="22">
        <v>45705</v>
      </c>
      <c r="F171" s="12" t="s">
        <v>1910</v>
      </c>
      <c r="G171" s="12" t="s">
        <v>1911</v>
      </c>
      <c r="H171" s="13" t="s">
        <v>1912</v>
      </c>
      <c r="I171" s="61" t="s">
        <v>1913</v>
      </c>
      <c r="J171" s="51">
        <v>80101600</v>
      </c>
      <c r="K171" s="51" t="s">
        <v>1914</v>
      </c>
      <c r="L171" s="51" t="s">
        <v>1915</v>
      </c>
      <c r="M171" s="12">
        <v>1179</v>
      </c>
      <c r="N171" s="22">
        <v>45709</v>
      </c>
      <c r="O171" s="12">
        <v>1210</v>
      </c>
      <c r="P171" s="22">
        <v>45715</v>
      </c>
      <c r="Q171" s="51" t="s">
        <v>274</v>
      </c>
      <c r="R171" s="13" t="s">
        <v>81</v>
      </c>
      <c r="S171" s="41" t="s">
        <v>82</v>
      </c>
      <c r="T171" s="13">
        <v>1</v>
      </c>
      <c r="U171" s="60" t="s">
        <v>1916</v>
      </c>
      <c r="V171" s="12" t="s">
        <v>83</v>
      </c>
      <c r="W171" s="12" t="s">
        <v>464</v>
      </c>
      <c r="X171" s="12" t="s">
        <v>256</v>
      </c>
      <c r="Y171" s="12">
        <v>1030626069</v>
      </c>
      <c r="Z171" s="36" t="s">
        <v>898</v>
      </c>
      <c r="AA171" s="36">
        <v>79468757</v>
      </c>
      <c r="AB171" s="12" t="s">
        <v>87</v>
      </c>
      <c r="AC171" s="22">
        <v>45714</v>
      </c>
      <c r="AD171" s="29">
        <v>42000000</v>
      </c>
      <c r="AE171" s="22">
        <v>45720</v>
      </c>
      <c r="AF171" s="22">
        <v>45903</v>
      </c>
      <c r="AG171" s="12">
        <v>180</v>
      </c>
      <c r="AH171" s="12">
        <v>6</v>
      </c>
      <c r="AI171" s="29">
        <f>Tabla202376[[#This Row],[VALOR INICIAL DEL CONTRATO]] / Tabla202376[[#This Row],[PLAZO DE EJECUCIÓN MESES ]]</f>
        <v>7000000</v>
      </c>
      <c r="AJ171" s="12"/>
      <c r="AK171" s="12"/>
      <c r="AL171" s="12"/>
      <c r="AM171" s="12"/>
      <c r="AN171" s="12"/>
      <c r="AO171" s="31"/>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f>Tabla202376[[#This Row],[DÍAS PRORROGA 1]]+Tabla202376[[#This Row],[DÍAS PRORROGA  2]]+Tabla202376[[#This Row],[DÍAS PRORROGA 3]]++Tabla202376[[#This Row],[DÍAS PRORROGA 4]]</f>
        <v>0</v>
      </c>
      <c r="BN171" s="25">
        <f>IF(Tabla202376[[#This Row],[NUMERO TOTAL DE ADICIONES]]="NO",0,Tabla202376[[#This Row],[VALOR ADICIÓN 1]]+Tabla202376[[#This Row],[VALOR ADICIÓN 2]]+Tabla202376[[#This Row],[VALOR ADICIÓN 3]]+Tabla202376[[#This Row],[VALOR ADICIÓN 4]])</f>
        <v>0</v>
      </c>
      <c r="BO171" s="12"/>
      <c r="BP171" s="22">
        <v>45903</v>
      </c>
      <c r="BQ171" s="20">
        <f>Tabla202376[[#This Row],[VALOR INICIAL DEL CONTRATO]]+Tabla202376[[#This Row],[VALOR ADICIÓN 1]]+Tabla202376[[#This Row],[VALOR ADICIÓN 2]]+Tabla202376[[#This Row],[VALOR ADICIÓN 3]]++Tabla202376[[#This Row],[VALOR ADICIÓN 4]]</f>
        <v>42000000</v>
      </c>
      <c r="BR17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1" s="26"/>
      <c r="BT171" s="12"/>
      <c r="BU171" s="41" t="s">
        <v>1917</v>
      </c>
      <c r="BV171" s="41" t="s">
        <v>1918</v>
      </c>
      <c r="BW171" s="41" t="s">
        <v>88</v>
      </c>
    </row>
    <row r="172" spans="1:75" ht="27.75" customHeight="1" x14ac:dyDescent="0.2">
      <c r="A172" s="12">
        <v>2025</v>
      </c>
      <c r="B172" s="12" t="s">
        <v>456</v>
      </c>
      <c r="C172" s="13" t="str">
        <f ca="1">IF(Tabla202376[[#This Row],[FECHA DE TERMINACIÓN FINAL]]-TODAY()&gt;=15,"VIGENTE",IF(Tabla202376[[#This Row],[FECHA DE TERMINACIÓN FINAL]]-TODAY()&lt;0,"FINALIZADO",IF(Tabla202376[[#This Row],[FECHA DE TERMINACIÓN FINAL]]-TODAY()&lt;=15,"PROXIMO A VENCER")))</f>
        <v>FINALIZADO</v>
      </c>
      <c r="D172" s="12">
        <v>131054</v>
      </c>
      <c r="E172" s="22">
        <v>45706</v>
      </c>
      <c r="F172" s="12" t="s">
        <v>1919</v>
      </c>
      <c r="G172" s="12" t="s">
        <v>1920</v>
      </c>
      <c r="H172" s="41" t="s">
        <v>321</v>
      </c>
      <c r="I172" s="61" t="s">
        <v>1921</v>
      </c>
      <c r="J172" s="51">
        <v>80101500</v>
      </c>
      <c r="K172" s="51" t="s">
        <v>1922</v>
      </c>
      <c r="L172" s="51" t="s">
        <v>1923</v>
      </c>
      <c r="M172" s="12">
        <v>1199</v>
      </c>
      <c r="N172" s="22">
        <v>45709</v>
      </c>
      <c r="O172" s="12">
        <v>1202</v>
      </c>
      <c r="P172" s="22">
        <v>45714</v>
      </c>
      <c r="Q172" s="51" t="s">
        <v>157</v>
      </c>
      <c r="R172" s="13" t="s">
        <v>81</v>
      </c>
      <c r="S172" s="41" t="s">
        <v>82</v>
      </c>
      <c r="T172" s="13">
        <v>1</v>
      </c>
      <c r="U172" s="60" t="s">
        <v>1924</v>
      </c>
      <c r="V172" s="12" t="s">
        <v>83</v>
      </c>
      <c r="W172" s="12" t="s">
        <v>83</v>
      </c>
      <c r="X172" s="12" t="s">
        <v>883</v>
      </c>
      <c r="Y172" s="25">
        <v>45561889</v>
      </c>
      <c r="Z172" s="41" t="s">
        <v>884</v>
      </c>
      <c r="AA172" s="40">
        <v>1015473918</v>
      </c>
      <c r="AB172" s="12" t="s">
        <v>87</v>
      </c>
      <c r="AC172" s="22">
        <v>45713</v>
      </c>
      <c r="AD172" s="29">
        <v>37800000</v>
      </c>
      <c r="AE172" s="22">
        <v>45719</v>
      </c>
      <c r="AF172" s="22">
        <v>45902</v>
      </c>
      <c r="AG172" s="12">
        <v>180</v>
      </c>
      <c r="AH172" s="12">
        <v>6</v>
      </c>
      <c r="AI172" s="29">
        <f>Tabla202376[[#This Row],[VALOR INICIAL DEL CONTRATO]] / Tabla202376[[#This Row],[PLAZO DE EJECUCIÓN MESES ]]</f>
        <v>6300000</v>
      </c>
      <c r="AJ172" s="12"/>
      <c r="AK172" s="12"/>
      <c r="AL172" s="12">
        <v>1</v>
      </c>
      <c r="AM172" s="12">
        <v>1</v>
      </c>
      <c r="AN172" s="12"/>
      <c r="AO172" s="31">
        <v>18900000</v>
      </c>
      <c r="AP172" s="12">
        <v>90</v>
      </c>
      <c r="AQ172" s="12">
        <v>1552</v>
      </c>
      <c r="AR172" s="22">
        <v>45880</v>
      </c>
      <c r="AS172" s="12">
        <v>1637</v>
      </c>
      <c r="AT172" s="22">
        <v>45896</v>
      </c>
      <c r="AU172" s="12"/>
      <c r="AV172" s="12"/>
      <c r="AW172" s="12"/>
      <c r="AX172" s="12"/>
      <c r="AY172" s="12"/>
      <c r="AZ172" s="12"/>
      <c r="BA172" s="12"/>
      <c r="BB172" s="12"/>
      <c r="BC172" s="12"/>
      <c r="BD172" s="12"/>
      <c r="BE172" s="12"/>
      <c r="BF172" s="12"/>
      <c r="BG172" s="12"/>
      <c r="BH172" s="12"/>
      <c r="BI172" s="12"/>
      <c r="BJ172" s="12"/>
      <c r="BK172" s="12"/>
      <c r="BL172" s="12"/>
      <c r="BM172" s="12">
        <f>Tabla202376[[#This Row],[DÍAS PRORROGA 1]]+Tabla202376[[#This Row],[DÍAS PRORROGA  2]]+Tabla202376[[#This Row],[DÍAS PRORROGA 3]]++Tabla202376[[#This Row],[DÍAS PRORROGA 4]]</f>
        <v>90</v>
      </c>
      <c r="BN172" s="25">
        <f>IF(Tabla202376[[#This Row],[NUMERO TOTAL DE ADICIONES]]="NO",0,Tabla202376[[#This Row],[VALOR ADICIÓN 1]]+Tabla202376[[#This Row],[VALOR ADICIÓN 2]]+Tabla202376[[#This Row],[VALOR ADICIÓN 3]]+Tabla202376[[#This Row],[VALOR ADICIÓN 4]])</f>
        <v>18900000</v>
      </c>
      <c r="BO172" s="12"/>
      <c r="BP172" s="22">
        <v>45993</v>
      </c>
      <c r="BQ172" s="20">
        <f>Tabla202376[[#This Row],[VALOR INICIAL DEL CONTRATO]]+Tabla202376[[#This Row],[VALOR ADICIÓN 1]]+Tabla202376[[#This Row],[VALOR ADICIÓN 2]]+Tabla202376[[#This Row],[VALOR ADICIÓN 3]]++Tabla202376[[#This Row],[VALOR ADICIÓN 4]]</f>
        <v>56700000</v>
      </c>
      <c r="BR17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2" s="26"/>
      <c r="BT172" s="41" t="s">
        <v>1925</v>
      </c>
      <c r="BU172" s="41" t="s">
        <v>1926</v>
      </c>
      <c r="BV172" s="41" t="s">
        <v>1927</v>
      </c>
      <c r="BW172" s="41" t="s">
        <v>88</v>
      </c>
    </row>
    <row r="173" spans="1:75" ht="27.75" customHeight="1" x14ac:dyDescent="0.2">
      <c r="A173" s="12">
        <v>2025</v>
      </c>
      <c r="B173" s="12" t="s">
        <v>456</v>
      </c>
      <c r="C173" s="13" t="str">
        <f ca="1">IF(Tabla202376[[#This Row],[FECHA DE TERMINACIÓN FINAL]]-TODAY()&gt;=15,"VIGENTE",IF(Tabla202376[[#This Row],[FECHA DE TERMINACIÓN FINAL]]-TODAY()&lt;0,"FINALIZADO",IF(Tabla202376[[#This Row],[FECHA DE TERMINACIÓN FINAL]]-TODAY()&lt;=15,"PROXIMO A VENCER")))</f>
        <v>FINALIZADO</v>
      </c>
      <c r="D173" s="12">
        <v>127551</v>
      </c>
      <c r="E173" s="22">
        <v>45670</v>
      </c>
      <c r="F173" s="12" t="s">
        <v>1928</v>
      </c>
      <c r="G173" s="12" t="s">
        <v>1929</v>
      </c>
      <c r="H173" s="41" t="s">
        <v>419</v>
      </c>
      <c r="I173" s="61" t="s">
        <v>1930</v>
      </c>
      <c r="J173" s="57">
        <v>80101600</v>
      </c>
      <c r="K173" s="57" t="s">
        <v>1931</v>
      </c>
      <c r="L173" s="57" t="s">
        <v>1932</v>
      </c>
      <c r="M173" s="12">
        <v>1185</v>
      </c>
      <c r="N173" s="22">
        <v>45709</v>
      </c>
      <c r="O173" s="12">
        <v>1194</v>
      </c>
      <c r="P173" s="22">
        <v>45714</v>
      </c>
      <c r="Q173" s="51" t="s">
        <v>201</v>
      </c>
      <c r="R173" s="13" t="s">
        <v>81</v>
      </c>
      <c r="S173" s="41" t="s">
        <v>98</v>
      </c>
      <c r="T173" s="13">
        <v>1</v>
      </c>
      <c r="U173" s="41" t="s">
        <v>1933</v>
      </c>
      <c r="V173" s="12" t="s">
        <v>83</v>
      </c>
      <c r="W173" s="41" t="s">
        <v>83</v>
      </c>
      <c r="X173" s="40" t="s">
        <v>204</v>
      </c>
      <c r="Y173" s="63">
        <v>19271225</v>
      </c>
      <c r="Z173" s="70" t="s">
        <v>309</v>
      </c>
      <c r="AA173" s="70">
        <v>80126283</v>
      </c>
      <c r="AB173" s="12" t="s">
        <v>87</v>
      </c>
      <c r="AC173" s="22">
        <v>45713</v>
      </c>
      <c r="AD173" s="29">
        <v>18150000</v>
      </c>
      <c r="AE173" s="22">
        <v>45720</v>
      </c>
      <c r="AF173" s="22">
        <v>45903</v>
      </c>
      <c r="AG173" s="12">
        <v>180</v>
      </c>
      <c r="AH173" s="12">
        <v>6</v>
      </c>
      <c r="AI173" s="29">
        <f>Tabla202376[[#This Row],[VALOR INICIAL DEL CONTRATO]] / Tabla202376[[#This Row],[PLAZO DE EJECUCIÓN MESES ]]</f>
        <v>3025000</v>
      </c>
      <c r="AJ173" s="12"/>
      <c r="AK173" s="12"/>
      <c r="AL173" s="12">
        <v>1</v>
      </c>
      <c r="AM173" s="12">
        <v>1</v>
      </c>
      <c r="AN173" s="12"/>
      <c r="AO173" s="31">
        <v>9075000</v>
      </c>
      <c r="AP173" s="12">
        <v>90</v>
      </c>
      <c r="AQ173" s="12">
        <v>1468</v>
      </c>
      <c r="AR173" s="22">
        <v>45868</v>
      </c>
      <c r="AS173" s="12">
        <v>1623</v>
      </c>
      <c r="AT173" s="22">
        <v>45890</v>
      </c>
      <c r="AU173" s="12"/>
      <c r="AV173" s="12"/>
      <c r="AW173" s="12"/>
      <c r="AX173" s="12"/>
      <c r="AY173" s="12"/>
      <c r="AZ173" s="12"/>
      <c r="BA173" s="12"/>
      <c r="BB173" s="12"/>
      <c r="BC173" s="12"/>
      <c r="BD173" s="12"/>
      <c r="BE173" s="12"/>
      <c r="BF173" s="12"/>
      <c r="BG173" s="12"/>
      <c r="BH173" s="12"/>
      <c r="BI173" s="12"/>
      <c r="BJ173" s="12"/>
      <c r="BK173" s="12"/>
      <c r="BL173" s="12"/>
      <c r="BM173" s="12">
        <f>Tabla202376[[#This Row],[DÍAS PRORROGA 1]]+Tabla202376[[#This Row],[DÍAS PRORROGA  2]]+Tabla202376[[#This Row],[DÍAS PRORROGA 3]]++Tabla202376[[#This Row],[DÍAS PRORROGA 4]]</f>
        <v>90</v>
      </c>
      <c r="BN173" s="25">
        <f>IF(Tabla202376[[#This Row],[NUMERO TOTAL DE ADICIONES]]="NO",0,Tabla202376[[#This Row],[VALOR ADICIÓN 1]]+Tabla202376[[#This Row],[VALOR ADICIÓN 2]]+Tabla202376[[#This Row],[VALOR ADICIÓN 3]]+Tabla202376[[#This Row],[VALOR ADICIÓN 4]])</f>
        <v>9075000</v>
      </c>
      <c r="BO173" s="12"/>
      <c r="BP173" s="22">
        <v>45994</v>
      </c>
      <c r="BQ173" s="20">
        <f>Tabla202376[[#This Row],[VALOR INICIAL DEL CONTRATO]]+Tabla202376[[#This Row],[VALOR ADICIÓN 1]]+Tabla202376[[#This Row],[VALOR ADICIÓN 2]]+Tabla202376[[#This Row],[VALOR ADICIÓN 3]]++Tabla202376[[#This Row],[VALOR ADICIÓN 4]]</f>
        <v>27225000</v>
      </c>
      <c r="BR17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3" s="26"/>
      <c r="BT173" s="41" t="s">
        <v>1934</v>
      </c>
      <c r="BU173" s="41" t="s">
        <v>1935</v>
      </c>
      <c r="BV173" s="12" t="s">
        <v>808</v>
      </c>
      <c r="BW173" s="13" t="s">
        <v>148</v>
      </c>
    </row>
    <row r="174" spans="1:75" ht="27.75" customHeight="1" x14ac:dyDescent="0.2">
      <c r="A174" s="12">
        <v>2025</v>
      </c>
      <c r="B174" s="12" t="s">
        <v>456</v>
      </c>
      <c r="C174" s="13" t="str">
        <f ca="1">IF(Tabla202376[[#This Row],[FECHA DE TERMINACIÓN FINAL]]-TODAY()&gt;=15,"VIGENTE",IF(Tabla202376[[#This Row],[FECHA DE TERMINACIÓN FINAL]]-TODAY()&lt;0,"FINALIZADO",IF(Tabla202376[[#This Row],[FECHA DE TERMINACIÓN FINAL]]-TODAY()&lt;=15,"PROXIMO A VENCER")))</f>
        <v>FINALIZADO</v>
      </c>
      <c r="D174" s="12">
        <v>127554</v>
      </c>
      <c r="E174" s="22">
        <v>45670</v>
      </c>
      <c r="F174" s="12" t="s">
        <v>1936</v>
      </c>
      <c r="G174" s="12" t="s">
        <v>1937</v>
      </c>
      <c r="H174" s="13" t="s">
        <v>1938</v>
      </c>
      <c r="I174" s="61" t="s">
        <v>1939</v>
      </c>
      <c r="J174" s="57">
        <v>80101600</v>
      </c>
      <c r="K174" s="57" t="s">
        <v>1940</v>
      </c>
      <c r="L174" s="57" t="s">
        <v>1941</v>
      </c>
      <c r="M174" s="12">
        <v>1212</v>
      </c>
      <c r="N174" s="22">
        <v>45709</v>
      </c>
      <c r="O174" s="12">
        <v>1199</v>
      </c>
      <c r="P174" s="22">
        <v>45714</v>
      </c>
      <c r="Q174" s="51" t="s">
        <v>217</v>
      </c>
      <c r="R174" s="13" t="s">
        <v>81</v>
      </c>
      <c r="S174" s="41" t="s">
        <v>98</v>
      </c>
      <c r="T174" s="13">
        <v>1</v>
      </c>
      <c r="U174" s="41" t="s">
        <v>1942</v>
      </c>
      <c r="V174" s="12" t="s">
        <v>83</v>
      </c>
      <c r="W174" s="41" t="s">
        <v>464</v>
      </c>
      <c r="X174" s="41" t="s">
        <v>1943</v>
      </c>
      <c r="Y174" s="40">
        <v>11232461</v>
      </c>
      <c r="Z174" s="41" t="s">
        <v>233</v>
      </c>
      <c r="AA174" s="40">
        <v>1018427956</v>
      </c>
      <c r="AB174" s="12" t="s">
        <v>87</v>
      </c>
      <c r="AC174" s="22">
        <v>45713</v>
      </c>
      <c r="AD174" s="29">
        <v>17010000</v>
      </c>
      <c r="AE174" s="22">
        <v>45727</v>
      </c>
      <c r="AF174" s="22">
        <v>45910</v>
      </c>
      <c r="AG174" s="12">
        <v>180</v>
      </c>
      <c r="AH174" s="12">
        <v>6</v>
      </c>
      <c r="AI174" s="29">
        <f>Tabla202376[[#This Row],[VALOR INICIAL DEL CONTRATO]] / Tabla202376[[#This Row],[PLAZO DE EJECUCIÓN MESES ]]</f>
        <v>2835000</v>
      </c>
      <c r="AJ174" s="12"/>
      <c r="AK174" s="12"/>
      <c r="AL174" s="12"/>
      <c r="AM174" s="12"/>
      <c r="AN174" s="12"/>
      <c r="AO174" s="31"/>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f>Tabla202376[[#This Row],[DÍAS PRORROGA 1]]+Tabla202376[[#This Row],[DÍAS PRORROGA  2]]+Tabla202376[[#This Row],[DÍAS PRORROGA 3]]++Tabla202376[[#This Row],[DÍAS PRORROGA 4]]</f>
        <v>0</v>
      </c>
      <c r="BN174" s="25">
        <f>IF(Tabla202376[[#This Row],[NUMERO TOTAL DE ADICIONES]]="NO",0,Tabla202376[[#This Row],[VALOR ADICIÓN 1]]+Tabla202376[[#This Row],[VALOR ADICIÓN 2]]+Tabla202376[[#This Row],[VALOR ADICIÓN 3]]+Tabla202376[[#This Row],[VALOR ADICIÓN 4]])</f>
        <v>0</v>
      </c>
      <c r="BO174" s="12"/>
      <c r="BP174" s="22">
        <v>45910</v>
      </c>
      <c r="BQ174" s="20">
        <f>Tabla202376[[#This Row],[VALOR INICIAL DEL CONTRATO]]+Tabla202376[[#This Row],[VALOR ADICIÓN 1]]+Tabla202376[[#This Row],[VALOR ADICIÓN 2]]+Tabla202376[[#This Row],[VALOR ADICIÓN 3]]++Tabla202376[[#This Row],[VALOR ADICIÓN 4]]</f>
        <v>17010000</v>
      </c>
      <c r="BR17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4" s="26"/>
      <c r="BT174" s="12"/>
      <c r="BU174" s="41" t="s">
        <v>1944</v>
      </c>
      <c r="BV174" s="12" t="s">
        <v>808</v>
      </c>
      <c r="BW174" s="13" t="s">
        <v>99</v>
      </c>
    </row>
    <row r="175" spans="1:75" ht="27.75" customHeight="1" x14ac:dyDescent="0.2">
      <c r="A175" s="12">
        <v>2025</v>
      </c>
      <c r="B175" s="12" t="s">
        <v>456</v>
      </c>
      <c r="C175" s="13" t="str">
        <f ca="1">IF(Tabla202376[[#This Row],[FECHA DE TERMINACIÓN FINAL]]-TODAY()&gt;=15,"VIGENTE",IF(Tabla202376[[#This Row],[FECHA DE TERMINACIÓN FINAL]]-TODAY()&lt;0,"FINALIZADO",IF(Tabla202376[[#This Row],[FECHA DE TERMINACIÓN FINAL]]-TODAY()&lt;=15,"PROXIMO A VENCER")))</f>
        <v>FINALIZADO</v>
      </c>
      <c r="D175" s="12">
        <v>127554</v>
      </c>
      <c r="E175" s="22">
        <v>45670</v>
      </c>
      <c r="F175" s="12" t="s">
        <v>1936</v>
      </c>
      <c r="G175" s="12" t="s">
        <v>1945</v>
      </c>
      <c r="H175" s="13" t="s">
        <v>1946</v>
      </c>
      <c r="I175" s="61" t="s">
        <v>1939</v>
      </c>
      <c r="J175" s="57">
        <v>80101600</v>
      </c>
      <c r="K175" s="57" t="s">
        <v>1940</v>
      </c>
      <c r="L175" s="57" t="s">
        <v>1947</v>
      </c>
      <c r="M175" s="12">
        <v>1212</v>
      </c>
      <c r="N175" s="22">
        <v>45709</v>
      </c>
      <c r="O175" s="12">
        <v>1203</v>
      </c>
      <c r="P175" s="22">
        <v>45714</v>
      </c>
      <c r="Q175" s="51" t="s">
        <v>217</v>
      </c>
      <c r="R175" s="13" t="s">
        <v>81</v>
      </c>
      <c r="S175" s="41" t="s">
        <v>98</v>
      </c>
      <c r="T175" s="13">
        <v>1</v>
      </c>
      <c r="U175" s="41" t="s">
        <v>1942</v>
      </c>
      <c r="V175" s="12" t="s">
        <v>83</v>
      </c>
      <c r="W175" s="12" t="s">
        <v>464</v>
      </c>
      <c r="X175" s="41" t="s">
        <v>1943</v>
      </c>
      <c r="Y175" s="12">
        <v>1001170079</v>
      </c>
      <c r="Z175" s="41" t="s">
        <v>233</v>
      </c>
      <c r="AA175" s="40">
        <v>1018427956</v>
      </c>
      <c r="AB175" s="12" t="s">
        <v>87</v>
      </c>
      <c r="AC175" s="22">
        <v>45713</v>
      </c>
      <c r="AD175" s="29">
        <v>17010000</v>
      </c>
      <c r="AE175" s="22">
        <v>45727</v>
      </c>
      <c r="AF175" s="22">
        <v>45910</v>
      </c>
      <c r="AG175" s="12">
        <v>180</v>
      </c>
      <c r="AH175" s="12">
        <v>6</v>
      </c>
      <c r="AI175" s="29">
        <f>Tabla202376[[#This Row],[VALOR INICIAL DEL CONTRATO]] / Tabla202376[[#This Row],[PLAZO DE EJECUCIÓN MESES ]]</f>
        <v>2835000</v>
      </c>
      <c r="AJ175" s="12"/>
      <c r="AK175" s="12"/>
      <c r="AL175" s="12"/>
      <c r="AM175" s="12"/>
      <c r="AN175" s="12"/>
      <c r="AO175" s="31"/>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f>Tabla202376[[#This Row],[DÍAS PRORROGA 1]]+Tabla202376[[#This Row],[DÍAS PRORROGA  2]]+Tabla202376[[#This Row],[DÍAS PRORROGA 3]]++Tabla202376[[#This Row],[DÍAS PRORROGA 4]]</f>
        <v>0</v>
      </c>
      <c r="BN175" s="25">
        <f>IF(Tabla202376[[#This Row],[NUMERO TOTAL DE ADICIONES]]="NO",0,Tabla202376[[#This Row],[VALOR ADICIÓN 1]]+Tabla202376[[#This Row],[VALOR ADICIÓN 2]]+Tabla202376[[#This Row],[VALOR ADICIÓN 3]]+Tabla202376[[#This Row],[VALOR ADICIÓN 4]])</f>
        <v>0</v>
      </c>
      <c r="BO175" s="12"/>
      <c r="BP175" s="22">
        <v>45910</v>
      </c>
      <c r="BQ175" s="20">
        <f>Tabla202376[[#This Row],[VALOR INICIAL DEL CONTRATO]]+Tabla202376[[#This Row],[VALOR ADICIÓN 1]]+Tabla202376[[#This Row],[VALOR ADICIÓN 2]]+Tabla202376[[#This Row],[VALOR ADICIÓN 3]]++Tabla202376[[#This Row],[VALOR ADICIÓN 4]]</f>
        <v>17010000</v>
      </c>
      <c r="BR17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5" s="26"/>
      <c r="BT175" s="12"/>
      <c r="BU175" s="41" t="s">
        <v>1944</v>
      </c>
      <c r="BV175" s="12" t="s">
        <v>808</v>
      </c>
      <c r="BW175" s="13" t="s">
        <v>99</v>
      </c>
    </row>
    <row r="176" spans="1:75" ht="27.75" customHeight="1" x14ac:dyDescent="0.2">
      <c r="A176" s="12">
        <v>2025</v>
      </c>
      <c r="B176" s="12" t="s">
        <v>456</v>
      </c>
      <c r="C176" s="13" t="str">
        <f ca="1">IF(Tabla202376[[#This Row],[FECHA DE TERMINACIÓN FINAL]]-TODAY()&gt;=15,"VIGENTE",IF(Tabla202376[[#This Row],[FECHA DE TERMINACIÓN FINAL]]-TODAY()&lt;0,"FINALIZADO",IF(Tabla202376[[#This Row],[FECHA DE TERMINACIÓN FINAL]]-TODAY()&lt;=15,"PROXIMO A VENCER")))</f>
        <v>FINALIZADO</v>
      </c>
      <c r="D176" s="12">
        <v>125687</v>
      </c>
      <c r="E176" s="22">
        <v>45652</v>
      </c>
      <c r="F176" s="12" t="s">
        <v>1948</v>
      </c>
      <c r="G176" s="12" t="s">
        <v>1949</v>
      </c>
      <c r="H176" s="13" t="s">
        <v>1950</v>
      </c>
      <c r="I176" s="61" t="s">
        <v>1951</v>
      </c>
      <c r="J176" s="57">
        <v>80101600</v>
      </c>
      <c r="K176" s="57" t="s">
        <v>1952</v>
      </c>
      <c r="L176" s="57" t="s">
        <v>1953</v>
      </c>
      <c r="M176" s="12">
        <v>1138</v>
      </c>
      <c r="N176" s="22">
        <v>45698</v>
      </c>
      <c r="O176" s="12">
        <v>1195</v>
      </c>
      <c r="P176" s="22">
        <v>45714</v>
      </c>
      <c r="Q176" s="51" t="s">
        <v>80</v>
      </c>
      <c r="R176" s="13" t="s">
        <v>81</v>
      </c>
      <c r="S176" s="41" t="s">
        <v>82</v>
      </c>
      <c r="T176" s="13">
        <v>1</v>
      </c>
      <c r="U176" s="60" t="s">
        <v>1954</v>
      </c>
      <c r="V176" s="12" t="s">
        <v>83</v>
      </c>
      <c r="W176" s="12" t="s">
        <v>83</v>
      </c>
      <c r="X176" s="12" t="s">
        <v>256</v>
      </c>
      <c r="Y176" s="12">
        <v>1010239931</v>
      </c>
      <c r="Z176" s="41" t="s">
        <v>278</v>
      </c>
      <c r="AA176" s="40">
        <v>1052409028</v>
      </c>
      <c r="AB176" s="12" t="s">
        <v>87</v>
      </c>
      <c r="AC176" s="22">
        <v>45713</v>
      </c>
      <c r="AD176" s="29">
        <v>35910000</v>
      </c>
      <c r="AE176" s="22">
        <v>45720</v>
      </c>
      <c r="AF176" s="22">
        <v>45903</v>
      </c>
      <c r="AG176" s="12">
        <v>180</v>
      </c>
      <c r="AH176" s="12">
        <v>6</v>
      </c>
      <c r="AI176" s="29">
        <f>Tabla202376[[#This Row],[VALOR INICIAL DEL CONTRATO]] / Tabla202376[[#This Row],[PLAZO DE EJECUCIÓN MESES ]]</f>
        <v>5985000</v>
      </c>
      <c r="AJ176" s="12"/>
      <c r="AK176" s="12"/>
      <c r="AL176" s="12">
        <v>1</v>
      </c>
      <c r="AM176" s="12">
        <v>1</v>
      </c>
      <c r="AN176" s="12"/>
      <c r="AO176" s="31">
        <v>17955000</v>
      </c>
      <c r="AP176" s="12">
        <v>90</v>
      </c>
      <c r="AQ176" s="12">
        <v>1346</v>
      </c>
      <c r="AR176" s="22">
        <v>45861</v>
      </c>
      <c r="AS176" s="15">
        <v>1488</v>
      </c>
      <c r="AT176" s="18">
        <v>45869</v>
      </c>
      <c r="AU176" s="12"/>
      <c r="AV176" s="12"/>
      <c r="AW176" s="12"/>
      <c r="AX176" s="12"/>
      <c r="AY176" s="12"/>
      <c r="AZ176" s="12"/>
      <c r="BA176" s="12"/>
      <c r="BB176" s="12"/>
      <c r="BC176" s="12"/>
      <c r="BD176" s="12"/>
      <c r="BE176" s="12"/>
      <c r="BF176" s="12"/>
      <c r="BG176" s="12"/>
      <c r="BH176" s="12"/>
      <c r="BI176" s="12"/>
      <c r="BJ176" s="12"/>
      <c r="BK176" s="12"/>
      <c r="BL176" s="12"/>
      <c r="BM176" s="12">
        <f>Tabla202376[[#This Row],[DÍAS PRORROGA 1]]+Tabla202376[[#This Row],[DÍAS PRORROGA  2]]+Tabla202376[[#This Row],[DÍAS PRORROGA 3]]++Tabla202376[[#This Row],[DÍAS PRORROGA 4]]</f>
        <v>90</v>
      </c>
      <c r="BN176" s="25">
        <f>IF(Tabla202376[[#This Row],[NUMERO TOTAL DE ADICIONES]]="NO",0,Tabla202376[[#This Row],[VALOR ADICIÓN 1]]+Tabla202376[[#This Row],[VALOR ADICIÓN 2]]+Tabla202376[[#This Row],[VALOR ADICIÓN 3]]+Tabla202376[[#This Row],[VALOR ADICIÓN 4]])</f>
        <v>17955000</v>
      </c>
      <c r="BO176" s="12"/>
      <c r="BP176" s="22">
        <v>45994</v>
      </c>
      <c r="BQ176" s="20">
        <f>Tabla202376[[#This Row],[VALOR INICIAL DEL CONTRATO]]+Tabla202376[[#This Row],[VALOR ADICIÓN 1]]+Tabla202376[[#This Row],[VALOR ADICIÓN 2]]+Tabla202376[[#This Row],[VALOR ADICIÓN 3]]++Tabla202376[[#This Row],[VALOR ADICIÓN 4]]</f>
        <v>53865000</v>
      </c>
      <c r="BR17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6" s="26"/>
      <c r="BT176" s="41" t="s">
        <v>1955</v>
      </c>
      <c r="BU176" s="41" t="s">
        <v>1956</v>
      </c>
      <c r="BV176" s="13" t="s">
        <v>1957</v>
      </c>
      <c r="BW176" s="13" t="s">
        <v>88</v>
      </c>
    </row>
    <row r="177" spans="1:75" ht="27.75" customHeight="1" x14ac:dyDescent="0.2">
      <c r="A177" s="12">
        <v>2025</v>
      </c>
      <c r="B177" s="12" t="s">
        <v>456</v>
      </c>
      <c r="C177" s="13" t="str">
        <f ca="1">IF(Tabla202376[[#This Row],[FECHA DE TERMINACIÓN FINAL]]-TODAY()&gt;=15,"VIGENTE",IF(Tabla202376[[#This Row],[FECHA DE TERMINACIÓN FINAL]]-TODAY()&lt;0,"FINALIZADO",IF(Tabla202376[[#This Row],[FECHA DE TERMINACIÓN FINAL]]-TODAY()&lt;=15,"PROXIMO A VENCER")))</f>
        <v>FINALIZADO</v>
      </c>
      <c r="D177" s="12">
        <v>126347</v>
      </c>
      <c r="E177" s="22">
        <v>45656</v>
      </c>
      <c r="F177" s="12" t="s">
        <v>1958</v>
      </c>
      <c r="G177" s="49" t="s">
        <v>1959</v>
      </c>
      <c r="H177" s="49" t="s">
        <v>1960</v>
      </c>
      <c r="I177" s="92" t="s">
        <v>1961</v>
      </c>
      <c r="J177" s="57">
        <v>80101600</v>
      </c>
      <c r="K177" s="57" t="s">
        <v>1962</v>
      </c>
      <c r="L177" s="57" t="s">
        <v>1963</v>
      </c>
      <c r="M177" s="12">
        <v>1144</v>
      </c>
      <c r="N177" s="22">
        <v>45699</v>
      </c>
      <c r="O177" s="12">
        <v>1212</v>
      </c>
      <c r="P177" s="22">
        <v>45715</v>
      </c>
      <c r="Q177" s="51" t="s">
        <v>178</v>
      </c>
      <c r="R177" s="13" t="s">
        <v>81</v>
      </c>
      <c r="S177" s="13" t="s">
        <v>82</v>
      </c>
      <c r="T177" s="13">
        <v>1</v>
      </c>
      <c r="U177" s="72" t="s">
        <v>1964</v>
      </c>
      <c r="V177" s="12" t="s">
        <v>83</v>
      </c>
      <c r="W177" s="12" t="s">
        <v>83</v>
      </c>
      <c r="X177" s="12" t="s">
        <v>403</v>
      </c>
      <c r="Y177" s="12">
        <v>52372021</v>
      </c>
      <c r="Z177" s="38" t="s">
        <v>126</v>
      </c>
      <c r="AA177" s="38">
        <v>79486884</v>
      </c>
      <c r="AB177" s="12" t="s">
        <v>87</v>
      </c>
      <c r="AC177" s="22">
        <v>45714</v>
      </c>
      <c r="AD177" s="29">
        <v>39060000</v>
      </c>
      <c r="AE177" s="22">
        <v>45719</v>
      </c>
      <c r="AF177" s="22">
        <v>45902</v>
      </c>
      <c r="AG177" s="12">
        <v>180</v>
      </c>
      <c r="AH177" s="12">
        <v>6</v>
      </c>
      <c r="AI177" s="29">
        <f>Tabla202376[[#This Row],[VALOR INICIAL DEL CONTRATO]] / Tabla202376[[#This Row],[PLAZO DE EJECUCIÓN MESES ]]</f>
        <v>6510000</v>
      </c>
      <c r="AJ177" s="12"/>
      <c r="AK177" s="12"/>
      <c r="AL177" s="12">
        <v>1</v>
      </c>
      <c r="AM177" s="12">
        <v>1</v>
      </c>
      <c r="AN177" s="12"/>
      <c r="AO177" s="31">
        <v>19530000</v>
      </c>
      <c r="AP177" s="12">
        <v>90</v>
      </c>
      <c r="AQ177" s="12">
        <v>1456</v>
      </c>
      <c r="AR177" s="22">
        <v>45868</v>
      </c>
      <c r="AS177" s="12">
        <v>1576</v>
      </c>
      <c r="AT177" s="22">
        <v>45882</v>
      </c>
      <c r="AU177" s="12"/>
      <c r="AV177" s="12"/>
      <c r="AW177" s="12"/>
      <c r="AX177" s="12"/>
      <c r="AY177" s="12"/>
      <c r="AZ177" s="12"/>
      <c r="BA177" s="12"/>
      <c r="BB177" s="12"/>
      <c r="BC177" s="12"/>
      <c r="BD177" s="12"/>
      <c r="BE177" s="12"/>
      <c r="BF177" s="12"/>
      <c r="BG177" s="12"/>
      <c r="BH177" s="12"/>
      <c r="BI177" s="12"/>
      <c r="BJ177" s="12"/>
      <c r="BK177" s="12"/>
      <c r="BL177" s="12"/>
      <c r="BM177" s="12">
        <f>Tabla202376[[#This Row],[DÍAS PRORROGA 1]]+Tabla202376[[#This Row],[DÍAS PRORROGA  2]]+Tabla202376[[#This Row],[DÍAS PRORROGA 3]]++Tabla202376[[#This Row],[DÍAS PRORROGA 4]]</f>
        <v>90</v>
      </c>
      <c r="BN177" s="25">
        <f>IF(Tabla202376[[#This Row],[NUMERO TOTAL DE ADICIONES]]="NO",0,Tabla202376[[#This Row],[VALOR ADICIÓN 1]]+Tabla202376[[#This Row],[VALOR ADICIÓN 2]]+Tabla202376[[#This Row],[VALOR ADICIÓN 3]]+Tabla202376[[#This Row],[VALOR ADICIÓN 4]])</f>
        <v>19530000</v>
      </c>
      <c r="BO177" s="12"/>
      <c r="BP177" s="22">
        <v>45993</v>
      </c>
      <c r="BQ177" s="20">
        <f>Tabla202376[[#This Row],[VALOR INICIAL DEL CONTRATO]]+Tabla202376[[#This Row],[VALOR ADICIÓN 1]]+Tabla202376[[#This Row],[VALOR ADICIÓN 2]]+Tabla202376[[#This Row],[VALOR ADICIÓN 3]]++Tabla202376[[#This Row],[VALOR ADICIÓN 4]]</f>
        <v>58590000</v>
      </c>
      <c r="BR17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7" s="26"/>
      <c r="BT177" s="41" t="s">
        <v>1965</v>
      </c>
      <c r="BU177" s="41" t="s">
        <v>1966</v>
      </c>
      <c r="BV177" s="13" t="s">
        <v>1927</v>
      </c>
      <c r="BW177" s="13" t="s">
        <v>88</v>
      </c>
    </row>
    <row r="178" spans="1:75" ht="27.75" customHeight="1" x14ac:dyDescent="0.2">
      <c r="A178" s="12">
        <v>2025</v>
      </c>
      <c r="B178" s="12" t="s">
        <v>456</v>
      </c>
      <c r="C178" s="13" t="str">
        <f ca="1">IF(Tabla202376[[#This Row],[FECHA DE TERMINACIÓN FINAL]]-TODAY()&gt;=15,"VIGENTE",IF(Tabla202376[[#This Row],[FECHA DE TERMINACIÓN FINAL]]-TODAY()&lt;0,"FINALIZADO",IF(Tabla202376[[#This Row],[FECHA DE TERMINACIÓN FINAL]]-TODAY()&lt;=15,"PROXIMO A VENCER")))</f>
        <v>FINALIZADO</v>
      </c>
      <c r="D178" s="12">
        <v>127522</v>
      </c>
      <c r="E178" s="22">
        <v>45670</v>
      </c>
      <c r="F178" s="12" t="s">
        <v>1967</v>
      </c>
      <c r="G178" s="12" t="s">
        <v>1968</v>
      </c>
      <c r="H178" s="41" t="s">
        <v>379</v>
      </c>
      <c r="I178" s="61" t="s">
        <v>1969</v>
      </c>
      <c r="J178" s="51">
        <v>80101500</v>
      </c>
      <c r="K178" s="51" t="s">
        <v>1970</v>
      </c>
      <c r="L178" s="51" t="s">
        <v>1971</v>
      </c>
      <c r="M178" s="12">
        <v>1188</v>
      </c>
      <c r="N178" s="22">
        <v>45709</v>
      </c>
      <c r="O178" s="12">
        <v>1201</v>
      </c>
      <c r="P178" s="22">
        <v>45714</v>
      </c>
      <c r="Q178" s="51" t="s">
        <v>217</v>
      </c>
      <c r="R178" s="13" t="s">
        <v>81</v>
      </c>
      <c r="S178" s="41" t="s">
        <v>82</v>
      </c>
      <c r="T178" s="13">
        <v>1</v>
      </c>
      <c r="U178" s="38" t="s">
        <v>1972</v>
      </c>
      <c r="V178" s="12" t="s">
        <v>83</v>
      </c>
      <c r="W178" s="12" t="s">
        <v>83</v>
      </c>
      <c r="X178" s="12" t="s">
        <v>198</v>
      </c>
      <c r="Y178" s="25">
        <v>1023029369</v>
      </c>
      <c r="Z178" s="41" t="s">
        <v>216</v>
      </c>
      <c r="AA178" s="40">
        <v>1024555613</v>
      </c>
      <c r="AB178" s="12" t="s">
        <v>87</v>
      </c>
      <c r="AC178" s="22">
        <v>45714</v>
      </c>
      <c r="AD178" s="29">
        <v>40950000</v>
      </c>
      <c r="AE178" s="22">
        <v>45719</v>
      </c>
      <c r="AF178" s="22">
        <v>45902</v>
      </c>
      <c r="AG178" s="12">
        <v>180</v>
      </c>
      <c r="AH178" s="12">
        <v>6</v>
      </c>
      <c r="AI178" s="29">
        <f>Tabla202376[[#This Row],[VALOR INICIAL DEL CONTRATO]] / Tabla202376[[#This Row],[PLAZO DE EJECUCIÓN MESES ]]</f>
        <v>6825000</v>
      </c>
      <c r="AJ178" s="12"/>
      <c r="AK178" s="12"/>
      <c r="AL178" s="12">
        <v>1</v>
      </c>
      <c r="AM178" s="12">
        <v>1</v>
      </c>
      <c r="AN178" s="12"/>
      <c r="AO178" s="31">
        <v>20475000</v>
      </c>
      <c r="AP178" s="12">
        <v>90</v>
      </c>
      <c r="AQ178" s="12">
        <v>1457</v>
      </c>
      <c r="AR178" s="22">
        <v>45868</v>
      </c>
      <c r="AS178" s="12">
        <v>1615</v>
      </c>
      <c r="AT178" s="22">
        <v>45888</v>
      </c>
      <c r="AU178" s="12"/>
      <c r="AV178" s="12"/>
      <c r="AW178" s="12"/>
      <c r="AX178" s="12"/>
      <c r="AY178" s="12"/>
      <c r="AZ178" s="12"/>
      <c r="BA178" s="12"/>
      <c r="BB178" s="12"/>
      <c r="BC178" s="12"/>
      <c r="BD178" s="12"/>
      <c r="BE178" s="12"/>
      <c r="BF178" s="12"/>
      <c r="BG178" s="12"/>
      <c r="BH178" s="12"/>
      <c r="BI178" s="12"/>
      <c r="BJ178" s="12"/>
      <c r="BK178" s="12"/>
      <c r="BL178" s="12"/>
      <c r="BM178" s="12">
        <f>Tabla202376[[#This Row],[DÍAS PRORROGA 1]]+Tabla202376[[#This Row],[DÍAS PRORROGA  2]]+Tabla202376[[#This Row],[DÍAS PRORROGA 3]]++Tabla202376[[#This Row],[DÍAS PRORROGA 4]]</f>
        <v>90</v>
      </c>
      <c r="BN178" s="25">
        <f>IF(Tabla202376[[#This Row],[NUMERO TOTAL DE ADICIONES]]="NO",0,Tabla202376[[#This Row],[VALOR ADICIÓN 1]]+Tabla202376[[#This Row],[VALOR ADICIÓN 2]]+Tabla202376[[#This Row],[VALOR ADICIÓN 3]]+Tabla202376[[#This Row],[VALOR ADICIÓN 4]])</f>
        <v>20475000</v>
      </c>
      <c r="BO178" s="12"/>
      <c r="BP178" s="22">
        <v>45993</v>
      </c>
      <c r="BQ178" s="20">
        <f>Tabla202376[[#This Row],[VALOR INICIAL DEL CONTRATO]]+Tabla202376[[#This Row],[VALOR ADICIÓN 1]]+Tabla202376[[#This Row],[VALOR ADICIÓN 2]]+Tabla202376[[#This Row],[VALOR ADICIÓN 3]]++Tabla202376[[#This Row],[VALOR ADICIÓN 4]]</f>
        <v>61425000</v>
      </c>
      <c r="BR17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8" s="26"/>
      <c r="BT178" s="13" t="s">
        <v>1973</v>
      </c>
      <c r="BU178" s="13" t="s">
        <v>1974</v>
      </c>
      <c r="BV178" s="13" t="s">
        <v>1975</v>
      </c>
      <c r="BW178" s="13" t="s">
        <v>88</v>
      </c>
    </row>
    <row r="179" spans="1:75" ht="27.75" customHeight="1" x14ac:dyDescent="0.2">
      <c r="A179" s="12">
        <v>2025</v>
      </c>
      <c r="B179" s="12" t="s">
        <v>456</v>
      </c>
      <c r="C179" s="13" t="str">
        <f ca="1">IF(Tabla202376[[#This Row],[FECHA DE TERMINACIÓN FINAL]]-TODAY()&gt;=15,"VIGENTE",IF(Tabla202376[[#This Row],[FECHA DE TERMINACIÓN FINAL]]-TODAY()&lt;0,"FINALIZADO",IF(Tabla202376[[#This Row],[FECHA DE TERMINACIÓN FINAL]]-TODAY()&lt;=15,"PROXIMO A VENCER")))</f>
        <v>FINALIZADO</v>
      </c>
      <c r="D179" s="12">
        <v>127516</v>
      </c>
      <c r="E179" s="22">
        <v>45670</v>
      </c>
      <c r="F179" s="12" t="s">
        <v>1976</v>
      </c>
      <c r="G179" s="12" t="s">
        <v>1977</v>
      </c>
      <c r="H179" s="41" t="s">
        <v>1978</v>
      </c>
      <c r="I179" s="59" t="s">
        <v>1979</v>
      </c>
      <c r="J179" s="51">
        <v>80101500</v>
      </c>
      <c r="K179" s="51" t="s">
        <v>1980</v>
      </c>
      <c r="L179" s="51" t="s">
        <v>1981</v>
      </c>
      <c r="M179" s="12">
        <v>1210</v>
      </c>
      <c r="N179" s="22">
        <v>45709</v>
      </c>
      <c r="O179" s="12">
        <v>1211</v>
      </c>
      <c r="P179" s="22">
        <v>45715</v>
      </c>
      <c r="Q179" s="51" t="s">
        <v>80</v>
      </c>
      <c r="R179" s="13" t="s">
        <v>81</v>
      </c>
      <c r="S179" s="41" t="s">
        <v>82</v>
      </c>
      <c r="T179" s="13">
        <v>1</v>
      </c>
      <c r="U179" s="72" t="s">
        <v>1982</v>
      </c>
      <c r="V179" s="12" t="s">
        <v>83</v>
      </c>
      <c r="W179" s="12" t="s">
        <v>464</v>
      </c>
      <c r="X179" s="12" t="s">
        <v>90</v>
      </c>
      <c r="Y179" s="12">
        <v>1090177712</v>
      </c>
      <c r="Z179" s="41" t="s">
        <v>96</v>
      </c>
      <c r="AA179" s="40">
        <v>51986672</v>
      </c>
      <c r="AB179" s="12" t="s">
        <v>87</v>
      </c>
      <c r="AC179" s="22">
        <v>45714</v>
      </c>
      <c r="AD179" s="29">
        <v>30600000</v>
      </c>
      <c r="AE179" s="22">
        <v>45719</v>
      </c>
      <c r="AF179" s="22">
        <v>45902</v>
      </c>
      <c r="AG179" s="12">
        <v>180</v>
      </c>
      <c r="AH179" s="12">
        <v>6</v>
      </c>
      <c r="AI179" s="29">
        <f>Tabla202376[[#This Row],[VALOR INICIAL DEL CONTRATO]] / Tabla202376[[#This Row],[PLAZO DE EJECUCIÓN MESES ]]</f>
        <v>5100000</v>
      </c>
      <c r="AJ179" s="12"/>
      <c r="AK179" s="12"/>
      <c r="AL179" s="12"/>
      <c r="AM179" s="12"/>
      <c r="AN179" s="12"/>
      <c r="AO179" s="31"/>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f>Tabla202376[[#This Row],[DÍAS PRORROGA 1]]+Tabla202376[[#This Row],[DÍAS PRORROGA  2]]+Tabla202376[[#This Row],[DÍAS PRORROGA 3]]++Tabla202376[[#This Row],[DÍAS PRORROGA 4]]</f>
        <v>0</v>
      </c>
      <c r="BN179" s="25">
        <f>IF(Tabla202376[[#This Row],[NUMERO TOTAL DE ADICIONES]]="NO",0,Tabla202376[[#This Row],[VALOR ADICIÓN 1]]+Tabla202376[[#This Row],[VALOR ADICIÓN 2]]+Tabla202376[[#This Row],[VALOR ADICIÓN 3]]+Tabla202376[[#This Row],[VALOR ADICIÓN 4]])</f>
        <v>0</v>
      </c>
      <c r="BO179" s="12"/>
      <c r="BP179" s="22">
        <v>45902</v>
      </c>
      <c r="BQ179" s="20">
        <f>Tabla202376[[#This Row],[VALOR INICIAL DEL CONTRATO]]+Tabla202376[[#This Row],[VALOR ADICIÓN 1]]+Tabla202376[[#This Row],[VALOR ADICIÓN 2]]+Tabla202376[[#This Row],[VALOR ADICIÓN 3]]++Tabla202376[[#This Row],[VALOR ADICIÓN 4]]</f>
        <v>30600000</v>
      </c>
      <c r="BR17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79" s="26"/>
      <c r="BT179" s="12"/>
      <c r="BU179" s="13" t="s">
        <v>1983</v>
      </c>
      <c r="BV179" s="13" t="s">
        <v>1984</v>
      </c>
      <c r="BW179" s="13" t="s">
        <v>1985</v>
      </c>
    </row>
    <row r="180" spans="1:75" ht="27.75" customHeight="1" x14ac:dyDescent="0.2">
      <c r="A180" s="12">
        <v>2025</v>
      </c>
      <c r="B180" s="12" t="s">
        <v>456</v>
      </c>
      <c r="C180" s="13" t="str">
        <f ca="1">IF(Tabla202376[[#This Row],[FECHA DE TERMINACIÓN FINAL]]-TODAY()&gt;=15,"VIGENTE",IF(Tabla202376[[#This Row],[FECHA DE TERMINACIÓN FINAL]]-TODAY()&lt;0,"FINALIZADO",IF(Tabla202376[[#This Row],[FECHA DE TERMINACIÓN FINAL]]-TODAY()&lt;=15,"PROXIMO A VENCER")))</f>
        <v>FINALIZADO</v>
      </c>
      <c r="D180" s="12">
        <v>124904</v>
      </c>
      <c r="E180" s="22">
        <v>45645</v>
      </c>
      <c r="F180" s="12" t="s">
        <v>1986</v>
      </c>
      <c r="G180" s="12" t="s">
        <v>1987</v>
      </c>
      <c r="H180" s="41" t="s">
        <v>765</v>
      </c>
      <c r="I180" s="61" t="s">
        <v>1988</v>
      </c>
      <c r="J180" s="57">
        <v>80101600</v>
      </c>
      <c r="K180" s="57" t="s">
        <v>1989</v>
      </c>
      <c r="L180" s="57" t="s">
        <v>1990</v>
      </c>
      <c r="M180" s="12">
        <v>1170</v>
      </c>
      <c r="N180" s="22">
        <v>45706</v>
      </c>
      <c r="O180" s="12">
        <v>1208</v>
      </c>
      <c r="P180" s="22">
        <v>45715</v>
      </c>
      <c r="Q180" s="51" t="s">
        <v>80</v>
      </c>
      <c r="R180" s="13" t="s">
        <v>81</v>
      </c>
      <c r="S180" s="41" t="s">
        <v>82</v>
      </c>
      <c r="T180" s="13">
        <v>1</v>
      </c>
      <c r="U180" s="72" t="s">
        <v>1991</v>
      </c>
      <c r="V180" s="12" t="s">
        <v>83</v>
      </c>
      <c r="W180" s="12" t="s">
        <v>464</v>
      </c>
      <c r="X180" s="12" t="s">
        <v>764</v>
      </c>
      <c r="Y180" s="25">
        <v>52211430</v>
      </c>
      <c r="Z180" s="14" t="s">
        <v>145</v>
      </c>
      <c r="AA180" s="14">
        <v>74374329</v>
      </c>
      <c r="AB180" s="12" t="s">
        <v>87</v>
      </c>
      <c r="AC180" s="22">
        <v>45714</v>
      </c>
      <c r="AD180" s="29">
        <v>54000000</v>
      </c>
      <c r="AE180" s="22">
        <v>45719</v>
      </c>
      <c r="AF180" s="22">
        <v>45902</v>
      </c>
      <c r="AG180" s="12">
        <v>180</v>
      </c>
      <c r="AH180" s="12">
        <v>6</v>
      </c>
      <c r="AI180" s="29">
        <f>Tabla202376[[#This Row],[VALOR INICIAL DEL CONTRATO]] / Tabla202376[[#This Row],[PLAZO DE EJECUCIÓN MESES ]]</f>
        <v>9000000</v>
      </c>
      <c r="AJ180" s="12"/>
      <c r="AK180" s="12"/>
      <c r="AL180" s="12">
        <v>1</v>
      </c>
      <c r="AM180" s="12">
        <v>1</v>
      </c>
      <c r="AN180" s="12"/>
      <c r="AO180" s="31">
        <v>27000000</v>
      </c>
      <c r="AP180" s="12">
        <v>90</v>
      </c>
      <c r="AQ180" s="12">
        <v>1415</v>
      </c>
      <c r="AR180" s="22">
        <v>45867</v>
      </c>
      <c r="AS180" s="12">
        <v>1578</v>
      </c>
      <c r="AT180" s="22">
        <v>45882</v>
      </c>
      <c r="AU180" s="12"/>
      <c r="AV180" s="12"/>
      <c r="AW180" s="12"/>
      <c r="AX180" s="12"/>
      <c r="AY180" s="12"/>
      <c r="AZ180" s="12"/>
      <c r="BA180" s="12"/>
      <c r="BB180" s="12"/>
      <c r="BC180" s="12"/>
      <c r="BD180" s="12"/>
      <c r="BE180" s="12"/>
      <c r="BF180" s="12"/>
      <c r="BG180" s="12"/>
      <c r="BH180" s="12"/>
      <c r="BI180" s="12"/>
      <c r="BJ180" s="12"/>
      <c r="BK180" s="12"/>
      <c r="BL180" s="12"/>
      <c r="BM180" s="12">
        <f>Tabla202376[[#This Row],[DÍAS PRORROGA 1]]+Tabla202376[[#This Row],[DÍAS PRORROGA  2]]+Tabla202376[[#This Row],[DÍAS PRORROGA 3]]++Tabla202376[[#This Row],[DÍAS PRORROGA 4]]</f>
        <v>90</v>
      </c>
      <c r="BN180" s="25">
        <f>IF(Tabla202376[[#This Row],[NUMERO TOTAL DE ADICIONES]]="NO",0,Tabla202376[[#This Row],[VALOR ADICIÓN 1]]+Tabla202376[[#This Row],[VALOR ADICIÓN 2]]+Tabla202376[[#This Row],[VALOR ADICIÓN 3]]+Tabla202376[[#This Row],[VALOR ADICIÓN 4]])</f>
        <v>27000000</v>
      </c>
      <c r="BO180" s="12"/>
      <c r="BP180" s="22">
        <v>45993</v>
      </c>
      <c r="BQ180" s="20">
        <f>Tabla202376[[#This Row],[VALOR INICIAL DEL CONTRATO]]+Tabla202376[[#This Row],[VALOR ADICIÓN 1]]+Tabla202376[[#This Row],[VALOR ADICIÓN 2]]+Tabla202376[[#This Row],[VALOR ADICIÓN 3]]++Tabla202376[[#This Row],[VALOR ADICIÓN 4]]</f>
        <v>81000000</v>
      </c>
      <c r="BR18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0" s="26"/>
      <c r="BT180" s="13" t="s">
        <v>1992</v>
      </c>
      <c r="BU180" s="13" t="s">
        <v>1993</v>
      </c>
      <c r="BV180" s="13" t="s">
        <v>1994</v>
      </c>
      <c r="BW180" s="13" t="s">
        <v>1995</v>
      </c>
    </row>
    <row r="181" spans="1:75" ht="27.75" customHeight="1" x14ac:dyDescent="0.2">
      <c r="A181" s="12">
        <v>2025</v>
      </c>
      <c r="B181" s="12" t="s">
        <v>456</v>
      </c>
      <c r="C181" s="13" t="str">
        <f ca="1">IF(Tabla202376[[#This Row],[FECHA DE TERMINACIÓN FINAL]]-TODAY()&gt;=15,"VIGENTE",IF(Tabla202376[[#This Row],[FECHA DE TERMINACIÓN FINAL]]-TODAY()&lt;0,"FINALIZADO",IF(Tabla202376[[#This Row],[FECHA DE TERMINACIÓN FINAL]]-TODAY()&lt;=15,"PROXIMO A VENCER")))</f>
        <v>FINALIZADO</v>
      </c>
      <c r="D181" s="12">
        <v>130923</v>
      </c>
      <c r="E181" s="22">
        <v>45705</v>
      </c>
      <c r="F181" s="12" t="s">
        <v>1996</v>
      </c>
      <c r="G181" s="12" t="s">
        <v>1997</v>
      </c>
      <c r="H181" s="41" t="s">
        <v>208</v>
      </c>
      <c r="I181" s="61" t="s">
        <v>1998</v>
      </c>
      <c r="J181" s="57">
        <v>80101600</v>
      </c>
      <c r="K181" s="57" t="s">
        <v>1999</v>
      </c>
      <c r="L181" s="57" t="s">
        <v>2000</v>
      </c>
      <c r="M181" s="12">
        <v>1198</v>
      </c>
      <c r="N181" s="22">
        <v>45709</v>
      </c>
      <c r="O181" s="12">
        <v>1207</v>
      </c>
      <c r="P181" s="22">
        <v>45715</v>
      </c>
      <c r="Q181" s="51" t="s">
        <v>206</v>
      </c>
      <c r="R181" s="13" t="s">
        <v>81</v>
      </c>
      <c r="S181" s="41" t="s">
        <v>82</v>
      </c>
      <c r="T181" s="13">
        <v>1</v>
      </c>
      <c r="U181" s="72" t="s">
        <v>1216</v>
      </c>
      <c r="V181" s="12" t="s">
        <v>83</v>
      </c>
      <c r="W181" s="12" t="s">
        <v>83</v>
      </c>
      <c r="X181" s="12" t="s">
        <v>439</v>
      </c>
      <c r="Y181" s="25">
        <v>29180253</v>
      </c>
      <c r="Z181" s="38" t="s">
        <v>126</v>
      </c>
      <c r="AA181" s="38">
        <v>79486884</v>
      </c>
      <c r="AB181" s="12" t="s">
        <v>87</v>
      </c>
      <c r="AC181" s="22">
        <v>45714</v>
      </c>
      <c r="AD181" s="29">
        <v>39000000</v>
      </c>
      <c r="AE181" s="22">
        <v>45719</v>
      </c>
      <c r="AF181" s="22">
        <v>45902</v>
      </c>
      <c r="AG181" s="12">
        <v>180</v>
      </c>
      <c r="AH181" s="12">
        <v>6</v>
      </c>
      <c r="AI181" s="29">
        <f>Tabla202376[[#This Row],[VALOR INICIAL DEL CONTRATO]] / Tabla202376[[#This Row],[PLAZO DE EJECUCIÓN MESES ]]</f>
        <v>6500000</v>
      </c>
      <c r="AJ181" s="12"/>
      <c r="AK181" s="12"/>
      <c r="AL181" s="12">
        <v>1</v>
      </c>
      <c r="AM181" s="12">
        <v>1</v>
      </c>
      <c r="AN181" s="12"/>
      <c r="AO181" s="31">
        <v>19500000</v>
      </c>
      <c r="AP181" s="12">
        <v>90</v>
      </c>
      <c r="AQ181" s="12">
        <v>1454</v>
      </c>
      <c r="AR181" s="22">
        <v>45868</v>
      </c>
      <c r="AS181" s="12">
        <v>1583</v>
      </c>
      <c r="AT181" s="22">
        <v>45882</v>
      </c>
      <c r="AU181" s="12"/>
      <c r="AV181" s="12"/>
      <c r="AW181" s="12"/>
      <c r="AX181" s="12"/>
      <c r="AY181" s="12"/>
      <c r="AZ181" s="12"/>
      <c r="BA181" s="12"/>
      <c r="BB181" s="12"/>
      <c r="BC181" s="12"/>
      <c r="BD181" s="12"/>
      <c r="BE181" s="12"/>
      <c r="BF181" s="12"/>
      <c r="BG181" s="12"/>
      <c r="BH181" s="12"/>
      <c r="BI181" s="12"/>
      <c r="BJ181" s="12"/>
      <c r="BK181" s="12"/>
      <c r="BL181" s="12"/>
      <c r="BM181" s="12">
        <f>Tabla202376[[#This Row],[DÍAS PRORROGA 1]]+Tabla202376[[#This Row],[DÍAS PRORROGA  2]]+Tabla202376[[#This Row],[DÍAS PRORROGA 3]]++Tabla202376[[#This Row],[DÍAS PRORROGA 4]]</f>
        <v>90</v>
      </c>
      <c r="BN181" s="25">
        <f>IF(Tabla202376[[#This Row],[NUMERO TOTAL DE ADICIONES]]="NO",0,Tabla202376[[#This Row],[VALOR ADICIÓN 1]]+Tabla202376[[#This Row],[VALOR ADICIÓN 2]]+Tabla202376[[#This Row],[VALOR ADICIÓN 3]]+Tabla202376[[#This Row],[VALOR ADICIÓN 4]])</f>
        <v>19500000</v>
      </c>
      <c r="BO181" s="12"/>
      <c r="BP181" s="22">
        <v>45993</v>
      </c>
      <c r="BQ181" s="20">
        <f>Tabla202376[[#This Row],[VALOR INICIAL DEL CONTRATO]]+Tabla202376[[#This Row],[VALOR ADICIÓN 1]]+Tabla202376[[#This Row],[VALOR ADICIÓN 2]]+Tabla202376[[#This Row],[VALOR ADICIÓN 3]]++Tabla202376[[#This Row],[VALOR ADICIÓN 4]]</f>
        <v>58500000</v>
      </c>
      <c r="BR18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1" s="26"/>
      <c r="BT181" s="13" t="s">
        <v>2001</v>
      </c>
      <c r="BU181" s="13" t="s">
        <v>2002</v>
      </c>
      <c r="BV181" s="13" t="s">
        <v>2003</v>
      </c>
      <c r="BW181" s="13" t="s">
        <v>88</v>
      </c>
    </row>
    <row r="182" spans="1:75" ht="27.75" customHeight="1" x14ac:dyDescent="0.2">
      <c r="A182" s="12">
        <v>2025</v>
      </c>
      <c r="B182" s="12" t="s">
        <v>456</v>
      </c>
      <c r="C182" s="13" t="str">
        <f ca="1">IF(Tabla202376[[#This Row],[FECHA DE TERMINACIÓN FINAL]]-TODAY()&gt;=15,"VIGENTE",IF(Tabla202376[[#This Row],[FECHA DE TERMINACIÓN FINAL]]-TODAY()&lt;0,"FINALIZADO",IF(Tabla202376[[#This Row],[FECHA DE TERMINACIÓN FINAL]]-TODAY()&lt;=15,"PROXIMO A VENCER")))</f>
        <v>FINALIZADO</v>
      </c>
      <c r="D182" s="12">
        <v>126299</v>
      </c>
      <c r="E182" s="22">
        <v>45656</v>
      </c>
      <c r="F182" s="12" t="s">
        <v>2004</v>
      </c>
      <c r="G182" s="12" t="s">
        <v>2005</v>
      </c>
      <c r="H182" s="41" t="s">
        <v>354</v>
      </c>
      <c r="I182" s="61" t="s">
        <v>2006</v>
      </c>
      <c r="J182" s="57">
        <v>80101600</v>
      </c>
      <c r="K182" s="57" t="s">
        <v>2007</v>
      </c>
      <c r="L182" s="57" t="s">
        <v>2008</v>
      </c>
      <c r="M182" s="12">
        <v>1233</v>
      </c>
      <c r="N182" s="22">
        <v>45712</v>
      </c>
      <c r="O182" s="12">
        <v>1200</v>
      </c>
      <c r="P182" s="22">
        <v>45714</v>
      </c>
      <c r="Q182" s="51" t="s">
        <v>212</v>
      </c>
      <c r="R182" s="13" t="s">
        <v>81</v>
      </c>
      <c r="S182" s="41" t="s">
        <v>82</v>
      </c>
      <c r="T182" s="13">
        <v>1</v>
      </c>
      <c r="U182" s="72" t="s">
        <v>2009</v>
      </c>
      <c r="V182" s="12" t="s">
        <v>83</v>
      </c>
      <c r="W182" s="12" t="s">
        <v>83</v>
      </c>
      <c r="X182" s="13" t="s">
        <v>939</v>
      </c>
      <c r="Y182" s="25">
        <v>1069751551</v>
      </c>
      <c r="Z182" s="13" t="s">
        <v>452</v>
      </c>
      <c r="AA182" s="12">
        <v>19421336</v>
      </c>
      <c r="AB182" s="12" t="s">
        <v>87</v>
      </c>
      <c r="AC182" s="22">
        <v>45714</v>
      </c>
      <c r="AD182" s="29">
        <v>34650000</v>
      </c>
      <c r="AE182" s="22">
        <v>45715</v>
      </c>
      <c r="AF182" s="22">
        <v>45895</v>
      </c>
      <c r="AG182" s="12">
        <v>180</v>
      </c>
      <c r="AH182" s="12">
        <v>6</v>
      </c>
      <c r="AI182" s="29">
        <f>Tabla202376[[#This Row],[VALOR INICIAL DEL CONTRATO]] / Tabla202376[[#This Row],[PLAZO DE EJECUCIÓN MESES ]]</f>
        <v>5775000</v>
      </c>
      <c r="AJ182" s="12"/>
      <c r="AK182" s="12"/>
      <c r="AL182" s="12">
        <v>1</v>
      </c>
      <c r="AM182" s="12">
        <v>1</v>
      </c>
      <c r="AN182" s="12"/>
      <c r="AO182" s="31">
        <v>17325000</v>
      </c>
      <c r="AP182" s="12">
        <v>90</v>
      </c>
      <c r="AQ182" s="12">
        <v>1453</v>
      </c>
      <c r="AR182" s="22">
        <v>45868</v>
      </c>
      <c r="AS182" s="12">
        <v>1543</v>
      </c>
      <c r="AT182" s="22">
        <v>45880</v>
      </c>
      <c r="AU182" s="12"/>
      <c r="AV182" s="12"/>
      <c r="AW182" s="12"/>
      <c r="AX182" s="12"/>
      <c r="AY182" s="12"/>
      <c r="AZ182" s="12"/>
      <c r="BA182" s="12"/>
      <c r="BB182" s="12"/>
      <c r="BC182" s="12"/>
      <c r="BD182" s="12"/>
      <c r="BE182" s="12"/>
      <c r="BF182" s="12"/>
      <c r="BG182" s="12"/>
      <c r="BH182" s="12"/>
      <c r="BI182" s="12"/>
      <c r="BJ182" s="12"/>
      <c r="BK182" s="12"/>
      <c r="BL182" s="12"/>
      <c r="BM182" s="12">
        <f>Tabla202376[[#This Row],[DÍAS PRORROGA 1]]+Tabla202376[[#This Row],[DÍAS PRORROGA  2]]+Tabla202376[[#This Row],[DÍAS PRORROGA 3]]++Tabla202376[[#This Row],[DÍAS PRORROGA 4]]</f>
        <v>90</v>
      </c>
      <c r="BN182" s="25">
        <f>IF(Tabla202376[[#This Row],[NUMERO TOTAL DE ADICIONES]]="NO",0,Tabla202376[[#This Row],[VALOR ADICIÓN 1]]+Tabla202376[[#This Row],[VALOR ADICIÓN 2]]+Tabla202376[[#This Row],[VALOR ADICIÓN 3]]+Tabla202376[[#This Row],[VALOR ADICIÓN 4]])</f>
        <v>17325000</v>
      </c>
      <c r="BO182" s="12"/>
      <c r="BP182" s="22">
        <v>45987</v>
      </c>
      <c r="BQ182" s="20">
        <f>Tabla202376[[#This Row],[VALOR INICIAL DEL CONTRATO]]+Tabla202376[[#This Row],[VALOR ADICIÓN 1]]+Tabla202376[[#This Row],[VALOR ADICIÓN 2]]+Tabla202376[[#This Row],[VALOR ADICIÓN 3]]++Tabla202376[[#This Row],[VALOR ADICIÓN 4]]</f>
        <v>51975000</v>
      </c>
      <c r="BR18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2" s="26"/>
      <c r="BT182" s="13" t="s">
        <v>2010</v>
      </c>
      <c r="BU182" s="13" t="s">
        <v>2011</v>
      </c>
      <c r="BV182" s="13" t="s">
        <v>2012</v>
      </c>
      <c r="BW182" s="13" t="s">
        <v>88</v>
      </c>
    </row>
    <row r="183" spans="1:75" ht="27.75" customHeight="1" x14ac:dyDescent="0.2">
      <c r="A183" s="12">
        <v>2025</v>
      </c>
      <c r="B183" s="12" t="s">
        <v>456</v>
      </c>
      <c r="C183" s="13" t="str">
        <f ca="1">IF(Tabla202376[[#This Row],[FECHA DE TERMINACIÓN FINAL]]-TODAY()&gt;=15,"VIGENTE",IF(Tabla202376[[#This Row],[FECHA DE TERMINACIÓN FINAL]]-TODAY()&lt;0,"FINALIZADO",IF(Tabla202376[[#This Row],[FECHA DE TERMINACIÓN FINAL]]-TODAY()&lt;=15,"PROXIMO A VENCER")))</f>
        <v>FINALIZADO</v>
      </c>
      <c r="D183" s="12">
        <v>127697</v>
      </c>
      <c r="E183" s="22">
        <v>45671</v>
      </c>
      <c r="F183" s="40" t="s">
        <v>1767</v>
      </c>
      <c r="G183" s="12" t="s">
        <v>2013</v>
      </c>
      <c r="H183" s="41" t="s">
        <v>209</v>
      </c>
      <c r="I183" s="61" t="s">
        <v>1769</v>
      </c>
      <c r="J183" s="57">
        <v>80101600</v>
      </c>
      <c r="K183" s="57" t="s">
        <v>1770</v>
      </c>
      <c r="L183" s="57" t="s">
        <v>2014</v>
      </c>
      <c r="M183" s="12">
        <v>1106</v>
      </c>
      <c r="N183" s="22">
        <v>45694</v>
      </c>
      <c r="O183" s="12">
        <v>1205</v>
      </c>
      <c r="P183" s="22">
        <v>45715</v>
      </c>
      <c r="Q183" s="51" t="s">
        <v>80</v>
      </c>
      <c r="R183" s="13" t="s">
        <v>81</v>
      </c>
      <c r="S183" s="41" t="s">
        <v>98</v>
      </c>
      <c r="T183" s="13">
        <v>1</v>
      </c>
      <c r="U183" s="72" t="s">
        <v>1772</v>
      </c>
      <c r="V183" s="12" t="s">
        <v>83</v>
      </c>
      <c r="W183" s="12" t="s">
        <v>83</v>
      </c>
      <c r="X183" s="12" t="s">
        <v>160</v>
      </c>
      <c r="Y183" s="12">
        <v>1031133957</v>
      </c>
      <c r="Z183" s="13" t="s">
        <v>1773</v>
      </c>
      <c r="AA183" s="12">
        <v>80750279</v>
      </c>
      <c r="AB183" s="12" t="s">
        <v>87</v>
      </c>
      <c r="AC183" s="22">
        <v>45715</v>
      </c>
      <c r="AD183" s="29">
        <v>21780000</v>
      </c>
      <c r="AE183" s="22">
        <v>45719</v>
      </c>
      <c r="AF183" s="22">
        <v>45902</v>
      </c>
      <c r="AG183" s="12">
        <v>180</v>
      </c>
      <c r="AH183" s="12">
        <v>6</v>
      </c>
      <c r="AI183" s="29">
        <f>Tabla202376[[#This Row],[VALOR INICIAL DEL CONTRATO]] / Tabla202376[[#This Row],[PLAZO DE EJECUCIÓN MESES ]]</f>
        <v>3630000</v>
      </c>
      <c r="AJ183" s="12"/>
      <c r="AK183" s="12"/>
      <c r="AL183" s="12">
        <v>1</v>
      </c>
      <c r="AM183" s="12">
        <v>1</v>
      </c>
      <c r="AN183" s="12"/>
      <c r="AO183" s="31">
        <v>10890000</v>
      </c>
      <c r="AP183" s="12">
        <v>90</v>
      </c>
      <c r="AQ183" s="12">
        <v>1505</v>
      </c>
      <c r="AR183" s="22">
        <v>45868</v>
      </c>
      <c r="AS183" s="12">
        <v>1634</v>
      </c>
      <c r="AT183" s="22">
        <v>45896</v>
      </c>
      <c r="AU183" s="12"/>
      <c r="AV183" s="12"/>
      <c r="AW183" s="12"/>
      <c r="AX183" s="12"/>
      <c r="AY183" s="12"/>
      <c r="AZ183" s="12"/>
      <c r="BA183" s="12"/>
      <c r="BB183" s="12"/>
      <c r="BC183" s="12"/>
      <c r="BD183" s="12"/>
      <c r="BE183" s="12"/>
      <c r="BF183" s="12"/>
      <c r="BG183" s="12"/>
      <c r="BH183" s="12"/>
      <c r="BI183" s="12"/>
      <c r="BJ183" s="12"/>
      <c r="BK183" s="12"/>
      <c r="BL183" s="12"/>
      <c r="BM183" s="12">
        <f>Tabla202376[[#This Row],[DÍAS PRORROGA 1]]+Tabla202376[[#This Row],[DÍAS PRORROGA  2]]+Tabla202376[[#This Row],[DÍAS PRORROGA 3]]++Tabla202376[[#This Row],[DÍAS PRORROGA 4]]</f>
        <v>90</v>
      </c>
      <c r="BN183" s="25">
        <f>IF(Tabla202376[[#This Row],[NUMERO TOTAL DE ADICIONES]]="NO",0,Tabla202376[[#This Row],[VALOR ADICIÓN 1]]+Tabla202376[[#This Row],[VALOR ADICIÓN 2]]+Tabla202376[[#This Row],[VALOR ADICIÓN 3]]+Tabla202376[[#This Row],[VALOR ADICIÓN 4]])</f>
        <v>10890000</v>
      </c>
      <c r="BO183" s="12"/>
      <c r="BP183" s="22">
        <v>45993</v>
      </c>
      <c r="BQ183" s="20">
        <f>Tabla202376[[#This Row],[VALOR INICIAL DEL CONTRATO]]+Tabla202376[[#This Row],[VALOR ADICIÓN 1]]+Tabla202376[[#This Row],[VALOR ADICIÓN 2]]+Tabla202376[[#This Row],[VALOR ADICIÓN 3]]++Tabla202376[[#This Row],[VALOR ADICIÓN 4]]</f>
        <v>32670000</v>
      </c>
      <c r="BR18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3" s="26"/>
      <c r="BT183" s="13" t="s">
        <v>2015</v>
      </c>
      <c r="BU183" s="13" t="s">
        <v>2016</v>
      </c>
      <c r="BV183" s="13" t="s">
        <v>1776</v>
      </c>
      <c r="BW183" s="13" t="s">
        <v>2017</v>
      </c>
    </row>
    <row r="184" spans="1:75" ht="27.75" customHeight="1" x14ac:dyDescent="0.2">
      <c r="A184" s="12">
        <v>2025</v>
      </c>
      <c r="B184" s="12" t="s">
        <v>456</v>
      </c>
      <c r="C184" s="13" t="str">
        <f ca="1">IF(Tabla202376[[#This Row],[FECHA DE TERMINACIÓN FINAL]]-TODAY()&gt;=15,"VIGENTE",IF(Tabla202376[[#This Row],[FECHA DE TERMINACIÓN FINAL]]-TODAY()&lt;0,"FINALIZADO",IF(Tabla202376[[#This Row],[FECHA DE TERMINACIÓN FINAL]]-TODAY()&lt;=15,"PROXIMO A VENCER")))</f>
        <v>FINALIZADO</v>
      </c>
      <c r="D184" s="12">
        <v>127539</v>
      </c>
      <c r="E184" s="22">
        <v>45670</v>
      </c>
      <c r="F184" s="40" t="s">
        <v>1367</v>
      </c>
      <c r="G184" s="12" t="s">
        <v>2018</v>
      </c>
      <c r="H184" s="41" t="s">
        <v>415</v>
      </c>
      <c r="I184" s="65" t="s">
        <v>1369</v>
      </c>
      <c r="J184" s="57">
        <v>80101600</v>
      </c>
      <c r="K184" s="57" t="s">
        <v>1370</v>
      </c>
      <c r="L184" s="57" t="s">
        <v>2019</v>
      </c>
      <c r="M184" s="12">
        <v>1101</v>
      </c>
      <c r="N184" s="22">
        <v>45694</v>
      </c>
      <c r="O184" s="12">
        <v>1204</v>
      </c>
      <c r="P184" s="22">
        <v>45714</v>
      </c>
      <c r="Q184" s="51" t="s">
        <v>104</v>
      </c>
      <c r="R184" s="13" t="s">
        <v>81</v>
      </c>
      <c r="S184" s="41" t="s">
        <v>82</v>
      </c>
      <c r="T184" s="13">
        <v>1</v>
      </c>
      <c r="U184" s="54" t="s">
        <v>1372</v>
      </c>
      <c r="V184" s="12" t="s">
        <v>83</v>
      </c>
      <c r="W184" s="12" t="s">
        <v>83</v>
      </c>
      <c r="X184" s="13" t="s">
        <v>106</v>
      </c>
      <c r="Y184" s="25">
        <v>1016098648</v>
      </c>
      <c r="Z184" s="13" t="s">
        <v>107</v>
      </c>
      <c r="AA184" s="15">
        <v>1069754719</v>
      </c>
      <c r="AB184" s="12" t="s">
        <v>87</v>
      </c>
      <c r="AC184" s="22">
        <v>45714</v>
      </c>
      <c r="AD184" s="29">
        <v>30240000</v>
      </c>
      <c r="AE184" s="22">
        <v>45727</v>
      </c>
      <c r="AF184" s="22">
        <v>45910</v>
      </c>
      <c r="AG184" s="12">
        <v>180</v>
      </c>
      <c r="AH184" s="12">
        <v>6</v>
      </c>
      <c r="AI184" s="29">
        <f>Tabla202376[[#This Row],[VALOR INICIAL DEL CONTRATO]] / Tabla202376[[#This Row],[PLAZO DE EJECUCIÓN MESES ]]</f>
        <v>5040000</v>
      </c>
      <c r="AJ184" s="12"/>
      <c r="AK184" s="12"/>
      <c r="AL184" s="12">
        <v>1</v>
      </c>
      <c r="AM184" s="12">
        <v>1</v>
      </c>
      <c r="AN184" s="12"/>
      <c r="AO184" s="31">
        <v>15120000</v>
      </c>
      <c r="AP184" s="12">
        <v>90</v>
      </c>
      <c r="AQ184" s="12">
        <v>1429</v>
      </c>
      <c r="AR184" s="22">
        <v>45867</v>
      </c>
      <c r="AS184" s="12">
        <v>1571</v>
      </c>
      <c r="AT184" s="22">
        <v>45881</v>
      </c>
      <c r="AU184" s="12"/>
      <c r="AV184" s="12"/>
      <c r="AW184" s="12"/>
      <c r="AX184" s="12"/>
      <c r="AY184" s="12"/>
      <c r="AZ184" s="12"/>
      <c r="BA184" s="12"/>
      <c r="BB184" s="12"/>
      <c r="BC184" s="12"/>
      <c r="BD184" s="12"/>
      <c r="BE184" s="12"/>
      <c r="BF184" s="12"/>
      <c r="BG184" s="12"/>
      <c r="BH184" s="12"/>
      <c r="BI184" s="12"/>
      <c r="BJ184" s="12"/>
      <c r="BK184" s="12"/>
      <c r="BL184" s="12"/>
      <c r="BM184" s="12">
        <f>Tabla202376[[#This Row],[DÍAS PRORROGA 1]]+Tabla202376[[#This Row],[DÍAS PRORROGA  2]]+Tabla202376[[#This Row],[DÍAS PRORROGA 3]]++Tabla202376[[#This Row],[DÍAS PRORROGA 4]]</f>
        <v>90</v>
      </c>
      <c r="BN184" s="25">
        <f>IF(Tabla202376[[#This Row],[NUMERO TOTAL DE ADICIONES]]="NO",0,Tabla202376[[#This Row],[VALOR ADICIÓN 1]]+Tabla202376[[#This Row],[VALOR ADICIÓN 2]]+Tabla202376[[#This Row],[VALOR ADICIÓN 3]]+Tabla202376[[#This Row],[VALOR ADICIÓN 4]])</f>
        <v>15120000</v>
      </c>
      <c r="BO184" s="12"/>
      <c r="BP184" s="22">
        <v>46001</v>
      </c>
      <c r="BQ184" s="20">
        <f>Tabla202376[[#This Row],[VALOR INICIAL DEL CONTRATO]]+Tabla202376[[#This Row],[VALOR ADICIÓN 1]]+Tabla202376[[#This Row],[VALOR ADICIÓN 2]]+Tabla202376[[#This Row],[VALOR ADICIÓN 3]]++Tabla202376[[#This Row],[VALOR ADICIÓN 4]]</f>
        <v>45360000</v>
      </c>
      <c r="BR18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4" s="26"/>
      <c r="BT184" s="41" t="s">
        <v>2020</v>
      </c>
      <c r="BU184" s="41" t="s">
        <v>1374</v>
      </c>
      <c r="BV184" s="41" t="s">
        <v>1375</v>
      </c>
      <c r="BW184" s="41" t="s">
        <v>122</v>
      </c>
    </row>
    <row r="185" spans="1:75" ht="27.75" customHeight="1" x14ac:dyDescent="0.25">
      <c r="A185" s="12">
        <v>2025</v>
      </c>
      <c r="B185" s="12" t="s">
        <v>456</v>
      </c>
      <c r="C185" s="13" t="str">
        <f ca="1">IF(Tabla202376[[#This Row],[FECHA DE TERMINACIÓN FINAL]]-TODAY()&gt;=15,"VIGENTE",IF(Tabla202376[[#This Row],[FECHA DE TERMINACIÓN FINAL]]-TODAY()&lt;0,"FINALIZADO",IF(Tabla202376[[#This Row],[FECHA DE TERMINACIÓN FINAL]]-TODAY()&lt;=15,"PROXIMO A VENCER")))</f>
        <v>FINALIZADO</v>
      </c>
      <c r="D185" s="12">
        <v>127826</v>
      </c>
      <c r="E185" s="22">
        <v>45672</v>
      </c>
      <c r="F185" s="40" t="s">
        <v>2021</v>
      </c>
      <c r="G185" s="12" t="s">
        <v>2022</v>
      </c>
      <c r="H185" s="13" t="s">
        <v>307</v>
      </c>
      <c r="I185" s="64" t="s">
        <v>2023</v>
      </c>
      <c r="J185" s="57">
        <v>80101600</v>
      </c>
      <c r="K185" s="57" t="s">
        <v>2024</v>
      </c>
      <c r="L185" s="57" t="s">
        <v>2025</v>
      </c>
      <c r="M185" s="12">
        <v>1019</v>
      </c>
      <c r="N185" s="22">
        <v>45684</v>
      </c>
      <c r="O185" s="12">
        <v>1214</v>
      </c>
      <c r="P185" s="22">
        <v>45715</v>
      </c>
      <c r="Q185" s="51" t="s">
        <v>201</v>
      </c>
      <c r="R185" s="13" t="s">
        <v>81</v>
      </c>
      <c r="S185" s="41" t="s">
        <v>82</v>
      </c>
      <c r="T185" s="13">
        <v>1</v>
      </c>
      <c r="U185" s="41" t="s">
        <v>308</v>
      </c>
      <c r="V185" s="12" t="s">
        <v>83</v>
      </c>
      <c r="W185" s="12" t="s">
        <v>83</v>
      </c>
      <c r="X185" s="12" t="s">
        <v>204</v>
      </c>
      <c r="Y185" s="25">
        <v>1126242343</v>
      </c>
      <c r="Z185" s="14" t="s">
        <v>309</v>
      </c>
      <c r="AA185" s="77">
        <v>80126283</v>
      </c>
      <c r="AB185" s="12" t="s">
        <v>87</v>
      </c>
      <c r="AC185" s="22">
        <v>45715</v>
      </c>
      <c r="AD185" s="29">
        <v>45600000</v>
      </c>
      <c r="AE185" s="22">
        <v>45720</v>
      </c>
      <c r="AF185" s="22">
        <v>45903</v>
      </c>
      <c r="AG185" s="12">
        <v>180</v>
      </c>
      <c r="AH185" s="12">
        <v>6</v>
      </c>
      <c r="AI185" s="29">
        <f>Tabla202376[[#This Row],[VALOR INICIAL DEL CONTRATO]] / Tabla202376[[#This Row],[PLAZO DE EJECUCIÓN MESES ]]</f>
        <v>7600000</v>
      </c>
      <c r="AJ185" s="12"/>
      <c r="AK185" s="12"/>
      <c r="AL185" s="12">
        <v>1</v>
      </c>
      <c r="AM185" s="12">
        <v>1</v>
      </c>
      <c r="AN185" s="12"/>
      <c r="AO185" s="31">
        <v>22800000</v>
      </c>
      <c r="AP185" s="12">
        <v>90</v>
      </c>
      <c r="AQ185" s="12">
        <v>1469</v>
      </c>
      <c r="AR185" s="22">
        <v>45868</v>
      </c>
      <c r="AS185" s="12">
        <v>1598</v>
      </c>
      <c r="AT185" s="22">
        <v>45882</v>
      </c>
      <c r="AU185" s="12"/>
      <c r="AV185" s="12"/>
      <c r="AW185" s="12"/>
      <c r="AX185" s="12"/>
      <c r="AY185" s="12"/>
      <c r="AZ185" s="12"/>
      <c r="BA185" s="12"/>
      <c r="BB185" s="12"/>
      <c r="BC185" s="12"/>
      <c r="BD185" s="12"/>
      <c r="BE185" s="12"/>
      <c r="BF185" s="12"/>
      <c r="BG185" s="12"/>
      <c r="BH185" s="12"/>
      <c r="BI185" s="12"/>
      <c r="BJ185" s="12"/>
      <c r="BK185" s="12"/>
      <c r="BL185" s="12"/>
      <c r="BM185" s="12">
        <f>Tabla202376[[#This Row],[DÍAS PRORROGA 1]]+Tabla202376[[#This Row],[DÍAS PRORROGA  2]]+Tabla202376[[#This Row],[DÍAS PRORROGA 3]]++Tabla202376[[#This Row],[DÍAS PRORROGA 4]]</f>
        <v>90</v>
      </c>
      <c r="BN185" s="25">
        <f>IF(Tabla202376[[#This Row],[NUMERO TOTAL DE ADICIONES]]="NO",0,Tabla202376[[#This Row],[VALOR ADICIÓN 1]]+Tabla202376[[#This Row],[VALOR ADICIÓN 2]]+Tabla202376[[#This Row],[VALOR ADICIÓN 3]]+Tabla202376[[#This Row],[VALOR ADICIÓN 4]])</f>
        <v>22800000</v>
      </c>
      <c r="BO185" s="12"/>
      <c r="BP185" s="22">
        <v>45994</v>
      </c>
      <c r="BQ185" s="20">
        <f>Tabla202376[[#This Row],[VALOR INICIAL DEL CONTRATO]]+Tabla202376[[#This Row],[VALOR ADICIÓN 1]]+Tabla202376[[#This Row],[VALOR ADICIÓN 2]]+Tabla202376[[#This Row],[VALOR ADICIÓN 3]]++Tabla202376[[#This Row],[VALOR ADICIÓN 4]]</f>
        <v>68400000</v>
      </c>
      <c r="BR18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5" s="26"/>
      <c r="BT185" s="41" t="s">
        <v>2026</v>
      </c>
      <c r="BU185" s="41" t="s">
        <v>2027</v>
      </c>
      <c r="BV185" s="41" t="s">
        <v>2028</v>
      </c>
      <c r="BW185" s="13" t="s">
        <v>88</v>
      </c>
    </row>
    <row r="186" spans="1:75" ht="27.75" customHeight="1" x14ac:dyDescent="0.25">
      <c r="A186" s="12">
        <v>2025</v>
      </c>
      <c r="B186" s="12" t="s">
        <v>456</v>
      </c>
      <c r="C186" s="13" t="str">
        <f ca="1">IF(Tabla202376[[#This Row],[FECHA DE TERMINACIÓN FINAL]]-TODAY()&gt;=15,"VIGENTE",IF(Tabla202376[[#This Row],[FECHA DE TERMINACIÓN FINAL]]-TODAY()&lt;0,"FINALIZADO",IF(Tabla202376[[#This Row],[FECHA DE TERMINACIÓN FINAL]]-TODAY()&lt;=15,"PROXIMO A VENCER")))</f>
        <v>FINALIZADO</v>
      </c>
      <c r="D186" s="12">
        <v>125662</v>
      </c>
      <c r="E186" s="22">
        <v>45652</v>
      </c>
      <c r="F186" s="40" t="s">
        <v>2029</v>
      </c>
      <c r="G186" s="12" t="s">
        <v>2030</v>
      </c>
      <c r="H186" s="41" t="s">
        <v>2031</v>
      </c>
      <c r="I186" s="64" t="s">
        <v>2032</v>
      </c>
      <c r="J186" s="57">
        <v>80101600</v>
      </c>
      <c r="K186" s="57" t="s">
        <v>2033</v>
      </c>
      <c r="L186" s="57" t="s">
        <v>2034</v>
      </c>
      <c r="M186" s="12">
        <v>1236</v>
      </c>
      <c r="N186" s="22">
        <v>45712</v>
      </c>
      <c r="O186" s="12">
        <v>1216</v>
      </c>
      <c r="P186" s="22">
        <v>45716</v>
      </c>
      <c r="Q186" s="51" t="s">
        <v>80</v>
      </c>
      <c r="R186" s="13" t="s">
        <v>81</v>
      </c>
      <c r="S186" s="41" t="s">
        <v>98</v>
      </c>
      <c r="T186" s="13">
        <v>1</v>
      </c>
      <c r="U186" s="60" t="s">
        <v>2035</v>
      </c>
      <c r="V186" s="12" t="s">
        <v>83</v>
      </c>
      <c r="W186" s="12" t="s">
        <v>464</v>
      </c>
      <c r="X186" s="12" t="s">
        <v>439</v>
      </c>
      <c r="Y186" s="12">
        <v>1022992907</v>
      </c>
      <c r="Z186" s="38" t="s">
        <v>249</v>
      </c>
      <c r="AA186" s="38">
        <v>1012413960</v>
      </c>
      <c r="AB186" s="12" t="s">
        <v>87</v>
      </c>
      <c r="AC186" s="22">
        <v>45715</v>
      </c>
      <c r="AD186" s="29">
        <v>23520000</v>
      </c>
      <c r="AE186" s="22">
        <v>45720</v>
      </c>
      <c r="AF186" s="22">
        <v>45964</v>
      </c>
      <c r="AG186" s="12">
        <v>240</v>
      </c>
      <c r="AH186" s="12">
        <v>8</v>
      </c>
      <c r="AI186" s="29">
        <f>Tabla202376[[#This Row],[VALOR INICIAL DEL CONTRATO]] / Tabla202376[[#This Row],[PLAZO DE EJECUCIÓN MESES ]]</f>
        <v>2940000</v>
      </c>
      <c r="AJ186" s="12"/>
      <c r="AK186" s="12"/>
      <c r="AL186" s="12">
        <v>1</v>
      </c>
      <c r="AM186" s="12">
        <v>1</v>
      </c>
      <c r="AN186" s="12"/>
      <c r="AO186" s="31">
        <v>2940000</v>
      </c>
      <c r="AP186" s="12">
        <v>30</v>
      </c>
      <c r="AQ186" s="12">
        <v>1441</v>
      </c>
      <c r="AR186" s="22">
        <v>45867</v>
      </c>
      <c r="AS186" s="12">
        <v>1585</v>
      </c>
      <c r="AT186" s="22">
        <v>45882</v>
      </c>
      <c r="AU186" s="12"/>
      <c r="AV186" s="12"/>
      <c r="AW186" s="12"/>
      <c r="AX186" s="12"/>
      <c r="AY186" s="12"/>
      <c r="AZ186" s="12"/>
      <c r="BA186" s="12"/>
      <c r="BB186" s="12"/>
      <c r="BC186" s="12"/>
      <c r="BD186" s="12"/>
      <c r="BE186" s="12"/>
      <c r="BF186" s="12"/>
      <c r="BG186" s="12"/>
      <c r="BH186" s="12"/>
      <c r="BI186" s="12"/>
      <c r="BJ186" s="12"/>
      <c r="BK186" s="12"/>
      <c r="BL186" s="12"/>
      <c r="BM186" s="12">
        <f>Tabla202376[[#This Row],[DÍAS PRORROGA 1]]+Tabla202376[[#This Row],[DÍAS PRORROGA  2]]+Tabla202376[[#This Row],[DÍAS PRORROGA 3]]++Tabla202376[[#This Row],[DÍAS PRORROGA 4]]</f>
        <v>30</v>
      </c>
      <c r="BN186" s="25">
        <f>IF(Tabla202376[[#This Row],[NUMERO TOTAL DE ADICIONES]]="NO",0,Tabla202376[[#This Row],[VALOR ADICIÓN 1]]+Tabla202376[[#This Row],[VALOR ADICIÓN 2]]+Tabla202376[[#This Row],[VALOR ADICIÓN 3]]+Tabla202376[[#This Row],[VALOR ADICIÓN 4]])</f>
        <v>2940000</v>
      </c>
      <c r="BO186" s="12"/>
      <c r="BP186" s="22">
        <v>45994</v>
      </c>
      <c r="BQ186" s="20">
        <f>Tabla202376[[#This Row],[VALOR INICIAL DEL CONTRATO]]+Tabla202376[[#This Row],[VALOR ADICIÓN 1]]+Tabla202376[[#This Row],[VALOR ADICIÓN 2]]+Tabla202376[[#This Row],[VALOR ADICIÓN 3]]++Tabla202376[[#This Row],[VALOR ADICIÓN 4]]</f>
        <v>26460000</v>
      </c>
      <c r="BR18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6" s="26"/>
      <c r="BT186" s="41" t="s">
        <v>2036</v>
      </c>
      <c r="BU186" s="41" t="s">
        <v>2037</v>
      </c>
      <c r="BV186" s="13" t="s">
        <v>2038</v>
      </c>
      <c r="BW186" s="13" t="s">
        <v>99</v>
      </c>
    </row>
    <row r="187" spans="1:75" ht="27.75" customHeight="1" x14ac:dyDescent="0.25">
      <c r="A187" s="12">
        <v>2025</v>
      </c>
      <c r="B187" s="12" t="s">
        <v>456</v>
      </c>
      <c r="C187" s="13" t="str">
        <f ca="1">IF(Tabla202376[[#This Row],[FECHA DE TERMINACIÓN FINAL]]-TODAY()&gt;=15,"VIGENTE",IF(Tabla202376[[#This Row],[FECHA DE TERMINACIÓN FINAL]]-TODAY()&lt;0,"FINALIZADO",IF(Tabla202376[[#This Row],[FECHA DE TERMINACIÓN FINAL]]-TODAY()&lt;=15,"PROXIMO A VENCER")))</f>
        <v>FINALIZADO</v>
      </c>
      <c r="D187" s="12">
        <v>125662</v>
      </c>
      <c r="E187" s="22">
        <v>45652</v>
      </c>
      <c r="F187" s="40" t="s">
        <v>2029</v>
      </c>
      <c r="G187" s="12" t="s">
        <v>2039</v>
      </c>
      <c r="H187" s="41" t="s">
        <v>423</v>
      </c>
      <c r="I187" s="64" t="s">
        <v>2032</v>
      </c>
      <c r="J187" s="57">
        <v>80101600</v>
      </c>
      <c r="K187" s="57" t="s">
        <v>2033</v>
      </c>
      <c r="L187" s="57" t="s">
        <v>2040</v>
      </c>
      <c r="M187" s="12">
        <v>1236</v>
      </c>
      <c r="N187" s="22">
        <v>45712</v>
      </c>
      <c r="O187" s="12">
        <v>1213</v>
      </c>
      <c r="P187" s="22">
        <v>45715</v>
      </c>
      <c r="Q187" s="51" t="s">
        <v>80</v>
      </c>
      <c r="R187" s="13" t="s">
        <v>81</v>
      </c>
      <c r="S187" s="41" t="s">
        <v>98</v>
      </c>
      <c r="T187" s="13">
        <v>1</v>
      </c>
      <c r="U187" s="60" t="s">
        <v>2035</v>
      </c>
      <c r="V187" s="12" t="s">
        <v>83</v>
      </c>
      <c r="W187" s="12" t="s">
        <v>83</v>
      </c>
      <c r="X187" s="12" t="s">
        <v>439</v>
      </c>
      <c r="Y187" s="25">
        <v>1022949328</v>
      </c>
      <c r="Z187" s="38" t="s">
        <v>249</v>
      </c>
      <c r="AA187" s="38">
        <v>1012413960</v>
      </c>
      <c r="AB187" s="12" t="s">
        <v>87</v>
      </c>
      <c r="AC187" s="22">
        <v>45715</v>
      </c>
      <c r="AD187" s="29">
        <v>23520000</v>
      </c>
      <c r="AE187" s="22">
        <v>45720</v>
      </c>
      <c r="AF187" s="22">
        <v>45964</v>
      </c>
      <c r="AG187" s="12">
        <v>240</v>
      </c>
      <c r="AH187" s="12">
        <v>8</v>
      </c>
      <c r="AI187" s="29">
        <f>Tabla202376[[#This Row],[VALOR INICIAL DEL CONTRATO]] / Tabla202376[[#This Row],[PLAZO DE EJECUCIÓN MESES ]]</f>
        <v>2940000</v>
      </c>
      <c r="AJ187" s="12"/>
      <c r="AK187" s="12"/>
      <c r="AL187" s="12">
        <v>1</v>
      </c>
      <c r="AM187" s="12">
        <v>1</v>
      </c>
      <c r="AN187" s="12"/>
      <c r="AO187" s="31">
        <v>2940000</v>
      </c>
      <c r="AP187" s="12">
        <v>30</v>
      </c>
      <c r="AQ187" s="12">
        <v>1490</v>
      </c>
      <c r="AR187" s="22">
        <v>45868</v>
      </c>
      <c r="AS187" s="12">
        <v>1612</v>
      </c>
      <c r="AT187" s="22">
        <v>45884</v>
      </c>
      <c r="AU187" s="12"/>
      <c r="AV187" s="12"/>
      <c r="AW187" s="12"/>
      <c r="AX187" s="12"/>
      <c r="AY187" s="12"/>
      <c r="AZ187" s="12"/>
      <c r="BA187" s="12"/>
      <c r="BB187" s="12"/>
      <c r="BC187" s="12"/>
      <c r="BD187" s="12"/>
      <c r="BE187" s="12"/>
      <c r="BF187" s="12"/>
      <c r="BG187" s="12"/>
      <c r="BH187" s="12"/>
      <c r="BI187" s="12"/>
      <c r="BJ187" s="12"/>
      <c r="BK187" s="12"/>
      <c r="BL187" s="12"/>
      <c r="BM187" s="12">
        <f>Tabla202376[[#This Row],[DÍAS PRORROGA 1]]+Tabla202376[[#This Row],[DÍAS PRORROGA  2]]+Tabla202376[[#This Row],[DÍAS PRORROGA 3]]++Tabla202376[[#This Row],[DÍAS PRORROGA 4]]</f>
        <v>30</v>
      </c>
      <c r="BN187" s="25">
        <f>IF(Tabla202376[[#This Row],[NUMERO TOTAL DE ADICIONES]]="NO",0,Tabla202376[[#This Row],[VALOR ADICIÓN 1]]+Tabla202376[[#This Row],[VALOR ADICIÓN 2]]+Tabla202376[[#This Row],[VALOR ADICIÓN 3]]+Tabla202376[[#This Row],[VALOR ADICIÓN 4]])</f>
        <v>2940000</v>
      </c>
      <c r="BO187" s="12"/>
      <c r="BP187" s="22">
        <v>45994</v>
      </c>
      <c r="BQ187" s="20">
        <f>Tabla202376[[#This Row],[VALOR INICIAL DEL CONTRATO]]+Tabla202376[[#This Row],[VALOR ADICIÓN 1]]+Tabla202376[[#This Row],[VALOR ADICIÓN 2]]+Tabla202376[[#This Row],[VALOR ADICIÓN 3]]++Tabla202376[[#This Row],[VALOR ADICIÓN 4]]</f>
        <v>26460000</v>
      </c>
      <c r="BR18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7" s="26"/>
      <c r="BT187" s="41" t="s">
        <v>2041</v>
      </c>
      <c r="BU187" s="41" t="s">
        <v>2037</v>
      </c>
      <c r="BV187" s="13" t="s">
        <v>2038</v>
      </c>
      <c r="BW187" s="13" t="s">
        <v>99</v>
      </c>
    </row>
    <row r="188" spans="1:75" ht="27.75" customHeight="1" x14ac:dyDescent="0.25">
      <c r="A188" s="12">
        <v>2025</v>
      </c>
      <c r="B188" s="12" t="s">
        <v>456</v>
      </c>
      <c r="C188" s="13" t="str">
        <f ca="1">IF(Tabla202376[[#This Row],[FECHA DE TERMINACIÓN FINAL]]-TODAY()&gt;=15,"VIGENTE",IF(Tabla202376[[#This Row],[FECHA DE TERMINACIÓN FINAL]]-TODAY()&lt;0,"FINALIZADO",IF(Tabla202376[[#This Row],[FECHA DE TERMINACIÓN FINAL]]-TODAY()&lt;=15,"PROXIMO A VENCER")))</f>
        <v>FINALIZADO</v>
      </c>
      <c r="D188" s="12">
        <v>127542</v>
      </c>
      <c r="E188" s="22">
        <v>45670</v>
      </c>
      <c r="F188" s="40" t="s">
        <v>2042</v>
      </c>
      <c r="G188" s="12" t="s">
        <v>2043</v>
      </c>
      <c r="H188" s="41" t="s">
        <v>244</v>
      </c>
      <c r="I188" s="64" t="s">
        <v>2044</v>
      </c>
      <c r="J188" s="51">
        <v>80101600</v>
      </c>
      <c r="K188" s="51" t="s">
        <v>2045</v>
      </c>
      <c r="L188" s="51" t="s">
        <v>2046</v>
      </c>
      <c r="M188" s="12">
        <v>1102</v>
      </c>
      <c r="N188" s="22">
        <v>45694</v>
      </c>
      <c r="O188" s="12">
        <v>1219</v>
      </c>
      <c r="P188" s="22">
        <v>45716</v>
      </c>
      <c r="Q188" s="51" t="s">
        <v>212</v>
      </c>
      <c r="R188" s="13" t="s">
        <v>81</v>
      </c>
      <c r="S188" s="41" t="s">
        <v>98</v>
      </c>
      <c r="T188" s="13">
        <v>1</v>
      </c>
      <c r="U188" s="60" t="s">
        <v>2047</v>
      </c>
      <c r="V188" s="12" t="s">
        <v>83</v>
      </c>
      <c r="W188" s="12" t="s">
        <v>83</v>
      </c>
      <c r="X188" s="12" t="s">
        <v>439</v>
      </c>
      <c r="Y188" s="25">
        <v>1023019730</v>
      </c>
      <c r="Z188" s="41" t="s">
        <v>145</v>
      </c>
      <c r="AA188" s="41">
        <v>74374329</v>
      </c>
      <c r="AB188" s="12" t="s">
        <v>87</v>
      </c>
      <c r="AC188" s="22">
        <v>45715</v>
      </c>
      <c r="AD188" s="29">
        <v>21300000</v>
      </c>
      <c r="AE188" s="22">
        <v>45720</v>
      </c>
      <c r="AF188" s="22">
        <v>45903</v>
      </c>
      <c r="AG188" s="12">
        <v>180</v>
      </c>
      <c r="AH188" s="12">
        <v>6</v>
      </c>
      <c r="AI188" s="29">
        <f>Tabla202376[[#This Row],[VALOR INICIAL DEL CONTRATO]] / Tabla202376[[#This Row],[PLAZO DE EJECUCIÓN MESES ]]</f>
        <v>3550000</v>
      </c>
      <c r="AJ188" s="12"/>
      <c r="AK188" s="12"/>
      <c r="AL188" s="12">
        <v>1</v>
      </c>
      <c r="AM188" s="12">
        <v>1</v>
      </c>
      <c r="AN188" s="12"/>
      <c r="AO188" s="31">
        <v>10650000</v>
      </c>
      <c r="AP188" s="12">
        <v>90</v>
      </c>
      <c r="AQ188" s="12">
        <v>1512</v>
      </c>
      <c r="AR188" s="22">
        <v>45868</v>
      </c>
      <c r="AS188" s="12">
        <v>1642</v>
      </c>
      <c r="AT188" s="22">
        <v>45896</v>
      </c>
      <c r="AU188" s="12"/>
      <c r="AV188" s="12"/>
      <c r="AW188" s="12"/>
      <c r="AX188" s="12"/>
      <c r="AY188" s="12"/>
      <c r="AZ188" s="12"/>
      <c r="BA188" s="12"/>
      <c r="BB188" s="12"/>
      <c r="BC188" s="12"/>
      <c r="BD188" s="12"/>
      <c r="BE188" s="12"/>
      <c r="BF188" s="12"/>
      <c r="BG188" s="12"/>
      <c r="BH188" s="12"/>
      <c r="BI188" s="12"/>
      <c r="BJ188" s="12"/>
      <c r="BK188" s="12"/>
      <c r="BL188" s="12"/>
      <c r="BM188" s="12">
        <f>Tabla202376[[#This Row],[DÍAS PRORROGA 1]]+Tabla202376[[#This Row],[DÍAS PRORROGA  2]]+Tabla202376[[#This Row],[DÍAS PRORROGA 3]]++Tabla202376[[#This Row],[DÍAS PRORROGA 4]]</f>
        <v>90</v>
      </c>
      <c r="BN188" s="25">
        <f>IF(Tabla202376[[#This Row],[NUMERO TOTAL DE ADICIONES]]="NO",0,Tabla202376[[#This Row],[VALOR ADICIÓN 1]]+Tabla202376[[#This Row],[VALOR ADICIÓN 2]]+Tabla202376[[#This Row],[VALOR ADICIÓN 3]]+Tabla202376[[#This Row],[VALOR ADICIÓN 4]])</f>
        <v>10650000</v>
      </c>
      <c r="BO188" s="12"/>
      <c r="BP188" s="22">
        <v>45994</v>
      </c>
      <c r="BQ188" s="20">
        <f>Tabla202376[[#This Row],[VALOR INICIAL DEL CONTRATO]]+Tabla202376[[#This Row],[VALOR ADICIÓN 1]]+Tabla202376[[#This Row],[VALOR ADICIÓN 2]]+Tabla202376[[#This Row],[VALOR ADICIÓN 3]]++Tabla202376[[#This Row],[VALOR ADICIÓN 4]]</f>
        <v>31950000</v>
      </c>
      <c r="BR18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8" s="26"/>
      <c r="BT188" s="41" t="s">
        <v>2048</v>
      </c>
      <c r="BU188" s="41" t="s">
        <v>2049</v>
      </c>
      <c r="BV188" s="13" t="s">
        <v>2050</v>
      </c>
      <c r="BW188" s="13" t="s">
        <v>148</v>
      </c>
    </row>
    <row r="189" spans="1:75" ht="27.75" customHeight="1" x14ac:dyDescent="0.25">
      <c r="A189" s="12">
        <v>2025</v>
      </c>
      <c r="B189" s="12" t="s">
        <v>456</v>
      </c>
      <c r="C189" s="13" t="str">
        <f ca="1">IF(Tabla202376[[#This Row],[FECHA DE TERMINACIÓN FINAL]]-TODAY()&gt;=15,"VIGENTE",IF(Tabla202376[[#This Row],[FECHA DE TERMINACIÓN FINAL]]-TODAY()&lt;0,"FINALIZADO",IF(Tabla202376[[#This Row],[FECHA DE TERMINACIÓN FINAL]]-TODAY()&lt;=15,"PROXIMO A VENCER")))</f>
        <v>FINALIZADO</v>
      </c>
      <c r="D189" s="12">
        <v>126367</v>
      </c>
      <c r="E189" s="22">
        <v>45656</v>
      </c>
      <c r="F189" s="40" t="s">
        <v>2051</v>
      </c>
      <c r="G189" s="12" t="s">
        <v>2052</v>
      </c>
      <c r="H189" s="41" t="s">
        <v>435</v>
      </c>
      <c r="I189" s="64" t="s">
        <v>2053</v>
      </c>
      <c r="J189" s="57">
        <v>80101600</v>
      </c>
      <c r="K189" s="57" t="s">
        <v>2054</v>
      </c>
      <c r="L189" s="57" t="s">
        <v>2055</v>
      </c>
      <c r="M189" s="12">
        <v>1238</v>
      </c>
      <c r="N189" s="22">
        <v>45713</v>
      </c>
      <c r="O189" s="12">
        <v>1229</v>
      </c>
      <c r="P189" s="22">
        <v>45716</v>
      </c>
      <c r="Q189" s="51" t="s">
        <v>312</v>
      </c>
      <c r="R189" s="13" t="s">
        <v>81</v>
      </c>
      <c r="S189" s="41" t="s">
        <v>82</v>
      </c>
      <c r="T189" s="13">
        <v>1</v>
      </c>
      <c r="U189" s="60" t="s">
        <v>2056</v>
      </c>
      <c r="V189" s="12" t="s">
        <v>83</v>
      </c>
      <c r="W189" s="12" t="s">
        <v>83</v>
      </c>
      <c r="X189" s="12" t="s">
        <v>256</v>
      </c>
      <c r="Y189" s="12">
        <v>1053611272</v>
      </c>
      <c r="Z189" s="38" t="s">
        <v>126</v>
      </c>
      <c r="AA189" s="38">
        <v>79486884</v>
      </c>
      <c r="AB189" s="12" t="s">
        <v>87</v>
      </c>
      <c r="AC189" s="22">
        <v>45715</v>
      </c>
      <c r="AD189" s="29">
        <v>45990000</v>
      </c>
      <c r="AE189" s="22">
        <v>45719</v>
      </c>
      <c r="AF189" s="22">
        <v>45902</v>
      </c>
      <c r="AG189" s="12">
        <v>180</v>
      </c>
      <c r="AH189" s="12">
        <v>6</v>
      </c>
      <c r="AI189" s="29">
        <f>Tabla202376[[#This Row],[VALOR INICIAL DEL CONTRATO]] / Tabla202376[[#This Row],[PLAZO DE EJECUCIÓN MESES ]]</f>
        <v>7665000</v>
      </c>
      <c r="AJ189" s="12"/>
      <c r="AK189" s="12"/>
      <c r="AL189" s="12">
        <v>1</v>
      </c>
      <c r="AM189" s="12">
        <v>1</v>
      </c>
      <c r="AN189" s="12"/>
      <c r="AO189" s="31">
        <v>22995000</v>
      </c>
      <c r="AP189" s="12">
        <v>90</v>
      </c>
      <c r="AQ189" s="12">
        <v>1423</v>
      </c>
      <c r="AR189" s="22">
        <v>45867</v>
      </c>
      <c r="AS189" s="12">
        <v>1579</v>
      </c>
      <c r="AT189" s="22">
        <v>45882</v>
      </c>
      <c r="AU189" s="12"/>
      <c r="AV189" s="12"/>
      <c r="AW189" s="12"/>
      <c r="AX189" s="12"/>
      <c r="AY189" s="12"/>
      <c r="AZ189" s="12"/>
      <c r="BA189" s="12"/>
      <c r="BB189" s="12"/>
      <c r="BC189" s="12"/>
      <c r="BD189" s="12"/>
      <c r="BE189" s="12"/>
      <c r="BF189" s="12"/>
      <c r="BG189" s="12"/>
      <c r="BH189" s="12"/>
      <c r="BI189" s="12"/>
      <c r="BJ189" s="12"/>
      <c r="BK189" s="12"/>
      <c r="BL189" s="12"/>
      <c r="BM189" s="12">
        <f>Tabla202376[[#This Row],[DÍAS PRORROGA 1]]+Tabla202376[[#This Row],[DÍAS PRORROGA  2]]+Tabla202376[[#This Row],[DÍAS PRORROGA 3]]++Tabla202376[[#This Row],[DÍAS PRORROGA 4]]</f>
        <v>90</v>
      </c>
      <c r="BN189" s="25">
        <f>IF(Tabla202376[[#This Row],[NUMERO TOTAL DE ADICIONES]]="NO",0,Tabla202376[[#This Row],[VALOR ADICIÓN 1]]+Tabla202376[[#This Row],[VALOR ADICIÓN 2]]+Tabla202376[[#This Row],[VALOR ADICIÓN 3]]+Tabla202376[[#This Row],[VALOR ADICIÓN 4]])</f>
        <v>22995000</v>
      </c>
      <c r="BO189" s="12"/>
      <c r="BP189" s="22">
        <v>45993</v>
      </c>
      <c r="BQ189" s="20">
        <f>Tabla202376[[#This Row],[VALOR INICIAL DEL CONTRATO]]+Tabla202376[[#This Row],[VALOR ADICIÓN 1]]+Tabla202376[[#This Row],[VALOR ADICIÓN 2]]+Tabla202376[[#This Row],[VALOR ADICIÓN 3]]++Tabla202376[[#This Row],[VALOR ADICIÓN 4]]</f>
        <v>68985000</v>
      </c>
      <c r="BR18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89" s="26"/>
      <c r="BT189" s="41" t="s">
        <v>2057</v>
      </c>
      <c r="BU189" s="41" t="s">
        <v>2058</v>
      </c>
      <c r="BV189" s="13" t="s">
        <v>2059</v>
      </c>
      <c r="BW189" s="60" t="s">
        <v>88</v>
      </c>
    </row>
    <row r="190" spans="1:75" ht="27.75" customHeight="1" x14ac:dyDescent="0.2">
      <c r="A190" s="12">
        <v>2025</v>
      </c>
      <c r="B190" s="12" t="s">
        <v>456</v>
      </c>
      <c r="C190" s="13" t="str">
        <f ca="1">IF(Tabla202376[[#This Row],[FECHA DE TERMINACIÓN FINAL]]-TODAY()&gt;=15,"VIGENTE",IF(Tabla202376[[#This Row],[FECHA DE TERMINACIÓN FINAL]]-TODAY()&lt;0,"FINALIZADO",IF(Tabla202376[[#This Row],[FECHA DE TERMINACIÓN FINAL]]-TODAY()&lt;=15,"PROXIMO A VENCER")))</f>
        <v>FINALIZADO</v>
      </c>
      <c r="D190" s="12">
        <v>124844</v>
      </c>
      <c r="E190" s="22">
        <v>45645</v>
      </c>
      <c r="F190" s="40" t="s">
        <v>1335</v>
      </c>
      <c r="G190" s="12" t="s">
        <v>2060</v>
      </c>
      <c r="H190" s="41" t="s">
        <v>95</v>
      </c>
      <c r="I190" s="71" t="s">
        <v>1338</v>
      </c>
      <c r="J190" s="57">
        <v>80101600</v>
      </c>
      <c r="K190" s="57" t="s">
        <v>1339</v>
      </c>
      <c r="L190" s="57" t="s">
        <v>1340</v>
      </c>
      <c r="M190" s="49">
        <v>1115</v>
      </c>
      <c r="N190" s="50">
        <v>45698</v>
      </c>
      <c r="O190" s="12">
        <v>1206</v>
      </c>
      <c r="P190" s="22">
        <v>45695</v>
      </c>
      <c r="Q190" s="51" t="s">
        <v>80</v>
      </c>
      <c r="R190" s="13" t="s">
        <v>81</v>
      </c>
      <c r="S190" s="41" t="s">
        <v>82</v>
      </c>
      <c r="T190" s="13">
        <v>1</v>
      </c>
      <c r="U190" s="60" t="s">
        <v>1341</v>
      </c>
      <c r="V190" s="12" t="s">
        <v>83</v>
      </c>
      <c r="W190" s="12" t="s">
        <v>83</v>
      </c>
      <c r="X190" s="12" t="s">
        <v>90</v>
      </c>
      <c r="Y190" s="25">
        <v>36696956</v>
      </c>
      <c r="Z190" s="41" t="s">
        <v>96</v>
      </c>
      <c r="AA190" s="40">
        <v>51986672</v>
      </c>
      <c r="AB190" s="12" t="s">
        <v>87</v>
      </c>
      <c r="AC190" s="22">
        <v>45715</v>
      </c>
      <c r="AD190" s="29">
        <v>42000000</v>
      </c>
      <c r="AE190" s="22">
        <v>45719</v>
      </c>
      <c r="AF190" s="22">
        <v>45902</v>
      </c>
      <c r="AG190" s="12">
        <v>180</v>
      </c>
      <c r="AH190" s="12">
        <v>6</v>
      </c>
      <c r="AI190" s="29">
        <f>Tabla202376[[#This Row],[VALOR INICIAL DEL CONTRATO]] / Tabla202376[[#This Row],[PLAZO DE EJECUCIÓN MESES ]]</f>
        <v>7000000</v>
      </c>
      <c r="AJ190" s="12"/>
      <c r="AK190" s="12"/>
      <c r="AL190" s="12">
        <v>1</v>
      </c>
      <c r="AM190" s="12">
        <v>1</v>
      </c>
      <c r="AN190" s="12"/>
      <c r="AO190" s="31">
        <v>21000000</v>
      </c>
      <c r="AP190" s="12">
        <v>90</v>
      </c>
      <c r="AQ190" s="12">
        <v>1385</v>
      </c>
      <c r="AR190" s="22">
        <v>45861</v>
      </c>
      <c r="AS190" s="15">
        <v>1509</v>
      </c>
      <c r="AT190" s="18">
        <v>45869</v>
      </c>
      <c r="AU190" s="12"/>
      <c r="AV190" s="12"/>
      <c r="AW190" s="12"/>
      <c r="AX190" s="12"/>
      <c r="AY190" s="12"/>
      <c r="AZ190" s="12"/>
      <c r="BA190" s="12"/>
      <c r="BB190" s="12"/>
      <c r="BC190" s="12"/>
      <c r="BD190" s="12"/>
      <c r="BE190" s="12"/>
      <c r="BF190" s="12"/>
      <c r="BG190" s="12"/>
      <c r="BH190" s="12"/>
      <c r="BI190" s="12"/>
      <c r="BJ190" s="12"/>
      <c r="BK190" s="12"/>
      <c r="BL190" s="12"/>
      <c r="BM190" s="12">
        <f>Tabla202376[[#This Row],[DÍAS PRORROGA 1]]+Tabla202376[[#This Row],[DÍAS PRORROGA  2]]+Tabla202376[[#This Row],[DÍAS PRORROGA 3]]++Tabla202376[[#This Row],[DÍAS PRORROGA 4]]</f>
        <v>90</v>
      </c>
      <c r="BN190" s="25">
        <f>IF(Tabla202376[[#This Row],[NUMERO TOTAL DE ADICIONES]]="NO",0,Tabla202376[[#This Row],[VALOR ADICIÓN 1]]+Tabla202376[[#This Row],[VALOR ADICIÓN 2]]+Tabla202376[[#This Row],[VALOR ADICIÓN 3]]+Tabla202376[[#This Row],[VALOR ADICIÓN 4]])</f>
        <v>21000000</v>
      </c>
      <c r="BO190" s="12"/>
      <c r="BP190" s="22">
        <v>45993</v>
      </c>
      <c r="BQ190" s="20">
        <f>Tabla202376[[#This Row],[VALOR INICIAL DEL CONTRATO]]+Tabla202376[[#This Row],[VALOR ADICIÓN 1]]+Tabla202376[[#This Row],[VALOR ADICIÓN 2]]+Tabla202376[[#This Row],[VALOR ADICIÓN 3]]++Tabla202376[[#This Row],[VALOR ADICIÓN 4]]</f>
        <v>63000000</v>
      </c>
      <c r="BR19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0" s="26"/>
      <c r="BT190" s="60" t="s">
        <v>2061</v>
      </c>
      <c r="BU190" s="60" t="s">
        <v>1343</v>
      </c>
      <c r="BV190" s="60" t="s">
        <v>1344</v>
      </c>
      <c r="BW190" s="60" t="s">
        <v>88</v>
      </c>
    </row>
    <row r="191" spans="1:75" ht="27.75" customHeight="1" x14ac:dyDescent="0.2">
      <c r="A191" s="12">
        <v>2025</v>
      </c>
      <c r="B191" s="12" t="s">
        <v>456</v>
      </c>
      <c r="C191" s="13" t="str">
        <f ca="1">IF(Tabla202376[[#This Row],[FECHA DE TERMINACIÓN FINAL]]-TODAY()&gt;=15,"VIGENTE",IF(Tabla202376[[#This Row],[FECHA DE TERMINACIÓN FINAL]]-TODAY()&lt;0,"FINALIZADO",IF(Tabla202376[[#This Row],[FECHA DE TERMINACIÓN FINAL]]-TODAY()&lt;=15,"PROXIMO A VENCER")))</f>
        <v>FINALIZADO</v>
      </c>
      <c r="D191" s="12">
        <v>126414</v>
      </c>
      <c r="E191" s="22">
        <v>45656</v>
      </c>
      <c r="F191" s="40" t="s">
        <v>2062</v>
      </c>
      <c r="G191" s="12" t="s">
        <v>2063</v>
      </c>
      <c r="H191" s="13" t="s">
        <v>2064</v>
      </c>
      <c r="I191" s="71" t="s">
        <v>2065</v>
      </c>
      <c r="J191" s="57">
        <v>80101600</v>
      </c>
      <c r="K191" s="57" t="s">
        <v>2066</v>
      </c>
      <c r="L191" s="57" t="s">
        <v>2067</v>
      </c>
      <c r="M191" s="12">
        <v>1033</v>
      </c>
      <c r="N191" s="22">
        <v>45684</v>
      </c>
      <c r="O191" s="12">
        <v>1227</v>
      </c>
      <c r="P191" s="22">
        <v>45716</v>
      </c>
      <c r="Q191" s="51" t="s">
        <v>201</v>
      </c>
      <c r="R191" s="13" t="s">
        <v>81</v>
      </c>
      <c r="S191" s="41" t="s">
        <v>82</v>
      </c>
      <c r="T191" s="13">
        <v>1</v>
      </c>
      <c r="U191" s="60" t="s">
        <v>1427</v>
      </c>
      <c r="V191" s="12" t="s">
        <v>83</v>
      </c>
      <c r="W191" s="12" t="s">
        <v>83</v>
      </c>
      <c r="X191" s="12" t="s">
        <v>256</v>
      </c>
      <c r="Y191" s="84" t="s">
        <v>2068</v>
      </c>
      <c r="Z191" s="14" t="s">
        <v>346</v>
      </c>
      <c r="AA191" s="14">
        <v>12194109</v>
      </c>
      <c r="AB191" s="12" t="s">
        <v>87</v>
      </c>
      <c r="AC191" s="22">
        <v>45715</v>
      </c>
      <c r="AD191" s="29">
        <v>50400000</v>
      </c>
      <c r="AE191" s="22">
        <v>45719</v>
      </c>
      <c r="AF191" s="22">
        <v>45963</v>
      </c>
      <c r="AG191" s="12">
        <v>240</v>
      </c>
      <c r="AH191" s="12">
        <v>8</v>
      </c>
      <c r="AI191" s="29">
        <f>Tabla202376[[#This Row],[VALOR INICIAL DEL CONTRATO]] / Tabla202376[[#This Row],[PLAZO DE EJECUCIÓN MESES ]]</f>
        <v>6300000</v>
      </c>
      <c r="AJ191" s="12"/>
      <c r="AK191" s="12"/>
      <c r="AL191" s="12">
        <v>2</v>
      </c>
      <c r="AM191" s="12">
        <v>2</v>
      </c>
      <c r="AN191" s="12"/>
      <c r="AO191" s="31">
        <v>9450000</v>
      </c>
      <c r="AP191" s="12">
        <v>45</v>
      </c>
      <c r="AQ191" s="12">
        <v>1345</v>
      </c>
      <c r="AR191" s="22">
        <v>45861</v>
      </c>
      <c r="AS191" s="15">
        <v>1504</v>
      </c>
      <c r="AT191" s="18">
        <v>45869</v>
      </c>
      <c r="AU191" s="67">
        <v>6300000</v>
      </c>
      <c r="AV191" s="12">
        <v>30</v>
      </c>
      <c r="AW191" s="12">
        <v>1868</v>
      </c>
      <c r="AX191" s="22">
        <v>45987</v>
      </c>
      <c r="AY191" s="12">
        <v>1955</v>
      </c>
      <c r="AZ191" s="22">
        <v>46002</v>
      </c>
      <c r="BA191" s="12"/>
      <c r="BB191" s="12"/>
      <c r="BC191" s="12"/>
      <c r="BD191" s="12"/>
      <c r="BE191" s="12"/>
      <c r="BF191" s="12"/>
      <c r="BG191" s="12"/>
      <c r="BH191" s="12"/>
      <c r="BI191" s="12"/>
      <c r="BJ191" s="12"/>
      <c r="BK191" s="12"/>
      <c r="BL191" s="12"/>
      <c r="BM191" s="12">
        <f>Tabla202376[[#This Row],[DÍAS PRORROGA 1]]+Tabla202376[[#This Row],[DÍAS PRORROGA  2]]+Tabla202376[[#This Row],[DÍAS PRORROGA 3]]++Tabla202376[[#This Row],[DÍAS PRORROGA 4]]</f>
        <v>75</v>
      </c>
      <c r="BN191" s="25">
        <f>IF(Tabla202376[[#This Row],[NUMERO TOTAL DE ADICIONES]]="NO",0,Tabla202376[[#This Row],[VALOR ADICIÓN 1]]+Tabla202376[[#This Row],[VALOR ADICIÓN 2]]+Tabla202376[[#This Row],[VALOR ADICIÓN 3]]+Tabla202376[[#This Row],[VALOR ADICIÓN 4]])</f>
        <v>15750000</v>
      </c>
      <c r="BO191" s="12"/>
      <c r="BP191" s="22">
        <v>46039</v>
      </c>
      <c r="BQ191" s="20">
        <f>Tabla202376[[#This Row],[VALOR INICIAL DEL CONTRATO]]+Tabla202376[[#This Row],[VALOR ADICIÓN 1]]+Tabla202376[[#This Row],[VALOR ADICIÓN 2]]+Tabla202376[[#This Row],[VALOR ADICIÓN 3]]++Tabla202376[[#This Row],[VALOR ADICIÓN 4]]</f>
        <v>66150000</v>
      </c>
      <c r="BR19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1" s="26"/>
      <c r="BT191" s="60" t="s">
        <v>2069</v>
      </c>
      <c r="BU191" s="60" t="s">
        <v>2070</v>
      </c>
      <c r="BV191" s="60" t="s">
        <v>2071</v>
      </c>
      <c r="BW191" s="60" t="s">
        <v>88</v>
      </c>
    </row>
    <row r="192" spans="1:75" ht="27.75" customHeight="1" x14ac:dyDescent="0.2">
      <c r="A192" s="12">
        <v>2025</v>
      </c>
      <c r="B192" s="12" t="s">
        <v>456</v>
      </c>
      <c r="C192" s="13" t="str">
        <f ca="1">IF(Tabla202376[[#This Row],[FECHA DE TERMINACIÓN FINAL]]-TODAY()&gt;=15,"VIGENTE",IF(Tabla202376[[#This Row],[FECHA DE TERMINACIÓN FINAL]]-TODAY()&lt;0,"FINALIZADO",IF(Tabla202376[[#This Row],[FECHA DE TERMINACIÓN FINAL]]-TODAY()&lt;=15,"PROXIMO A VENCER")))</f>
        <v>FINALIZADO</v>
      </c>
      <c r="D192" s="12">
        <v>130991</v>
      </c>
      <c r="E192" s="22">
        <v>45706</v>
      </c>
      <c r="F192" s="40" t="s">
        <v>2072</v>
      </c>
      <c r="G192" s="12" t="s">
        <v>2073</v>
      </c>
      <c r="H192" s="13" t="s">
        <v>2074</v>
      </c>
      <c r="I192" s="71" t="s">
        <v>2075</v>
      </c>
      <c r="J192" s="57">
        <v>80101600</v>
      </c>
      <c r="K192" s="57" t="s">
        <v>2076</v>
      </c>
      <c r="L192" s="57" t="s">
        <v>2077</v>
      </c>
      <c r="M192" s="12">
        <v>1190</v>
      </c>
      <c r="N192" s="22">
        <v>45709</v>
      </c>
      <c r="O192" s="12">
        <v>1230</v>
      </c>
      <c r="P192" s="22">
        <v>45719</v>
      </c>
      <c r="Q192" s="51" t="s">
        <v>80</v>
      </c>
      <c r="R192" s="13" t="s">
        <v>81</v>
      </c>
      <c r="S192" s="41" t="s">
        <v>82</v>
      </c>
      <c r="T192" s="13">
        <v>1</v>
      </c>
      <c r="U192" s="60" t="s">
        <v>2078</v>
      </c>
      <c r="V192" s="12" t="s">
        <v>83</v>
      </c>
      <c r="W192" s="12" t="s">
        <v>464</v>
      </c>
      <c r="X192" s="12" t="s">
        <v>184</v>
      </c>
      <c r="Y192" s="25">
        <v>52114936</v>
      </c>
      <c r="Z192" s="41" t="s">
        <v>185</v>
      </c>
      <c r="AA192" s="40">
        <v>1013685604</v>
      </c>
      <c r="AB192" s="12" t="s">
        <v>87</v>
      </c>
      <c r="AC192" s="22">
        <v>45715</v>
      </c>
      <c r="AD192" s="29">
        <v>31500000</v>
      </c>
      <c r="AE192" s="22">
        <v>45719</v>
      </c>
      <c r="AF192" s="22">
        <v>45902</v>
      </c>
      <c r="AG192" s="12">
        <v>180</v>
      </c>
      <c r="AH192" s="12">
        <v>6</v>
      </c>
      <c r="AI192" s="29">
        <f>Tabla202376[[#This Row],[VALOR INICIAL DEL CONTRATO]] / Tabla202376[[#This Row],[PLAZO DE EJECUCIÓN MESES ]]</f>
        <v>5250000</v>
      </c>
      <c r="AJ192" s="12"/>
      <c r="AK192" s="12"/>
      <c r="AL192" s="12"/>
      <c r="AM192" s="12"/>
      <c r="AN192" s="12"/>
      <c r="AO192" s="31"/>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f>Tabla202376[[#This Row],[DÍAS PRORROGA 1]]+Tabla202376[[#This Row],[DÍAS PRORROGA  2]]+Tabla202376[[#This Row],[DÍAS PRORROGA 3]]++Tabla202376[[#This Row],[DÍAS PRORROGA 4]]</f>
        <v>0</v>
      </c>
      <c r="BN192" s="25">
        <f>IF(Tabla202376[[#This Row],[NUMERO TOTAL DE ADICIONES]]="NO",0,Tabla202376[[#This Row],[VALOR ADICIÓN 1]]+Tabla202376[[#This Row],[VALOR ADICIÓN 2]]+Tabla202376[[#This Row],[VALOR ADICIÓN 3]]+Tabla202376[[#This Row],[VALOR ADICIÓN 4]])</f>
        <v>0</v>
      </c>
      <c r="BO192" s="12"/>
      <c r="BP192" s="22">
        <v>45902</v>
      </c>
      <c r="BQ192" s="20">
        <f>Tabla202376[[#This Row],[VALOR INICIAL DEL CONTRATO]]+Tabla202376[[#This Row],[VALOR ADICIÓN 1]]+Tabla202376[[#This Row],[VALOR ADICIÓN 2]]+Tabla202376[[#This Row],[VALOR ADICIÓN 3]]++Tabla202376[[#This Row],[VALOR ADICIÓN 4]]</f>
        <v>31500000</v>
      </c>
      <c r="BR19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2" s="26"/>
      <c r="BT192" s="12"/>
      <c r="BU192" s="60" t="s">
        <v>1488</v>
      </c>
      <c r="BV192" s="60" t="s">
        <v>2079</v>
      </c>
      <c r="BW192" s="13" t="s">
        <v>122</v>
      </c>
    </row>
    <row r="193" spans="1:75" ht="27.75" customHeight="1" x14ac:dyDescent="0.2">
      <c r="A193" s="12">
        <v>2025</v>
      </c>
      <c r="B193" s="12" t="s">
        <v>456</v>
      </c>
      <c r="C193" s="13" t="str">
        <f ca="1">IF(Tabla202376[[#This Row],[FECHA DE TERMINACIÓN FINAL]]-TODAY()&gt;=15,"VIGENTE",IF(Tabla202376[[#This Row],[FECHA DE TERMINACIÓN FINAL]]-TODAY()&lt;0,"FINALIZADO",IF(Tabla202376[[#This Row],[FECHA DE TERMINACIÓN FINAL]]-TODAY()&lt;=15,"PROXIMO A VENCER")))</f>
        <v>FINALIZADO</v>
      </c>
      <c r="D193" s="12">
        <v>125640</v>
      </c>
      <c r="E193" s="22">
        <v>45652</v>
      </c>
      <c r="F193" s="40" t="s">
        <v>2080</v>
      </c>
      <c r="G193" s="12" t="s">
        <v>2081</v>
      </c>
      <c r="H193" s="13" t="s">
        <v>2082</v>
      </c>
      <c r="I193" s="71" t="s">
        <v>2083</v>
      </c>
      <c r="J193" s="57">
        <v>80101600</v>
      </c>
      <c r="K193" s="57" t="s">
        <v>2084</v>
      </c>
      <c r="L193" s="57" t="s">
        <v>2085</v>
      </c>
      <c r="M193" s="12">
        <v>1227</v>
      </c>
      <c r="N193" s="22">
        <v>45712</v>
      </c>
      <c r="O193" s="12">
        <v>1285</v>
      </c>
      <c r="P193" s="22">
        <v>45720</v>
      </c>
      <c r="Q193" s="51" t="s">
        <v>201</v>
      </c>
      <c r="R193" s="13" t="s">
        <v>81</v>
      </c>
      <c r="S193" s="41" t="s">
        <v>82</v>
      </c>
      <c r="T193" s="13">
        <v>1</v>
      </c>
      <c r="U193" s="41" t="s">
        <v>2086</v>
      </c>
      <c r="V193" s="12" t="s">
        <v>83</v>
      </c>
      <c r="W193" s="12" t="s">
        <v>83</v>
      </c>
      <c r="X193" s="12" t="s">
        <v>204</v>
      </c>
      <c r="Y193" s="12">
        <v>51962673</v>
      </c>
      <c r="Z193" s="38" t="s">
        <v>309</v>
      </c>
      <c r="AA193" s="38">
        <v>80126283</v>
      </c>
      <c r="AB193" s="12" t="s">
        <v>87</v>
      </c>
      <c r="AC193" s="22">
        <v>45715</v>
      </c>
      <c r="AD193" s="29">
        <v>30240000</v>
      </c>
      <c r="AE193" s="22">
        <v>45720</v>
      </c>
      <c r="AF193" s="22">
        <v>45903</v>
      </c>
      <c r="AG193" s="12">
        <v>180</v>
      </c>
      <c r="AH193" s="12">
        <v>6</v>
      </c>
      <c r="AI193" s="29">
        <f>Tabla202376[[#This Row],[VALOR INICIAL DEL CONTRATO]] / Tabla202376[[#This Row],[PLAZO DE EJECUCIÓN MESES ]]</f>
        <v>5040000</v>
      </c>
      <c r="AJ193" s="12"/>
      <c r="AK193" s="12"/>
      <c r="AL193" s="12">
        <v>1</v>
      </c>
      <c r="AM193" s="12">
        <v>1</v>
      </c>
      <c r="AN193" s="12"/>
      <c r="AO193" s="31">
        <v>15120000</v>
      </c>
      <c r="AP193" s="12">
        <v>90</v>
      </c>
      <c r="AQ193" s="12">
        <v>1323</v>
      </c>
      <c r="AR193" s="22">
        <v>45856</v>
      </c>
      <c r="AS193" s="15">
        <v>1471</v>
      </c>
      <c r="AT193" s="18">
        <v>45868</v>
      </c>
      <c r="AU193" s="12"/>
      <c r="AV193" s="12"/>
      <c r="AW193" s="12"/>
      <c r="AX193" s="12"/>
      <c r="AY193" s="12"/>
      <c r="AZ193" s="12"/>
      <c r="BA193" s="12"/>
      <c r="BB193" s="12"/>
      <c r="BC193" s="12"/>
      <c r="BD193" s="12"/>
      <c r="BE193" s="12"/>
      <c r="BF193" s="12"/>
      <c r="BG193" s="12"/>
      <c r="BH193" s="12"/>
      <c r="BI193" s="12"/>
      <c r="BJ193" s="12"/>
      <c r="BK193" s="12"/>
      <c r="BL193" s="12"/>
      <c r="BM193" s="12">
        <f>Tabla202376[[#This Row],[DÍAS PRORROGA 1]]+Tabla202376[[#This Row],[DÍAS PRORROGA  2]]+Tabla202376[[#This Row],[DÍAS PRORROGA 3]]++Tabla202376[[#This Row],[DÍAS PRORROGA 4]]</f>
        <v>90</v>
      </c>
      <c r="BN193" s="25">
        <f>IF(Tabla202376[[#This Row],[NUMERO TOTAL DE ADICIONES]]="NO",0,Tabla202376[[#This Row],[VALOR ADICIÓN 1]]+Tabla202376[[#This Row],[VALOR ADICIÓN 2]]+Tabla202376[[#This Row],[VALOR ADICIÓN 3]]+Tabla202376[[#This Row],[VALOR ADICIÓN 4]])</f>
        <v>15120000</v>
      </c>
      <c r="BO193" s="12"/>
      <c r="BP193" s="22">
        <v>45994</v>
      </c>
      <c r="BQ193" s="20">
        <f>Tabla202376[[#This Row],[VALOR INICIAL DEL CONTRATO]]+Tabla202376[[#This Row],[VALOR ADICIÓN 1]]+Tabla202376[[#This Row],[VALOR ADICIÓN 2]]+Tabla202376[[#This Row],[VALOR ADICIÓN 3]]++Tabla202376[[#This Row],[VALOR ADICIÓN 4]]</f>
        <v>45360000</v>
      </c>
      <c r="BR19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3" s="26"/>
      <c r="BT193" s="60" t="s">
        <v>2087</v>
      </c>
      <c r="BU193" s="60" t="s">
        <v>2088</v>
      </c>
      <c r="BV193" s="60" t="s">
        <v>2089</v>
      </c>
      <c r="BW193" s="13" t="s">
        <v>122</v>
      </c>
    </row>
    <row r="194" spans="1:75" ht="27.75" customHeight="1" x14ac:dyDescent="0.2">
      <c r="A194" s="12">
        <v>2025</v>
      </c>
      <c r="B194" s="12" t="s">
        <v>456</v>
      </c>
      <c r="C194" s="13" t="str">
        <f ca="1">IF(Tabla202376[[#This Row],[FECHA DE TERMINACIÓN FINAL]]-TODAY()&gt;=15,"VIGENTE",IF(Tabla202376[[#This Row],[FECHA DE TERMINACIÓN FINAL]]-TODAY()&lt;0,"FINALIZADO",IF(Tabla202376[[#This Row],[FECHA DE TERMINACIÓN FINAL]]-TODAY()&lt;=15,"PROXIMO A VENCER")))</f>
        <v>FINALIZADO</v>
      </c>
      <c r="D194" s="12">
        <v>125670</v>
      </c>
      <c r="E194" s="22">
        <v>45652</v>
      </c>
      <c r="F194" s="40" t="s">
        <v>2090</v>
      </c>
      <c r="G194" s="12" t="s">
        <v>2091</v>
      </c>
      <c r="H194" s="13" t="s">
        <v>2092</v>
      </c>
      <c r="I194" s="71" t="s">
        <v>2093</v>
      </c>
      <c r="J194" s="51">
        <v>80101600</v>
      </c>
      <c r="K194" s="51" t="s">
        <v>2094</v>
      </c>
      <c r="L194" s="51" t="s">
        <v>2095</v>
      </c>
      <c r="M194" s="12">
        <v>1136</v>
      </c>
      <c r="N194" s="22">
        <v>45698</v>
      </c>
      <c r="O194" s="12">
        <v>1320</v>
      </c>
      <c r="P194" s="22">
        <v>45729</v>
      </c>
      <c r="Q194" s="51" t="s">
        <v>80</v>
      </c>
      <c r="R194" s="13" t="s">
        <v>81</v>
      </c>
      <c r="S194" s="41" t="s">
        <v>98</v>
      </c>
      <c r="T194" s="13">
        <v>1</v>
      </c>
      <c r="U194" s="60" t="s">
        <v>2096</v>
      </c>
      <c r="V194" s="12" t="s">
        <v>83</v>
      </c>
      <c r="W194" s="12" t="s">
        <v>83</v>
      </c>
      <c r="X194" s="12" t="s">
        <v>184</v>
      </c>
      <c r="Y194" s="12">
        <v>79577246</v>
      </c>
      <c r="Z194" s="13" t="s">
        <v>185</v>
      </c>
      <c r="AA194" s="46">
        <v>1013685604</v>
      </c>
      <c r="AB194" s="12" t="s">
        <v>87</v>
      </c>
      <c r="AC194" s="22">
        <v>45715</v>
      </c>
      <c r="AD194" s="29">
        <v>17100000</v>
      </c>
      <c r="AE194" s="22">
        <v>45730</v>
      </c>
      <c r="AF194" s="22">
        <v>45913</v>
      </c>
      <c r="AG194" s="12">
        <v>180</v>
      </c>
      <c r="AH194" s="12">
        <v>6</v>
      </c>
      <c r="AI194" s="29">
        <f>Tabla202376[[#This Row],[VALOR INICIAL DEL CONTRATO]] / Tabla202376[[#This Row],[PLAZO DE EJECUCIÓN MESES ]]</f>
        <v>2850000</v>
      </c>
      <c r="AJ194" s="12"/>
      <c r="AK194" s="12"/>
      <c r="AL194" s="12">
        <v>1</v>
      </c>
      <c r="AM194" s="12">
        <v>1</v>
      </c>
      <c r="AN194" s="12"/>
      <c r="AO194" s="31">
        <v>8550000</v>
      </c>
      <c r="AP194" s="12">
        <v>90</v>
      </c>
      <c r="AQ194" s="12">
        <v>1434</v>
      </c>
      <c r="AR194" s="22">
        <v>45867</v>
      </c>
      <c r="AS194" s="12">
        <v>1546</v>
      </c>
      <c r="AT194" s="22">
        <v>45881</v>
      </c>
      <c r="AU194" s="12"/>
      <c r="AV194" s="12"/>
      <c r="AW194" s="12"/>
      <c r="AX194" s="12"/>
      <c r="AY194" s="12"/>
      <c r="AZ194" s="12"/>
      <c r="BA194" s="12"/>
      <c r="BB194" s="12"/>
      <c r="BC194" s="12"/>
      <c r="BD194" s="12"/>
      <c r="BE194" s="12"/>
      <c r="BF194" s="12"/>
      <c r="BG194" s="12"/>
      <c r="BH194" s="12"/>
      <c r="BI194" s="12"/>
      <c r="BJ194" s="12"/>
      <c r="BK194" s="12"/>
      <c r="BL194" s="12"/>
      <c r="BM194" s="12">
        <f>Tabla202376[[#This Row],[DÍAS PRORROGA 1]]+Tabla202376[[#This Row],[DÍAS PRORROGA  2]]+Tabla202376[[#This Row],[DÍAS PRORROGA 3]]++Tabla202376[[#This Row],[DÍAS PRORROGA 4]]</f>
        <v>90</v>
      </c>
      <c r="BN194" s="25">
        <f>IF(Tabla202376[[#This Row],[NUMERO TOTAL DE ADICIONES]]="NO",0,Tabla202376[[#This Row],[VALOR ADICIÓN 1]]+Tabla202376[[#This Row],[VALOR ADICIÓN 2]]+Tabla202376[[#This Row],[VALOR ADICIÓN 3]]+Tabla202376[[#This Row],[VALOR ADICIÓN 4]])</f>
        <v>8550000</v>
      </c>
      <c r="BO194" s="12"/>
      <c r="BP194" s="22">
        <v>46004</v>
      </c>
      <c r="BQ194" s="20">
        <f>Tabla202376[[#This Row],[VALOR INICIAL DEL CONTRATO]]+Tabla202376[[#This Row],[VALOR ADICIÓN 1]]+Tabla202376[[#This Row],[VALOR ADICIÓN 2]]+Tabla202376[[#This Row],[VALOR ADICIÓN 3]]++Tabla202376[[#This Row],[VALOR ADICIÓN 4]]</f>
        <v>25650000</v>
      </c>
      <c r="BR19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4" s="26"/>
      <c r="BT194" s="13" t="s">
        <v>2097</v>
      </c>
      <c r="BU194" s="60" t="s">
        <v>2098</v>
      </c>
      <c r="BV194" s="41" t="s">
        <v>808</v>
      </c>
      <c r="BW194" s="13" t="s">
        <v>99</v>
      </c>
    </row>
    <row r="195" spans="1:75" ht="27.75" customHeight="1" x14ac:dyDescent="0.2">
      <c r="A195" s="12">
        <v>2025</v>
      </c>
      <c r="B195" s="12" t="s">
        <v>456</v>
      </c>
      <c r="C195" s="13" t="str">
        <f ca="1">IF(Tabla202376[[#This Row],[FECHA DE TERMINACIÓN FINAL]]-TODAY()&gt;=15,"VIGENTE",IF(Tabla202376[[#This Row],[FECHA DE TERMINACIÓN FINAL]]-TODAY()&lt;0,"FINALIZADO",IF(Tabla202376[[#This Row],[FECHA DE TERMINACIÓN FINAL]]-TODAY()&lt;=15,"PROXIMO A VENCER")))</f>
        <v>FINALIZADO</v>
      </c>
      <c r="D195" s="12">
        <v>127550</v>
      </c>
      <c r="E195" s="22">
        <v>45670</v>
      </c>
      <c r="F195" s="40" t="s">
        <v>2099</v>
      </c>
      <c r="G195" s="12" t="s">
        <v>2100</v>
      </c>
      <c r="H195" s="41" t="s">
        <v>2101</v>
      </c>
      <c r="I195" s="71" t="s">
        <v>2102</v>
      </c>
      <c r="J195" s="57">
        <v>80101600</v>
      </c>
      <c r="K195" s="57" t="s">
        <v>2103</v>
      </c>
      <c r="L195" s="57" t="s">
        <v>2104</v>
      </c>
      <c r="M195" s="12">
        <v>1149</v>
      </c>
      <c r="N195" s="22">
        <v>45699</v>
      </c>
      <c r="O195" s="12">
        <v>1224</v>
      </c>
      <c r="P195" s="22">
        <v>45716</v>
      </c>
      <c r="Q195" s="51" t="s">
        <v>119</v>
      </c>
      <c r="R195" s="13" t="s">
        <v>81</v>
      </c>
      <c r="S195" s="41" t="s">
        <v>82</v>
      </c>
      <c r="T195" s="13">
        <v>1</v>
      </c>
      <c r="U195" s="60" t="s">
        <v>2105</v>
      </c>
      <c r="V195" s="12" t="s">
        <v>83</v>
      </c>
      <c r="W195" s="12" t="s">
        <v>83</v>
      </c>
      <c r="X195" s="12" t="s">
        <v>403</v>
      </c>
      <c r="Y195" s="25">
        <v>80811956</v>
      </c>
      <c r="Z195" s="38" t="s">
        <v>1629</v>
      </c>
      <c r="AA195" s="38">
        <v>1015426783</v>
      </c>
      <c r="AB195" s="12" t="s">
        <v>87</v>
      </c>
      <c r="AC195" s="22">
        <v>45715</v>
      </c>
      <c r="AD195" s="29">
        <v>30240000</v>
      </c>
      <c r="AE195" s="22">
        <v>45720</v>
      </c>
      <c r="AF195" s="22">
        <v>45903</v>
      </c>
      <c r="AG195" s="12">
        <v>180</v>
      </c>
      <c r="AH195" s="12">
        <v>6</v>
      </c>
      <c r="AI195" s="29">
        <f>Tabla202376[[#This Row],[VALOR INICIAL DEL CONTRATO]] / Tabla202376[[#This Row],[PLAZO DE EJECUCIÓN MESES ]]</f>
        <v>5040000</v>
      </c>
      <c r="AJ195" s="12"/>
      <c r="AK195" s="12"/>
      <c r="AL195" s="12">
        <v>1</v>
      </c>
      <c r="AM195" s="12">
        <v>1</v>
      </c>
      <c r="AN195" s="12"/>
      <c r="AO195" s="31">
        <v>15120000</v>
      </c>
      <c r="AP195" s="12">
        <v>90</v>
      </c>
      <c r="AQ195" s="12">
        <v>1420</v>
      </c>
      <c r="AR195" s="22">
        <v>45867</v>
      </c>
      <c r="AS195" s="12">
        <v>1550</v>
      </c>
      <c r="AT195" s="22">
        <v>45881</v>
      </c>
      <c r="AU195" s="12"/>
      <c r="AV195" s="12"/>
      <c r="AW195" s="12"/>
      <c r="AX195" s="12"/>
      <c r="AY195" s="12"/>
      <c r="AZ195" s="12"/>
      <c r="BA195" s="12"/>
      <c r="BB195" s="12"/>
      <c r="BC195" s="12"/>
      <c r="BD195" s="12"/>
      <c r="BE195" s="12"/>
      <c r="BF195" s="12"/>
      <c r="BG195" s="12"/>
      <c r="BH195" s="12"/>
      <c r="BI195" s="12"/>
      <c r="BJ195" s="12"/>
      <c r="BK195" s="12"/>
      <c r="BL195" s="12"/>
      <c r="BM195" s="12">
        <f>Tabla202376[[#This Row],[DÍAS PRORROGA 1]]+Tabla202376[[#This Row],[DÍAS PRORROGA  2]]+Tabla202376[[#This Row],[DÍAS PRORROGA 3]]++Tabla202376[[#This Row],[DÍAS PRORROGA 4]]</f>
        <v>90</v>
      </c>
      <c r="BN195" s="25">
        <f>IF(Tabla202376[[#This Row],[NUMERO TOTAL DE ADICIONES]]="NO",0,Tabla202376[[#This Row],[VALOR ADICIÓN 1]]+Tabla202376[[#This Row],[VALOR ADICIÓN 2]]+Tabla202376[[#This Row],[VALOR ADICIÓN 3]]+Tabla202376[[#This Row],[VALOR ADICIÓN 4]])</f>
        <v>15120000</v>
      </c>
      <c r="BO195" s="12"/>
      <c r="BP195" s="22">
        <v>45994</v>
      </c>
      <c r="BQ195" s="20">
        <f>Tabla202376[[#This Row],[VALOR INICIAL DEL CONTRATO]]+Tabla202376[[#This Row],[VALOR ADICIÓN 1]]+Tabla202376[[#This Row],[VALOR ADICIÓN 2]]+Tabla202376[[#This Row],[VALOR ADICIÓN 3]]++Tabla202376[[#This Row],[VALOR ADICIÓN 4]]</f>
        <v>45360000</v>
      </c>
      <c r="BR19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5" s="26"/>
      <c r="BT195" s="13" t="s">
        <v>2106</v>
      </c>
      <c r="BU195" s="60" t="s">
        <v>2107</v>
      </c>
      <c r="BV195" s="41" t="s">
        <v>2108</v>
      </c>
      <c r="BW195" s="13" t="s">
        <v>122</v>
      </c>
    </row>
    <row r="196" spans="1:75" ht="27.75" customHeight="1" x14ac:dyDescent="0.25">
      <c r="A196" s="12">
        <v>2025</v>
      </c>
      <c r="B196" s="12" t="s">
        <v>456</v>
      </c>
      <c r="C196" s="13" t="str">
        <f ca="1">IF(Tabla202376[[#This Row],[FECHA DE TERMINACIÓN FINAL]]-TODAY()&gt;=15,"VIGENTE",IF(Tabla202376[[#This Row],[FECHA DE TERMINACIÓN FINAL]]-TODAY()&lt;0,"FINALIZADO",IF(Tabla202376[[#This Row],[FECHA DE TERMINACIÓN FINAL]]-TODAY()&lt;=15,"PROXIMO A VENCER")))</f>
        <v>FINALIZADO</v>
      </c>
      <c r="D196" s="12">
        <v>125193</v>
      </c>
      <c r="E196" s="22">
        <v>45646</v>
      </c>
      <c r="F196" s="40" t="s">
        <v>2109</v>
      </c>
      <c r="G196" s="12" t="s">
        <v>2110</v>
      </c>
      <c r="H196" s="41" t="s">
        <v>2111</v>
      </c>
      <c r="I196" s="64" t="s">
        <v>2112</v>
      </c>
      <c r="J196" s="57">
        <v>80101600</v>
      </c>
      <c r="K196" s="57" t="s">
        <v>2113</v>
      </c>
      <c r="L196" s="57" t="s">
        <v>2114</v>
      </c>
      <c r="M196" s="12">
        <v>1230</v>
      </c>
      <c r="N196" s="22">
        <v>45712</v>
      </c>
      <c r="O196" s="12">
        <v>1243</v>
      </c>
      <c r="P196" s="22">
        <v>45719</v>
      </c>
      <c r="Q196" s="51" t="s">
        <v>365</v>
      </c>
      <c r="R196" s="13" t="s">
        <v>81</v>
      </c>
      <c r="S196" s="41" t="s">
        <v>82</v>
      </c>
      <c r="T196" s="13">
        <v>1</v>
      </c>
      <c r="U196" s="60" t="s">
        <v>2115</v>
      </c>
      <c r="V196" s="12" t="s">
        <v>83</v>
      </c>
      <c r="W196" s="12" t="s">
        <v>83</v>
      </c>
      <c r="X196" s="12" t="s">
        <v>256</v>
      </c>
      <c r="Y196" s="84" t="s">
        <v>2116</v>
      </c>
      <c r="Z196" s="38" t="s">
        <v>366</v>
      </c>
      <c r="AA196" s="38">
        <v>52432694</v>
      </c>
      <c r="AB196" s="12" t="s">
        <v>87</v>
      </c>
      <c r="AC196" s="22">
        <v>45715</v>
      </c>
      <c r="AD196" s="29">
        <v>42000000</v>
      </c>
      <c r="AE196" s="22">
        <v>45719</v>
      </c>
      <c r="AF196" s="22">
        <v>45902</v>
      </c>
      <c r="AG196" s="12">
        <v>180</v>
      </c>
      <c r="AH196" s="12">
        <v>6</v>
      </c>
      <c r="AI196" s="29">
        <f>Tabla202376[[#This Row],[VALOR INICIAL DEL CONTRATO]] / Tabla202376[[#This Row],[PLAZO DE EJECUCIÓN MESES ]]</f>
        <v>7000000</v>
      </c>
      <c r="AJ196" s="12"/>
      <c r="AK196" s="12"/>
      <c r="AL196" s="12">
        <v>1</v>
      </c>
      <c r="AM196" s="12">
        <v>1</v>
      </c>
      <c r="AN196" s="12"/>
      <c r="AO196" s="31">
        <v>21000000</v>
      </c>
      <c r="AP196" s="12">
        <v>90</v>
      </c>
      <c r="AQ196" s="12">
        <v>1507</v>
      </c>
      <c r="AR196" s="22">
        <v>45868</v>
      </c>
      <c r="AS196" s="12">
        <v>1628</v>
      </c>
      <c r="AT196" s="22">
        <v>45891</v>
      </c>
      <c r="AU196" s="12"/>
      <c r="AV196" s="12"/>
      <c r="AW196" s="12"/>
      <c r="AX196" s="12"/>
      <c r="AY196" s="12"/>
      <c r="AZ196" s="12"/>
      <c r="BA196" s="12"/>
      <c r="BB196" s="12"/>
      <c r="BC196" s="12"/>
      <c r="BD196" s="12"/>
      <c r="BE196" s="12"/>
      <c r="BF196" s="12"/>
      <c r="BG196" s="12"/>
      <c r="BH196" s="12"/>
      <c r="BI196" s="12"/>
      <c r="BJ196" s="12"/>
      <c r="BK196" s="12"/>
      <c r="BL196" s="12"/>
      <c r="BM196" s="12">
        <f>Tabla202376[[#This Row],[DÍAS PRORROGA 1]]+Tabla202376[[#This Row],[DÍAS PRORROGA  2]]+Tabla202376[[#This Row],[DÍAS PRORROGA 3]]++Tabla202376[[#This Row],[DÍAS PRORROGA 4]]</f>
        <v>90</v>
      </c>
      <c r="BN196" s="25">
        <f>IF(Tabla202376[[#This Row],[NUMERO TOTAL DE ADICIONES]]="NO",0,Tabla202376[[#This Row],[VALOR ADICIÓN 1]]+Tabla202376[[#This Row],[VALOR ADICIÓN 2]]+Tabla202376[[#This Row],[VALOR ADICIÓN 3]]+Tabla202376[[#This Row],[VALOR ADICIÓN 4]])</f>
        <v>21000000</v>
      </c>
      <c r="BO196" s="12"/>
      <c r="BP196" s="22">
        <v>45993</v>
      </c>
      <c r="BQ196" s="20">
        <f>Tabla202376[[#This Row],[VALOR INICIAL DEL CONTRATO]]+Tabla202376[[#This Row],[VALOR ADICIÓN 1]]+Tabla202376[[#This Row],[VALOR ADICIÓN 2]]+Tabla202376[[#This Row],[VALOR ADICIÓN 3]]++Tabla202376[[#This Row],[VALOR ADICIÓN 4]]</f>
        <v>63000000</v>
      </c>
      <c r="BR19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6" s="26"/>
      <c r="BT196" s="60" t="s">
        <v>2117</v>
      </c>
      <c r="BU196" s="60" t="s">
        <v>2118</v>
      </c>
      <c r="BV196" s="41" t="s">
        <v>2119</v>
      </c>
      <c r="BW196" s="13" t="s">
        <v>88</v>
      </c>
    </row>
    <row r="197" spans="1:75" ht="27.75" customHeight="1" x14ac:dyDescent="0.2">
      <c r="A197" s="12">
        <v>2025</v>
      </c>
      <c r="B197" s="12" t="s">
        <v>456</v>
      </c>
      <c r="C197" s="13" t="str">
        <f ca="1">IF(Tabla202376[[#This Row],[FECHA DE TERMINACIÓN FINAL]]-TODAY()&gt;=15,"VIGENTE",IF(Tabla202376[[#This Row],[FECHA DE TERMINACIÓN FINAL]]-TODAY()&lt;0,"FINALIZADO",IF(Tabla202376[[#This Row],[FECHA DE TERMINACIÓN FINAL]]-TODAY()&lt;=15,"PROXIMO A VENCER")))</f>
        <v>FINALIZADO</v>
      </c>
      <c r="D197" s="12">
        <v>125162</v>
      </c>
      <c r="E197" s="22">
        <v>45646</v>
      </c>
      <c r="F197" s="40" t="s">
        <v>2120</v>
      </c>
      <c r="G197" s="12" t="s">
        <v>2121</v>
      </c>
      <c r="H197" s="41" t="s">
        <v>381</v>
      </c>
      <c r="I197" s="71" t="s">
        <v>2122</v>
      </c>
      <c r="J197" s="57">
        <v>80101600</v>
      </c>
      <c r="K197" s="57" t="s">
        <v>2123</v>
      </c>
      <c r="L197" s="57" t="s">
        <v>2124</v>
      </c>
      <c r="M197" s="12">
        <v>1231</v>
      </c>
      <c r="N197" s="22">
        <v>45712</v>
      </c>
      <c r="O197" s="12">
        <v>1233</v>
      </c>
      <c r="P197" s="22">
        <v>45719</v>
      </c>
      <c r="Q197" s="51" t="s">
        <v>201</v>
      </c>
      <c r="R197" s="13" t="s">
        <v>81</v>
      </c>
      <c r="S197" s="41" t="s">
        <v>82</v>
      </c>
      <c r="T197" s="13">
        <v>1</v>
      </c>
      <c r="U197" s="60" t="s">
        <v>2125</v>
      </c>
      <c r="V197" s="12" t="s">
        <v>83</v>
      </c>
      <c r="W197" s="68" t="s">
        <v>83</v>
      </c>
      <c r="X197" s="77" t="s">
        <v>256</v>
      </c>
      <c r="Y197" s="101">
        <v>1095812772</v>
      </c>
      <c r="Z197" s="70" t="s">
        <v>1360</v>
      </c>
      <c r="AA197" s="70">
        <v>80772254</v>
      </c>
      <c r="AB197" s="12" t="s">
        <v>87</v>
      </c>
      <c r="AC197" s="22">
        <v>45715</v>
      </c>
      <c r="AD197" s="29">
        <v>39000000</v>
      </c>
      <c r="AE197" s="22">
        <v>45719</v>
      </c>
      <c r="AF197" s="22">
        <v>45902</v>
      </c>
      <c r="AG197" s="12">
        <v>180</v>
      </c>
      <c r="AH197" s="12">
        <v>6</v>
      </c>
      <c r="AI197" s="29">
        <f>Tabla202376[[#This Row],[VALOR INICIAL DEL CONTRATO]] / Tabla202376[[#This Row],[PLAZO DE EJECUCIÓN MESES ]]</f>
        <v>6500000</v>
      </c>
      <c r="AJ197" s="12"/>
      <c r="AK197" s="12"/>
      <c r="AL197" s="12">
        <v>1</v>
      </c>
      <c r="AM197" s="12">
        <v>1</v>
      </c>
      <c r="AN197" s="12"/>
      <c r="AO197" s="31">
        <v>19500000</v>
      </c>
      <c r="AP197" s="12">
        <v>90</v>
      </c>
      <c r="AQ197" s="12">
        <v>1508</v>
      </c>
      <c r="AR197" s="22">
        <v>45868</v>
      </c>
      <c r="AS197" s="12">
        <v>1639</v>
      </c>
      <c r="AT197" s="22">
        <v>45896</v>
      </c>
      <c r="AU197" s="12"/>
      <c r="AV197" s="12"/>
      <c r="AW197" s="12"/>
      <c r="AX197" s="12"/>
      <c r="AY197" s="12"/>
      <c r="AZ197" s="12"/>
      <c r="BA197" s="12"/>
      <c r="BB197" s="12"/>
      <c r="BC197" s="12"/>
      <c r="BD197" s="12"/>
      <c r="BE197" s="12"/>
      <c r="BF197" s="12"/>
      <c r="BG197" s="12"/>
      <c r="BH197" s="12"/>
      <c r="BI197" s="12"/>
      <c r="BJ197" s="12"/>
      <c r="BK197" s="12"/>
      <c r="BL197" s="12"/>
      <c r="BM197" s="12">
        <f>Tabla202376[[#This Row],[DÍAS PRORROGA 1]]+Tabla202376[[#This Row],[DÍAS PRORROGA  2]]+Tabla202376[[#This Row],[DÍAS PRORROGA 3]]++Tabla202376[[#This Row],[DÍAS PRORROGA 4]]</f>
        <v>90</v>
      </c>
      <c r="BN197" s="25">
        <f>IF(Tabla202376[[#This Row],[NUMERO TOTAL DE ADICIONES]]="NO",0,Tabla202376[[#This Row],[VALOR ADICIÓN 1]]+Tabla202376[[#This Row],[VALOR ADICIÓN 2]]+Tabla202376[[#This Row],[VALOR ADICIÓN 3]]+Tabla202376[[#This Row],[VALOR ADICIÓN 4]])</f>
        <v>19500000</v>
      </c>
      <c r="BO197" s="12"/>
      <c r="BP197" s="22">
        <v>45993</v>
      </c>
      <c r="BQ197" s="20">
        <f>Tabla202376[[#This Row],[VALOR INICIAL DEL CONTRATO]]+Tabla202376[[#This Row],[VALOR ADICIÓN 1]]+Tabla202376[[#This Row],[VALOR ADICIÓN 2]]+Tabla202376[[#This Row],[VALOR ADICIÓN 3]]++Tabla202376[[#This Row],[VALOR ADICIÓN 4]]</f>
        <v>58500000</v>
      </c>
      <c r="BR19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7" s="26"/>
      <c r="BT197" s="60" t="s">
        <v>2126</v>
      </c>
      <c r="BU197" s="60" t="s">
        <v>2127</v>
      </c>
      <c r="BV197" s="41" t="s">
        <v>2128</v>
      </c>
      <c r="BW197" s="13" t="s">
        <v>88</v>
      </c>
    </row>
    <row r="198" spans="1:75" ht="27.75" customHeight="1" x14ac:dyDescent="0.25">
      <c r="A198" s="12">
        <v>2025</v>
      </c>
      <c r="B198" s="12" t="s">
        <v>456</v>
      </c>
      <c r="C198" s="13" t="str">
        <f ca="1">IF(Tabla202376[[#This Row],[FECHA DE TERMINACIÓN FINAL]]-TODAY()&gt;=15,"VIGENTE",IF(Tabla202376[[#This Row],[FECHA DE TERMINACIÓN FINAL]]-TODAY()&lt;0,"FINALIZADO",IF(Tabla202376[[#This Row],[FECHA DE TERMINACIÓN FINAL]]-TODAY()&lt;=15,"PROXIMO A VENCER")))</f>
        <v>FINALIZADO</v>
      </c>
      <c r="D198" s="12">
        <v>125662</v>
      </c>
      <c r="E198" s="22">
        <v>45652</v>
      </c>
      <c r="F198" s="40" t="s">
        <v>2029</v>
      </c>
      <c r="G198" s="12" t="s">
        <v>2129</v>
      </c>
      <c r="H198" s="41" t="s">
        <v>248</v>
      </c>
      <c r="I198" s="64" t="s">
        <v>2032</v>
      </c>
      <c r="J198" s="57">
        <v>80101600</v>
      </c>
      <c r="K198" s="57" t="s">
        <v>2033</v>
      </c>
      <c r="L198" s="57" t="s">
        <v>2130</v>
      </c>
      <c r="M198" s="12">
        <v>1236</v>
      </c>
      <c r="N198" s="22">
        <v>45712</v>
      </c>
      <c r="O198" s="12">
        <v>1217</v>
      </c>
      <c r="P198" s="22">
        <v>45716</v>
      </c>
      <c r="Q198" s="51" t="s">
        <v>80</v>
      </c>
      <c r="R198" s="13" t="s">
        <v>81</v>
      </c>
      <c r="S198" s="41" t="s">
        <v>98</v>
      </c>
      <c r="T198" s="13">
        <v>1</v>
      </c>
      <c r="U198" s="60" t="s">
        <v>2035</v>
      </c>
      <c r="V198" s="12" t="s">
        <v>83</v>
      </c>
      <c r="W198" s="41" t="s">
        <v>83</v>
      </c>
      <c r="X198" s="40" t="s">
        <v>439</v>
      </c>
      <c r="Y198" s="63">
        <v>1032656009</v>
      </c>
      <c r="Z198" s="14" t="s">
        <v>249</v>
      </c>
      <c r="AA198" s="14">
        <v>1012413960</v>
      </c>
      <c r="AB198" s="12" t="s">
        <v>87</v>
      </c>
      <c r="AC198" s="22">
        <v>45715</v>
      </c>
      <c r="AD198" s="29">
        <v>23520000</v>
      </c>
      <c r="AE198" s="22">
        <v>45720</v>
      </c>
      <c r="AF198" s="22">
        <v>45964</v>
      </c>
      <c r="AG198" s="12">
        <v>240</v>
      </c>
      <c r="AH198" s="12">
        <v>8</v>
      </c>
      <c r="AI198" s="29">
        <f>Tabla202376[[#This Row],[VALOR INICIAL DEL CONTRATO]] / Tabla202376[[#This Row],[PLAZO DE EJECUCIÓN MESES ]]</f>
        <v>2940000</v>
      </c>
      <c r="AJ198" s="12"/>
      <c r="AK198" s="12"/>
      <c r="AL198" s="12">
        <v>1</v>
      </c>
      <c r="AM198" s="12">
        <v>1</v>
      </c>
      <c r="AN198" s="12"/>
      <c r="AO198" s="31">
        <v>4410000</v>
      </c>
      <c r="AP198" s="12">
        <v>45</v>
      </c>
      <c r="AQ198" s="12">
        <v>1491</v>
      </c>
      <c r="AR198" s="22">
        <v>45868</v>
      </c>
      <c r="AS198" s="12">
        <v>1611</v>
      </c>
      <c r="AT198" s="22">
        <v>45884</v>
      </c>
      <c r="AU198" s="12"/>
      <c r="AV198" s="12"/>
      <c r="AW198" s="12"/>
      <c r="AX198" s="12"/>
      <c r="AY198" s="12"/>
      <c r="AZ198" s="12"/>
      <c r="BA198" s="12"/>
      <c r="BB198" s="12"/>
      <c r="BC198" s="12"/>
      <c r="BD198" s="12"/>
      <c r="BE198" s="12"/>
      <c r="BF198" s="12"/>
      <c r="BG198" s="12"/>
      <c r="BH198" s="12"/>
      <c r="BI198" s="12"/>
      <c r="BJ198" s="12"/>
      <c r="BK198" s="12"/>
      <c r="BL198" s="12"/>
      <c r="BM198" s="12">
        <f>Tabla202376[[#This Row],[DÍAS PRORROGA 1]]+Tabla202376[[#This Row],[DÍAS PRORROGA  2]]+Tabla202376[[#This Row],[DÍAS PRORROGA 3]]++Tabla202376[[#This Row],[DÍAS PRORROGA 4]]</f>
        <v>45</v>
      </c>
      <c r="BN198" s="25">
        <f>IF(Tabla202376[[#This Row],[NUMERO TOTAL DE ADICIONES]]="NO",0,Tabla202376[[#This Row],[VALOR ADICIÓN 1]]+Tabla202376[[#This Row],[VALOR ADICIÓN 2]]+Tabla202376[[#This Row],[VALOR ADICIÓN 3]]+Tabla202376[[#This Row],[VALOR ADICIÓN 4]])</f>
        <v>4410000</v>
      </c>
      <c r="BO198" s="12"/>
      <c r="BP198" s="22">
        <v>46009</v>
      </c>
      <c r="BQ198" s="20">
        <f>Tabla202376[[#This Row],[VALOR INICIAL DEL CONTRATO]]+Tabla202376[[#This Row],[VALOR ADICIÓN 1]]+Tabla202376[[#This Row],[VALOR ADICIÓN 2]]+Tabla202376[[#This Row],[VALOR ADICIÓN 3]]++Tabla202376[[#This Row],[VALOR ADICIÓN 4]]</f>
        <v>27930000</v>
      </c>
      <c r="BR19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8" s="26"/>
      <c r="BT198" s="60" t="s">
        <v>2131</v>
      </c>
      <c r="BU198" s="60" t="s">
        <v>2037</v>
      </c>
      <c r="BV198" s="41" t="s">
        <v>2132</v>
      </c>
      <c r="BW198" s="13" t="s">
        <v>99</v>
      </c>
    </row>
    <row r="199" spans="1:75" ht="27.75" customHeight="1" x14ac:dyDescent="0.2">
      <c r="A199" s="12">
        <v>2025</v>
      </c>
      <c r="B199" s="12" t="s">
        <v>456</v>
      </c>
      <c r="C199" s="13" t="str">
        <f ca="1">IF(Tabla202376[[#This Row],[FECHA DE TERMINACIÓN FINAL]]-TODAY()&gt;=15,"VIGENTE",IF(Tabla202376[[#This Row],[FECHA DE TERMINACIÓN FINAL]]-TODAY()&lt;0,"FINALIZADO",IF(Tabla202376[[#This Row],[FECHA DE TERMINACIÓN FINAL]]-TODAY()&lt;=15,"PROXIMO A VENCER")))</f>
        <v>FINALIZADO</v>
      </c>
      <c r="D199" s="12">
        <v>126240</v>
      </c>
      <c r="E199" s="22">
        <v>45655</v>
      </c>
      <c r="F199" s="40" t="s">
        <v>2133</v>
      </c>
      <c r="G199" s="12" t="s">
        <v>2134</v>
      </c>
      <c r="H199" s="41" t="s">
        <v>2135</v>
      </c>
      <c r="I199" s="71" t="s">
        <v>2136</v>
      </c>
      <c r="J199" s="57">
        <v>80101600</v>
      </c>
      <c r="K199" s="57" t="s">
        <v>2137</v>
      </c>
      <c r="L199" s="57" t="s">
        <v>2138</v>
      </c>
      <c r="M199" s="12">
        <v>1220</v>
      </c>
      <c r="N199" s="22">
        <v>45712</v>
      </c>
      <c r="O199" s="12">
        <v>1220</v>
      </c>
      <c r="P199" s="22">
        <v>45716</v>
      </c>
      <c r="Q199" s="51" t="s">
        <v>157</v>
      </c>
      <c r="R199" s="13" t="s">
        <v>81</v>
      </c>
      <c r="S199" s="41" t="s">
        <v>82</v>
      </c>
      <c r="T199" s="13">
        <v>1</v>
      </c>
      <c r="U199" s="41" t="s">
        <v>2139</v>
      </c>
      <c r="V199" s="12" t="s">
        <v>83</v>
      </c>
      <c r="W199" s="12" t="s">
        <v>83</v>
      </c>
      <c r="X199" s="12" t="s">
        <v>883</v>
      </c>
      <c r="Y199" s="25">
        <v>1023029865</v>
      </c>
      <c r="Z199" s="41" t="s">
        <v>884</v>
      </c>
      <c r="AA199" s="40">
        <v>1015473918</v>
      </c>
      <c r="AB199" s="12" t="s">
        <v>87</v>
      </c>
      <c r="AC199" s="22">
        <v>45715</v>
      </c>
      <c r="AD199" s="29">
        <v>30240000</v>
      </c>
      <c r="AE199" s="22">
        <v>45720</v>
      </c>
      <c r="AF199" s="22">
        <v>45903</v>
      </c>
      <c r="AG199" s="12">
        <v>180</v>
      </c>
      <c r="AH199" s="12">
        <v>6</v>
      </c>
      <c r="AI199" s="29">
        <f>Tabla202376[[#This Row],[VALOR INICIAL DEL CONTRATO]] / Tabla202376[[#This Row],[PLAZO DE EJECUCIÓN MESES ]]</f>
        <v>5040000</v>
      </c>
      <c r="AJ199" s="12"/>
      <c r="AK199" s="12"/>
      <c r="AL199" s="12">
        <v>1</v>
      </c>
      <c r="AM199" s="12">
        <v>1</v>
      </c>
      <c r="AN199" s="12"/>
      <c r="AO199" s="31">
        <v>15120000</v>
      </c>
      <c r="AP199" s="12">
        <v>90</v>
      </c>
      <c r="AQ199" s="12">
        <v>1492</v>
      </c>
      <c r="AR199" s="22">
        <v>45868</v>
      </c>
      <c r="AS199" s="12">
        <v>1573</v>
      </c>
      <c r="AT199" s="22">
        <v>45881</v>
      </c>
      <c r="AU199" s="12"/>
      <c r="AV199" s="12"/>
      <c r="AW199" s="12"/>
      <c r="AX199" s="12"/>
      <c r="AY199" s="12"/>
      <c r="AZ199" s="12"/>
      <c r="BA199" s="12"/>
      <c r="BB199" s="12"/>
      <c r="BC199" s="12"/>
      <c r="BD199" s="12"/>
      <c r="BE199" s="12"/>
      <c r="BF199" s="12"/>
      <c r="BG199" s="12"/>
      <c r="BH199" s="12"/>
      <c r="BI199" s="12"/>
      <c r="BJ199" s="12"/>
      <c r="BK199" s="12"/>
      <c r="BL199" s="12"/>
      <c r="BM199" s="12">
        <f>Tabla202376[[#This Row],[DÍAS PRORROGA 1]]+Tabla202376[[#This Row],[DÍAS PRORROGA  2]]+Tabla202376[[#This Row],[DÍAS PRORROGA 3]]++Tabla202376[[#This Row],[DÍAS PRORROGA 4]]</f>
        <v>90</v>
      </c>
      <c r="BN199" s="25">
        <f>IF(Tabla202376[[#This Row],[NUMERO TOTAL DE ADICIONES]]="NO",0,Tabla202376[[#This Row],[VALOR ADICIÓN 1]]+Tabla202376[[#This Row],[VALOR ADICIÓN 2]]+Tabla202376[[#This Row],[VALOR ADICIÓN 3]]+Tabla202376[[#This Row],[VALOR ADICIÓN 4]])</f>
        <v>15120000</v>
      </c>
      <c r="BO199" s="12"/>
      <c r="BP199" s="22">
        <v>45994</v>
      </c>
      <c r="BQ199" s="20">
        <f>Tabla202376[[#This Row],[VALOR INICIAL DEL CONTRATO]]+Tabla202376[[#This Row],[VALOR ADICIÓN 1]]+Tabla202376[[#This Row],[VALOR ADICIÓN 2]]+Tabla202376[[#This Row],[VALOR ADICIÓN 3]]++Tabla202376[[#This Row],[VALOR ADICIÓN 4]]</f>
        <v>45360000</v>
      </c>
      <c r="BR19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199" s="26"/>
      <c r="BT199" s="41" t="s">
        <v>2140</v>
      </c>
      <c r="BU199" s="41" t="s">
        <v>2141</v>
      </c>
      <c r="BV199" s="41" t="s">
        <v>2142</v>
      </c>
      <c r="BW199" s="13" t="s">
        <v>122</v>
      </c>
    </row>
    <row r="200" spans="1:75" ht="27.75" customHeight="1" x14ac:dyDescent="0.2">
      <c r="A200" s="12">
        <v>2025</v>
      </c>
      <c r="B200" s="12" t="s">
        <v>456</v>
      </c>
      <c r="C200" s="13" t="str">
        <f ca="1">IF(Tabla202376[[#This Row],[FECHA DE TERMINACIÓN FINAL]]-TODAY()&gt;=15,"VIGENTE",IF(Tabla202376[[#This Row],[FECHA DE TERMINACIÓN FINAL]]-TODAY()&lt;0,"FINALIZADO",IF(Tabla202376[[#This Row],[FECHA DE TERMINACIÓN FINAL]]-TODAY()&lt;=15,"PROXIMO A VENCER")))</f>
        <v>FINALIZADO</v>
      </c>
      <c r="D200" s="12">
        <v>131125</v>
      </c>
      <c r="E200" s="22">
        <v>45707</v>
      </c>
      <c r="F200" s="40" t="s">
        <v>2143</v>
      </c>
      <c r="G200" s="12" t="s">
        <v>2144</v>
      </c>
      <c r="H200" s="13" t="s">
        <v>2145</v>
      </c>
      <c r="I200" s="71" t="s">
        <v>2146</v>
      </c>
      <c r="J200" s="57">
        <v>80101600</v>
      </c>
      <c r="K200" s="57" t="s">
        <v>2147</v>
      </c>
      <c r="L200" s="57" t="s">
        <v>2148</v>
      </c>
      <c r="M200" s="12">
        <v>1235</v>
      </c>
      <c r="N200" s="22">
        <v>45712</v>
      </c>
      <c r="O200" s="12">
        <v>1222</v>
      </c>
      <c r="P200" s="22">
        <v>45716</v>
      </c>
      <c r="Q200" s="51" t="s">
        <v>80</v>
      </c>
      <c r="R200" s="13" t="s">
        <v>81</v>
      </c>
      <c r="S200" s="41" t="s">
        <v>98</v>
      </c>
      <c r="T200" s="13">
        <v>1</v>
      </c>
      <c r="U200" s="60" t="s">
        <v>2149</v>
      </c>
      <c r="V200" s="12" t="s">
        <v>83</v>
      </c>
      <c r="W200" s="12" t="s">
        <v>464</v>
      </c>
      <c r="X200" s="12" t="s">
        <v>764</v>
      </c>
      <c r="Y200" s="12">
        <v>1018485255</v>
      </c>
      <c r="Z200" s="38" t="s">
        <v>765</v>
      </c>
      <c r="AA200" s="38">
        <v>52211430</v>
      </c>
      <c r="AB200" s="12" t="s">
        <v>87</v>
      </c>
      <c r="AC200" s="22">
        <v>45715</v>
      </c>
      <c r="AD200" s="29">
        <v>24000000</v>
      </c>
      <c r="AE200" s="22">
        <v>45720</v>
      </c>
      <c r="AF200" s="22">
        <v>45903</v>
      </c>
      <c r="AG200" s="12">
        <v>180</v>
      </c>
      <c r="AH200" s="12">
        <v>6</v>
      </c>
      <c r="AI200" s="29">
        <f>Tabla202376[[#This Row],[VALOR INICIAL DEL CONTRATO]] / Tabla202376[[#This Row],[PLAZO DE EJECUCIÓN MESES ]]</f>
        <v>4000000</v>
      </c>
      <c r="AJ200" s="12"/>
      <c r="AK200" s="12"/>
      <c r="AL200" s="12"/>
      <c r="AM200" s="12"/>
      <c r="AN200" s="12"/>
      <c r="AO200" s="31"/>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f>Tabla202376[[#This Row],[DÍAS PRORROGA 1]]+Tabla202376[[#This Row],[DÍAS PRORROGA  2]]+Tabla202376[[#This Row],[DÍAS PRORROGA 3]]++Tabla202376[[#This Row],[DÍAS PRORROGA 4]]</f>
        <v>0</v>
      </c>
      <c r="BN200" s="25">
        <f>IF(Tabla202376[[#This Row],[NUMERO TOTAL DE ADICIONES]]="NO",0,Tabla202376[[#This Row],[VALOR ADICIÓN 1]]+Tabla202376[[#This Row],[VALOR ADICIÓN 2]]+Tabla202376[[#This Row],[VALOR ADICIÓN 3]]+Tabla202376[[#This Row],[VALOR ADICIÓN 4]])</f>
        <v>0</v>
      </c>
      <c r="BO200" s="12"/>
      <c r="BP200" s="22">
        <v>45903</v>
      </c>
      <c r="BQ200" s="20">
        <f>Tabla202376[[#This Row],[VALOR INICIAL DEL CONTRATO]]+Tabla202376[[#This Row],[VALOR ADICIÓN 1]]+Tabla202376[[#This Row],[VALOR ADICIÓN 2]]+Tabla202376[[#This Row],[VALOR ADICIÓN 3]]++Tabla202376[[#This Row],[VALOR ADICIÓN 4]]</f>
        <v>24000000</v>
      </c>
      <c r="BR20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0" s="26"/>
      <c r="BT200" s="12"/>
      <c r="BU200" s="41" t="s">
        <v>2150</v>
      </c>
      <c r="BV200" s="41" t="s">
        <v>2151</v>
      </c>
      <c r="BW200" s="13" t="s">
        <v>148</v>
      </c>
    </row>
    <row r="201" spans="1:75" ht="27.75" customHeight="1" x14ac:dyDescent="0.2">
      <c r="A201" s="12">
        <v>2025</v>
      </c>
      <c r="B201" s="12" t="s">
        <v>456</v>
      </c>
      <c r="C201" s="13" t="str">
        <f ca="1">IF(Tabla202376[[#This Row],[FECHA DE TERMINACIÓN FINAL]]-TODAY()&gt;=15,"VIGENTE",IF(Tabla202376[[#This Row],[FECHA DE TERMINACIÓN FINAL]]-TODAY()&lt;0,"FINALIZADO",IF(Tabla202376[[#This Row],[FECHA DE TERMINACIÓN FINAL]]-TODAY()&lt;=15,"PROXIMO A VENCER")))</f>
        <v>FINALIZADO</v>
      </c>
      <c r="D201" s="12">
        <v>127550</v>
      </c>
      <c r="E201" s="22">
        <v>45670</v>
      </c>
      <c r="F201" s="40" t="s">
        <v>2099</v>
      </c>
      <c r="G201" s="12" t="s">
        <v>2152</v>
      </c>
      <c r="H201" s="13" t="s">
        <v>118</v>
      </c>
      <c r="I201" s="71" t="s">
        <v>2102</v>
      </c>
      <c r="J201" s="57">
        <v>80101600</v>
      </c>
      <c r="K201" s="57" t="s">
        <v>2103</v>
      </c>
      <c r="L201" s="57" t="s">
        <v>2153</v>
      </c>
      <c r="M201" s="12">
        <v>1149</v>
      </c>
      <c r="N201" s="22">
        <v>45699</v>
      </c>
      <c r="O201" s="12">
        <v>1221</v>
      </c>
      <c r="P201" s="22">
        <v>45716</v>
      </c>
      <c r="Q201" s="51" t="s">
        <v>119</v>
      </c>
      <c r="R201" s="13" t="s">
        <v>81</v>
      </c>
      <c r="S201" s="41" t="s">
        <v>82</v>
      </c>
      <c r="T201" s="13">
        <v>1</v>
      </c>
      <c r="U201" s="60" t="s">
        <v>2105</v>
      </c>
      <c r="V201" s="12" t="s">
        <v>83</v>
      </c>
      <c r="W201" s="12" t="s">
        <v>83</v>
      </c>
      <c r="X201" s="12" t="s">
        <v>403</v>
      </c>
      <c r="Y201" s="25">
        <v>80499300</v>
      </c>
      <c r="Z201" s="38" t="s">
        <v>1629</v>
      </c>
      <c r="AA201" s="38">
        <v>1015426783</v>
      </c>
      <c r="AB201" s="12" t="s">
        <v>87</v>
      </c>
      <c r="AC201" s="22">
        <v>45715</v>
      </c>
      <c r="AD201" s="29">
        <v>30240000</v>
      </c>
      <c r="AE201" s="22">
        <v>45720</v>
      </c>
      <c r="AF201" s="22">
        <v>45903</v>
      </c>
      <c r="AG201" s="12">
        <v>180</v>
      </c>
      <c r="AH201" s="12">
        <v>6</v>
      </c>
      <c r="AI201" s="29">
        <f>Tabla202376[[#This Row],[VALOR INICIAL DEL CONTRATO]] / Tabla202376[[#This Row],[PLAZO DE EJECUCIÓN MESES ]]</f>
        <v>5040000</v>
      </c>
      <c r="AJ201" s="12"/>
      <c r="AK201" s="12"/>
      <c r="AL201" s="12">
        <v>1</v>
      </c>
      <c r="AM201" s="12">
        <v>1</v>
      </c>
      <c r="AN201" s="12"/>
      <c r="AO201" s="31">
        <v>15120000</v>
      </c>
      <c r="AP201" s="12">
        <v>90</v>
      </c>
      <c r="AQ201" s="12">
        <v>1396</v>
      </c>
      <c r="AR201" s="22">
        <v>45862</v>
      </c>
      <c r="AS201" s="12">
        <v>1557</v>
      </c>
      <c r="AT201" s="22">
        <v>45881</v>
      </c>
      <c r="AU201" s="12"/>
      <c r="AV201" s="12"/>
      <c r="AW201" s="12"/>
      <c r="AX201" s="12"/>
      <c r="AY201" s="12"/>
      <c r="AZ201" s="12"/>
      <c r="BA201" s="12"/>
      <c r="BB201" s="12"/>
      <c r="BC201" s="12"/>
      <c r="BD201" s="12"/>
      <c r="BE201" s="12"/>
      <c r="BF201" s="12"/>
      <c r="BG201" s="12"/>
      <c r="BH201" s="12"/>
      <c r="BI201" s="12"/>
      <c r="BJ201" s="12"/>
      <c r="BK201" s="12"/>
      <c r="BL201" s="12"/>
      <c r="BM201" s="12">
        <f>Tabla202376[[#This Row],[DÍAS PRORROGA 1]]+Tabla202376[[#This Row],[DÍAS PRORROGA  2]]+Tabla202376[[#This Row],[DÍAS PRORROGA 3]]++Tabla202376[[#This Row],[DÍAS PRORROGA 4]]</f>
        <v>90</v>
      </c>
      <c r="BN201" s="25">
        <f>IF(Tabla202376[[#This Row],[NUMERO TOTAL DE ADICIONES]]="NO",0,Tabla202376[[#This Row],[VALOR ADICIÓN 1]]+Tabla202376[[#This Row],[VALOR ADICIÓN 2]]+Tabla202376[[#This Row],[VALOR ADICIÓN 3]]+Tabla202376[[#This Row],[VALOR ADICIÓN 4]])</f>
        <v>15120000</v>
      </c>
      <c r="BO201" s="12"/>
      <c r="BP201" s="22">
        <v>45994</v>
      </c>
      <c r="BQ201" s="20">
        <f>Tabla202376[[#This Row],[VALOR INICIAL DEL CONTRATO]]+Tabla202376[[#This Row],[VALOR ADICIÓN 1]]+Tabla202376[[#This Row],[VALOR ADICIÓN 2]]+Tabla202376[[#This Row],[VALOR ADICIÓN 3]]++Tabla202376[[#This Row],[VALOR ADICIÓN 4]]</f>
        <v>45360000</v>
      </c>
      <c r="BR20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1" s="26"/>
      <c r="BT201" s="41" t="s">
        <v>2154</v>
      </c>
      <c r="BU201" s="41" t="s">
        <v>2107</v>
      </c>
      <c r="BV201" s="41" t="s">
        <v>2108</v>
      </c>
      <c r="BW201" s="13" t="s">
        <v>122</v>
      </c>
    </row>
    <row r="202" spans="1:75" ht="27.75" customHeight="1" x14ac:dyDescent="0.2">
      <c r="A202" s="12">
        <v>2025</v>
      </c>
      <c r="B202" s="12" t="s">
        <v>456</v>
      </c>
      <c r="C202" s="13" t="str">
        <f ca="1">IF(Tabla202376[[#This Row],[FECHA DE TERMINACIÓN FINAL]]-TODAY()&gt;=15,"VIGENTE",IF(Tabla202376[[#This Row],[FECHA DE TERMINACIÓN FINAL]]-TODAY()&lt;0,"FINALIZADO",IF(Tabla202376[[#This Row],[FECHA DE TERMINACIÓN FINAL]]-TODAY()&lt;=15,"PROXIMO A VENCER")))</f>
        <v>FINALIZADO</v>
      </c>
      <c r="D202" s="12">
        <v>127525</v>
      </c>
      <c r="E202" s="22">
        <v>45670</v>
      </c>
      <c r="F202" s="40" t="s">
        <v>2155</v>
      </c>
      <c r="G202" s="12" t="s">
        <v>2156</v>
      </c>
      <c r="H202" s="41" t="s">
        <v>2157</v>
      </c>
      <c r="I202" s="71" t="s">
        <v>2158</v>
      </c>
      <c r="J202" s="51">
        <v>80101600</v>
      </c>
      <c r="K202" s="51" t="s">
        <v>2159</v>
      </c>
      <c r="L202" s="51" t="s">
        <v>2160</v>
      </c>
      <c r="M202" s="12">
        <v>1202</v>
      </c>
      <c r="N202" s="22">
        <v>45709</v>
      </c>
      <c r="O202" s="12">
        <v>1218</v>
      </c>
      <c r="P202" s="22">
        <v>45716</v>
      </c>
      <c r="Q202" s="51" t="s">
        <v>104</v>
      </c>
      <c r="R202" s="13" t="s">
        <v>81</v>
      </c>
      <c r="S202" s="41" t="s">
        <v>98</v>
      </c>
      <c r="T202" s="13">
        <v>1</v>
      </c>
      <c r="U202" s="54" t="s">
        <v>2161</v>
      </c>
      <c r="V202" s="12" t="s">
        <v>83</v>
      </c>
      <c r="W202" s="12" t="s">
        <v>83</v>
      </c>
      <c r="X202" s="13" t="s">
        <v>106</v>
      </c>
      <c r="Y202" s="25">
        <v>1032465730</v>
      </c>
      <c r="Z202" s="13" t="s">
        <v>107</v>
      </c>
      <c r="AA202" s="15">
        <v>1069754719</v>
      </c>
      <c r="AB202" s="12" t="s">
        <v>87</v>
      </c>
      <c r="AC202" s="22">
        <v>45715</v>
      </c>
      <c r="AD202" s="29">
        <v>21300000</v>
      </c>
      <c r="AE202" s="22">
        <v>45720</v>
      </c>
      <c r="AF202" s="22">
        <v>45903</v>
      </c>
      <c r="AG202" s="12">
        <v>180</v>
      </c>
      <c r="AH202" s="12">
        <v>6</v>
      </c>
      <c r="AI202" s="29">
        <f>Tabla202376[[#This Row],[VALOR INICIAL DEL CONTRATO]] / Tabla202376[[#This Row],[PLAZO DE EJECUCIÓN MESES ]]</f>
        <v>3550000</v>
      </c>
      <c r="AJ202" s="12"/>
      <c r="AK202" s="12"/>
      <c r="AL202" s="12">
        <v>1</v>
      </c>
      <c r="AM202" s="12">
        <v>1</v>
      </c>
      <c r="AN202" s="12"/>
      <c r="AO202" s="31">
        <v>10650000</v>
      </c>
      <c r="AP202" s="12">
        <v>90</v>
      </c>
      <c r="AQ202" s="12">
        <v>1513</v>
      </c>
      <c r="AR202" s="22">
        <v>45868</v>
      </c>
      <c r="AS202" s="68">
        <v>1701</v>
      </c>
      <c r="AT202" s="94">
        <v>45917</v>
      </c>
      <c r="AU202" s="12"/>
      <c r="AV202" s="12"/>
      <c r="AW202" s="12"/>
      <c r="AX202" s="12"/>
      <c r="AY202" s="12"/>
      <c r="AZ202" s="12"/>
      <c r="BA202" s="12"/>
      <c r="BB202" s="12"/>
      <c r="BC202" s="12"/>
      <c r="BD202" s="12"/>
      <c r="BE202" s="12"/>
      <c r="BF202" s="12"/>
      <c r="BG202" s="12"/>
      <c r="BH202" s="12"/>
      <c r="BI202" s="12"/>
      <c r="BJ202" s="12"/>
      <c r="BK202" s="12"/>
      <c r="BL202" s="12"/>
      <c r="BM202" s="12">
        <f>Tabla202376[[#This Row],[DÍAS PRORROGA 1]]+Tabla202376[[#This Row],[DÍAS PRORROGA  2]]+Tabla202376[[#This Row],[DÍAS PRORROGA 3]]++Tabla202376[[#This Row],[DÍAS PRORROGA 4]]</f>
        <v>90</v>
      </c>
      <c r="BN202" s="25">
        <f>IF(Tabla202376[[#This Row],[NUMERO TOTAL DE ADICIONES]]="NO",0,Tabla202376[[#This Row],[VALOR ADICIÓN 1]]+Tabla202376[[#This Row],[VALOR ADICIÓN 2]]+Tabla202376[[#This Row],[VALOR ADICIÓN 3]]+Tabla202376[[#This Row],[VALOR ADICIÓN 4]])</f>
        <v>10650000</v>
      </c>
      <c r="BO202" s="12"/>
      <c r="BP202" s="22">
        <v>45994</v>
      </c>
      <c r="BQ202" s="20">
        <f>Tabla202376[[#This Row],[VALOR INICIAL DEL CONTRATO]]+Tabla202376[[#This Row],[VALOR ADICIÓN 1]]+Tabla202376[[#This Row],[VALOR ADICIÓN 2]]+Tabla202376[[#This Row],[VALOR ADICIÓN 3]]++Tabla202376[[#This Row],[VALOR ADICIÓN 4]]</f>
        <v>31950000</v>
      </c>
      <c r="BR20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2" s="26"/>
      <c r="BT202" s="41" t="s">
        <v>2162</v>
      </c>
      <c r="BU202" s="41" t="s">
        <v>2163</v>
      </c>
      <c r="BV202" s="13" t="s">
        <v>2164</v>
      </c>
      <c r="BW202" s="13" t="s">
        <v>148</v>
      </c>
    </row>
    <row r="203" spans="1:75" ht="27.75" customHeight="1" x14ac:dyDescent="0.2">
      <c r="A203" s="12">
        <v>2025</v>
      </c>
      <c r="B203" s="12" t="s">
        <v>456</v>
      </c>
      <c r="C203" s="13" t="str">
        <f ca="1">IF(Tabla202376[[#This Row],[FECHA DE TERMINACIÓN FINAL]]-TODAY()&gt;=15,"VIGENTE",IF(Tabla202376[[#This Row],[FECHA DE TERMINACIÓN FINAL]]-TODAY()&lt;0,"FINALIZADO",IF(Tabla202376[[#This Row],[FECHA DE TERMINACIÓN FINAL]]-TODAY()&lt;=15,"PROXIMO A VENCER")))</f>
        <v>FINALIZADO</v>
      </c>
      <c r="D203" s="12">
        <v>127825</v>
      </c>
      <c r="E203" s="22">
        <v>45672</v>
      </c>
      <c r="F203" s="40" t="s">
        <v>2165</v>
      </c>
      <c r="G203" s="12" t="s">
        <v>2166</v>
      </c>
      <c r="H203" s="13" t="s">
        <v>2167</v>
      </c>
      <c r="I203" s="71" t="s">
        <v>2168</v>
      </c>
      <c r="J203" s="57">
        <v>80101600</v>
      </c>
      <c r="K203" s="57" t="s">
        <v>2169</v>
      </c>
      <c r="L203" s="57" t="s">
        <v>2170</v>
      </c>
      <c r="M203" s="12">
        <v>1151</v>
      </c>
      <c r="N203" s="22">
        <v>45699</v>
      </c>
      <c r="O203" s="12">
        <v>1223</v>
      </c>
      <c r="P203" s="22">
        <v>45716</v>
      </c>
      <c r="Q203" s="51" t="s">
        <v>157</v>
      </c>
      <c r="R203" s="13" t="s">
        <v>81</v>
      </c>
      <c r="S203" s="41" t="s">
        <v>98</v>
      </c>
      <c r="T203" s="13">
        <v>1</v>
      </c>
      <c r="U203" s="60" t="s">
        <v>2171</v>
      </c>
      <c r="V203" s="12" t="s">
        <v>83</v>
      </c>
      <c r="W203" s="12" t="s">
        <v>83</v>
      </c>
      <c r="X203" s="12" t="s">
        <v>883</v>
      </c>
      <c r="Y203" s="84" t="s">
        <v>2172</v>
      </c>
      <c r="Z203" s="41" t="s">
        <v>884</v>
      </c>
      <c r="AA203" s="40">
        <v>1015473918</v>
      </c>
      <c r="AB203" s="12" t="s">
        <v>87</v>
      </c>
      <c r="AC203" s="22">
        <v>45716</v>
      </c>
      <c r="AD203" s="29">
        <v>27480000</v>
      </c>
      <c r="AE203" s="22">
        <v>45720</v>
      </c>
      <c r="AF203" s="22">
        <v>45903</v>
      </c>
      <c r="AG203" s="12">
        <v>180</v>
      </c>
      <c r="AH203" s="12">
        <v>6</v>
      </c>
      <c r="AI203" s="29">
        <f>Tabla202376[[#This Row],[VALOR INICIAL DEL CONTRATO]] / Tabla202376[[#This Row],[PLAZO DE EJECUCIÓN MESES ]]</f>
        <v>4580000</v>
      </c>
      <c r="AJ203" s="12"/>
      <c r="AK203" s="12"/>
      <c r="AL203" s="12">
        <v>1</v>
      </c>
      <c r="AM203" s="12">
        <v>1</v>
      </c>
      <c r="AN203" s="12"/>
      <c r="AO203" s="31">
        <v>13740000</v>
      </c>
      <c r="AP203" s="12">
        <v>90</v>
      </c>
      <c r="AQ203" s="12">
        <v>1462</v>
      </c>
      <c r="AR203" s="22">
        <v>45868</v>
      </c>
      <c r="AS203" s="12">
        <v>1568</v>
      </c>
      <c r="AT203" s="22">
        <v>45881</v>
      </c>
      <c r="AU203" s="12"/>
      <c r="AV203" s="12"/>
      <c r="AW203" s="12"/>
      <c r="AX203" s="12"/>
      <c r="AY203" s="12"/>
      <c r="AZ203" s="12"/>
      <c r="BA203" s="12"/>
      <c r="BB203" s="12"/>
      <c r="BC203" s="12"/>
      <c r="BD203" s="12"/>
      <c r="BE203" s="12"/>
      <c r="BF203" s="12"/>
      <c r="BG203" s="12"/>
      <c r="BH203" s="12"/>
      <c r="BI203" s="12"/>
      <c r="BJ203" s="12"/>
      <c r="BK203" s="12"/>
      <c r="BL203" s="12"/>
      <c r="BM203" s="12">
        <f>Tabla202376[[#This Row],[DÍAS PRORROGA 1]]+Tabla202376[[#This Row],[DÍAS PRORROGA  2]]+Tabla202376[[#This Row],[DÍAS PRORROGA 3]]++Tabla202376[[#This Row],[DÍAS PRORROGA 4]]</f>
        <v>90</v>
      </c>
      <c r="BN203" s="25">
        <f>IF(Tabla202376[[#This Row],[NUMERO TOTAL DE ADICIONES]]="NO",0,Tabla202376[[#This Row],[VALOR ADICIÓN 1]]+Tabla202376[[#This Row],[VALOR ADICIÓN 2]]+Tabla202376[[#This Row],[VALOR ADICIÓN 3]]+Tabla202376[[#This Row],[VALOR ADICIÓN 4]])</f>
        <v>13740000</v>
      </c>
      <c r="BO203" s="12"/>
      <c r="BP203" s="22">
        <v>45994</v>
      </c>
      <c r="BQ203" s="20">
        <f>Tabla202376[[#This Row],[VALOR INICIAL DEL CONTRATO]]+Tabla202376[[#This Row],[VALOR ADICIÓN 1]]+Tabla202376[[#This Row],[VALOR ADICIÓN 2]]+Tabla202376[[#This Row],[VALOR ADICIÓN 3]]++Tabla202376[[#This Row],[VALOR ADICIÓN 4]]</f>
        <v>41220000</v>
      </c>
      <c r="BR20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3" s="26"/>
      <c r="BT203" s="41" t="s">
        <v>2173</v>
      </c>
      <c r="BU203" s="41" t="s">
        <v>2174</v>
      </c>
      <c r="BV203" s="13" t="s">
        <v>2175</v>
      </c>
      <c r="BW203" s="13" t="s">
        <v>181</v>
      </c>
    </row>
    <row r="204" spans="1:75" ht="27.75" customHeight="1" x14ac:dyDescent="0.2">
      <c r="A204" s="12">
        <v>2025</v>
      </c>
      <c r="B204" s="12" t="s">
        <v>456</v>
      </c>
      <c r="C204" s="13" t="str">
        <f ca="1">IF(Tabla202376[[#This Row],[FECHA DE TERMINACIÓN FINAL]]-TODAY()&gt;=15,"VIGENTE",IF(Tabla202376[[#This Row],[FECHA DE TERMINACIÓN FINAL]]-TODAY()&lt;0,"FINALIZADO",IF(Tabla202376[[#This Row],[FECHA DE TERMINACIÓN FINAL]]-TODAY()&lt;=15,"PROXIMO A VENCER")))</f>
        <v>FINALIZADO</v>
      </c>
      <c r="D204" s="12">
        <v>126222</v>
      </c>
      <c r="E204" s="22">
        <v>45655</v>
      </c>
      <c r="F204" s="40" t="s">
        <v>2176</v>
      </c>
      <c r="G204" s="12" t="s">
        <v>2177</v>
      </c>
      <c r="H204" s="41" t="s">
        <v>2178</v>
      </c>
      <c r="I204" s="71" t="s">
        <v>2179</v>
      </c>
      <c r="J204" s="57">
        <v>80101600</v>
      </c>
      <c r="K204" s="57" t="s">
        <v>2180</v>
      </c>
      <c r="L204" s="57" t="s">
        <v>2181</v>
      </c>
      <c r="M204" s="12">
        <v>1171</v>
      </c>
      <c r="N204" s="22">
        <v>45706</v>
      </c>
      <c r="O204" s="12">
        <v>1231</v>
      </c>
      <c r="P204" s="22">
        <v>45719</v>
      </c>
      <c r="Q204" s="51" t="s">
        <v>212</v>
      </c>
      <c r="R204" s="13" t="s">
        <v>81</v>
      </c>
      <c r="S204" s="41" t="s">
        <v>98</v>
      </c>
      <c r="T204" s="13">
        <v>1</v>
      </c>
      <c r="U204" s="60" t="s">
        <v>2182</v>
      </c>
      <c r="V204" s="12" t="s">
        <v>83</v>
      </c>
      <c r="W204" s="41" t="s">
        <v>83</v>
      </c>
      <c r="X204" s="40" t="s">
        <v>167</v>
      </c>
      <c r="Y204" s="40">
        <v>79658217</v>
      </c>
      <c r="Z204" s="41" t="s">
        <v>174</v>
      </c>
      <c r="AA204" s="41">
        <v>7180598</v>
      </c>
      <c r="AB204" s="12" t="s">
        <v>87</v>
      </c>
      <c r="AC204" s="22">
        <v>45716</v>
      </c>
      <c r="AD204" s="29">
        <v>16380000</v>
      </c>
      <c r="AE204" s="22">
        <v>45719</v>
      </c>
      <c r="AF204" s="22">
        <v>45902</v>
      </c>
      <c r="AG204" s="12">
        <v>180</v>
      </c>
      <c r="AH204" s="12">
        <v>6</v>
      </c>
      <c r="AI204" s="29">
        <f>Tabla202376[[#This Row],[VALOR INICIAL DEL CONTRATO]] / Tabla202376[[#This Row],[PLAZO DE EJECUCIÓN MESES ]]</f>
        <v>2730000</v>
      </c>
      <c r="AJ204" s="12"/>
      <c r="AK204" s="12"/>
      <c r="AL204" s="12">
        <v>1</v>
      </c>
      <c r="AM204" s="12">
        <v>1</v>
      </c>
      <c r="AN204" s="12"/>
      <c r="AO204" s="31">
        <v>8190000</v>
      </c>
      <c r="AP204" s="12">
        <v>90</v>
      </c>
      <c r="AQ204" s="12">
        <v>1410</v>
      </c>
      <c r="AR204" s="22">
        <v>45863</v>
      </c>
      <c r="AS204" s="15">
        <v>1522</v>
      </c>
      <c r="AT204" s="18">
        <v>45869</v>
      </c>
      <c r="AU204" s="12"/>
      <c r="AV204" s="12"/>
      <c r="AW204" s="12"/>
      <c r="AX204" s="12"/>
      <c r="AY204" s="12"/>
      <c r="AZ204" s="12"/>
      <c r="BA204" s="12"/>
      <c r="BB204" s="12"/>
      <c r="BC204" s="12"/>
      <c r="BD204" s="12"/>
      <c r="BE204" s="12"/>
      <c r="BF204" s="12"/>
      <c r="BG204" s="12"/>
      <c r="BH204" s="12"/>
      <c r="BI204" s="12"/>
      <c r="BJ204" s="12"/>
      <c r="BK204" s="12"/>
      <c r="BL204" s="12"/>
      <c r="BM204" s="12">
        <f>Tabla202376[[#This Row],[DÍAS PRORROGA 1]]+Tabla202376[[#This Row],[DÍAS PRORROGA  2]]+Tabla202376[[#This Row],[DÍAS PRORROGA 3]]++Tabla202376[[#This Row],[DÍAS PRORROGA 4]]</f>
        <v>90</v>
      </c>
      <c r="BN204" s="25">
        <f>IF(Tabla202376[[#This Row],[NUMERO TOTAL DE ADICIONES]]="NO",0,Tabla202376[[#This Row],[VALOR ADICIÓN 1]]+Tabla202376[[#This Row],[VALOR ADICIÓN 2]]+Tabla202376[[#This Row],[VALOR ADICIÓN 3]]+Tabla202376[[#This Row],[VALOR ADICIÓN 4]])</f>
        <v>8190000</v>
      </c>
      <c r="BO204" s="12"/>
      <c r="BP204" s="22">
        <v>45993</v>
      </c>
      <c r="BQ204" s="20">
        <f>Tabla202376[[#This Row],[VALOR INICIAL DEL CONTRATO]]+Tabla202376[[#This Row],[VALOR ADICIÓN 1]]+Tabla202376[[#This Row],[VALOR ADICIÓN 2]]+Tabla202376[[#This Row],[VALOR ADICIÓN 3]]++Tabla202376[[#This Row],[VALOR ADICIÓN 4]]</f>
        <v>24570000</v>
      </c>
      <c r="BR20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4" s="26"/>
      <c r="BT204" s="41" t="s">
        <v>2183</v>
      </c>
      <c r="BU204" s="41" t="s">
        <v>2184</v>
      </c>
      <c r="BV204" s="12" t="s">
        <v>808</v>
      </c>
      <c r="BW204" s="13" t="s">
        <v>99</v>
      </c>
    </row>
    <row r="205" spans="1:75" ht="27.75" customHeight="1" x14ac:dyDescent="0.2">
      <c r="A205" s="12">
        <v>2025</v>
      </c>
      <c r="B205" s="12" t="s">
        <v>456</v>
      </c>
      <c r="C205" s="13" t="str">
        <f ca="1">IF(Tabla202376[[#This Row],[FECHA DE TERMINACIÓN FINAL]]-TODAY()&gt;=15,"VIGENTE",IF(Tabla202376[[#This Row],[FECHA DE TERMINACIÓN FINAL]]-TODAY()&lt;0,"FINALIZADO",IF(Tabla202376[[#This Row],[FECHA DE TERMINACIÓN FINAL]]-TODAY()&lt;=15,"PROXIMO A VENCER")))</f>
        <v>FINALIZADO</v>
      </c>
      <c r="D205" s="12">
        <v>125003</v>
      </c>
      <c r="E205" s="22">
        <v>45646</v>
      </c>
      <c r="F205" s="40" t="s">
        <v>2185</v>
      </c>
      <c r="G205" s="12" t="s">
        <v>2186</v>
      </c>
      <c r="H205" s="41" t="s">
        <v>2187</v>
      </c>
      <c r="I205" s="71" t="s">
        <v>2188</v>
      </c>
      <c r="J205" s="51">
        <v>80101600</v>
      </c>
      <c r="K205" s="51" t="s">
        <v>2189</v>
      </c>
      <c r="L205" s="51" t="s">
        <v>2190</v>
      </c>
      <c r="M205" s="12">
        <v>1168</v>
      </c>
      <c r="N205" s="22">
        <v>45706</v>
      </c>
      <c r="O205" s="12">
        <v>1247</v>
      </c>
      <c r="P205" s="22">
        <v>45720</v>
      </c>
      <c r="Q205" s="51" t="s">
        <v>80</v>
      </c>
      <c r="R205" s="13" t="s">
        <v>81</v>
      </c>
      <c r="S205" s="41" t="s">
        <v>98</v>
      </c>
      <c r="T205" s="13">
        <v>1</v>
      </c>
      <c r="U205" s="60" t="s">
        <v>2191</v>
      </c>
      <c r="V205" s="12" t="s">
        <v>83</v>
      </c>
      <c r="W205" s="12" t="s">
        <v>464</v>
      </c>
      <c r="X205" s="12" t="s">
        <v>2192</v>
      </c>
      <c r="Y205" s="13" t="s">
        <v>2193</v>
      </c>
      <c r="Z205" s="41" t="s">
        <v>438</v>
      </c>
      <c r="AA205" s="63">
        <v>52159153</v>
      </c>
      <c r="AB205" s="12" t="s">
        <v>87</v>
      </c>
      <c r="AC205" s="22">
        <v>45716</v>
      </c>
      <c r="AD205" s="29">
        <v>18150000</v>
      </c>
      <c r="AE205" s="22">
        <v>45720</v>
      </c>
      <c r="AF205" s="22">
        <v>45538</v>
      </c>
      <c r="AG205" s="12">
        <v>180</v>
      </c>
      <c r="AH205" s="12">
        <v>6</v>
      </c>
      <c r="AI205" s="29">
        <f>Tabla202376[[#This Row],[VALOR INICIAL DEL CONTRATO]] / Tabla202376[[#This Row],[PLAZO DE EJECUCIÓN MESES ]]</f>
        <v>3025000</v>
      </c>
      <c r="AJ205" s="12"/>
      <c r="AK205" s="12"/>
      <c r="AL205" s="12">
        <v>1</v>
      </c>
      <c r="AM205" s="12">
        <v>1</v>
      </c>
      <c r="AN205" s="12"/>
      <c r="AO205" s="31">
        <v>9075000</v>
      </c>
      <c r="AP205" s="12">
        <v>90</v>
      </c>
      <c r="AQ205" s="12">
        <v>1470</v>
      </c>
      <c r="AR205" s="22">
        <v>45868</v>
      </c>
      <c r="AS205" s="12">
        <v>1562</v>
      </c>
      <c r="AT205" s="22">
        <v>45881</v>
      </c>
      <c r="AU205" s="12"/>
      <c r="AV205" s="12"/>
      <c r="AW205" s="12"/>
      <c r="AX205" s="12"/>
      <c r="AY205" s="12"/>
      <c r="AZ205" s="12"/>
      <c r="BA205" s="12"/>
      <c r="BB205" s="12"/>
      <c r="BC205" s="12"/>
      <c r="BD205" s="12"/>
      <c r="BE205" s="12"/>
      <c r="BF205" s="12"/>
      <c r="BG205" s="12"/>
      <c r="BH205" s="12"/>
      <c r="BI205" s="12"/>
      <c r="BJ205" s="12"/>
      <c r="BK205" s="12"/>
      <c r="BL205" s="12"/>
      <c r="BM205" s="12">
        <f>Tabla202376[[#This Row],[DÍAS PRORROGA 1]]+Tabla202376[[#This Row],[DÍAS PRORROGA  2]]+Tabla202376[[#This Row],[DÍAS PRORROGA 3]]++Tabla202376[[#This Row],[DÍAS PRORROGA 4]]</f>
        <v>90</v>
      </c>
      <c r="BN205" s="25">
        <f>IF(Tabla202376[[#This Row],[NUMERO TOTAL DE ADICIONES]]="NO",0,Tabla202376[[#This Row],[VALOR ADICIÓN 1]]+Tabla202376[[#This Row],[VALOR ADICIÓN 2]]+Tabla202376[[#This Row],[VALOR ADICIÓN 3]]+Tabla202376[[#This Row],[VALOR ADICIÓN 4]])</f>
        <v>9075000</v>
      </c>
      <c r="BO205" s="12"/>
      <c r="BP205" s="22">
        <v>45994</v>
      </c>
      <c r="BQ205" s="20">
        <f>Tabla202376[[#This Row],[VALOR INICIAL DEL CONTRATO]]+Tabla202376[[#This Row],[VALOR ADICIÓN 1]]+Tabla202376[[#This Row],[VALOR ADICIÓN 2]]+Tabla202376[[#This Row],[VALOR ADICIÓN 3]]++Tabla202376[[#This Row],[VALOR ADICIÓN 4]]</f>
        <v>27225000</v>
      </c>
      <c r="BR20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5" s="26"/>
      <c r="BT205" s="41" t="s">
        <v>2194</v>
      </c>
      <c r="BU205" s="41" t="s">
        <v>2195</v>
      </c>
      <c r="BV205" s="12" t="s">
        <v>808</v>
      </c>
      <c r="BW205" s="13" t="s">
        <v>148</v>
      </c>
    </row>
    <row r="206" spans="1:75" ht="27.75" customHeight="1" x14ac:dyDescent="0.2">
      <c r="A206" s="12">
        <v>2025</v>
      </c>
      <c r="B206" s="12" t="s">
        <v>456</v>
      </c>
      <c r="C206" s="13" t="str">
        <f ca="1">IF(Tabla202376[[#This Row],[FECHA DE TERMINACIÓN FINAL]]-TODAY()&gt;=15,"VIGENTE",IF(Tabla202376[[#This Row],[FECHA DE TERMINACIÓN FINAL]]-TODAY()&lt;0,"FINALIZADO",IF(Tabla202376[[#This Row],[FECHA DE TERMINACIÓN FINAL]]-TODAY()&lt;=15,"PROXIMO A VENCER")))</f>
        <v>FINALIZADO</v>
      </c>
      <c r="D206" s="12">
        <v>127694</v>
      </c>
      <c r="E206" s="22">
        <v>45671</v>
      </c>
      <c r="F206" s="40" t="s">
        <v>2196</v>
      </c>
      <c r="G206" s="12" t="s">
        <v>2197</v>
      </c>
      <c r="H206" s="41" t="s">
        <v>197</v>
      </c>
      <c r="I206" s="71" t="s">
        <v>2198</v>
      </c>
      <c r="J206" s="57">
        <v>80101600</v>
      </c>
      <c r="K206" s="57" t="s">
        <v>2199</v>
      </c>
      <c r="L206" s="57" t="s">
        <v>2200</v>
      </c>
      <c r="M206" s="12">
        <v>1243</v>
      </c>
      <c r="N206" s="22">
        <v>45714</v>
      </c>
      <c r="O206" s="12">
        <v>1215</v>
      </c>
      <c r="P206" s="22">
        <v>45716</v>
      </c>
      <c r="Q206" s="51" t="s">
        <v>80</v>
      </c>
      <c r="R206" s="13" t="s">
        <v>81</v>
      </c>
      <c r="S206" s="41" t="s">
        <v>98</v>
      </c>
      <c r="T206" s="13">
        <v>1</v>
      </c>
      <c r="U206" s="60" t="s">
        <v>2201</v>
      </c>
      <c r="V206" s="12" t="s">
        <v>83</v>
      </c>
      <c r="W206" s="68" t="s">
        <v>83</v>
      </c>
      <c r="X206" s="77" t="s">
        <v>198</v>
      </c>
      <c r="Y206" s="101">
        <v>52524470</v>
      </c>
      <c r="Z206" s="41" t="s">
        <v>199</v>
      </c>
      <c r="AA206" s="41">
        <v>63526944</v>
      </c>
      <c r="AB206" s="12" t="s">
        <v>87</v>
      </c>
      <c r="AC206" s="22">
        <v>45716</v>
      </c>
      <c r="AD206" s="29">
        <v>27540000</v>
      </c>
      <c r="AE206" s="22">
        <v>45720</v>
      </c>
      <c r="AF206" s="22">
        <v>45538</v>
      </c>
      <c r="AG206" s="12">
        <v>180</v>
      </c>
      <c r="AH206" s="12">
        <v>6</v>
      </c>
      <c r="AI206" s="29">
        <f>Tabla202376[[#This Row],[VALOR INICIAL DEL CONTRATO]] / Tabla202376[[#This Row],[PLAZO DE EJECUCIÓN MESES ]]</f>
        <v>4590000</v>
      </c>
      <c r="AJ206" s="12"/>
      <c r="AK206" s="12"/>
      <c r="AL206" s="12">
        <v>1</v>
      </c>
      <c r="AM206" s="12">
        <v>1</v>
      </c>
      <c r="AN206" s="12"/>
      <c r="AO206" s="31">
        <v>13770000</v>
      </c>
      <c r="AP206" s="12">
        <v>90</v>
      </c>
      <c r="AQ206" s="12">
        <v>1463</v>
      </c>
      <c r="AR206" s="22">
        <v>45868</v>
      </c>
      <c r="AS206" s="12">
        <v>1563</v>
      </c>
      <c r="AT206" s="22">
        <v>45881</v>
      </c>
      <c r="AU206" s="12"/>
      <c r="AV206" s="12"/>
      <c r="AW206" s="12"/>
      <c r="AX206" s="12"/>
      <c r="AY206" s="12"/>
      <c r="AZ206" s="12"/>
      <c r="BA206" s="12"/>
      <c r="BB206" s="12"/>
      <c r="BC206" s="12"/>
      <c r="BD206" s="12"/>
      <c r="BE206" s="12"/>
      <c r="BF206" s="12"/>
      <c r="BG206" s="12"/>
      <c r="BH206" s="12"/>
      <c r="BI206" s="12"/>
      <c r="BJ206" s="12"/>
      <c r="BK206" s="12"/>
      <c r="BL206" s="12"/>
      <c r="BM206" s="12">
        <f>Tabla202376[[#This Row],[DÍAS PRORROGA 1]]+Tabla202376[[#This Row],[DÍAS PRORROGA  2]]+Tabla202376[[#This Row],[DÍAS PRORROGA 3]]++Tabla202376[[#This Row],[DÍAS PRORROGA 4]]</f>
        <v>90</v>
      </c>
      <c r="BN206" s="25">
        <f>IF(Tabla202376[[#This Row],[NUMERO TOTAL DE ADICIONES]]="NO",0,Tabla202376[[#This Row],[VALOR ADICIÓN 1]]+Tabla202376[[#This Row],[VALOR ADICIÓN 2]]+Tabla202376[[#This Row],[VALOR ADICIÓN 3]]+Tabla202376[[#This Row],[VALOR ADICIÓN 4]])</f>
        <v>13770000</v>
      </c>
      <c r="BO206" s="12"/>
      <c r="BP206" s="22">
        <v>45994</v>
      </c>
      <c r="BQ206" s="20">
        <f>Tabla202376[[#This Row],[VALOR INICIAL DEL CONTRATO]]+Tabla202376[[#This Row],[VALOR ADICIÓN 1]]+Tabla202376[[#This Row],[VALOR ADICIÓN 2]]+Tabla202376[[#This Row],[VALOR ADICIÓN 3]]++Tabla202376[[#This Row],[VALOR ADICIÓN 4]]</f>
        <v>41310000</v>
      </c>
      <c r="BR20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6" s="26"/>
      <c r="BT206" s="41" t="s">
        <v>2202</v>
      </c>
      <c r="BU206" s="41" t="s">
        <v>2203</v>
      </c>
      <c r="BV206" s="13" t="s">
        <v>2204</v>
      </c>
      <c r="BW206" s="13" t="s">
        <v>1681</v>
      </c>
    </row>
    <row r="207" spans="1:75" ht="27.75" customHeight="1" x14ac:dyDescent="0.25">
      <c r="A207" s="12">
        <v>2025</v>
      </c>
      <c r="B207" s="12" t="s">
        <v>456</v>
      </c>
      <c r="C207" s="13" t="str">
        <f ca="1">IF(Tabla202376[[#This Row],[FECHA DE TERMINACIÓN FINAL]]-TODAY()&gt;=15,"VIGENTE",IF(Tabla202376[[#This Row],[FECHA DE TERMINACIÓN FINAL]]-TODAY()&lt;0,"FINALIZADO",IF(Tabla202376[[#This Row],[FECHA DE TERMINACIÓN FINAL]]-TODAY()&lt;=15,"PROXIMO A VENCER")))</f>
        <v>FINALIZADO</v>
      </c>
      <c r="D207" s="12">
        <v>127603</v>
      </c>
      <c r="E207" s="22">
        <v>45671</v>
      </c>
      <c r="F207" s="40" t="s">
        <v>2205</v>
      </c>
      <c r="G207" s="12" t="s">
        <v>2206</v>
      </c>
      <c r="H207" s="41" t="s">
        <v>291</v>
      </c>
      <c r="I207" s="64" t="s">
        <v>2207</v>
      </c>
      <c r="J207" s="51">
        <v>80101600</v>
      </c>
      <c r="K207" s="51" t="s">
        <v>2208</v>
      </c>
      <c r="L207" s="51" t="s">
        <v>2209</v>
      </c>
      <c r="M207" s="12">
        <v>1189</v>
      </c>
      <c r="N207" s="22">
        <v>45709</v>
      </c>
      <c r="O207" s="12">
        <v>1249</v>
      </c>
      <c r="P207" s="22">
        <v>45720</v>
      </c>
      <c r="Q207" s="51" t="s">
        <v>80</v>
      </c>
      <c r="R207" s="13" t="s">
        <v>81</v>
      </c>
      <c r="S207" s="41" t="s">
        <v>98</v>
      </c>
      <c r="T207" s="13">
        <v>1</v>
      </c>
      <c r="U207" s="60" t="s">
        <v>2210</v>
      </c>
      <c r="V207" s="12" t="s">
        <v>83</v>
      </c>
      <c r="W207" s="12" t="s">
        <v>83</v>
      </c>
      <c r="X207" s="14" t="s">
        <v>198</v>
      </c>
      <c r="Y207" s="25">
        <v>1033767652</v>
      </c>
      <c r="Z207" s="38" t="s">
        <v>292</v>
      </c>
      <c r="AA207" s="38">
        <v>1030658058</v>
      </c>
      <c r="AB207" s="12" t="s">
        <v>87</v>
      </c>
      <c r="AC207" s="22">
        <v>45716</v>
      </c>
      <c r="AD207" s="29">
        <v>17100000</v>
      </c>
      <c r="AE207" s="22">
        <v>45720</v>
      </c>
      <c r="AF207" s="22">
        <v>45903</v>
      </c>
      <c r="AG207" s="12">
        <v>180</v>
      </c>
      <c r="AH207" s="12">
        <v>6</v>
      </c>
      <c r="AI207" s="29">
        <f>Tabla202376[[#This Row],[VALOR INICIAL DEL CONTRATO]] / Tabla202376[[#This Row],[PLAZO DE EJECUCIÓN MESES ]]</f>
        <v>2850000</v>
      </c>
      <c r="AJ207" s="12"/>
      <c r="AK207" s="12"/>
      <c r="AL207" s="12">
        <v>1</v>
      </c>
      <c r="AM207" s="12">
        <v>1</v>
      </c>
      <c r="AN207" s="12"/>
      <c r="AO207" s="31">
        <v>8550000</v>
      </c>
      <c r="AP207" s="12">
        <v>90</v>
      </c>
      <c r="AQ207" s="12">
        <v>1460</v>
      </c>
      <c r="AR207" s="22">
        <v>45868</v>
      </c>
      <c r="AS207" s="12">
        <v>1627</v>
      </c>
      <c r="AT207" s="22">
        <v>45891</v>
      </c>
      <c r="AU207" s="12"/>
      <c r="AV207" s="12"/>
      <c r="AW207" s="12"/>
      <c r="AX207" s="12"/>
      <c r="AY207" s="12"/>
      <c r="AZ207" s="12"/>
      <c r="BA207" s="12"/>
      <c r="BB207" s="12"/>
      <c r="BC207" s="12"/>
      <c r="BD207" s="12"/>
      <c r="BE207" s="12"/>
      <c r="BF207" s="12"/>
      <c r="BG207" s="12"/>
      <c r="BH207" s="12"/>
      <c r="BI207" s="12"/>
      <c r="BJ207" s="12"/>
      <c r="BK207" s="12"/>
      <c r="BL207" s="12"/>
      <c r="BM207" s="12">
        <f>Tabla202376[[#This Row],[DÍAS PRORROGA 1]]+Tabla202376[[#This Row],[DÍAS PRORROGA  2]]+Tabla202376[[#This Row],[DÍAS PRORROGA 3]]++Tabla202376[[#This Row],[DÍAS PRORROGA 4]]</f>
        <v>90</v>
      </c>
      <c r="BN207" s="25">
        <f>IF(Tabla202376[[#This Row],[NUMERO TOTAL DE ADICIONES]]="NO",0,Tabla202376[[#This Row],[VALOR ADICIÓN 1]]+Tabla202376[[#This Row],[VALOR ADICIÓN 2]]+Tabla202376[[#This Row],[VALOR ADICIÓN 3]]+Tabla202376[[#This Row],[VALOR ADICIÓN 4]])</f>
        <v>8550000</v>
      </c>
      <c r="BO207" s="12"/>
      <c r="BP207" s="22">
        <v>45994</v>
      </c>
      <c r="BQ207" s="20">
        <f>Tabla202376[[#This Row],[VALOR INICIAL DEL CONTRATO]]+Tabla202376[[#This Row],[VALOR ADICIÓN 1]]+Tabla202376[[#This Row],[VALOR ADICIÓN 2]]+Tabla202376[[#This Row],[VALOR ADICIÓN 3]]++Tabla202376[[#This Row],[VALOR ADICIÓN 4]]</f>
        <v>25650000</v>
      </c>
      <c r="BR20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7" s="26"/>
      <c r="BT207" s="41" t="s">
        <v>2211</v>
      </c>
      <c r="BU207" s="41" t="s">
        <v>2212</v>
      </c>
      <c r="BV207" s="13" t="s">
        <v>2213</v>
      </c>
      <c r="BW207" s="13" t="s">
        <v>99</v>
      </c>
    </row>
    <row r="208" spans="1:75" ht="27.75" customHeight="1" x14ac:dyDescent="0.2">
      <c r="A208" s="12">
        <v>2025</v>
      </c>
      <c r="B208" s="12" t="s">
        <v>456</v>
      </c>
      <c r="C208" s="13" t="str">
        <f ca="1">IF(Tabla202376[[#This Row],[FECHA DE TERMINACIÓN FINAL]]-TODAY()&gt;=15,"VIGENTE",IF(Tabla202376[[#This Row],[FECHA DE TERMINACIÓN FINAL]]-TODAY()&lt;0,"FINALIZADO",IF(Tabla202376[[#This Row],[FECHA DE TERMINACIÓN FINAL]]-TODAY()&lt;=15,"PROXIMO A VENCER")))</f>
        <v>FINALIZADO</v>
      </c>
      <c r="D208" s="12">
        <v>125662</v>
      </c>
      <c r="E208" s="22">
        <v>45652</v>
      </c>
      <c r="F208" s="40" t="s">
        <v>2029</v>
      </c>
      <c r="G208" s="12" t="s">
        <v>2214</v>
      </c>
      <c r="H208" s="41" t="s">
        <v>314</v>
      </c>
      <c r="I208" s="71" t="s">
        <v>2032</v>
      </c>
      <c r="J208" s="57">
        <v>80101600</v>
      </c>
      <c r="K208" s="57" t="s">
        <v>2033</v>
      </c>
      <c r="L208" s="57" t="s">
        <v>2215</v>
      </c>
      <c r="M208" s="12">
        <v>1236</v>
      </c>
      <c r="N208" s="22">
        <v>45712</v>
      </c>
      <c r="O208" s="12">
        <v>1284</v>
      </c>
      <c r="P208" s="22">
        <v>45720</v>
      </c>
      <c r="Q208" s="51" t="s">
        <v>80</v>
      </c>
      <c r="R208" s="13" t="s">
        <v>81</v>
      </c>
      <c r="S208" s="41" t="s">
        <v>98</v>
      </c>
      <c r="T208" s="13">
        <v>1</v>
      </c>
      <c r="U208" s="60" t="s">
        <v>2035</v>
      </c>
      <c r="V208" s="12" t="s">
        <v>83</v>
      </c>
      <c r="W208" s="68" t="s">
        <v>83</v>
      </c>
      <c r="X208" s="77" t="s">
        <v>2216</v>
      </c>
      <c r="Y208" s="101">
        <v>1032656565</v>
      </c>
      <c r="Z208" s="38" t="s">
        <v>249</v>
      </c>
      <c r="AA208" s="38">
        <v>1012413960</v>
      </c>
      <c r="AB208" s="12" t="s">
        <v>87</v>
      </c>
      <c r="AC208" s="22">
        <v>45716</v>
      </c>
      <c r="AD208" s="29">
        <v>23520000</v>
      </c>
      <c r="AE208" s="22">
        <v>45727</v>
      </c>
      <c r="AF208" s="22">
        <v>45971</v>
      </c>
      <c r="AG208" s="12">
        <v>240</v>
      </c>
      <c r="AH208" s="12">
        <v>8</v>
      </c>
      <c r="AI208" s="29">
        <f>Tabla202376[[#This Row],[VALOR INICIAL DEL CONTRATO]] / Tabla202376[[#This Row],[PLAZO DE EJECUCIÓN MESES ]]</f>
        <v>2940000</v>
      </c>
      <c r="AJ208" s="12"/>
      <c r="AK208" s="12"/>
      <c r="AL208" s="12">
        <v>1</v>
      </c>
      <c r="AM208" s="12">
        <v>1</v>
      </c>
      <c r="AN208" s="12"/>
      <c r="AO208" s="31">
        <v>4410000</v>
      </c>
      <c r="AP208" s="12">
        <v>45</v>
      </c>
      <c r="AQ208" s="12">
        <v>1536</v>
      </c>
      <c r="AR208" s="22">
        <v>45868</v>
      </c>
      <c r="AS208" s="12">
        <v>1824</v>
      </c>
      <c r="AT208" s="22">
        <v>45945</v>
      </c>
      <c r="AU208" s="12"/>
      <c r="AV208" s="12"/>
      <c r="AW208" s="12"/>
      <c r="AX208" s="12"/>
      <c r="AY208" s="12"/>
      <c r="AZ208" s="12"/>
      <c r="BA208" s="12"/>
      <c r="BB208" s="12"/>
      <c r="BC208" s="12"/>
      <c r="BD208" s="12"/>
      <c r="BE208" s="12"/>
      <c r="BF208" s="12"/>
      <c r="BG208" s="12"/>
      <c r="BH208" s="12"/>
      <c r="BI208" s="12"/>
      <c r="BJ208" s="12"/>
      <c r="BK208" s="12"/>
      <c r="BL208" s="12"/>
      <c r="BM208" s="12">
        <f>Tabla202376[[#This Row],[DÍAS PRORROGA 1]]+Tabla202376[[#This Row],[DÍAS PRORROGA  2]]+Tabla202376[[#This Row],[DÍAS PRORROGA 3]]++Tabla202376[[#This Row],[DÍAS PRORROGA 4]]</f>
        <v>45</v>
      </c>
      <c r="BN208" s="25">
        <f>IF(Tabla202376[[#This Row],[NUMERO TOTAL DE ADICIONES]]="NO",0,Tabla202376[[#This Row],[VALOR ADICIÓN 1]]+Tabla202376[[#This Row],[VALOR ADICIÓN 2]]+Tabla202376[[#This Row],[VALOR ADICIÓN 3]]+Tabla202376[[#This Row],[VALOR ADICIÓN 4]])</f>
        <v>4410000</v>
      </c>
      <c r="BO208" s="12"/>
      <c r="BP208" s="22">
        <v>46016</v>
      </c>
      <c r="BQ208" s="20">
        <f>Tabla202376[[#This Row],[VALOR INICIAL DEL CONTRATO]]+Tabla202376[[#This Row],[VALOR ADICIÓN 1]]+Tabla202376[[#This Row],[VALOR ADICIÓN 2]]+Tabla202376[[#This Row],[VALOR ADICIÓN 3]]++Tabla202376[[#This Row],[VALOR ADICIÓN 4]]</f>
        <v>27930000</v>
      </c>
      <c r="BR20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8" s="26"/>
      <c r="BT208" s="13" t="s">
        <v>2217</v>
      </c>
      <c r="BU208" s="41" t="s">
        <v>2037</v>
      </c>
      <c r="BV208" s="13" t="s">
        <v>2038</v>
      </c>
      <c r="BW208" s="13" t="s">
        <v>99</v>
      </c>
    </row>
    <row r="209" spans="1:75" ht="27.75" customHeight="1" x14ac:dyDescent="0.2">
      <c r="A209" s="12">
        <v>2025</v>
      </c>
      <c r="B209" s="12" t="s">
        <v>456</v>
      </c>
      <c r="C209" s="13" t="str">
        <f ca="1">IF(Tabla202376[[#This Row],[FECHA DE TERMINACIÓN FINAL]]-TODAY()&gt;=15,"VIGENTE",IF(Tabla202376[[#This Row],[FECHA DE TERMINACIÓN FINAL]]-TODAY()&lt;0,"FINALIZADO",IF(Tabla202376[[#This Row],[FECHA DE TERMINACIÓN FINAL]]-TODAY()&lt;=15,"PROXIMO A VENCER")))</f>
        <v>FINALIZADO</v>
      </c>
      <c r="D209" s="12">
        <v>127746</v>
      </c>
      <c r="E209" s="22">
        <v>45671</v>
      </c>
      <c r="F209" s="40" t="s">
        <v>2218</v>
      </c>
      <c r="G209" s="12" t="s">
        <v>2219</v>
      </c>
      <c r="H209" s="41" t="s">
        <v>2220</v>
      </c>
      <c r="I209" s="71" t="s">
        <v>2221</v>
      </c>
      <c r="J209" s="57">
        <v>80101600</v>
      </c>
      <c r="K209" s="57" t="s">
        <v>2222</v>
      </c>
      <c r="L209" s="57" t="s">
        <v>2223</v>
      </c>
      <c r="M209" s="12">
        <v>1211</v>
      </c>
      <c r="N209" s="22">
        <v>45709</v>
      </c>
      <c r="O209" s="12">
        <v>1232</v>
      </c>
      <c r="P209" s="22">
        <v>45719</v>
      </c>
      <c r="Q209" s="51" t="s">
        <v>80</v>
      </c>
      <c r="R209" s="13" t="s">
        <v>81</v>
      </c>
      <c r="S209" s="41" t="s">
        <v>82</v>
      </c>
      <c r="T209" s="13">
        <v>1</v>
      </c>
      <c r="U209" s="60" t="s">
        <v>2224</v>
      </c>
      <c r="V209" s="12" t="s">
        <v>83</v>
      </c>
      <c r="W209" s="68" t="s">
        <v>83</v>
      </c>
      <c r="X209" s="77" t="s">
        <v>90</v>
      </c>
      <c r="Y209" s="68" t="s">
        <v>2225</v>
      </c>
      <c r="Z209" s="41" t="s">
        <v>132</v>
      </c>
      <c r="AA209" s="40">
        <v>1023007578</v>
      </c>
      <c r="AB209" s="12" t="s">
        <v>87</v>
      </c>
      <c r="AC209" s="22">
        <v>45716</v>
      </c>
      <c r="AD209" s="29">
        <v>44100000</v>
      </c>
      <c r="AE209" s="22">
        <v>45719</v>
      </c>
      <c r="AF209" s="22">
        <v>45902</v>
      </c>
      <c r="AG209" s="12">
        <v>180</v>
      </c>
      <c r="AH209" s="12">
        <v>6</v>
      </c>
      <c r="AI209" s="29">
        <f>Tabla202376[[#This Row],[VALOR INICIAL DEL CONTRATO]] / Tabla202376[[#This Row],[PLAZO DE EJECUCIÓN MESES ]]</f>
        <v>7350000</v>
      </c>
      <c r="AJ209" s="12"/>
      <c r="AK209" s="12"/>
      <c r="AL209" s="12">
        <v>1</v>
      </c>
      <c r="AM209" s="12">
        <v>1</v>
      </c>
      <c r="AN209" s="12"/>
      <c r="AO209" s="31">
        <v>22050000</v>
      </c>
      <c r="AP209" s="12">
        <v>90</v>
      </c>
      <c r="AQ209" s="12">
        <v>1559</v>
      </c>
      <c r="AR209" s="22">
        <v>45882</v>
      </c>
      <c r="AS209" s="12">
        <v>1641</v>
      </c>
      <c r="AT209" s="22">
        <v>45896</v>
      </c>
      <c r="AU209" s="12"/>
      <c r="AV209" s="12"/>
      <c r="AW209" s="12"/>
      <c r="AX209" s="12"/>
      <c r="AY209" s="12"/>
      <c r="AZ209" s="12"/>
      <c r="BA209" s="12"/>
      <c r="BB209" s="12"/>
      <c r="BC209" s="12"/>
      <c r="BD209" s="12"/>
      <c r="BE209" s="12"/>
      <c r="BF209" s="12"/>
      <c r="BG209" s="12"/>
      <c r="BH209" s="12"/>
      <c r="BI209" s="12"/>
      <c r="BJ209" s="12"/>
      <c r="BK209" s="12"/>
      <c r="BL209" s="12"/>
      <c r="BM209" s="12">
        <f>Tabla202376[[#This Row],[DÍAS PRORROGA 1]]+Tabla202376[[#This Row],[DÍAS PRORROGA  2]]+Tabla202376[[#This Row],[DÍAS PRORROGA 3]]++Tabla202376[[#This Row],[DÍAS PRORROGA 4]]</f>
        <v>90</v>
      </c>
      <c r="BN209" s="25">
        <f>IF(Tabla202376[[#This Row],[NUMERO TOTAL DE ADICIONES]]="NO",0,Tabla202376[[#This Row],[VALOR ADICIÓN 1]]+Tabla202376[[#This Row],[VALOR ADICIÓN 2]]+Tabla202376[[#This Row],[VALOR ADICIÓN 3]]+Tabla202376[[#This Row],[VALOR ADICIÓN 4]])</f>
        <v>22050000</v>
      </c>
      <c r="BO209" s="12"/>
      <c r="BP209" s="22">
        <v>45993</v>
      </c>
      <c r="BQ209" s="20">
        <f>Tabla202376[[#This Row],[VALOR INICIAL DEL CONTRATO]]+Tabla202376[[#This Row],[VALOR ADICIÓN 1]]+Tabla202376[[#This Row],[VALOR ADICIÓN 2]]+Tabla202376[[#This Row],[VALOR ADICIÓN 3]]++Tabla202376[[#This Row],[VALOR ADICIÓN 4]]</f>
        <v>66150000</v>
      </c>
      <c r="BR20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09" s="26"/>
      <c r="BT209" s="41" t="s">
        <v>2226</v>
      </c>
      <c r="BU209" s="41" t="s">
        <v>2227</v>
      </c>
      <c r="BV209" s="13" t="s">
        <v>2228</v>
      </c>
      <c r="BW209" s="13" t="s">
        <v>88</v>
      </c>
    </row>
    <row r="210" spans="1:75" ht="27.75" customHeight="1" x14ac:dyDescent="0.2">
      <c r="A210" s="12">
        <v>2025</v>
      </c>
      <c r="B210" s="12" t="s">
        <v>456</v>
      </c>
      <c r="C210" s="13" t="str">
        <f ca="1">IF(Tabla202376[[#This Row],[FECHA DE TERMINACIÓN FINAL]]-TODAY()&gt;=15,"VIGENTE",IF(Tabla202376[[#This Row],[FECHA DE TERMINACIÓN FINAL]]-TODAY()&lt;0,"FINALIZADO",IF(Tabla202376[[#This Row],[FECHA DE TERMINACIÓN FINAL]]-TODAY()&lt;=15,"PROXIMO A VENCER")))</f>
        <v>FINALIZADO</v>
      </c>
      <c r="D210" s="12">
        <v>127554</v>
      </c>
      <c r="E210" s="22">
        <v>45670</v>
      </c>
      <c r="F210" s="12" t="s">
        <v>1936</v>
      </c>
      <c r="G210" s="12" t="s">
        <v>2229</v>
      </c>
      <c r="H210" s="13" t="s">
        <v>428</v>
      </c>
      <c r="I210" s="61" t="s">
        <v>1939</v>
      </c>
      <c r="J210" s="57">
        <v>80101600</v>
      </c>
      <c r="K210" s="57" t="s">
        <v>1940</v>
      </c>
      <c r="L210" s="57" t="s">
        <v>2230</v>
      </c>
      <c r="M210" s="12">
        <v>1212</v>
      </c>
      <c r="N210" s="22">
        <v>45709</v>
      </c>
      <c r="O210" s="12">
        <v>1237</v>
      </c>
      <c r="P210" s="22">
        <v>45719</v>
      </c>
      <c r="Q210" s="51" t="s">
        <v>217</v>
      </c>
      <c r="R210" s="13" t="s">
        <v>81</v>
      </c>
      <c r="S210" s="41" t="s">
        <v>98</v>
      </c>
      <c r="T210" s="13">
        <v>1</v>
      </c>
      <c r="U210" s="41" t="s">
        <v>1942</v>
      </c>
      <c r="V210" s="12" t="s">
        <v>83</v>
      </c>
      <c r="W210" s="12" t="s">
        <v>464</v>
      </c>
      <c r="X210" s="41" t="s">
        <v>1943</v>
      </c>
      <c r="Y210" s="12">
        <v>1032656480</v>
      </c>
      <c r="Z210" s="51" t="s">
        <v>233</v>
      </c>
      <c r="AA210" s="49">
        <v>1018427956</v>
      </c>
      <c r="AB210" s="12" t="s">
        <v>87</v>
      </c>
      <c r="AC210" s="22">
        <v>45716</v>
      </c>
      <c r="AD210" s="29">
        <v>17010000</v>
      </c>
      <c r="AE210" s="22">
        <v>45727</v>
      </c>
      <c r="AF210" s="22">
        <v>45910</v>
      </c>
      <c r="AG210" s="12">
        <v>180</v>
      </c>
      <c r="AH210" s="12">
        <v>6</v>
      </c>
      <c r="AI210" s="29">
        <f>Tabla202376[[#This Row],[VALOR INICIAL DEL CONTRATO]] / Tabla202376[[#This Row],[PLAZO DE EJECUCIÓN MESES ]]</f>
        <v>2835000</v>
      </c>
      <c r="AJ210" s="12"/>
      <c r="AK210" s="12"/>
      <c r="AL210" s="12">
        <v>1</v>
      </c>
      <c r="AM210" s="12">
        <v>1</v>
      </c>
      <c r="AN210" s="12"/>
      <c r="AO210" s="31">
        <v>8505000</v>
      </c>
      <c r="AP210" s="12">
        <v>90</v>
      </c>
      <c r="AQ210" s="12">
        <v>1518</v>
      </c>
      <c r="AR210" s="22">
        <v>45868</v>
      </c>
      <c r="AS210" s="68">
        <v>1650</v>
      </c>
      <c r="AT210" s="94">
        <v>45901</v>
      </c>
      <c r="AU210" s="12"/>
      <c r="AV210" s="12"/>
      <c r="AW210" s="12"/>
      <c r="AX210" s="12"/>
      <c r="AY210" s="12"/>
      <c r="AZ210" s="12"/>
      <c r="BA210" s="12"/>
      <c r="BB210" s="12"/>
      <c r="BC210" s="12"/>
      <c r="BD210" s="12"/>
      <c r="BE210" s="12"/>
      <c r="BF210" s="12"/>
      <c r="BG210" s="12"/>
      <c r="BH210" s="12"/>
      <c r="BI210" s="12"/>
      <c r="BJ210" s="12"/>
      <c r="BK210" s="12"/>
      <c r="BL210" s="12"/>
      <c r="BM210" s="12">
        <f>Tabla202376[[#This Row],[DÍAS PRORROGA 1]]+Tabla202376[[#This Row],[DÍAS PRORROGA  2]]+Tabla202376[[#This Row],[DÍAS PRORROGA 3]]++Tabla202376[[#This Row],[DÍAS PRORROGA 4]]</f>
        <v>90</v>
      </c>
      <c r="BN210" s="25">
        <f>IF(Tabla202376[[#This Row],[NUMERO TOTAL DE ADICIONES]]="NO",0,Tabla202376[[#This Row],[VALOR ADICIÓN 1]]+Tabla202376[[#This Row],[VALOR ADICIÓN 2]]+Tabla202376[[#This Row],[VALOR ADICIÓN 3]]+Tabla202376[[#This Row],[VALOR ADICIÓN 4]])</f>
        <v>8505000</v>
      </c>
      <c r="BO210" s="12"/>
      <c r="BP210" s="22">
        <v>46001</v>
      </c>
      <c r="BQ210" s="20">
        <f>Tabla202376[[#This Row],[VALOR INICIAL DEL CONTRATO]]+Tabla202376[[#This Row],[VALOR ADICIÓN 1]]+Tabla202376[[#This Row],[VALOR ADICIÓN 2]]+Tabla202376[[#This Row],[VALOR ADICIÓN 3]]++Tabla202376[[#This Row],[VALOR ADICIÓN 4]]</f>
        <v>25515000</v>
      </c>
      <c r="BR21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0" s="26"/>
      <c r="BT210" s="41" t="s">
        <v>2231</v>
      </c>
      <c r="BU210" s="41" t="s">
        <v>1944</v>
      </c>
      <c r="BV210" s="12" t="s">
        <v>808</v>
      </c>
      <c r="BW210" s="13" t="s">
        <v>99</v>
      </c>
    </row>
    <row r="211" spans="1:75" ht="27.75" customHeight="1" x14ac:dyDescent="0.2">
      <c r="A211" s="40">
        <v>2025</v>
      </c>
      <c r="B211" s="12" t="s">
        <v>456</v>
      </c>
      <c r="C211" s="13" t="str">
        <f ca="1">IF(Tabla202376[[#This Row],[FECHA DE TERMINACIÓN FINAL]]-TODAY()&gt;=15,"VIGENTE",IF(Tabla202376[[#This Row],[FECHA DE TERMINACIÓN FINAL]]-TODAY()&lt;0,"FINALIZADO",IF(Tabla202376[[#This Row],[FECHA DE TERMINACIÓN FINAL]]-TODAY()&lt;=15,"PROXIMO A VENCER")))</f>
        <v>FINALIZADO</v>
      </c>
      <c r="D211" s="12">
        <v>127519</v>
      </c>
      <c r="E211" s="22">
        <v>45670</v>
      </c>
      <c r="F211" s="40" t="s">
        <v>2232</v>
      </c>
      <c r="G211" s="12" t="s">
        <v>2233</v>
      </c>
      <c r="H211" s="13" t="s">
        <v>2234</v>
      </c>
      <c r="I211" s="61" t="s">
        <v>2235</v>
      </c>
      <c r="J211" s="51">
        <v>80101600</v>
      </c>
      <c r="K211" s="51" t="s">
        <v>2236</v>
      </c>
      <c r="L211" s="51" t="s">
        <v>2237</v>
      </c>
      <c r="M211" s="12">
        <v>1194</v>
      </c>
      <c r="N211" s="22">
        <v>45709</v>
      </c>
      <c r="O211" s="12">
        <v>1250</v>
      </c>
      <c r="P211" s="22">
        <v>45720</v>
      </c>
      <c r="Q211" s="51" t="s">
        <v>104</v>
      </c>
      <c r="R211" s="13" t="s">
        <v>81</v>
      </c>
      <c r="S211" s="41" t="s">
        <v>98</v>
      </c>
      <c r="T211" s="13">
        <v>1</v>
      </c>
      <c r="U211" s="54" t="s">
        <v>2238</v>
      </c>
      <c r="V211" s="12" t="s">
        <v>83</v>
      </c>
      <c r="W211" s="12" t="s">
        <v>83</v>
      </c>
      <c r="X211" s="13" t="s">
        <v>106</v>
      </c>
      <c r="Y211" s="25">
        <v>1001170058</v>
      </c>
      <c r="Z211" s="13" t="s">
        <v>107</v>
      </c>
      <c r="AA211" s="15">
        <v>1069754719</v>
      </c>
      <c r="AB211" s="12" t="s">
        <v>87</v>
      </c>
      <c r="AC211" s="22">
        <v>45716</v>
      </c>
      <c r="AD211" s="29">
        <v>13860000</v>
      </c>
      <c r="AE211" s="22">
        <v>45720</v>
      </c>
      <c r="AF211" s="22">
        <v>45903</v>
      </c>
      <c r="AG211" s="12">
        <v>180</v>
      </c>
      <c r="AH211" s="12">
        <v>6</v>
      </c>
      <c r="AI211" s="29">
        <f>Tabla202376[[#This Row],[VALOR INICIAL DEL CONTRATO]] / Tabla202376[[#This Row],[PLAZO DE EJECUCIÓN MESES ]]</f>
        <v>2310000</v>
      </c>
      <c r="AJ211" s="12"/>
      <c r="AK211" s="12"/>
      <c r="AL211" s="12">
        <v>1</v>
      </c>
      <c r="AM211" s="12">
        <v>1</v>
      </c>
      <c r="AN211" s="12"/>
      <c r="AO211" s="31">
        <v>6930000</v>
      </c>
      <c r="AP211" s="12">
        <v>90</v>
      </c>
      <c r="AQ211" s="12">
        <v>1514</v>
      </c>
      <c r="AR211" s="22">
        <v>45868</v>
      </c>
      <c r="AS211" s="68">
        <v>1654</v>
      </c>
      <c r="AT211" s="94">
        <v>45901</v>
      </c>
      <c r="AU211" s="12"/>
      <c r="AV211" s="12"/>
      <c r="AW211" s="12"/>
      <c r="AX211" s="12"/>
      <c r="AY211" s="12"/>
      <c r="AZ211" s="12"/>
      <c r="BA211" s="12"/>
      <c r="BB211" s="12"/>
      <c r="BC211" s="12"/>
      <c r="BD211" s="12"/>
      <c r="BE211" s="12"/>
      <c r="BF211" s="12"/>
      <c r="BG211" s="12"/>
      <c r="BH211" s="12"/>
      <c r="BI211" s="12"/>
      <c r="BJ211" s="12"/>
      <c r="BK211" s="12"/>
      <c r="BL211" s="12"/>
      <c r="BM211" s="12">
        <f>Tabla202376[[#This Row],[DÍAS PRORROGA 1]]+Tabla202376[[#This Row],[DÍAS PRORROGA  2]]+Tabla202376[[#This Row],[DÍAS PRORROGA 3]]++Tabla202376[[#This Row],[DÍAS PRORROGA 4]]</f>
        <v>90</v>
      </c>
      <c r="BN211" s="25">
        <f>IF(Tabla202376[[#This Row],[NUMERO TOTAL DE ADICIONES]]="NO",0,Tabla202376[[#This Row],[VALOR ADICIÓN 1]]+Tabla202376[[#This Row],[VALOR ADICIÓN 2]]+Tabla202376[[#This Row],[VALOR ADICIÓN 3]]+Tabla202376[[#This Row],[VALOR ADICIÓN 4]])</f>
        <v>6930000</v>
      </c>
      <c r="BO211" s="12"/>
      <c r="BP211" s="22">
        <v>45994</v>
      </c>
      <c r="BQ211" s="20">
        <f>Tabla202376[[#This Row],[VALOR INICIAL DEL CONTRATO]]+Tabla202376[[#This Row],[VALOR ADICIÓN 1]]+Tabla202376[[#This Row],[VALOR ADICIÓN 2]]+Tabla202376[[#This Row],[VALOR ADICIÓN 3]]++Tabla202376[[#This Row],[VALOR ADICIÓN 4]]</f>
        <v>20790000</v>
      </c>
      <c r="BR2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1" s="26"/>
      <c r="BT211" s="41" t="s">
        <v>2239</v>
      </c>
      <c r="BU211" s="41" t="s">
        <v>2240</v>
      </c>
      <c r="BV211" s="12" t="s">
        <v>808</v>
      </c>
      <c r="BW211" s="13" t="s">
        <v>99</v>
      </c>
    </row>
    <row r="212" spans="1:75" ht="27.75" customHeight="1" x14ac:dyDescent="0.2">
      <c r="A212" s="12">
        <v>2025</v>
      </c>
      <c r="B212" s="12" t="s">
        <v>456</v>
      </c>
      <c r="C212" s="13" t="str">
        <f ca="1">IF(Tabla202376[[#This Row],[FECHA DE TERMINACIÓN FINAL]]-TODAY()&gt;=15,"VIGENTE",IF(Tabla202376[[#This Row],[FECHA DE TERMINACIÓN FINAL]]-TODAY()&lt;0,"FINALIZADO",IF(Tabla202376[[#This Row],[FECHA DE TERMINACIÓN FINAL]]-TODAY()&lt;=15,"PROXIMO A VENCER")))</f>
        <v>FINALIZADO</v>
      </c>
      <c r="D212" s="12">
        <v>131017</v>
      </c>
      <c r="E212" s="22">
        <v>45706</v>
      </c>
      <c r="F212" s="40" t="s">
        <v>2241</v>
      </c>
      <c r="G212" s="12" t="s">
        <v>2242</v>
      </c>
      <c r="H212" s="13" t="s">
        <v>2243</v>
      </c>
      <c r="I212" s="61" t="s">
        <v>2244</v>
      </c>
      <c r="J212" s="51">
        <v>80101600</v>
      </c>
      <c r="K212" s="51" t="s">
        <v>2245</v>
      </c>
      <c r="L212" s="51" t="s">
        <v>2246</v>
      </c>
      <c r="M212" s="12">
        <v>1219</v>
      </c>
      <c r="N212" s="22">
        <v>45712</v>
      </c>
      <c r="O212" s="12">
        <v>1253</v>
      </c>
      <c r="P212" s="22">
        <v>45720</v>
      </c>
      <c r="Q212" s="51" t="s">
        <v>201</v>
      </c>
      <c r="R212" s="13" t="s">
        <v>81</v>
      </c>
      <c r="S212" s="41" t="s">
        <v>98</v>
      </c>
      <c r="T212" s="13">
        <v>1</v>
      </c>
      <c r="U212" s="60" t="s">
        <v>2247</v>
      </c>
      <c r="V212" s="12" t="s">
        <v>83</v>
      </c>
      <c r="W212" s="12" t="s">
        <v>464</v>
      </c>
      <c r="X212" s="40" t="s">
        <v>204</v>
      </c>
      <c r="Y212" s="12">
        <v>52533066</v>
      </c>
      <c r="Z212" s="14" t="s">
        <v>203</v>
      </c>
      <c r="AA212" s="14">
        <v>88278276</v>
      </c>
      <c r="AB212" s="12" t="s">
        <v>87</v>
      </c>
      <c r="AC212" s="22">
        <v>45716</v>
      </c>
      <c r="AD212" s="29">
        <v>24000000</v>
      </c>
      <c r="AE212" s="22">
        <v>45720</v>
      </c>
      <c r="AF212" s="22">
        <v>45903</v>
      </c>
      <c r="AG212" s="12">
        <v>180</v>
      </c>
      <c r="AH212" s="12">
        <v>6</v>
      </c>
      <c r="AI212" s="29">
        <f>Tabla202376[[#This Row],[VALOR INICIAL DEL CONTRATO]] / Tabla202376[[#This Row],[PLAZO DE EJECUCIÓN MESES ]]</f>
        <v>4000000</v>
      </c>
      <c r="AJ212" s="12"/>
      <c r="AK212" s="12"/>
      <c r="AL212" s="12"/>
      <c r="AM212" s="12"/>
      <c r="AN212" s="12"/>
      <c r="AO212" s="31"/>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f>Tabla202376[[#This Row],[DÍAS PRORROGA 1]]+Tabla202376[[#This Row],[DÍAS PRORROGA  2]]+Tabla202376[[#This Row],[DÍAS PRORROGA 3]]++Tabla202376[[#This Row],[DÍAS PRORROGA 4]]</f>
        <v>0</v>
      </c>
      <c r="BN212" s="25">
        <f>IF(Tabla202376[[#This Row],[NUMERO TOTAL DE ADICIONES]]="NO",0,Tabla202376[[#This Row],[VALOR ADICIÓN 1]]+Tabla202376[[#This Row],[VALOR ADICIÓN 2]]+Tabla202376[[#This Row],[VALOR ADICIÓN 3]]+Tabla202376[[#This Row],[VALOR ADICIÓN 4]])</f>
        <v>0</v>
      </c>
      <c r="BO212" s="12"/>
      <c r="BP212" s="22">
        <v>45903</v>
      </c>
      <c r="BQ212" s="20">
        <f>Tabla202376[[#This Row],[VALOR INICIAL DEL CONTRATO]]+Tabla202376[[#This Row],[VALOR ADICIÓN 1]]+Tabla202376[[#This Row],[VALOR ADICIÓN 2]]+Tabla202376[[#This Row],[VALOR ADICIÓN 3]]++Tabla202376[[#This Row],[VALOR ADICIÓN 4]]</f>
        <v>24000000</v>
      </c>
      <c r="BR2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2" s="26"/>
      <c r="BT212" s="12"/>
      <c r="BU212" s="41" t="s">
        <v>2248</v>
      </c>
      <c r="BV212" s="13" t="s">
        <v>2249</v>
      </c>
      <c r="BW212" s="13" t="s">
        <v>148</v>
      </c>
    </row>
    <row r="213" spans="1:75" ht="27.75" customHeight="1" x14ac:dyDescent="0.2">
      <c r="A213" s="12">
        <v>2025</v>
      </c>
      <c r="B213" s="12" t="s">
        <v>456</v>
      </c>
      <c r="C213" s="13" t="str">
        <f ca="1">IF(Tabla202376[[#This Row],[FECHA DE TERMINACIÓN FINAL]]-TODAY()&gt;=15,"VIGENTE",IF(Tabla202376[[#This Row],[FECHA DE TERMINACIÓN FINAL]]-TODAY()&lt;0,"FINALIZADO",IF(Tabla202376[[#This Row],[FECHA DE TERMINACIÓN FINAL]]-TODAY()&lt;=15,"PROXIMO A VENCER")))</f>
        <v>FINALIZADO</v>
      </c>
      <c r="D213" s="12">
        <v>127989</v>
      </c>
      <c r="E213" s="22">
        <v>45672</v>
      </c>
      <c r="F213" s="40" t="s">
        <v>2250</v>
      </c>
      <c r="G213" s="12" t="s">
        <v>2251</v>
      </c>
      <c r="H213" s="13" t="s">
        <v>371</v>
      </c>
      <c r="I213" s="61" t="s">
        <v>2252</v>
      </c>
      <c r="J213" s="51">
        <v>80101600</v>
      </c>
      <c r="K213" s="51" t="s">
        <v>2253</v>
      </c>
      <c r="L213" s="51" t="s">
        <v>2254</v>
      </c>
      <c r="M213" s="12">
        <v>1197</v>
      </c>
      <c r="N213" s="22">
        <v>45709</v>
      </c>
      <c r="O213" s="12">
        <v>1251</v>
      </c>
      <c r="P213" s="22">
        <v>45720</v>
      </c>
      <c r="Q213" s="51" t="s">
        <v>231</v>
      </c>
      <c r="R213" s="13" t="s">
        <v>81</v>
      </c>
      <c r="S213" s="41" t="s">
        <v>98</v>
      </c>
      <c r="T213" s="13">
        <v>1</v>
      </c>
      <c r="U213" s="41" t="s">
        <v>390</v>
      </c>
      <c r="V213" s="12" t="s">
        <v>83</v>
      </c>
      <c r="W213" s="12" t="s">
        <v>83</v>
      </c>
      <c r="X213" s="41" t="s">
        <v>1943</v>
      </c>
      <c r="Y213" s="12">
        <v>53119436</v>
      </c>
      <c r="Z213" s="41" t="s">
        <v>233</v>
      </c>
      <c r="AA213" s="40">
        <v>1018427956</v>
      </c>
      <c r="AB213" s="12" t="s">
        <v>87</v>
      </c>
      <c r="AC213" s="22">
        <v>45716</v>
      </c>
      <c r="AD213" s="29">
        <v>17010000</v>
      </c>
      <c r="AE213" s="22">
        <v>45720</v>
      </c>
      <c r="AF213" s="22">
        <v>45903</v>
      </c>
      <c r="AG213" s="12">
        <v>180</v>
      </c>
      <c r="AH213" s="12">
        <v>6</v>
      </c>
      <c r="AI213" s="29">
        <f>Tabla202376[[#This Row],[VALOR INICIAL DEL CONTRATO]] / Tabla202376[[#This Row],[PLAZO DE EJECUCIÓN MESES ]]</f>
        <v>2835000</v>
      </c>
      <c r="AJ213" s="12"/>
      <c r="AK213" s="12"/>
      <c r="AL213" s="12">
        <v>1</v>
      </c>
      <c r="AM213" s="12">
        <v>1</v>
      </c>
      <c r="AN213" s="12"/>
      <c r="AO213" s="31">
        <v>8505000</v>
      </c>
      <c r="AP213" s="12">
        <v>90</v>
      </c>
      <c r="AQ213" s="12">
        <v>1639</v>
      </c>
      <c r="AR213" s="22">
        <v>45902</v>
      </c>
      <c r="AS213" s="68">
        <v>1660</v>
      </c>
      <c r="AT213" s="94">
        <v>45903</v>
      </c>
      <c r="AU213" s="12"/>
      <c r="AV213" s="12"/>
      <c r="AW213" s="12"/>
      <c r="AX213" s="12"/>
      <c r="AY213" s="12"/>
      <c r="AZ213" s="12"/>
      <c r="BA213" s="12"/>
      <c r="BB213" s="12"/>
      <c r="BC213" s="12"/>
      <c r="BD213" s="12"/>
      <c r="BE213" s="12"/>
      <c r="BF213" s="12"/>
      <c r="BG213" s="12"/>
      <c r="BH213" s="12"/>
      <c r="BI213" s="12"/>
      <c r="BJ213" s="12"/>
      <c r="BK213" s="12"/>
      <c r="BL213" s="12"/>
      <c r="BM213" s="12">
        <f>Tabla202376[[#This Row],[DÍAS PRORROGA 1]]+Tabla202376[[#This Row],[DÍAS PRORROGA  2]]+Tabla202376[[#This Row],[DÍAS PRORROGA 3]]++Tabla202376[[#This Row],[DÍAS PRORROGA 4]]</f>
        <v>90</v>
      </c>
      <c r="BN213" s="25">
        <f>IF(Tabla202376[[#This Row],[NUMERO TOTAL DE ADICIONES]]="NO",0,Tabla202376[[#This Row],[VALOR ADICIÓN 1]]+Tabla202376[[#This Row],[VALOR ADICIÓN 2]]+Tabla202376[[#This Row],[VALOR ADICIÓN 3]]+Tabla202376[[#This Row],[VALOR ADICIÓN 4]])</f>
        <v>8505000</v>
      </c>
      <c r="BO213" s="12"/>
      <c r="BP213" s="22">
        <v>45994</v>
      </c>
      <c r="BQ213" s="20">
        <f>Tabla202376[[#This Row],[VALOR INICIAL DEL CONTRATO]]+Tabla202376[[#This Row],[VALOR ADICIÓN 1]]+Tabla202376[[#This Row],[VALOR ADICIÓN 2]]+Tabla202376[[#This Row],[VALOR ADICIÓN 3]]++Tabla202376[[#This Row],[VALOR ADICIÓN 4]]</f>
        <v>25515000</v>
      </c>
      <c r="BR21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3" s="26"/>
      <c r="BT213" s="41" t="s">
        <v>2255</v>
      </c>
      <c r="BU213" s="41" t="s">
        <v>2256</v>
      </c>
      <c r="BV213" s="12" t="s">
        <v>808</v>
      </c>
      <c r="BW213" s="13" t="s">
        <v>99</v>
      </c>
    </row>
    <row r="214" spans="1:75" ht="27.75" customHeight="1" x14ac:dyDescent="0.2">
      <c r="A214" s="12">
        <v>2025</v>
      </c>
      <c r="B214" s="12" t="s">
        <v>456</v>
      </c>
      <c r="C214" s="13" t="str">
        <f ca="1">IF(Tabla202376[[#This Row],[FECHA DE TERMINACIÓN FINAL]]-TODAY()&gt;=15,"VIGENTE",IF(Tabla202376[[#This Row],[FECHA DE TERMINACIÓN FINAL]]-TODAY()&lt;0,"FINALIZADO",IF(Tabla202376[[#This Row],[FECHA DE TERMINACIÓN FINAL]]-TODAY()&lt;=15,"PROXIMO A VENCER")))</f>
        <v>FINALIZADO</v>
      </c>
      <c r="D214" s="12">
        <v>127564</v>
      </c>
      <c r="E214" s="22">
        <v>45670</v>
      </c>
      <c r="F214" s="40" t="s">
        <v>2257</v>
      </c>
      <c r="G214" s="12" t="s">
        <v>2258</v>
      </c>
      <c r="H214" s="13" t="s">
        <v>306</v>
      </c>
      <c r="I214" s="61" t="s">
        <v>2259</v>
      </c>
      <c r="J214" s="57">
        <v>80101600</v>
      </c>
      <c r="K214" s="57" t="s">
        <v>2260</v>
      </c>
      <c r="L214" s="57" t="s">
        <v>2261</v>
      </c>
      <c r="M214" s="12">
        <v>1105</v>
      </c>
      <c r="N214" s="22">
        <v>45694</v>
      </c>
      <c r="O214" s="12">
        <v>1236</v>
      </c>
      <c r="P214" s="89">
        <v>45719</v>
      </c>
      <c r="Q214" s="51" t="s">
        <v>80</v>
      </c>
      <c r="R214" s="13" t="s">
        <v>81</v>
      </c>
      <c r="S214" s="41" t="s">
        <v>82</v>
      </c>
      <c r="T214" s="13">
        <v>1</v>
      </c>
      <c r="U214" s="60" t="s">
        <v>2262</v>
      </c>
      <c r="V214" s="12"/>
      <c r="W214" s="12" t="s">
        <v>83</v>
      </c>
      <c r="X214" s="12" t="s">
        <v>198</v>
      </c>
      <c r="Y214" s="12">
        <v>79632494</v>
      </c>
      <c r="Z214" s="41" t="s">
        <v>199</v>
      </c>
      <c r="AA214" s="41">
        <v>63526944</v>
      </c>
      <c r="AB214" s="12" t="s">
        <v>87</v>
      </c>
      <c r="AC214" s="22">
        <v>45716</v>
      </c>
      <c r="AD214" s="29">
        <v>44100000</v>
      </c>
      <c r="AE214" s="22">
        <v>45719</v>
      </c>
      <c r="AF214" s="22">
        <v>45902</v>
      </c>
      <c r="AG214" s="12">
        <v>180</v>
      </c>
      <c r="AH214" s="12">
        <v>6</v>
      </c>
      <c r="AI214" s="29">
        <f>Tabla202376[[#This Row],[VALOR INICIAL DEL CONTRATO]] / Tabla202376[[#This Row],[PLAZO DE EJECUCIÓN MESES ]]</f>
        <v>7350000</v>
      </c>
      <c r="AJ214" s="12"/>
      <c r="AK214" s="12"/>
      <c r="AL214" s="12">
        <v>1</v>
      </c>
      <c r="AM214" s="12">
        <v>1</v>
      </c>
      <c r="AN214" s="12"/>
      <c r="AO214" s="31">
        <v>22050000</v>
      </c>
      <c r="AP214" s="12">
        <v>90</v>
      </c>
      <c r="AQ214" s="12">
        <v>1506</v>
      </c>
      <c r="AR214" s="22">
        <v>45868</v>
      </c>
      <c r="AS214" s="12">
        <v>1643</v>
      </c>
      <c r="AT214" s="22">
        <v>45896</v>
      </c>
      <c r="AU214" s="12"/>
      <c r="AV214" s="12"/>
      <c r="AW214" s="12"/>
      <c r="AX214" s="12"/>
      <c r="AY214" s="12"/>
      <c r="AZ214" s="12"/>
      <c r="BA214" s="12"/>
      <c r="BB214" s="12"/>
      <c r="BC214" s="12"/>
      <c r="BD214" s="12"/>
      <c r="BE214" s="12"/>
      <c r="BF214" s="12"/>
      <c r="BG214" s="12"/>
      <c r="BH214" s="12"/>
      <c r="BI214" s="12"/>
      <c r="BJ214" s="12"/>
      <c r="BK214" s="12"/>
      <c r="BL214" s="12"/>
      <c r="BM214" s="12">
        <f>Tabla202376[[#This Row],[DÍAS PRORROGA 1]]+Tabla202376[[#This Row],[DÍAS PRORROGA  2]]+Tabla202376[[#This Row],[DÍAS PRORROGA 3]]++Tabla202376[[#This Row],[DÍAS PRORROGA 4]]</f>
        <v>90</v>
      </c>
      <c r="BN214" s="25">
        <f>IF(Tabla202376[[#This Row],[NUMERO TOTAL DE ADICIONES]]="NO",0,Tabla202376[[#This Row],[VALOR ADICIÓN 1]]+Tabla202376[[#This Row],[VALOR ADICIÓN 2]]+Tabla202376[[#This Row],[VALOR ADICIÓN 3]]+Tabla202376[[#This Row],[VALOR ADICIÓN 4]])</f>
        <v>22050000</v>
      </c>
      <c r="BO214" s="12"/>
      <c r="BP214" s="22">
        <v>45993</v>
      </c>
      <c r="BQ214" s="20">
        <f>Tabla202376[[#This Row],[VALOR INICIAL DEL CONTRATO]]+Tabla202376[[#This Row],[VALOR ADICIÓN 1]]+Tabla202376[[#This Row],[VALOR ADICIÓN 2]]+Tabla202376[[#This Row],[VALOR ADICIÓN 3]]++Tabla202376[[#This Row],[VALOR ADICIÓN 4]]</f>
        <v>66150000</v>
      </c>
      <c r="BR21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4" s="26"/>
      <c r="BT214" s="41" t="s">
        <v>2263</v>
      </c>
      <c r="BU214" s="41" t="s">
        <v>2264</v>
      </c>
      <c r="BV214" s="13" t="s">
        <v>2265</v>
      </c>
      <c r="BW214" s="13" t="s">
        <v>88</v>
      </c>
    </row>
    <row r="215" spans="1:75" ht="27.75" customHeight="1" x14ac:dyDescent="0.2">
      <c r="A215" s="12">
        <v>2025</v>
      </c>
      <c r="B215" s="12" t="s">
        <v>456</v>
      </c>
      <c r="C215" s="13" t="str">
        <f ca="1">IF(Tabla202376[[#This Row],[FECHA DE TERMINACIÓN FINAL]]-TODAY()&gt;=15,"VIGENTE",IF(Tabla202376[[#This Row],[FECHA DE TERMINACIÓN FINAL]]-TODAY()&lt;0,"FINALIZADO",IF(Tabla202376[[#This Row],[FECHA DE TERMINACIÓN FINAL]]-TODAY()&lt;=15,"PROXIMO A VENCER")))</f>
        <v>FINALIZADO</v>
      </c>
      <c r="D215" s="12">
        <v>127845</v>
      </c>
      <c r="E215" s="22">
        <v>45672</v>
      </c>
      <c r="F215" s="40" t="s">
        <v>2266</v>
      </c>
      <c r="G215" s="12" t="s">
        <v>2267</v>
      </c>
      <c r="H215" s="13" t="s">
        <v>2268</v>
      </c>
      <c r="I215" s="61" t="s">
        <v>2269</v>
      </c>
      <c r="J215" s="57">
        <v>80101600</v>
      </c>
      <c r="K215" s="57" t="s">
        <v>2270</v>
      </c>
      <c r="L215" s="57" t="s">
        <v>2271</v>
      </c>
      <c r="M215" s="12">
        <v>1207</v>
      </c>
      <c r="N215" s="22">
        <v>45709</v>
      </c>
      <c r="O215" s="12">
        <v>1260</v>
      </c>
      <c r="P215" s="22">
        <v>45720</v>
      </c>
      <c r="Q215" s="51" t="s">
        <v>175</v>
      </c>
      <c r="R215" s="13" t="s">
        <v>81</v>
      </c>
      <c r="S215" s="41" t="s">
        <v>82</v>
      </c>
      <c r="T215" s="13">
        <v>1</v>
      </c>
      <c r="U215" s="60" t="s">
        <v>2272</v>
      </c>
      <c r="V215" s="12" t="s">
        <v>83</v>
      </c>
      <c r="W215" s="12" t="s">
        <v>464</v>
      </c>
      <c r="X215" s="41" t="s">
        <v>167</v>
      </c>
      <c r="Y215" s="12">
        <v>1032378810</v>
      </c>
      <c r="Z215" s="38" t="s">
        <v>174</v>
      </c>
      <c r="AA215" s="38">
        <v>7180598</v>
      </c>
      <c r="AB215" s="12" t="s">
        <v>87</v>
      </c>
      <c r="AC215" s="22">
        <v>45716</v>
      </c>
      <c r="AD215" s="29">
        <v>37800000</v>
      </c>
      <c r="AE215" s="22">
        <v>45720</v>
      </c>
      <c r="AF215" s="22">
        <v>45903</v>
      </c>
      <c r="AG215" s="12">
        <v>180</v>
      </c>
      <c r="AH215" s="12">
        <v>6</v>
      </c>
      <c r="AI215" s="29">
        <f>Tabla202376[[#This Row],[VALOR INICIAL DEL CONTRATO]] / Tabla202376[[#This Row],[PLAZO DE EJECUCIÓN MESES ]]</f>
        <v>6300000</v>
      </c>
      <c r="AJ215" s="12"/>
      <c r="AK215" s="12"/>
      <c r="AL215" s="12"/>
      <c r="AM215" s="12"/>
      <c r="AN215" s="12"/>
      <c r="AO215" s="31"/>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f>Tabla202376[[#This Row],[DÍAS PRORROGA 1]]+Tabla202376[[#This Row],[DÍAS PRORROGA  2]]+Tabla202376[[#This Row],[DÍAS PRORROGA 3]]++Tabla202376[[#This Row],[DÍAS PRORROGA 4]]</f>
        <v>0</v>
      </c>
      <c r="BN215" s="25">
        <f>IF(Tabla202376[[#This Row],[NUMERO TOTAL DE ADICIONES]]="NO",0,Tabla202376[[#This Row],[VALOR ADICIÓN 1]]+Tabla202376[[#This Row],[VALOR ADICIÓN 2]]+Tabla202376[[#This Row],[VALOR ADICIÓN 3]]+Tabla202376[[#This Row],[VALOR ADICIÓN 4]])</f>
        <v>0</v>
      </c>
      <c r="BO215" s="12"/>
      <c r="BP215" s="22">
        <v>45903</v>
      </c>
      <c r="BQ215" s="20">
        <f>Tabla202376[[#This Row],[VALOR INICIAL DEL CONTRATO]]+Tabla202376[[#This Row],[VALOR ADICIÓN 1]]+Tabla202376[[#This Row],[VALOR ADICIÓN 2]]+Tabla202376[[#This Row],[VALOR ADICIÓN 3]]++Tabla202376[[#This Row],[VALOR ADICIÓN 4]]</f>
        <v>37800000</v>
      </c>
      <c r="BR2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5" s="26"/>
      <c r="BT215" s="12"/>
      <c r="BU215" s="78" t="s">
        <v>2273</v>
      </c>
      <c r="BV215" s="82" t="s">
        <v>2274</v>
      </c>
      <c r="BW215" s="13" t="s">
        <v>88</v>
      </c>
    </row>
    <row r="216" spans="1:75" ht="27.75" customHeight="1" x14ac:dyDescent="0.2">
      <c r="A216" s="12">
        <v>2025</v>
      </c>
      <c r="B216" s="12" t="s">
        <v>456</v>
      </c>
      <c r="C216" s="13" t="str">
        <f ca="1">IF(Tabla202376[[#This Row],[FECHA DE TERMINACIÓN FINAL]]-TODAY()&gt;=15,"VIGENTE",IF(Tabla202376[[#This Row],[FECHA DE TERMINACIÓN FINAL]]-TODAY()&lt;0,"FINALIZADO",IF(Tabla202376[[#This Row],[FECHA DE TERMINACIÓN FINAL]]-TODAY()&lt;=15,"PROXIMO A VENCER")))</f>
        <v>FINALIZADO</v>
      </c>
      <c r="D216" s="12">
        <v>126303</v>
      </c>
      <c r="E216" s="22">
        <v>45656</v>
      </c>
      <c r="F216" s="40" t="s">
        <v>1447</v>
      </c>
      <c r="G216" s="40" t="s">
        <v>2275</v>
      </c>
      <c r="H216" s="41" t="s">
        <v>222</v>
      </c>
      <c r="I216" s="61" t="s">
        <v>1449</v>
      </c>
      <c r="J216" s="57">
        <v>80101600</v>
      </c>
      <c r="K216" s="57" t="s">
        <v>1450</v>
      </c>
      <c r="L216" s="57" t="s">
        <v>2276</v>
      </c>
      <c r="M216" s="12">
        <v>1018</v>
      </c>
      <c r="N216" s="22">
        <v>45684</v>
      </c>
      <c r="O216" s="12">
        <v>1269</v>
      </c>
      <c r="P216" s="22">
        <v>45720</v>
      </c>
      <c r="Q216" s="51" t="s">
        <v>166</v>
      </c>
      <c r="R216" s="13" t="s">
        <v>81</v>
      </c>
      <c r="S216" s="41" t="s">
        <v>98</v>
      </c>
      <c r="T216" s="13">
        <v>1</v>
      </c>
      <c r="U216" s="60" t="s">
        <v>1452</v>
      </c>
      <c r="V216" s="12" t="s">
        <v>83</v>
      </c>
      <c r="W216" s="68" t="s">
        <v>83</v>
      </c>
      <c r="X216" s="41" t="s">
        <v>795</v>
      </c>
      <c r="Y216" s="40">
        <v>39797262</v>
      </c>
      <c r="Z216" s="38" t="s">
        <v>168</v>
      </c>
      <c r="AA216" s="38">
        <v>1018418402</v>
      </c>
      <c r="AB216" s="12" t="s">
        <v>87</v>
      </c>
      <c r="AC216" s="22">
        <v>45716</v>
      </c>
      <c r="AD216" s="29">
        <v>19320000</v>
      </c>
      <c r="AE216" s="22">
        <v>45720</v>
      </c>
      <c r="AF216" s="22">
        <v>45964</v>
      </c>
      <c r="AG216" s="12">
        <v>240</v>
      </c>
      <c r="AH216" s="12">
        <v>8</v>
      </c>
      <c r="AI216" s="29">
        <f>Tabla202376[[#This Row],[VALOR INICIAL DEL CONTRATO]] / Tabla202376[[#This Row],[PLAZO DE EJECUCIÓN MESES ]]</f>
        <v>2415000</v>
      </c>
      <c r="AJ216" s="12"/>
      <c r="AK216" s="12"/>
      <c r="AL216" s="12">
        <v>1</v>
      </c>
      <c r="AM216" s="12">
        <v>1</v>
      </c>
      <c r="AN216" s="12"/>
      <c r="AO216" s="31">
        <v>2415000</v>
      </c>
      <c r="AP216" s="12">
        <v>30</v>
      </c>
      <c r="AQ216" s="12">
        <v>1534</v>
      </c>
      <c r="AR216" s="22">
        <v>45868</v>
      </c>
      <c r="AS216" s="12">
        <v>1622</v>
      </c>
      <c r="AT216" s="22">
        <v>45890</v>
      </c>
      <c r="AU216" s="12"/>
      <c r="AV216" s="12"/>
      <c r="AW216" s="12"/>
      <c r="AX216" s="12"/>
      <c r="AY216" s="12"/>
      <c r="AZ216" s="12"/>
      <c r="BA216" s="12"/>
      <c r="BB216" s="12"/>
      <c r="BC216" s="12"/>
      <c r="BD216" s="12"/>
      <c r="BE216" s="12"/>
      <c r="BF216" s="12"/>
      <c r="BG216" s="12"/>
      <c r="BH216" s="12"/>
      <c r="BI216" s="12"/>
      <c r="BJ216" s="12"/>
      <c r="BK216" s="12"/>
      <c r="BL216" s="12"/>
      <c r="BM216" s="12">
        <f>Tabla202376[[#This Row],[DÍAS PRORROGA 1]]+Tabla202376[[#This Row],[DÍAS PRORROGA  2]]+Tabla202376[[#This Row],[DÍAS PRORROGA 3]]++Tabla202376[[#This Row],[DÍAS PRORROGA 4]]</f>
        <v>30</v>
      </c>
      <c r="BN216" s="25">
        <f>IF(Tabla202376[[#This Row],[NUMERO TOTAL DE ADICIONES]]="NO",0,Tabla202376[[#This Row],[VALOR ADICIÓN 1]]+Tabla202376[[#This Row],[VALOR ADICIÓN 2]]+Tabla202376[[#This Row],[VALOR ADICIÓN 3]]+Tabla202376[[#This Row],[VALOR ADICIÓN 4]])</f>
        <v>2415000</v>
      </c>
      <c r="BO216" s="12"/>
      <c r="BP216" s="22">
        <v>45994</v>
      </c>
      <c r="BQ216" s="20">
        <f>Tabla202376[[#This Row],[VALOR INICIAL DEL CONTRATO]]+Tabla202376[[#This Row],[VALOR ADICIÓN 1]]+Tabla202376[[#This Row],[VALOR ADICIÓN 2]]+Tabla202376[[#This Row],[VALOR ADICIÓN 3]]++Tabla202376[[#This Row],[VALOR ADICIÓN 4]]</f>
        <v>21735000</v>
      </c>
      <c r="BR2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6" s="26"/>
      <c r="BT216" s="13" t="s">
        <v>2277</v>
      </c>
      <c r="BU216" s="13" t="s">
        <v>2278</v>
      </c>
      <c r="BV216" s="13" t="s">
        <v>241</v>
      </c>
      <c r="BW216" s="13" t="s">
        <v>99</v>
      </c>
    </row>
    <row r="217" spans="1:75" ht="27.75" customHeight="1" x14ac:dyDescent="0.2">
      <c r="A217" s="12">
        <v>2025</v>
      </c>
      <c r="B217" s="12" t="s">
        <v>456</v>
      </c>
      <c r="C217" s="13" t="str">
        <f ca="1">IF(Tabla202376[[#This Row],[FECHA DE TERMINACIÓN FINAL]]-TODAY()&gt;=15,"VIGENTE",IF(Tabla202376[[#This Row],[FECHA DE TERMINACIÓN FINAL]]-TODAY()&lt;0,"FINALIZADO",IF(Tabla202376[[#This Row],[FECHA DE TERMINACIÓN FINAL]]-TODAY()&lt;=15,"PROXIMO A VENCER")))</f>
        <v>FINALIZADO</v>
      </c>
      <c r="D217" s="12">
        <v>127688</v>
      </c>
      <c r="E217" s="22">
        <v>45671</v>
      </c>
      <c r="F217" s="40" t="s">
        <v>2279</v>
      </c>
      <c r="G217" s="12" t="s">
        <v>2280</v>
      </c>
      <c r="H217" s="41" t="s">
        <v>2281</v>
      </c>
      <c r="I217" s="61" t="s">
        <v>2282</v>
      </c>
      <c r="J217" s="57">
        <v>80101600</v>
      </c>
      <c r="K217" s="57" t="s">
        <v>2283</v>
      </c>
      <c r="L217" s="57" t="s">
        <v>2284</v>
      </c>
      <c r="M217" s="12">
        <v>1187</v>
      </c>
      <c r="N217" s="22">
        <v>45709</v>
      </c>
      <c r="O217" s="12">
        <v>1235</v>
      </c>
      <c r="P217" s="22">
        <v>45719</v>
      </c>
      <c r="Q217" s="51" t="s">
        <v>80</v>
      </c>
      <c r="R217" s="13" t="s">
        <v>81</v>
      </c>
      <c r="S217" s="41" t="s">
        <v>82</v>
      </c>
      <c r="T217" s="13">
        <v>1</v>
      </c>
      <c r="U217" s="60" t="s">
        <v>2285</v>
      </c>
      <c r="V217" s="12" t="s">
        <v>83</v>
      </c>
      <c r="W217" s="68" t="s">
        <v>464</v>
      </c>
      <c r="X217" s="40" t="s">
        <v>764</v>
      </c>
      <c r="Y217" s="63">
        <v>51620368</v>
      </c>
      <c r="Z217" s="38" t="s">
        <v>208</v>
      </c>
      <c r="AA217" s="38">
        <v>29180253</v>
      </c>
      <c r="AB217" s="12" t="s">
        <v>87</v>
      </c>
      <c r="AC217" s="22">
        <v>45716</v>
      </c>
      <c r="AD217" s="29">
        <v>44100000</v>
      </c>
      <c r="AE217" s="22">
        <v>45720</v>
      </c>
      <c r="AF217" s="22">
        <v>45903</v>
      </c>
      <c r="AG217" s="12">
        <v>180</v>
      </c>
      <c r="AH217" s="12">
        <v>6</v>
      </c>
      <c r="AI217" s="29">
        <f>Tabla202376[[#This Row],[VALOR INICIAL DEL CONTRATO]] / Tabla202376[[#This Row],[PLAZO DE EJECUCIÓN MESES ]]</f>
        <v>7350000</v>
      </c>
      <c r="AJ217" s="12"/>
      <c r="AK217" s="12"/>
      <c r="AL217" s="12">
        <v>1</v>
      </c>
      <c r="AM217" s="12">
        <v>1</v>
      </c>
      <c r="AN217" s="12"/>
      <c r="AO217" s="31">
        <v>22050000</v>
      </c>
      <c r="AP217" s="12">
        <v>90</v>
      </c>
      <c r="AQ217" s="12">
        <v>1511</v>
      </c>
      <c r="AR217" s="22">
        <v>45868</v>
      </c>
      <c r="AS217" s="12">
        <v>1646</v>
      </c>
      <c r="AT217" s="22">
        <v>45897</v>
      </c>
      <c r="AU217" s="12"/>
      <c r="AV217" s="12"/>
      <c r="AW217" s="12"/>
      <c r="AX217" s="12"/>
      <c r="AY217" s="12"/>
      <c r="AZ217" s="12"/>
      <c r="BA217" s="12"/>
      <c r="BB217" s="12"/>
      <c r="BC217" s="12"/>
      <c r="BD217" s="12"/>
      <c r="BE217" s="12"/>
      <c r="BF217" s="12"/>
      <c r="BG217" s="12"/>
      <c r="BH217" s="12"/>
      <c r="BI217" s="12"/>
      <c r="BJ217" s="12"/>
      <c r="BK217" s="12"/>
      <c r="BL217" s="12"/>
      <c r="BM217" s="12">
        <f>Tabla202376[[#This Row],[DÍAS PRORROGA 1]]+Tabla202376[[#This Row],[DÍAS PRORROGA  2]]+Tabla202376[[#This Row],[DÍAS PRORROGA 3]]++Tabla202376[[#This Row],[DÍAS PRORROGA 4]]</f>
        <v>90</v>
      </c>
      <c r="BN217" s="25">
        <f>IF(Tabla202376[[#This Row],[NUMERO TOTAL DE ADICIONES]]="NO",0,Tabla202376[[#This Row],[VALOR ADICIÓN 1]]+Tabla202376[[#This Row],[VALOR ADICIÓN 2]]+Tabla202376[[#This Row],[VALOR ADICIÓN 3]]+Tabla202376[[#This Row],[VALOR ADICIÓN 4]])</f>
        <v>22050000</v>
      </c>
      <c r="BO217" s="12"/>
      <c r="BP217" s="22">
        <v>45994</v>
      </c>
      <c r="BQ217" s="20">
        <f>Tabla202376[[#This Row],[VALOR INICIAL DEL CONTRATO]]+Tabla202376[[#This Row],[VALOR ADICIÓN 1]]+Tabla202376[[#This Row],[VALOR ADICIÓN 2]]+Tabla202376[[#This Row],[VALOR ADICIÓN 3]]++Tabla202376[[#This Row],[VALOR ADICIÓN 4]]</f>
        <v>66150000</v>
      </c>
      <c r="BR2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7" s="26"/>
      <c r="BT217" s="13" t="s">
        <v>2286</v>
      </c>
      <c r="BU217" s="13" t="s">
        <v>2287</v>
      </c>
      <c r="BV217" s="13" t="s">
        <v>2288</v>
      </c>
      <c r="BW217" s="13" t="s">
        <v>88</v>
      </c>
    </row>
    <row r="218" spans="1:75" ht="27.75" customHeight="1" x14ac:dyDescent="0.2">
      <c r="A218" s="12">
        <v>2025</v>
      </c>
      <c r="B218" s="12" t="s">
        <v>456</v>
      </c>
      <c r="C218" s="13" t="str">
        <f ca="1">IF(Tabla202376[[#This Row],[FECHA DE TERMINACIÓN FINAL]]-TODAY()&gt;=15,"VIGENTE",IF(Tabla202376[[#This Row],[FECHA DE TERMINACIÓN FINAL]]-TODAY()&lt;0,"FINALIZADO",IF(Tabla202376[[#This Row],[FECHA DE TERMINACIÓN FINAL]]-TODAY()&lt;=15,"PROXIMO A VENCER")))</f>
        <v>FINALIZADO</v>
      </c>
      <c r="D218" s="12">
        <v>127546</v>
      </c>
      <c r="E218" s="22">
        <v>45670</v>
      </c>
      <c r="F218" s="40" t="s">
        <v>2289</v>
      </c>
      <c r="G218" s="12" t="s">
        <v>2290</v>
      </c>
      <c r="H218" s="41" t="s">
        <v>174</v>
      </c>
      <c r="I218" s="61" t="s">
        <v>2291</v>
      </c>
      <c r="J218" s="57">
        <v>80101600</v>
      </c>
      <c r="K218" s="57" t="s">
        <v>2292</v>
      </c>
      <c r="L218" s="57" t="s">
        <v>2293</v>
      </c>
      <c r="M218" s="12">
        <v>1108</v>
      </c>
      <c r="N218" s="22">
        <v>45694</v>
      </c>
      <c r="O218" s="12">
        <v>1262</v>
      </c>
      <c r="P218" s="22">
        <v>45720</v>
      </c>
      <c r="Q218" s="51" t="s">
        <v>212</v>
      </c>
      <c r="R218" s="13" t="s">
        <v>81</v>
      </c>
      <c r="S218" s="41" t="s">
        <v>82</v>
      </c>
      <c r="T218" s="13">
        <v>1</v>
      </c>
      <c r="U218" s="60" t="s">
        <v>2294</v>
      </c>
      <c r="V218" s="12" t="s">
        <v>83</v>
      </c>
      <c r="W218" s="68" t="s">
        <v>83</v>
      </c>
      <c r="X218" s="41" t="s">
        <v>167</v>
      </c>
      <c r="Y218" s="40">
        <v>7180598</v>
      </c>
      <c r="Z218" s="38" t="s">
        <v>126</v>
      </c>
      <c r="AA218" s="38">
        <v>79486884</v>
      </c>
      <c r="AB218" s="12" t="s">
        <v>87</v>
      </c>
      <c r="AC218" s="22">
        <v>45716</v>
      </c>
      <c r="AD218" s="29">
        <v>44100000</v>
      </c>
      <c r="AE218" s="22">
        <v>45720</v>
      </c>
      <c r="AF218" s="22">
        <v>45903</v>
      </c>
      <c r="AG218" s="12">
        <v>180</v>
      </c>
      <c r="AH218" s="12">
        <v>6</v>
      </c>
      <c r="AI218" s="29">
        <f>Tabla202376[[#This Row],[VALOR INICIAL DEL CONTRATO]] / Tabla202376[[#This Row],[PLAZO DE EJECUCIÓN MESES ]]</f>
        <v>7350000</v>
      </c>
      <c r="AJ218" s="12"/>
      <c r="AK218" s="12"/>
      <c r="AL218" s="12">
        <v>1</v>
      </c>
      <c r="AM218" s="12">
        <v>1</v>
      </c>
      <c r="AN218" s="12"/>
      <c r="AO218" s="31">
        <v>22050000</v>
      </c>
      <c r="AP218" s="12">
        <v>90</v>
      </c>
      <c r="AQ218" s="12">
        <v>1466</v>
      </c>
      <c r="AR218" s="22">
        <v>45868</v>
      </c>
      <c r="AS218" s="12">
        <v>1542</v>
      </c>
      <c r="AT218" s="22">
        <v>45880</v>
      </c>
      <c r="AU218" s="12"/>
      <c r="AV218" s="12"/>
      <c r="AW218" s="12"/>
      <c r="AX218" s="12"/>
      <c r="AY218" s="12"/>
      <c r="AZ218" s="12"/>
      <c r="BA218" s="12"/>
      <c r="BB218" s="12"/>
      <c r="BC218" s="12"/>
      <c r="BD218" s="12"/>
      <c r="BE218" s="12"/>
      <c r="BF218" s="12"/>
      <c r="BG218" s="12"/>
      <c r="BH218" s="12"/>
      <c r="BI218" s="12"/>
      <c r="BJ218" s="12"/>
      <c r="BK218" s="12"/>
      <c r="BL218" s="12"/>
      <c r="BM218" s="12">
        <f>Tabla202376[[#This Row],[DÍAS PRORROGA 1]]+Tabla202376[[#This Row],[DÍAS PRORROGA  2]]+Tabla202376[[#This Row],[DÍAS PRORROGA 3]]++Tabla202376[[#This Row],[DÍAS PRORROGA 4]]</f>
        <v>90</v>
      </c>
      <c r="BN218" s="25">
        <f>IF(Tabla202376[[#This Row],[NUMERO TOTAL DE ADICIONES]]="NO",0,Tabla202376[[#This Row],[VALOR ADICIÓN 1]]+Tabla202376[[#This Row],[VALOR ADICIÓN 2]]+Tabla202376[[#This Row],[VALOR ADICIÓN 3]]+Tabla202376[[#This Row],[VALOR ADICIÓN 4]])</f>
        <v>22050000</v>
      </c>
      <c r="BO218" s="12"/>
      <c r="BP218" s="22">
        <v>45994</v>
      </c>
      <c r="BQ218" s="20">
        <f>Tabla202376[[#This Row],[VALOR INICIAL DEL CONTRATO]]+Tabla202376[[#This Row],[VALOR ADICIÓN 1]]+Tabla202376[[#This Row],[VALOR ADICIÓN 2]]+Tabla202376[[#This Row],[VALOR ADICIÓN 3]]++Tabla202376[[#This Row],[VALOR ADICIÓN 4]]</f>
        <v>66150000</v>
      </c>
      <c r="BR2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8" s="26"/>
      <c r="BT218" s="13" t="s">
        <v>2295</v>
      </c>
      <c r="BU218" s="13" t="s">
        <v>2296</v>
      </c>
      <c r="BV218" s="13" t="s">
        <v>2297</v>
      </c>
      <c r="BW218" s="13" t="s">
        <v>88</v>
      </c>
    </row>
    <row r="219" spans="1:75" ht="27.75" customHeight="1" x14ac:dyDescent="0.2">
      <c r="A219" s="12">
        <v>2025</v>
      </c>
      <c r="B219" s="12" t="s">
        <v>456</v>
      </c>
      <c r="C219" s="13" t="str">
        <f ca="1">IF(Tabla202376[[#This Row],[FECHA DE TERMINACIÓN FINAL]]-TODAY()&gt;=15,"VIGENTE",IF(Tabla202376[[#This Row],[FECHA DE TERMINACIÓN FINAL]]-TODAY()&lt;0,"FINALIZADO",IF(Tabla202376[[#This Row],[FECHA DE TERMINACIÓN FINAL]]-TODAY()&lt;=15,"PROXIMO A VENCER")))</f>
        <v>FINALIZADO</v>
      </c>
      <c r="D219" s="12">
        <v>127562</v>
      </c>
      <c r="E219" s="22">
        <v>45670</v>
      </c>
      <c r="F219" s="40" t="s">
        <v>2298</v>
      </c>
      <c r="G219" s="12" t="s">
        <v>2299</v>
      </c>
      <c r="H219" s="41" t="s">
        <v>364</v>
      </c>
      <c r="I219" s="61" t="s">
        <v>2300</v>
      </c>
      <c r="J219" s="57">
        <v>80101600</v>
      </c>
      <c r="K219" s="57" t="s">
        <v>2301</v>
      </c>
      <c r="L219" s="57" t="s">
        <v>2302</v>
      </c>
      <c r="M219" s="12">
        <v>1193</v>
      </c>
      <c r="N219" s="22">
        <v>45709</v>
      </c>
      <c r="O219" s="12">
        <v>1317</v>
      </c>
      <c r="P219" s="22">
        <v>45729</v>
      </c>
      <c r="Q219" s="51" t="s">
        <v>365</v>
      </c>
      <c r="R219" s="13" t="s">
        <v>81</v>
      </c>
      <c r="S219" s="41" t="s">
        <v>82</v>
      </c>
      <c r="T219" s="13">
        <v>1</v>
      </c>
      <c r="U219" s="60" t="s">
        <v>2303</v>
      </c>
      <c r="V219" s="12" t="s">
        <v>83</v>
      </c>
      <c r="W219" s="68" t="s">
        <v>83</v>
      </c>
      <c r="X219" s="12" t="s">
        <v>256</v>
      </c>
      <c r="Y219" s="12">
        <v>1010193626</v>
      </c>
      <c r="Z219" s="38" t="s">
        <v>366</v>
      </c>
      <c r="AA219" s="38">
        <v>52432694</v>
      </c>
      <c r="AB219" s="12" t="s">
        <v>87</v>
      </c>
      <c r="AC219" s="22">
        <v>45716</v>
      </c>
      <c r="AD219" s="29">
        <v>42210000</v>
      </c>
      <c r="AE219" s="22">
        <v>45730</v>
      </c>
      <c r="AF219" s="22">
        <v>45913</v>
      </c>
      <c r="AG219" s="12">
        <v>180</v>
      </c>
      <c r="AH219" s="12">
        <v>6</v>
      </c>
      <c r="AI219" s="29">
        <f>Tabla202376[[#This Row],[VALOR INICIAL DEL CONTRATO]] / Tabla202376[[#This Row],[PLAZO DE EJECUCIÓN MESES ]]</f>
        <v>7035000</v>
      </c>
      <c r="AJ219" s="12"/>
      <c r="AK219" s="12"/>
      <c r="AL219" s="12">
        <v>1</v>
      </c>
      <c r="AM219" s="12">
        <v>1</v>
      </c>
      <c r="AN219" s="12"/>
      <c r="AO219" s="31">
        <v>21105000</v>
      </c>
      <c r="AP219" s="12">
        <v>90</v>
      </c>
      <c r="AQ219" s="12">
        <v>1480</v>
      </c>
      <c r="AR219" s="22">
        <v>45868</v>
      </c>
      <c r="AS219" s="12">
        <v>1551</v>
      </c>
      <c r="AT219" s="22">
        <v>45881</v>
      </c>
      <c r="AU219" s="12"/>
      <c r="AV219" s="12"/>
      <c r="AW219" s="12"/>
      <c r="AX219" s="12"/>
      <c r="AY219" s="12"/>
      <c r="AZ219" s="12"/>
      <c r="BA219" s="12"/>
      <c r="BB219" s="12"/>
      <c r="BC219" s="12"/>
      <c r="BD219" s="12"/>
      <c r="BE219" s="12"/>
      <c r="BF219" s="12"/>
      <c r="BG219" s="12"/>
      <c r="BH219" s="12"/>
      <c r="BI219" s="12"/>
      <c r="BJ219" s="12"/>
      <c r="BK219" s="12"/>
      <c r="BL219" s="12"/>
      <c r="BM219" s="12">
        <f>Tabla202376[[#This Row],[DÍAS PRORROGA 1]]+Tabla202376[[#This Row],[DÍAS PRORROGA  2]]+Tabla202376[[#This Row],[DÍAS PRORROGA 3]]++Tabla202376[[#This Row],[DÍAS PRORROGA 4]]</f>
        <v>90</v>
      </c>
      <c r="BN219" s="25">
        <f>IF(Tabla202376[[#This Row],[NUMERO TOTAL DE ADICIONES]]="NO",0,Tabla202376[[#This Row],[VALOR ADICIÓN 1]]+Tabla202376[[#This Row],[VALOR ADICIÓN 2]]+Tabla202376[[#This Row],[VALOR ADICIÓN 3]]+Tabla202376[[#This Row],[VALOR ADICIÓN 4]])</f>
        <v>21105000</v>
      </c>
      <c r="BO219" s="12"/>
      <c r="BP219" s="22">
        <v>46004</v>
      </c>
      <c r="BQ219" s="20">
        <f>Tabla202376[[#This Row],[VALOR INICIAL DEL CONTRATO]]+Tabla202376[[#This Row],[VALOR ADICIÓN 1]]+Tabla202376[[#This Row],[VALOR ADICIÓN 2]]+Tabla202376[[#This Row],[VALOR ADICIÓN 3]]++Tabla202376[[#This Row],[VALOR ADICIÓN 4]]</f>
        <v>63315000</v>
      </c>
      <c r="BR2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19" s="26"/>
      <c r="BT219" s="13" t="s">
        <v>2304</v>
      </c>
      <c r="BU219" s="13" t="s">
        <v>2305</v>
      </c>
      <c r="BV219" s="13" t="s">
        <v>2306</v>
      </c>
      <c r="BW219" s="13" t="s">
        <v>88</v>
      </c>
    </row>
    <row r="220" spans="1:75" ht="27.75" customHeight="1" x14ac:dyDescent="0.2">
      <c r="A220" s="12">
        <v>2025</v>
      </c>
      <c r="B220" s="12" t="s">
        <v>456</v>
      </c>
      <c r="C220" s="13" t="str">
        <f ca="1">IF(Tabla202376[[#This Row],[FECHA DE TERMINACIÓN FINAL]]-TODAY()&gt;=15,"VIGENTE",IF(Tabla202376[[#This Row],[FECHA DE TERMINACIÓN FINAL]]-TODAY()&lt;0,"FINALIZADO",IF(Tabla202376[[#This Row],[FECHA DE TERMINACIÓN FINAL]]-TODAY()&lt;=15,"PROXIMO A VENCER")))</f>
        <v>FINALIZADO</v>
      </c>
      <c r="D220" s="12">
        <v>126251</v>
      </c>
      <c r="E220" s="22">
        <v>45655</v>
      </c>
      <c r="F220" s="40" t="s">
        <v>2307</v>
      </c>
      <c r="G220" s="12" t="s">
        <v>2308</v>
      </c>
      <c r="H220" s="13" t="s">
        <v>211</v>
      </c>
      <c r="I220" s="61" t="s">
        <v>2309</v>
      </c>
      <c r="J220" s="57">
        <v>80101600</v>
      </c>
      <c r="K220" s="57" t="s">
        <v>2310</v>
      </c>
      <c r="L220" s="57" t="s">
        <v>2311</v>
      </c>
      <c r="M220" s="12">
        <v>1234</v>
      </c>
      <c r="N220" s="22">
        <v>45712</v>
      </c>
      <c r="O220" s="12">
        <v>1264</v>
      </c>
      <c r="P220" s="22">
        <v>45720</v>
      </c>
      <c r="Q220" s="51" t="s">
        <v>212</v>
      </c>
      <c r="R220" s="13" t="s">
        <v>81</v>
      </c>
      <c r="S220" s="41" t="s">
        <v>98</v>
      </c>
      <c r="T220" s="13">
        <v>1</v>
      </c>
      <c r="U220" s="60" t="s">
        <v>2312</v>
      </c>
      <c r="V220" s="12" t="s">
        <v>83</v>
      </c>
      <c r="W220" s="68" t="s">
        <v>83</v>
      </c>
      <c r="X220" s="41" t="s">
        <v>795</v>
      </c>
      <c r="Y220" s="12">
        <v>1022977504</v>
      </c>
      <c r="Z220" s="13" t="s">
        <v>452</v>
      </c>
      <c r="AA220" s="12">
        <v>19421336</v>
      </c>
      <c r="AB220" s="12" t="s">
        <v>87</v>
      </c>
      <c r="AC220" s="22">
        <v>45716</v>
      </c>
      <c r="AD220" s="29">
        <v>21300000</v>
      </c>
      <c r="AE220" s="22">
        <v>45720</v>
      </c>
      <c r="AF220" s="22">
        <v>45903</v>
      </c>
      <c r="AG220" s="12">
        <v>180</v>
      </c>
      <c r="AH220" s="12">
        <v>6</v>
      </c>
      <c r="AI220" s="29">
        <f>Tabla202376[[#This Row],[VALOR INICIAL DEL CONTRATO]] / Tabla202376[[#This Row],[PLAZO DE EJECUCIÓN MESES ]]</f>
        <v>3550000</v>
      </c>
      <c r="AJ220" s="12"/>
      <c r="AK220" s="12"/>
      <c r="AL220" s="12">
        <v>1</v>
      </c>
      <c r="AM220" s="12">
        <v>1</v>
      </c>
      <c r="AN220" s="12"/>
      <c r="AO220" s="31">
        <v>10650000</v>
      </c>
      <c r="AP220" s="12">
        <v>90</v>
      </c>
      <c r="AQ220" s="12">
        <v>1592</v>
      </c>
      <c r="AR220" s="22">
        <v>45896</v>
      </c>
      <c r="AS220" s="68">
        <v>1649</v>
      </c>
      <c r="AT220" s="94">
        <v>45901</v>
      </c>
      <c r="AU220" s="12"/>
      <c r="AV220" s="12"/>
      <c r="AW220" s="12"/>
      <c r="AX220" s="12"/>
      <c r="AY220" s="12"/>
      <c r="AZ220" s="12"/>
      <c r="BA220" s="12"/>
      <c r="BB220" s="12"/>
      <c r="BC220" s="12"/>
      <c r="BD220" s="12"/>
      <c r="BE220" s="12"/>
      <c r="BF220" s="12"/>
      <c r="BG220" s="12"/>
      <c r="BH220" s="12"/>
      <c r="BI220" s="12"/>
      <c r="BJ220" s="12"/>
      <c r="BK220" s="12"/>
      <c r="BL220" s="12"/>
      <c r="BM220" s="12">
        <f>Tabla202376[[#This Row],[DÍAS PRORROGA 1]]+Tabla202376[[#This Row],[DÍAS PRORROGA  2]]+Tabla202376[[#This Row],[DÍAS PRORROGA 3]]++Tabla202376[[#This Row],[DÍAS PRORROGA 4]]</f>
        <v>90</v>
      </c>
      <c r="BN220" s="25">
        <f>IF(Tabla202376[[#This Row],[NUMERO TOTAL DE ADICIONES]]="NO",0,Tabla202376[[#This Row],[VALOR ADICIÓN 1]]+Tabla202376[[#This Row],[VALOR ADICIÓN 2]]+Tabla202376[[#This Row],[VALOR ADICIÓN 3]]+Tabla202376[[#This Row],[VALOR ADICIÓN 4]])</f>
        <v>10650000</v>
      </c>
      <c r="BO220" s="12"/>
      <c r="BP220" s="22">
        <v>45994</v>
      </c>
      <c r="BQ220" s="20">
        <f>Tabla202376[[#This Row],[VALOR INICIAL DEL CONTRATO]]+Tabla202376[[#This Row],[VALOR ADICIÓN 1]]+Tabla202376[[#This Row],[VALOR ADICIÓN 2]]+Tabla202376[[#This Row],[VALOR ADICIÓN 3]]++Tabla202376[[#This Row],[VALOR ADICIÓN 4]]</f>
        <v>31950000</v>
      </c>
      <c r="BR22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0" s="26"/>
      <c r="BT220" s="13" t="s">
        <v>2313</v>
      </c>
      <c r="BU220" s="13" t="s">
        <v>2314</v>
      </c>
      <c r="BV220" s="13" t="s">
        <v>1885</v>
      </c>
      <c r="BW220" s="13" t="s">
        <v>148</v>
      </c>
    </row>
    <row r="221" spans="1:75" ht="27.75" customHeight="1" x14ac:dyDescent="0.2">
      <c r="A221" s="12">
        <v>2025</v>
      </c>
      <c r="B221" s="12" t="s">
        <v>456</v>
      </c>
      <c r="C221" s="13" t="str">
        <f ca="1">IF(Tabla202376[[#This Row],[FECHA DE TERMINACIÓN FINAL]]-TODAY()&gt;=15,"VIGENTE",IF(Tabla202376[[#This Row],[FECHA DE TERMINACIÓN FINAL]]-TODAY()&lt;0,"FINALIZADO",IF(Tabla202376[[#This Row],[FECHA DE TERMINACIÓN FINAL]]-TODAY()&lt;=15,"PROXIMO A VENCER")))</f>
        <v>FINALIZADO</v>
      </c>
      <c r="D221" s="12">
        <v>127550</v>
      </c>
      <c r="E221" s="22">
        <v>45670</v>
      </c>
      <c r="F221" s="40" t="s">
        <v>2099</v>
      </c>
      <c r="G221" s="12" t="s">
        <v>2315</v>
      </c>
      <c r="H221" s="13" t="s">
        <v>2316</v>
      </c>
      <c r="I221" s="71" t="s">
        <v>2102</v>
      </c>
      <c r="J221" s="57">
        <v>80101600</v>
      </c>
      <c r="K221" s="57" t="s">
        <v>2103</v>
      </c>
      <c r="L221" s="57" t="s">
        <v>2317</v>
      </c>
      <c r="M221" s="12">
        <v>1149</v>
      </c>
      <c r="N221" s="22">
        <v>45699</v>
      </c>
      <c r="O221" s="12">
        <v>1234</v>
      </c>
      <c r="P221" s="22">
        <v>45719</v>
      </c>
      <c r="Q221" s="51" t="s">
        <v>119</v>
      </c>
      <c r="R221" s="13" t="s">
        <v>81</v>
      </c>
      <c r="S221" s="41" t="s">
        <v>82</v>
      </c>
      <c r="T221" s="13">
        <v>1</v>
      </c>
      <c r="U221" s="60" t="s">
        <v>2318</v>
      </c>
      <c r="V221" s="12" t="s">
        <v>83</v>
      </c>
      <c r="W221" s="12" t="s">
        <v>83</v>
      </c>
      <c r="X221" s="12" t="s">
        <v>403</v>
      </c>
      <c r="Y221" s="25">
        <v>1032381512</v>
      </c>
      <c r="Z221" s="38" t="s">
        <v>1629</v>
      </c>
      <c r="AA221" s="38">
        <v>1015426783</v>
      </c>
      <c r="AB221" s="12" t="s">
        <v>87</v>
      </c>
      <c r="AC221" s="22">
        <v>45716</v>
      </c>
      <c r="AD221" s="29">
        <v>30240000</v>
      </c>
      <c r="AE221" s="22">
        <v>45720</v>
      </c>
      <c r="AF221" s="22">
        <v>45903</v>
      </c>
      <c r="AG221" s="12">
        <v>180</v>
      </c>
      <c r="AH221" s="12">
        <v>6</v>
      </c>
      <c r="AI221" s="29">
        <f>Tabla202376[[#This Row],[VALOR INICIAL DEL CONTRATO]] / Tabla202376[[#This Row],[PLAZO DE EJECUCIÓN MESES ]]</f>
        <v>5040000</v>
      </c>
      <c r="AJ221" s="12"/>
      <c r="AK221" s="12"/>
      <c r="AL221" s="12">
        <v>1</v>
      </c>
      <c r="AM221" s="12">
        <v>1</v>
      </c>
      <c r="AN221" s="12"/>
      <c r="AO221" s="31">
        <v>15120000</v>
      </c>
      <c r="AP221" s="12">
        <v>90</v>
      </c>
      <c r="AQ221" s="12">
        <v>1638</v>
      </c>
      <c r="AR221" s="22">
        <v>45901</v>
      </c>
      <c r="AS221" s="68">
        <v>1661</v>
      </c>
      <c r="AT221" s="94">
        <v>45903</v>
      </c>
      <c r="AU221" s="12"/>
      <c r="AV221" s="12"/>
      <c r="AW221" s="12"/>
      <c r="AX221" s="12"/>
      <c r="AY221" s="12"/>
      <c r="AZ221" s="12"/>
      <c r="BA221" s="12"/>
      <c r="BB221" s="12"/>
      <c r="BC221" s="12"/>
      <c r="BD221" s="12"/>
      <c r="BE221" s="12"/>
      <c r="BF221" s="12"/>
      <c r="BG221" s="12"/>
      <c r="BH221" s="12"/>
      <c r="BI221" s="12"/>
      <c r="BJ221" s="12"/>
      <c r="BK221" s="12"/>
      <c r="BL221" s="12"/>
      <c r="BM221" s="12">
        <f>Tabla202376[[#This Row],[DÍAS PRORROGA 1]]+Tabla202376[[#This Row],[DÍAS PRORROGA  2]]+Tabla202376[[#This Row],[DÍAS PRORROGA 3]]++Tabla202376[[#This Row],[DÍAS PRORROGA 4]]</f>
        <v>90</v>
      </c>
      <c r="BN221" s="25">
        <f>IF(Tabla202376[[#This Row],[NUMERO TOTAL DE ADICIONES]]="NO",0,Tabla202376[[#This Row],[VALOR ADICIÓN 1]]+Tabla202376[[#This Row],[VALOR ADICIÓN 2]]+Tabla202376[[#This Row],[VALOR ADICIÓN 3]]+Tabla202376[[#This Row],[VALOR ADICIÓN 4]])</f>
        <v>15120000</v>
      </c>
      <c r="BO221" s="12"/>
      <c r="BP221" s="22">
        <v>45994</v>
      </c>
      <c r="BQ221" s="20">
        <f>Tabla202376[[#This Row],[VALOR INICIAL DEL CONTRATO]]+Tabla202376[[#This Row],[VALOR ADICIÓN 1]]+Tabla202376[[#This Row],[VALOR ADICIÓN 2]]+Tabla202376[[#This Row],[VALOR ADICIÓN 3]]++Tabla202376[[#This Row],[VALOR ADICIÓN 4]]</f>
        <v>45360000</v>
      </c>
      <c r="BR22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1" s="26"/>
      <c r="BT221" s="41" t="s">
        <v>2319</v>
      </c>
      <c r="BU221" s="41" t="s">
        <v>2107</v>
      </c>
      <c r="BV221" s="41" t="s">
        <v>2108</v>
      </c>
      <c r="BW221" s="13" t="s">
        <v>122</v>
      </c>
    </row>
    <row r="222" spans="1:75" ht="27.75" customHeight="1" x14ac:dyDescent="0.2">
      <c r="A222" s="12">
        <v>2025</v>
      </c>
      <c r="B222" s="12" t="s">
        <v>456</v>
      </c>
      <c r="C222" s="13" t="str">
        <f ca="1">IF(Tabla202376[[#This Row],[FECHA DE TERMINACIÓN FINAL]]-TODAY()&gt;=15,"VIGENTE",IF(Tabla202376[[#This Row],[FECHA DE TERMINACIÓN FINAL]]-TODAY()&lt;0,"FINALIZADO",IF(Tabla202376[[#This Row],[FECHA DE TERMINACIÓN FINAL]]-TODAY()&lt;=15,"PROXIMO A VENCER")))</f>
        <v>FINALIZADO</v>
      </c>
      <c r="D222" s="12">
        <v>124965</v>
      </c>
      <c r="E222" s="22">
        <v>45645</v>
      </c>
      <c r="F222" s="40" t="s">
        <v>1421</v>
      </c>
      <c r="G222" s="40" t="s">
        <v>2320</v>
      </c>
      <c r="H222" s="13" t="s">
        <v>276</v>
      </c>
      <c r="I222" s="71" t="s">
        <v>1424</v>
      </c>
      <c r="J222" s="57">
        <v>80101600</v>
      </c>
      <c r="K222" s="57" t="s">
        <v>1425</v>
      </c>
      <c r="L222" s="57" t="s">
        <v>2321</v>
      </c>
      <c r="M222" s="12">
        <v>1118</v>
      </c>
      <c r="N222" s="22">
        <v>45698</v>
      </c>
      <c r="O222" s="12">
        <v>1288</v>
      </c>
      <c r="P222" s="22">
        <v>45720</v>
      </c>
      <c r="Q222" s="51" t="s">
        <v>201</v>
      </c>
      <c r="R222" s="13" t="s">
        <v>81</v>
      </c>
      <c r="S222" s="41" t="s">
        <v>82</v>
      </c>
      <c r="T222" s="13">
        <v>1</v>
      </c>
      <c r="U222" s="60" t="s">
        <v>1427</v>
      </c>
      <c r="V222" s="12" t="s">
        <v>83</v>
      </c>
      <c r="W222" s="12" t="s">
        <v>83</v>
      </c>
      <c r="X222" s="12" t="s">
        <v>256</v>
      </c>
      <c r="Y222" s="12">
        <v>1030641865</v>
      </c>
      <c r="Z222" s="38" t="s">
        <v>278</v>
      </c>
      <c r="AA222" s="38">
        <v>1052409028</v>
      </c>
      <c r="AB222" s="12" t="s">
        <v>87</v>
      </c>
      <c r="AC222" s="22">
        <v>45716</v>
      </c>
      <c r="AD222" s="29">
        <v>43800000</v>
      </c>
      <c r="AE222" s="22">
        <v>45720</v>
      </c>
      <c r="AF222" s="22">
        <v>45903</v>
      </c>
      <c r="AG222" s="12">
        <v>180</v>
      </c>
      <c r="AH222" s="12">
        <v>6</v>
      </c>
      <c r="AI222" s="29">
        <f>Tabla202376[[#This Row],[VALOR INICIAL DEL CONTRATO]] / Tabla202376[[#This Row],[PLAZO DE EJECUCIÓN MESES ]]</f>
        <v>7300000</v>
      </c>
      <c r="AJ222" s="12"/>
      <c r="AK222" s="12"/>
      <c r="AL222" s="12">
        <v>1</v>
      </c>
      <c r="AM222" s="12">
        <v>1</v>
      </c>
      <c r="AN222" s="12"/>
      <c r="AO222" s="31">
        <v>21900000</v>
      </c>
      <c r="AP222" s="12">
        <v>90</v>
      </c>
      <c r="AQ222" s="12">
        <v>1517</v>
      </c>
      <c r="AR222" s="22">
        <v>45868</v>
      </c>
      <c r="AS222" s="12">
        <v>1624</v>
      </c>
      <c r="AT222" s="22">
        <v>45890</v>
      </c>
      <c r="AU222" s="12"/>
      <c r="AV222" s="12"/>
      <c r="AW222" s="12"/>
      <c r="AX222" s="12"/>
      <c r="AY222" s="12"/>
      <c r="AZ222" s="12"/>
      <c r="BA222" s="12"/>
      <c r="BB222" s="12"/>
      <c r="BC222" s="12"/>
      <c r="BD222" s="12"/>
      <c r="BE222" s="12"/>
      <c r="BF222" s="12"/>
      <c r="BG222" s="12"/>
      <c r="BH222" s="12"/>
      <c r="BI222" s="12"/>
      <c r="BJ222" s="12"/>
      <c r="BK222" s="12"/>
      <c r="BL222" s="12"/>
      <c r="BM222" s="12">
        <f>Tabla202376[[#This Row],[DÍAS PRORROGA 1]]+Tabla202376[[#This Row],[DÍAS PRORROGA  2]]+Tabla202376[[#This Row],[DÍAS PRORROGA 3]]++Tabla202376[[#This Row],[DÍAS PRORROGA 4]]</f>
        <v>90</v>
      </c>
      <c r="BN222" s="25">
        <f>IF(Tabla202376[[#This Row],[NUMERO TOTAL DE ADICIONES]]="NO",0,Tabla202376[[#This Row],[VALOR ADICIÓN 1]]+Tabla202376[[#This Row],[VALOR ADICIÓN 2]]+Tabla202376[[#This Row],[VALOR ADICIÓN 3]]+Tabla202376[[#This Row],[VALOR ADICIÓN 4]])</f>
        <v>21900000</v>
      </c>
      <c r="BO222" s="12"/>
      <c r="BP222" s="22">
        <v>45994</v>
      </c>
      <c r="BQ222" s="20">
        <f>Tabla202376[[#This Row],[VALOR INICIAL DEL CONTRATO]]+Tabla202376[[#This Row],[VALOR ADICIÓN 1]]+Tabla202376[[#This Row],[VALOR ADICIÓN 2]]+Tabla202376[[#This Row],[VALOR ADICIÓN 3]]++Tabla202376[[#This Row],[VALOR ADICIÓN 4]]</f>
        <v>65700000</v>
      </c>
      <c r="BR22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2" s="26"/>
      <c r="BT222" s="41" t="s">
        <v>2322</v>
      </c>
      <c r="BU222" s="41" t="s">
        <v>1430</v>
      </c>
      <c r="BV222" s="41" t="s">
        <v>1431</v>
      </c>
      <c r="BW222" s="41" t="s">
        <v>99</v>
      </c>
    </row>
    <row r="223" spans="1:75" ht="27.75" customHeight="1" x14ac:dyDescent="0.2">
      <c r="A223" s="12">
        <v>2025</v>
      </c>
      <c r="B223" s="12" t="s">
        <v>456</v>
      </c>
      <c r="C223" s="13" t="str">
        <f ca="1">IF(Tabla202376[[#This Row],[FECHA DE TERMINACIÓN FINAL]]-TODAY()&gt;=15,"VIGENTE",IF(Tabla202376[[#This Row],[FECHA DE TERMINACIÓN FINAL]]-TODAY()&lt;0,"FINALIZADO",IF(Tabla202376[[#This Row],[FECHA DE TERMINACIÓN FINAL]]-TODAY()&lt;=15,"PROXIMO A VENCER")))</f>
        <v>FINALIZADO</v>
      </c>
      <c r="D223" s="12">
        <v>126303</v>
      </c>
      <c r="E223" s="22">
        <v>45656</v>
      </c>
      <c r="F223" s="40" t="s">
        <v>1447</v>
      </c>
      <c r="G223" s="40" t="s">
        <v>2323</v>
      </c>
      <c r="H223" s="41" t="s">
        <v>2324</v>
      </c>
      <c r="I223" s="71" t="s">
        <v>1449</v>
      </c>
      <c r="J223" s="57">
        <v>80101600</v>
      </c>
      <c r="K223" s="57" t="s">
        <v>1450</v>
      </c>
      <c r="L223" s="57" t="s">
        <v>2325</v>
      </c>
      <c r="M223" s="12">
        <v>1018</v>
      </c>
      <c r="N223" s="22">
        <v>45684</v>
      </c>
      <c r="O223" s="12">
        <v>1266</v>
      </c>
      <c r="P223" s="22">
        <v>45720</v>
      </c>
      <c r="Q223" s="51" t="s">
        <v>166</v>
      </c>
      <c r="R223" s="13" t="s">
        <v>81</v>
      </c>
      <c r="S223" s="41" t="s">
        <v>98</v>
      </c>
      <c r="T223" s="13">
        <v>1</v>
      </c>
      <c r="U223" s="60" t="s">
        <v>1452</v>
      </c>
      <c r="V223" s="12" t="s">
        <v>83</v>
      </c>
      <c r="W223" s="68" t="s">
        <v>83</v>
      </c>
      <c r="X223" s="41" t="s">
        <v>795</v>
      </c>
      <c r="Y223" s="25">
        <v>1000694141</v>
      </c>
      <c r="Z223" s="38" t="s">
        <v>168</v>
      </c>
      <c r="AA223" s="38">
        <v>1018418402</v>
      </c>
      <c r="AB223" s="12" t="s">
        <v>87</v>
      </c>
      <c r="AC223" s="22">
        <v>45716</v>
      </c>
      <c r="AD223" s="29">
        <v>19320000</v>
      </c>
      <c r="AE223" s="22">
        <v>45720</v>
      </c>
      <c r="AF223" s="22">
        <v>45964</v>
      </c>
      <c r="AG223" s="12">
        <v>240</v>
      </c>
      <c r="AH223" s="12">
        <v>8</v>
      </c>
      <c r="AI223" s="29">
        <f>Tabla202376[[#This Row],[VALOR INICIAL DEL CONTRATO]] / Tabla202376[[#This Row],[PLAZO DE EJECUCIÓN MESES ]]</f>
        <v>2415000</v>
      </c>
      <c r="AJ223" s="12"/>
      <c r="AK223" s="12"/>
      <c r="AL223" s="12">
        <v>1</v>
      </c>
      <c r="AM223" s="12">
        <v>1</v>
      </c>
      <c r="AN223" s="12"/>
      <c r="AO223" s="31">
        <v>3622500</v>
      </c>
      <c r="AP223" s="12">
        <v>45</v>
      </c>
      <c r="AQ223" s="12">
        <v>1442</v>
      </c>
      <c r="AR223" s="22">
        <v>45867</v>
      </c>
      <c r="AS223" s="12">
        <v>1538</v>
      </c>
      <c r="AT223" s="22">
        <v>45880</v>
      </c>
      <c r="AU223" s="12"/>
      <c r="AV223" s="12"/>
      <c r="AW223" s="12"/>
      <c r="AX223" s="12"/>
      <c r="AY223" s="12"/>
      <c r="AZ223" s="12"/>
      <c r="BA223" s="12"/>
      <c r="BB223" s="12"/>
      <c r="BC223" s="12"/>
      <c r="BD223" s="12"/>
      <c r="BE223" s="12"/>
      <c r="BF223" s="12"/>
      <c r="BG223" s="12"/>
      <c r="BH223" s="12"/>
      <c r="BI223" s="12"/>
      <c r="BJ223" s="12"/>
      <c r="BK223" s="12"/>
      <c r="BL223" s="12"/>
      <c r="BM223" s="12">
        <f>Tabla202376[[#This Row],[DÍAS PRORROGA 1]]+Tabla202376[[#This Row],[DÍAS PRORROGA  2]]+Tabla202376[[#This Row],[DÍAS PRORROGA 3]]++Tabla202376[[#This Row],[DÍAS PRORROGA 4]]</f>
        <v>45</v>
      </c>
      <c r="BN223" s="25">
        <f>IF(Tabla202376[[#This Row],[NUMERO TOTAL DE ADICIONES]]="NO",0,Tabla202376[[#This Row],[VALOR ADICIÓN 1]]+Tabla202376[[#This Row],[VALOR ADICIÓN 2]]+Tabla202376[[#This Row],[VALOR ADICIÓN 3]]+Tabla202376[[#This Row],[VALOR ADICIÓN 4]])</f>
        <v>3622500</v>
      </c>
      <c r="BO223" s="12"/>
      <c r="BP223" s="22">
        <v>46009</v>
      </c>
      <c r="BQ223" s="20">
        <f>Tabla202376[[#This Row],[VALOR INICIAL DEL CONTRATO]]+Tabla202376[[#This Row],[VALOR ADICIÓN 1]]+Tabla202376[[#This Row],[VALOR ADICIÓN 2]]+Tabla202376[[#This Row],[VALOR ADICIÓN 3]]++Tabla202376[[#This Row],[VALOR ADICIÓN 4]]</f>
        <v>22942500</v>
      </c>
      <c r="BR22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3" s="26"/>
      <c r="BT223" s="41" t="s">
        <v>2326</v>
      </c>
      <c r="BU223" s="41" t="s">
        <v>1454</v>
      </c>
      <c r="BV223" s="41" t="s">
        <v>451</v>
      </c>
      <c r="BW223" s="41" t="s">
        <v>99</v>
      </c>
    </row>
    <row r="224" spans="1:75" ht="27.75" customHeight="1" x14ac:dyDescent="0.2">
      <c r="A224" s="12">
        <v>2025</v>
      </c>
      <c r="B224" s="12" t="s">
        <v>456</v>
      </c>
      <c r="C224" s="13" t="str">
        <f ca="1">IF(Tabla202376[[#This Row],[FECHA DE TERMINACIÓN FINAL]]-TODAY()&gt;=15,"VIGENTE",IF(Tabla202376[[#This Row],[FECHA DE TERMINACIÓN FINAL]]-TODAY()&lt;0,"FINALIZADO",IF(Tabla202376[[#This Row],[FECHA DE TERMINACIÓN FINAL]]-TODAY()&lt;=15,"PROXIMO A VENCER")))</f>
        <v>FINALIZADO</v>
      </c>
      <c r="D224" s="12">
        <v>127539</v>
      </c>
      <c r="E224" s="22">
        <v>45670</v>
      </c>
      <c r="F224" s="40" t="s">
        <v>1367</v>
      </c>
      <c r="G224" s="40" t="s">
        <v>2327</v>
      </c>
      <c r="H224" s="41" t="s">
        <v>388</v>
      </c>
      <c r="I224" s="71" t="s">
        <v>1369</v>
      </c>
      <c r="J224" s="57">
        <v>80101600</v>
      </c>
      <c r="K224" s="57" t="s">
        <v>1370</v>
      </c>
      <c r="L224" s="57" t="s">
        <v>2328</v>
      </c>
      <c r="M224" s="49">
        <v>1101</v>
      </c>
      <c r="N224" s="50">
        <v>45694</v>
      </c>
      <c r="O224" s="49">
        <v>1238</v>
      </c>
      <c r="P224" s="50">
        <v>45719</v>
      </c>
      <c r="Q224" s="51" t="s">
        <v>104</v>
      </c>
      <c r="R224" s="13" t="s">
        <v>81</v>
      </c>
      <c r="S224" s="41" t="s">
        <v>82</v>
      </c>
      <c r="T224" s="13">
        <v>1</v>
      </c>
      <c r="U224" s="54" t="s">
        <v>1372</v>
      </c>
      <c r="V224" s="12" t="s">
        <v>83</v>
      </c>
      <c r="W224" s="12" t="s">
        <v>83</v>
      </c>
      <c r="X224" s="13" t="s">
        <v>106</v>
      </c>
      <c r="Y224" s="25">
        <v>1072896239</v>
      </c>
      <c r="Z224" s="13" t="s">
        <v>107</v>
      </c>
      <c r="AA224" s="15">
        <v>1069754719</v>
      </c>
      <c r="AB224" s="12" t="s">
        <v>87</v>
      </c>
      <c r="AC224" s="22">
        <v>45719</v>
      </c>
      <c r="AD224" s="29">
        <v>30240000</v>
      </c>
      <c r="AE224" s="22">
        <v>45720</v>
      </c>
      <c r="AF224" s="22">
        <v>45903</v>
      </c>
      <c r="AG224" s="12">
        <v>180</v>
      </c>
      <c r="AH224" s="12">
        <v>6</v>
      </c>
      <c r="AI224" s="29">
        <f>Tabla202376[[#This Row],[VALOR INICIAL DEL CONTRATO]] / Tabla202376[[#This Row],[PLAZO DE EJECUCIÓN MESES ]]</f>
        <v>5040000</v>
      </c>
      <c r="AJ224" s="12"/>
      <c r="AK224" s="12"/>
      <c r="AL224" s="12">
        <v>1</v>
      </c>
      <c r="AM224" s="12">
        <v>1</v>
      </c>
      <c r="AN224" s="12"/>
      <c r="AO224" s="31">
        <v>15120000</v>
      </c>
      <c r="AP224" s="12">
        <v>90</v>
      </c>
      <c r="AQ224" s="12">
        <v>1421</v>
      </c>
      <c r="AR224" s="22">
        <v>45867</v>
      </c>
      <c r="AS224" s="12">
        <v>1572</v>
      </c>
      <c r="AT224" s="22">
        <v>45881</v>
      </c>
      <c r="AU224" s="12"/>
      <c r="AV224" s="12"/>
      <c r="AW224" s="12"/>
      <c r="AX224" s="12"/>
      <c r="AY224" s="12"/>
      <c r="AZ224" s="12"/>
      <c r="BA224" s="12"/>
      <c r="BB224" s="12"/>
      <c r="BC224" s="12"/>
      <c r="BD224" s="12"/>
      <c r="BE224" s="12"/>
      <c r="BF224" s="12"/>
      <c r="BG224" s="12"/>
      <c r="BH224" s="12"/>
      <c r="BI224" s="12"/>
      <c r="BJ224" s="12"/>
      <c r="BK224" s="12"/>
      <c r="BL224" s="12"/>
      <c r="BM224" s="12">
        <f>Tabla202376[[#This Row],[DÍAS PRORROGA 1]]+Tabla202376[[#This Row],[DÍAS PRORROGA  2]]+Tabla202376[[#This Row],[DÍAS PRORROGA 3]]++Tabla202376[[#This Row],[DÍAS PRORROGA 4]]</f>
        <v>90</v>
      </c>
      <c r="BN224" s="25">
        <f>IF(Tabla202376[[#This Row],[NUMERO TOTAL DE ADICIONES]]="NO",0,Tabla202376[[#This Row],[VALOR ADICIÓN 1]]+Tabla202376[[#This Row],[VALOR ADICIÓN 2]]+Tabla202376[[#This Row],[VALOR ADICIÓN 3]]+Tabla202376[[#This Row],[VALOR ADICIÓN 4]])</f>
        <v>15120000</v>
      </c>
      <c r="BO224" s="12"/>
      <c r="BP224" s="22">
        <v>45994</v>
      </c>
      <c r="BQ224" s="20">
        <f>Tabla202376[[#This Row],[VALOR INICIAL DEL CONTRATO]]+Tabla202376[[#This Row],[VALOR ADICIÓN 1]]+Tabla202376[[#This Row],[VALOR ADICIÓN 2]]+Tabla202376[[#This Row],[VALOR ADICIÓN 3]]++Tabla202376[[#This Row],[VALOR ADICIÓN 4]]</f>
        <v>45360000</v>
      </c>
      <c r="BR22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4" s="26"/>
      <c r="BT224" s="12"/>
      <c r="BU224" s="41" t="s">
        <v>1374</v>
      </c>
      <c r="BV224" s="41" t="s">
        <v>1375</v>
      </c>
      <c r="BW224" s="41" t="s">
        <v>122</v>
      </c>
    </row>
    <row r="225" spans="1:75" ht="27.75" customHeight="1" x14ac:dyDescent="0.2">
      <c r="A225" s="12">
        <v>2025</v>
      </c>
      <c r="B225" s="12" t="s">
        <v>456</v>
      </c>
      <c r="C225" s="13" t="str">
        <f ca="1">IF(Tabla202376[[#This Row],[FECHA DE TERMINACIÓN FINAL]]-TODAY()&gt;=15,"VIGENTE",IF(Tabla202376[[#This Row],[FECHA DE TERMINACIÓN FINAL]]-TODAY()&lt;0,"FINALIZADO",IF(Tabla202376[[#This Row],[FECHA DE TERMINACIÓN FINAL]]-TODAY()&lt;=15,"PROXIMO A VENCER")))</f>
        <v>FINALIZADO</v>
      </c>
      <c r="D225" s="12">
        <v>126229</v>
      </c>
      <c r="E225" s="22">
        <v>45655</v>
      </c>
      <c r="F225" s="40" t="s">
        <v>2335</v>
      </c>
      <c r="G225" s="40" t="s">
        <v>2336</v>
      </c>
      <c r="H225" s="41" t="s">
        <v>1668</v>
      </c>
      <c r="I225" s="71" t="s">
        <v>2337</v>
      </c>
      <c r="J225" s="51">
        <v>80101600</v>
      </c>
      <c r="K225" s="51" t="s">
        <v>2338</v>
      </c>
      <c r="L225" s="51" t="s">
        <v>2339</v>
      </c>
      <c r="M225" s="12">
        <v>1140</v>
      </c>
      <c r="N225" s="22">
        <v>45698</v>
      </c>
      <c r="O225" s="12">
        <v>1277</v>
      </c>
      <c r="P225" s="22">
        <v>45720</v>
      </c>
      <c r="Q225" s="51" t="s">
        <v>304</v>
      </c>
      <c r="R225" s="13" t="s">
        <v>81</v>
      </c>
      <c r="S225" s="41" t="s">
        <v>82</v>
      </c>
      <c r="T225" s="13">
        <v>1</v>
      </c>
      <c r="U225" s="60" t="s">
        <v>408</v>
      </c>
      <c r="V225" s="12" t="s">
        <v>83</v>
      </c>
      <c r="W225" s="12" t="s">
        <v>464</v>
      </c>
      <c r="X225" s="12" t="s">
        <v>403</v>
      </c>
      <c r="Y225" s="12">
        <v>1073170778</v>
      </c>
      <c r="Z225" s="38" t="s">
        <v>126</v>
      </c>
      <c r="AA225" s="38">
        <v>79486884</v>
      </c>
      <c r="AB225" s="12" t="s">
        <v>87</v>
      </c>
      <c r="AC225" s="22">
        <v>45719</v>
      </c>
      <c r="AD225" s="29">
        <v>37800000</v>
      </c>
      <c r="AE225" s="22">
        <v>45720</v>
      </c>
      <c r="AF225" s="22">
        <v>45903</v>
      </c>
      <c r="AG225" s="12">
        <v>180</v>
      </c>
      <c r="AH225" s="12">
        <v>6</v>
      </c>
      <c r="AI225" s="29">
        <f>Tabla202376[[#This Row],[VALOR INICIAL DEL CONTRATO]] / Tabla202376[[#This Row],[PLAZO DE EJECUCIÓN MESES ]]</f>
        <v>6300000</v>
      </c>
      <c r="AJ225" s="12"/>
      <c r="AK225" s="12"/>
      <c r="AL225" s="12">
        <v>1</v>
      </c>
      <c r="AM225" s="12">
        <v>1</v>
      </c>
      <c r="AN225" s="12"/>
      <c r="AO225" s="31">
        <v>18900000</v>
      </c>
      <c r="AP225" s="12">
        <v>90</v>
      </c>
      <c r="AQ225" s="12">
        <v>1464</v>
      </c>
      <c r="AR225" s="22">
        <v>45868</v>
      </c>
      <c r="AS225" s="12">
        <v>1555</v>
      </c>
      <c r="AT225" s="22">
        <v>45881</v>
      </c>
      <c r="AU225" s="12"/>
      <c r="AV225" s="12"/>
      <c r="AW225" s="12"/>
      <c r="AX225" s="12"/>
      <c r="AY225" s="12"/>
      <c r="AZ225" s="12"/>
      <c r="BA225" s="12"/>
      <c r="BB225" s="12"/>
      <c r="BC225" s="12"/>
      <c r="BD225" s="12"/>
      <c r="BE225" s="12"/>
      <c r="BF225" s="12"/>
      <c r="BG225" s="12"/>
      <c r="BH225" s="12"/>
      <c r="BI225" s="12"/>
      <c r="BJ225" s="12"/>
      <c r="BK225" s="12"/>
      <c r="BL225" s="12"/>
      <c r="BM225" s="12">
        <f>Tabla202376[[#This Row],[DÍAS PRORROGA 1]]+Tabla202376[[#This Row],[DÍAS PRORROGA  2]]+Tabla202376[[#This Row],[DÍAS PRORROGA 3]]++Tabla202376[[#This Row],[DÍAS PRORROGA 4]]</f>
        <v>90</v>
      </c>
      <c r="BN225" s="25">
        <f>IF(Tabla202376[[#This Row],[NUMERO TOTAL DE ADICIONES]]="NO",0,Tabla202376[[#This Row],[VALOR ADICIÓN 1]]+Tabla202376[[#This Row],[VALOR ADICIÓN 2]]+Tabla202376[[#This Row],[VALOR ADICIÓN 3]]+Tabla202376[[#This Row],[VALOR ADICIÓN 4]])</f>
        <v>18900000</v>
      </c>
      <c r="BO225" s="12"/>
      <c r="BP225" s="22">
        <v>45994</v>
      </c>
      <c r="BQ225" s="20">
        <f>Tabla202376[[#This Row],[VALOR INICIAL DEL CONTRATO]]+Tabla202376[[#This Row],[VALOR ADICIÓN 1]]+Tabla202376[[#This Row],[VALOR ADICIÓN 2]]+Tabla202376[[#This Row],[VALOR ADICIÓN 3]]++Tabla202376[[#This Row],[VALOR ADICIÓN 4]]</f>
        <v>56700000</v>
      </c>
      <c r="BR22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5" s="26"/>
      <c r="BT225" s="41" t="s">
        <v>2340</v>
      </c>
      <c r="BU225" s="41" t="s">
        <v>2341</v>
      </c>
      <c r="BV225" s="41" t="s">
        <v>2342</v>
      </c>
      <c r="BW225" s="13" t="s">
        <v>88</v>
      </c>
    </row>
    <row r="226" spans="1:75" ht="27.75" customHeight="1" x14ac:dyDescent="0.2">
      <c r="A226" s="12">
        <v>2025</v>
      </c>
      <c r="B226" s="12" t="s">
        <v>456</v>
      </c>
      <c r="C226" s="13" t="str">
        <f ca="1">IF(Tabla202376[[#This Row],[FECHA DE TERMINACIÓN FINAL]]-TODAY()&gt;=15,"VIGENTE",IF(Tabla202376[[#This Row],[FECHA DE TERMINACIÓN FINAL]]-TODAY()&lt;0,"FINALIZADO",IF(Tabla202376[[#This Row],[FECHA DE TERMINACIÓN FINAL]]-TODAY()&lt;=15,"PROXIMO A VENCER")))</f>
        <v>FINALIZADO</v>
      </c>
      <c r="D226" s="12">
        <v>130055</v>
      </c>
      <c r="E226" s="22">
        <v>45691</v>
      </c>
      <c r="F226" s="12" t="s">
        <v>2343</v>
      </c>
      <c r="G226" s="12" t="s">
        <v>2344</v>
      </c>
      <c r="H226" s="41" t="s">
        <v>2345</v>
      </c>
      <c r="I226" s="71" t="s">
        <v>2346</v>
      </c>
      <c r="J226" s="57">
        <v>80101600</v>
      </c>
      <c r="K226" s="57" t="s">
        <v>2347</v>
      </c>
      <c r="L226" s="57" t="s">
        <v>2348</v>
      </c>
      <c r="M226" s="12">
        <v>1195</v>
      </c>
      <c r="N226" s="22">
        <v>45709</v>
      </c>
      <c r="O226" s="12">
        <v>1255</v>
      </c>
      <c r="P226" s="22">
        <v>45720</v>
      </c>
      <c r="Q226" s="51" t="s">
        <v>80</v>
      </c>
      <c r="R226" s="13" t="s">
        <v>81</v>
      </c>
      <c r="S226" s="41" t="s">
        <v>82</v>
      </c>
      <c r="T226" s="13">
        <v>1</v>
      </c>
      <c r="U226" s="41" t="s">
        <v>2349</v>
      </c>
      <c r="V226" s="12" t="s">
        <v>83</v>
      </c>
      <c r="W226" s="12" t="s">
        <v>464</v>
      </c>
      <c r="X226" s="12" t="s">
        <v>764</v>
      </c>
      <c r="Y226" s="25">
        <v>80796246</v>
      </c>
      <c r="Z226" s="70" t="s">
        <v>765</v>
      </c>
      <c r="AA226" s="70">
        <v>52211430</v>
      </c>
      <c r="AB226" s="12" t="s">
        <v>87</v>
      </c>
      <c r="AC226" s="22">
        <v>45719</v>
      </c>
      <c r="AD226" s="29">
        <v>37800000</v>
      </c>
      <c r="AE226" s="22">
        <v>45720</v>
      </c>
      <c r="AF226" s="22">
        <v>45903</v>
      </c>
      <c r="AG226" s="12">
        <v>180</v>
      </c>
      <c r="AH226" s="12">
        <v>6</v>
      </c>
      <c r="AI226" s="29">
        <f>Tabla202376[[#This Row],[VALOR INICIAL DEL CONTRATO]] / Tabla202376[[#This Row],[PLAZO DE EJECUCIÓN MESES ]]</f>
        <v>6300000</v>
      </c>
      <c r="AJ226" s="12"/>
      <c r="AK226" s="12"/>
      <c r="AL226" s="12"/>
      <c r="AM226" s="12"/>
      <c r="AN226" s="12"/>
      <c r="AO226" s="31"/>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f>Tabla202376[[#This Row],[DÍAS PRORROGA 1]]+Tabla202376[[#This Row],[DÍAS PRORROGA  2]]+Tabla202376[[#This Row],[DÍAS PRORROGA 3]]++Tabla202376[[#This Row],[DÍAS PRORROGA 4]]</f>
        <v>0</v>
      </c>
      <c r="BN226" s="25">
        <f>IF(Tabla202376[[#This Row],[NUMERO TOTAL DE ADICIONES]]="NO",0,Tabla202376[[#This Row],[VALOR ADICIÓN 1]]+Tabla202376[[#This Row],[VALOR ADICIÓN 2]]+Tabla202376[[#This Row],[VALOR ADICIÓN 3]]+Tabla202376[[#This Row],[VALOR ADICIÓN 4]])</f>
        <v>0</v>
      </c>
      <c r="BO226" s="12"/>
      <c r="BP226" s="22">
        <v>45903</v>
      </c>
      <c r="BQ226" s="20">
        <f>Tabla202376[[#This Row],[VALOR INICIAL DEL CONTRATO]]+Tabla202376[[#This Row],[VALOR ADICIÓN 1]]+Tabla202376[[#This Row],[VALOR ADICIÓN 2]]+Tabla202376[[#This Row],[VALOR ADICIÓN 3]]++Tabla202376[[#This Row],[VALOR ADICIÓN 4]]</f>
        <v>37800000</v>
      </c>
      <c r="BR22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6" s="26"/>
      <c r="BT226" s="12"/>
      <c r="BU226" s="13" t="s">
        <v>2350</v>
      </c>
      <c r="BV226" s="13" t="s">
        <v>2351</v>
      </c>
      <c r="BW226" s="13" t="s">
        <v>88</v>
      </c>
    </row>
    <row r="227" spans="1:75" ht="27.75" customHeight="1" x14ac:dyDescent="0.2">
      <c r="A227" s="12">
        <v>2025</v>
      </c>
      <c r="B227" s="12" t="s">
        <v>456</v>
      </c>
      <c r="C227" s="13" t="str">
        <f ca="1">IF(Tabla202376[[#This Row],[FECHA DE TERMINACIÓN FINAL]]-TODAY()&gt;=15,"VIGENTE",IF(Tabla202376[[#This Row],[FECHA DE TERMINACIÓN FINAL]]-TODAY()&lt;0,"FINALIZADO",IF(Tabla202376[[#This Row],[FECHA DE TERMINACIÓN FINAL]]-TODAY()&lt;=15,"PROXIMO A VENCER")))</f>
        <v>FINALIZADO</v>
      </c>
      <c r="D227" s="12">
        <v>125025</v>
      </c>
      <c r="E227" s="22">
        <v>45646</v>
      </c>
      <c r="F227" s="12" t="s">
        <v>2352</v>
      </c>
      <c r="G227" s="12" t="s">
        <v>2353</v>
      </c>
      <c r="H227" s="13" t="s">
        <v>614</v>
      </c>
      <c r="I227" s="71" t="s">
        <v>2354</v>
      </c>
      <c r="J227" s="51">
        <v>80101600</v>
      </c>
      <c r="K227" s="51" t="s">
        <v>2355</v>
      </c>
      <c r="L227" s="51" t="s">
        <v>2356</v>
      </c>
      <c r="M227" s="12">
        <v>1120</v>
      </c>
      <c r="N227" s="22">
        <v>45698</v>
      </c>
      <c r="O227" s="12">
        <v>1281</v>
      </c>
      <c r="P227" s="22">
        <v>45720</v>
      </c>
      <c r="Q227" s="51" t="s">
        <v>80</v>
      </c>
      <c r="R227" s="13" t="s">
        <v>81</v>
      </c>
      <c r="S227" s="41" t="s">
        <v>82</v>
      </c>
      <c r="T227" s="13">
        <v>1</v>
      </c>
      <c r="U227" s="41" t="s">
        <v>2357</v>
      </c>
      <c r="V227" s="12" t="s">
        <v>83</v>
      </c>
      <c r="W227" s="12" t="s">
        <v>464</v>
      </c>
      <c r="X227" s="13" t="s">
        <v>2358</v>
      </c>
      <c r="Y227" s="25">
        <v>39682218</v>
      </c>
      <c r="Z227" s="38" t="s">
        <v>145</v>
      </c>
      <c r="AA227" s="38">
        <v>74374329</v>
      </c>
      <c r="AB227" s="12" t="s">
        <v>87</v>
      </c>
      <c r="AC227" s="22">
        <v>45719</v>
      </c>
      <c r="AD227" s="29">
        <v>60000000</v>
      </c>
      <c r="AE227" s="22">
        <v>45727</v>
      </c>
      <c r="AF227" s="22">
        <v>45910</v>
      </c>
      <c r="AG227" s="12">
        <v>180</v>
      </c>
      <c r="AH227" s="12">
        <v>6</v>
      </c>
      <c r="AI227" s="29">
        <f>Tabla202376[[#This Row],[VALOR INICIAL DEL CONTRATO]] / Tabla202376[[#This Row],[PLAZO DE EJECUCIÓN MESES ]]</f>
        <v>10000000</v>
      </c>
      <c r="AJ227" s="12"/>
      <c r="AK227" s="12"/>
      <c r="AL227" s="12"/>
      <c r="AM227" s="12"/>
      <c r="AN227" s="12"/>
      <c r="AO227" s="31"/>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f>Tabla202376[[#This Row],[DÍAS PRORROGA 1]]+Tabla202376[[#This Row],[DÍAS PRORROGA  2]]+Tabla202376[[#This Row],[DÍAS PRORROGA 3]]++Tabla202376[[#This Row],[DÍAS PRORROGA 4]]</f>
        <v>0</v>
      </c>
      <c r="BN227" s="25">
        <f>IF(Tabla202376[[#This Row],[NUMERO TOTAL DE ADICIONES]]="NO",0,Tabla202376[[#This Row],[VALOR ADICIÓN 1]]+Tabla202376[[#This Row],[VALOR ADICIÓN 2]]+Tabla202376[[#This Row],[VALOR ADICIÓN 3]]+Tabla202376[[#This Row],[VALOR ADICIÓN 4]])</f>
        <v>0</v>
      </c>
      <c r="BO227" s="12"/>
      <c r="BP227" s="22">
        <v>45910</v>
      </c>
      <c r="BQ227" s="20">
        <f>Tabla202376[[#This Row],[VALOR INICIAL DEL CONTRATO]]+Tabla202376[[#This Row],[VALOR ADICIÓN 1]]+Tabla202376[[#This Row],[VALOR ADICIÓN 2]]+Tabla202376[[#This Row],[VALOR ADICIÓN 3]]++Tabla202376[[#This Row],[VALOR ADICIÓN 4]]</f>
        <v>60000000</v>
      </c>
      <c r="BR22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7" s="26"/>
      <c r="BT227" s="12"/>
      <c r="BU227" s="13" t="s">
        <v>2359</v>
      </c>
      <c r="BV227" s="13" t="s">
        <v>2360</v>
      </c>
      <c r="BW227" s="13" t="s">
        <v>2361</v>
      </c>
    </row>
    <row r="228" spans="1:75" ht="27.75" customHeight="1" x14ac:dyDescent="0.2">
      <c r="A228" s="12">
        <v>2025</v>
      </c>
      <c r="B228" s="12" t="s">
        <v>456</v>
      </c>
      <c r="C228" s="13" t="str">
        <f ca="1">IF(Tabla202376[[#This Row],[FECHA DE TERMINACIÓN FINAL]]-TODAY()&gt;=15,"VIGENTE",IF(Tabla202376[[#This Row],[FECHA DE TERMINACIÓN FINAL]]-TODAY()&lt;0,"FINALIZADO",IF(Tabla202376[[#This Row],[FECHA DE TERMINACIÓN FINAL]]-TODAY()&lt;=15,"PROXIMO A VENCER")))</f>
        <v>FINALIZADO</v>
      </c>
      <c r="D228" s="12">
        <v>128151</v>
      </c>
      <c r="E228" s="22">
        <v>45673</v>
      </c>
      <c r="F228" s="12" t="s">
        <v>2362</v>
      </c>
      <c r="G228" s="12" t="s">
        <v>2363</v>
      </c>
      <c r="H228" s="41" t="s">
        <v>344</v>
      </c>
      <c r="I228" s="71" t="s">
        <v>2364</v>
      </c>
      <c r="J228" s="57">
        <v>80101600</v>
      </c>
      <c r="K228" s="57" t="s">
        <v>2365</v>
      </c>
      <c r="L228" s="57" t="s">
        <v>2366</v>
      </c>
      <c r="M228" s="12">
        <v>1184</v>
      </c>
      <c r="N228" s="22">
        <v>45709</v>
      </c>
      <c r="O228" s="12">
        <v>1289</v>
      </c>
      <c r="P228" s="22">
        <v>45720</v>
      </c>
      <c r="Q228" s="51" t="s">
        <v>80</v>
      </c>
      <c r="R228" s="13" t="s">
        <v>81</v>
      </c>
      <c r="S228" s="41" t="s">
        <v>98</v>
      </c>
      <c r="T228" s="13">
        <v>1</v>
      </c>
      <c r="U228" s="41" t="s">
        <v>2367</v>
      </c>
      <c r="V228" s="12" t="s">
        <v>83</v>
      </c>
      <c r="W228" s="12" t="s">
        <v>83</v>
      </c>
      <c r="X228" s="12" t="s">
        <v>439</v>
      </c>
      <c r="Y228" s="12">
        <v>1031157856</v>
      </c>
      <c r="Z228" s="70" t="s">
        <v>345</v>
      </c>
      <c r="AA228" s="70">
        <v>3231906</v>
      </c>
      <c r="AB228" s="12" t="s">
        <v>87</v>
      </c>
      <c r="AC228" s="22">
        <v>45719</v>
      </c>
      <c r="AD228" s="29">
        <v>18150000</v>
      </c>
      <c r="AE228" s="22">
        <v>45720</v>
      </c>
      <c r="AF228" s="22">
        <v>45903</v>
      </c>
      <c r="AG228" s="12">
        <v>180</v>
      </c>
      <c r="AH228" s="12">
        <v>6</v>
      </c>
      <c r="AI228" s="29">
        <f>Tabla202376[[#This Row],[VALOR INICIAL DEL CONTRATO]] / Tabla202376[[#This Row],[PLAZO DE EJECUCIÓN MESES ]]</f>
        <v>3025000</v>
      </c>
      <c r="AJ228" s="12"/>
      <c r="AK228" s="12"/>
      <c r="AL228" s="12">
        <v>1</v>
      </c>
      <c r="AM228" s="12">
        <v>1</v>
      </c>
      <c r="AN228" s="12"/>
      <c r="AO228" s="31">
        <v>9075000</v>
      </c>
      <c r="AP228" s="12">
        <v>90</v>
      </c>
      <c r="AQ228" s="12">
        <v>1417</v>
      </c>
      <c r="AR228" s="22">
        <v>45867</v>
      </c>
      <c r="AS228" s="12">
        <v>1581</v>
      </c>
      <c r="AT228" s="22">
        <v>45882</v>
      </c>
      <c r="AU228" s="12"/>
      <c r="AV228" s="12"/>
      <c r="AW228" s="12"/>
      <c r="AX228" s="12"/>
      <c r="AY228" s="12"/>
      <c r="AZ228" s="12"/>
      <c r="BA228" s="12"/>
      <c r="BB228" s="12"/>
      <c r="BC228" s="12"/>
      <c r="BD228" s="12"/>
      <c r="BE228" s="12"/>
      <c r="BF228" s="12"/>
      <c r="BG228" s="12"/>
      <c r="BH228" s="12"/>
      <c r="BI228" s="12"/>
      <c r="BJ228" s="12"/>
      <c r="BK228" s="12"/>
      <c r="BL228" s="12"/>
      <c r="BM228" s="12">
        <f>Tabla202376[[#This Row],[DÍAS PRORROGA 1]]+Tabla202376[[#This Row],[DÍAS PRORROGA  2]]+Tabla202376[[#This Row],[DÍAS PRORROGA 3]]++Tabla202376[[#This Row],[DÍAS PRORROGA 4]]</f>
        <v>90</v>
      </c>
      <c r="BN228" s="25">
        <f>IF(Tabla202376[[#This Row],[NUMERO TOTAL DE ADICIONES]]="NO",0,Tabla202376[[#This Row],[VALOR ADICIÓN 1]]+Tabla202376[[#This Row],[VALOR ADICIÓN 2]]+Tabla202376[[#This Row],[VALOR ADICIÓN 3]]+Tabla202376[[#This Row],[VALOR ADICIÓN 4]])</f>
        <v>9075000</v>
      </c>
      <c r="BO228" s="12"/>
      <c r="BP228" s="22">
        <v>45994</v>
      </c>
      <c r="BQ228" s="20">
        <f>Tabla202376[[#This Row],[VALOR INICIAL DEL CONTRATO]]+Tabla202376[[#This Row],[VALOR ADICIÓN 1]]+Tabla202376[[#This Row],[VALOR ADICIÓN 2]]+Tabla202376[[#This Row],[VALOR ADICIÓN 3]]++Tabla202376[[#This Row],[VALOR ADICIÓN 4]]</f>
        <v>27225000</v>
      </c>
      <c r="BR22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8" s="26"/>
      <c r="BT228" s="13" t="s">
        <v>2368</v>
      </c>
      <c r="BU228" s="13" t="s">
        <v>2369</v>
      </c>
      <c r="BV228" s="12" t="s">
        <v>808</v>
      </c>
      <c r="BW228" s="13" t="s">
        <v>148</v>
      </c>
    </row>
    <row r="229" spans="1:75" ht="27.75" customHeight="1" x14ac:dyDescent="0.2">
      <c r="A229" s="12">
        <v>2025</v>
      </c>
      <c r="B229" s="12" t="s">
        <v>456</v>
      </c>
      <c r="C229" s="13" t="str">
        <f ca="1">IF(Tabla202376[[#This Row],[FECHA DE TERMINACIÓN FINAL]]-TODAY()&gt;=15,"VIGENTE",IF(Tabla202376[[#This Row],[FECHA DE TERMINACIÓN FINAL]]-TODAY()&lt;0,"FINALIZADO",IF(Tabla202376[[#This Row],[FECHA DE TERMINACIÓN FINAL]]-TODAY()&lt;=15,"PROXIMO A VENCER")))</f>
        <v>FINALIZADO</v>
      </c>
      <c r="D229" s="12">
        <v>125221</v>
      </c>
      <c r="E229" s="22">
        <v>45647</v>
      </c>
      <c r="F229" s="12" t="s">
        <v>2370</v>
      </c>
      <c r="G229" s="12" t="s">
        <v>2371</v>
      </c>
      <c r="H229" s="13" t="s">
        <v>2372</v>
      </c>
      <c r="I229" s="71" t="s">
        <v>2373</v>
      </c>
      <c r="J229" s="57">
        <v>80101600</v>
      </c>
      <c r="K229" s="57" t="s">
        <v>2374</v>
      </c>
      <c r="L229" s="57" t="s">
        <v>2375</v>
      </c>
      <c r="M229" s="12">
        <v>1218</v>
      </c>
      <c r="N229" s="22">
        <v>45712</v>
      </c>
      <c r="O229" s="12">
        <v>1267</v>
      </c>
      <c r="P229" s="22">
        <v>45720</v>
      </c>
      <c r="Q229" s="51" t="s">
        <v>212</v>
      </c>
      <c r="R229" s="13" t="s">
        <v>81</v>
      </c>
      <c r="S229" s="41" t="s">
        <v>82</v>
      </c>
      <c r="T229" s="13">
        <v>1</v>
      </c>
      <c r="U229" s="41" t="s">
        <v>2376</v>
      </c>
      <c r="V229" s="12"/>
      <c r="W229" s="12" t="s">
        <v>464</v>
      </c>
      <c r="X229" s="12" t="s">
        <v>167</v>
      </c>
      <c r="Y229" s="12">
        <v>1022360849</v>
      </c>
      <c r="Z229" s="38" t="s">
        <v>168</v>
      </c>
      <c r="AA229" s="38">
        <v>1018418402</v>
      </c>
      <c r="AB229" s="12" t="s">
        <v>87</v>
      </c>
      <c r="AC229" s="22">
        <v>45719</v>
      </c>
      <c r="AD229" s="29">
        <v>33000000</v>
      </c>
      <c r="AE229" s="22">
        <v>45720</v>
      </c>
      <c r="AF229" s="22">
        <v>45903</v>
      </c>
      <c r="AG229" s="12">
        <v>180</v>
      </c>
      <c r="AH229" s="12">
        <v>6</v>
      </c>
      <c r="AI229" s="29">
        <f>Tabla202376[[#This Row],[VALOR INICIAL DEL CONTRATO]] / Tabla202376[[#This Row],[PLAZO DE EJECUCIÓN MESES ]]</f>
        <v>5500000</v>
      </c>
      <c r="AJ229" s="12"/>
      <c r="AK229" s="12"/>
      <c r="AL229" s="12"/>
      <c r="AM229" s="12"/>
      <c r="AN229" s="12"/>
      <c r="AO229" s="31"/>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f>Tabla202376[[#This Row],[DÍAS PRORROGA 1]]+Tabla202376[[#This Row],[DÍAS PRORROGA  2]]+Tabla202376[[#This Row],[DÍAS PRORROGA 3]]++Tabla202376[[#This Row],[DÍAS PRORROGA 4]]</f>
        <v>0</v>
      </c>
      <c r="BN229" s="25">
        <f>IF(Tabla202376[[#This Row],[NUMERO TOTAL DE ADICIONES]]="NO",0,Tabla202376[[#This Row],[VALOR ADICIÓN 1]]+Tabla202376[[#This Row],[VALOR ADICIÓN 2]]+Tabla202376[[#This Row],[VALOR ADICIÓN 3]]+Tabla202376[[#This Row],[VALOR ADICIÓN 4]])</f>
        <v>0</v>
      </c>
      <c r="BO229" s="12"/>
      <c r="BP229" s="22">
        <v>45903</v>
      </c>
      <c r="BQ229" s="20">
        <f>Tabla202376[[#This Row],[VALOR INICIAL DEL CONTRATO]]+Tabla202376[[#This Row],[VALOR ADICIÓN 1]]+Tabla202376[[#This Row],[VALOR ADICIÓN 2]]+Tabla202376[[#This Row],[VALOR ADICIÓN 3]]++Tabla202376[[#This Row],[VALOR ADICIÓN 4]]</f>
        <v>33000000</v>
      </c>
      <c r="BR22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29" s="26"/>
      <c r="BT229" s="12"/>
      <c r="BU229" s="13" t="s">
        <v>2377</v>
      </c>
      <c r="BV229" s="13" t="s">
        <v>2378</v>
      </c>
      <c r="BW229" s="13" t="s">
        <v>122</v>
      </c>
    </row>
    <row r="230" spans="1:75" ht="27.75" customHeight="1" x14ac:dyDescent="0.2">
      <c r="A230" s="12">
        <v>2025</v>
      </c>
      <c r="B230" s="12" t="s">
        <v>456</v>
      </c>
      <c r="C230" s="13" t="str">
        <f ca="1">IF(Tabla202376[[#This Row],[FECHA DE TERMINACIÓN FINAL]]-TODAY()&gt;=15,"VIGENTE",IF(Tabla202376[[#This Row],[FECHA DE TERMINACIÓN FINAL]]-TODAY()&lt;0,"FINALIZADO",IF(Tabla202376[[#This Row],[FECHA DE TERMINACIÓN FINAL]]-TODAY()&lt;=15,"PROXIMO A VENCER")))</f>
        <v>FINALIZADO</v>
      </c>
      <c r="D230" s="12">
        <v>127820</v>
      </c>
      <c r="E230" s="22">
        <v>45672</v>
      </c>
      <c r="F230" s="12" t="s">
        <v>2379</v>
      </c>
      <c r="G230" s="12" t="s">
        <v>2380</v>
      </c>
      <c r="H230" s="13" t="s">
        <v>192</v>
      </c>
      <c r="I230" s="71" t="s">
        <v>2381</v>
      </c>
      <c r="J230" s="57">
        <v>80101600</v>
      </c>
      <c r="K230" s="57" t="s">
        <v>2382</v>
      </c>
      <c r="L230" s="57" t="s">
        <v>2383</v>
      </c>
      <c r="M230" s="12">
        <v>1215</v>
      </c>
      <c r="N230" s="22">
        <v>45709</v>
      </c>
      <c r="O230" s="12">
        <v>1257</v>
      </c>
      <c r="P230" s="22">
        <v>45720</v>
      </c>
      <c r="Q230" s="51" t="s">
        <v>157</v>
      </c>
      <c r="R230" s="13" t="s">
        <v>81</v>
      </c>
      <c r="S230" s="41" t="s">
        <v>98</v>
      </c>
      <c r="T230" s="13">
        <v>1</v>
      </c>
      <c r="U230" s="13" t="s">
        <v>2384</v>
      </c>
      <c r="V230" s="12" t="s">
        <v>83</v>
      </c>
      <c r="W230" s="12" t="s">
        <v>83</v>
      </c>
      <c r="X230" s="12" t="s">
        <v>883</v>
      </c>
      <c r="Y230" s="25">
        <v>51970000</v>
      </c>
      <c r="Z230" s="41" t="s">
        <v>884</v>
      </c>
      <c r="AA230" s="40">
        <v>1015473918</v>
      </c>
      <c r="AB230" s="12" t="s">
        <v>87</v>
      </c>
      <c r="AC230" s="22">
        <v>45719</v>
      </c>
      <c r="AD230" s="29">
        <v>20160000</v>
      </c>
      <c r="AE230" s="22">
        <v>45720</v>
      </c>
      <c r="AF230" s="22">
        <v>45903</v>
      </c>
      <c r="AG230" s="12">
        <v>180</v>
      </c>
      <c r="AH230" s="12">
        <v>6</v>
      </c>
      <c r="AI230" s="29">
        <f>Tabla202376[[#This Row],[VALOR INICIAL DEL CONTRATO]] / Tabla202376[[#This Row],[PLAZO DE EJECUCIÓN MESES ]]</f>
        <v>3360000</v>
      </c>
      <c r="AJ230" s="12"/>
      <c r="AK230" s="12"/>
      <c r="AL230" s="12">
        <v>1</v>
      </c>
      <c r="AM230" s="12">
        <v>1</v>
      </c>
      <c r="AN230" s="12"/>
      <c r="AO230" s="31">
        <v>10080000</v>
      </c>
      <c r="AP230" s="12">
        <v>90</v>
      </c>
      <c r="AQ230" s="12">
        <v>1515</v>
      </c>
      <c r="AR230" s="22">
        <v>45868</v>
      </c>
      <c r="AS230" s="68">
        <v>1652</v>
      </c>
      <c r="AT230" s="94">
        <v>45901</v>
      </c>
      <c r="AU230" s="12"/>
      <c r="AV230" s="12"/>
      <c r="AW230" s="12"/>
      <c r="AX230" s="12"/>
      <c r="AY230" s="12"/>
      <c r="AZ230" s="12"/>
      <c r="BA230" s="12"/>
      <c r="BB230" s="12"/>
      <c r="BC230" s="12"/>
      <c r="BD230" s="12"/>
      <c r="BE230" s="12"/>
      <c r="BF230" s="12"/>
      <c r="BG230" s="12"/>
      <c r="BH230" s="12"/>
      <c r="BI230" s="12"/>
      <c r="BJ230" s="12"/>
      <c r="BK230" s="12"/>
      <c r="BL230" s="12"/>
      <c r="BM230" s="12">
        <f>Tabla202376[[#This Row],[DÍAS PRORROGA 1]]+Tabla202376[[#This Row],[DÍAS PRORROGA  2]]+Tabla202376[[#This Row],[DÍAS PRORROGA 3]]++Tabla202376[[#This Row],[DÍAS PRORROGA 4]]</f>
        <v>90</v>
      </c>
      <c r="BN230" s="25">
        <f>IF(Tabla202376[[#This Row],[NUMERO TOTAL DE ADICIONES]]="NO",0,Tabla202376[[#This Row],[VALOR ADICIÓN 1]]+Tabla202376[[#This Row],[VALOR ADICIÓN 2]]+Tabla202376[[#This Row],[VALOR ADICIÓN 3]]+Tabla202376[[#This Row],[VALOR ADICIÓN 4]])</f>
        <v>10080000</v>
      </c>
      <c r="BO230" s="12"/>
      <c r="BP230" s="22">
        <v>45994</v>
      </c>
      <c r="BQ230" s="20">
        <f>Tabla202376[[#This Row],[VALOR INICIAL DEL CONTRATO]]+Tabla202376[[#This Row],[VALOR ADICIÓN 1]]+Tabla202376[[#This Row],[VALOR ADICIÓN 2]]+Tabla202376[[#This Row],[VALOR ADICIÓN 3]]++Tabla202376[[#This Row],[VALOR ADICIÓN 4]]</f>
        <v>30240000</v>
      </c>
      <c r="BR23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0" s="26"/>
      <c r="BT230" s="13" t="s">
        <v>2385</v>
      </c>
      <c r="BU230" s="13" t="s">
        <v>2174</v>
      </c>
      <c r="BV230" s="13" t="s">
        <v>2386</v>
      </c>
      <c r="BW230" s="13" t="s">
        <v>122</v>
      </c>
    </row>
    <row r="231" spans="1:75" ht="27.75" customHeight="1" x14ac:dyDescent="0.2">
      <c r="A231" s="12">
        <v>2025</v>
      </c>
      <c r="B231" s="12" t="s">
        <v>456</v>
      </c>
      <c r="C231" s="13" t="str">
        <f ca="1">IF(Tabla202376[[#This Row],[FECHA DE TERMINACIÓN FINAL]]-TODAY()&gt;=15,"VIGENTE",IF(Tabla202376[[#This Row],[FECHA DE TERMINACIÓN FINAL]]-TODAY()&lt;0,"FINALIZADO",IF(Tabla202376[[#This Row],[FECHA DE TERMINACIÓN FINAL]]-TODAY()&lt;=15,"PROXIMO A VENCER")))</f>
        <v>FINALIZADO</v>
      </c>
      <c r="D231" s="12">
        <v>125189</v>
      </c>
      <c r="E231" s="22">
        <v>45646</v>
      </c>
      <c r="F231" s="12" t="s">
        <v>2387</v>
      </c>
      <c r="G231" s="12" t="s">
        <v>2388</v>
      </c>
      <c r="H231" s="13" t="s">
        <v>138</v>
      </c>
      <c r="I231" s="71" t="s">
        <v>2389</v>
      </c>
      <c r="J231" s="57">
        <v>80101600</v>
      </c>
      <c r="K231" s="57" t="s">
        <v>2390</v>
      </c>
      <c r="L231" s="57" t="s">
        <v>2391</v>
      </c>
      <c r="M231" s="12">
        <v>1223</v>
      </c>
      <c r="N231" s="22">
        <v>45712</v>
      </c>
      <c r="O231" s="12">
        <v>1272</v>
      </c>
      <c r="P231" s="22">
        <v>45720</v>
      </c>
      <c r="Q231" s="51" t="s">
        <v>115</v>
      </c>
      <c r="R231" s="13" t="s">
        <v>81</v>
      </c>
      <c r="S231" s="41" t="s">
        <v>98</v>
      </c>
      <c r="T231" s="13">
        <v>1</v>
      </c>
      <c r="U231" s="13" t="s">
        <v>2392</v>
      </c>
      <c r="V231" s="12" t="s">
        <v>83</v>
      </c>
      <c r="W231" s="12" t="s">
        <v>83</v>
      </c>
      <c r="X231" s="41" t="s">
        <v>939</v>
      </c>
      <c r="Y231" s="25">
        <v>1030695925</v>
      </c>
      <c r="Z231" s="41" t="s">
        <v>941</v>
      </c>
      <c r="AA231" s="40">
        <v>52351640</v>
      </c>
      <c r="AB231" s="12" t="s">
        <v>87</v>
      </c>
      <c r="AC231" s="22">
        <v>45719</v>
      </c>
      <c r="AD231" s="29">
        <v>18150000</v>
      </c>
      <c r="AE231" s="22">
        <v>45720</v>
      </c>
      <c r="AF231" s="22">
        <v>45903</v>
      </c>
      <c r="AG231" s="12">
        <v>180</v>
      </c>
      <c r="AH231" s="12">
        <v>6</v>
      </c>
      <c r="AI231" s="29">
        <f>Tabla202376[[#This Row],[VALOR INICIAL DEL CONTRATO]] / Tabla202376[[#This Row],[PLAZO DE EJECUCIÓN MESES ]]</f>
        <v>3025000</v>
      </c>
      <c r="AJ231" s="12"/>
      <c r="AK231" s="12"/>
      <c r="AL231" s="12">
        <v>1</v>
      </c>
      <c r="AM231" s="12">
        <v>1</v>
      </c>
      <c r="AN231" s="12"/>
      <c r="AO231" s="31">
        <v>9075000</v>
      </c>
      <c r="AP231" s="12">
        <v>90</v>
      </c>
      <c r="AQ231" s="12">
        <v>1465</v>
      </c>
      <c r="AR231" s="22">
        <v>45868</v>
      </c>
      <c r="AS231" s="12">
        <v>1554</v>
      </c>
      <c r="AT231" s="22">
        <v>45881</v>
      </c>
      <c r="AU231" s="12"/>
      <c r="AV231" s="12"/>
      <c r="AW231" s="12"/>
      <c r="AX231" s="12"/>
      <c r="AY231" s="12"/>
      <c r="AZ231" s="12"/>
      <c r="BA231" s="12"/>
      <c r="BB231" s="12"/>
      <c r="BC231" s="12"/>
      <c r="BD231" s="12"/>
      <c r="BE231" s="12"/>
      <c r="BF231" s="12"/>
      <c r="BG231" s="12"/>
      <c r="BH231" s="12"/>
      <c r="BI231" s="12"/>
      <c r="BJ231" s="12"/>
      <c r="BK231" s="12"/>
      <c r="BL231" s="12"/>
      <c r="BM231" s="12">
        <f>Tabla202376[[#This Row],[DÍAS PRORROGA 1]]+Tabla202376[[#This Row],[DÍAS PRORROGA  2]]+Tabla202376[[#This Row],[DÍAS PRORROGA 3]]++Tabla202376[[#This Row],[DÍAS PRORROGA 4]]</f>
        <v>90</v>
      </c>
      <c r="BN231" s="25">
        <f>IF(Tabla202376[[#This Row],[NUMERO TOTAL DE ADICIONES]]="NO",0,Tabla202376[[#This Row],[VALOR ADICIÓN 1]]+Tabla202376[[#This Row],[VALOR ADICIÓN 2]]+Tabla202376[[#This Row],[VALOR ADICIÓN 3]]+Tabla202376[[#This Row],[VALOR ADICIÓN 4]])</f>
        <v>9075000</v>
      </c>
      <c r="BO231" s="12"/>
      <c r="BP231" s="22">
        <v>45994</v>
      </c>
      <c r="BQ231" s="20">
        <f>Tabla202376[[#This Row],[VALOR INICIAL DEL CONTRATO]]+Tabla202376[[#This Row],[VALOR ADICIÓN 1]]+Tabla202376[[#This Row],[VALOR ADICIÓN 2]]+Tabla202376[[#This Row],[VALOR ADICIÓN 3]]++Tabla202376[[#This Row],[VALOR ADICIÓN 4]]</f>
        <v>27225000</v>
      </c>
      <c r="BR23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1" s="26"/>
      <c r="BT231" s="13" t="s">
        <v>2393</v>
      </c>
      <c r="BU231" s="13" t="s">
        <v>2394</v>
      </c>
      <c r="BV231" s="13" t="s">
        <v>2395</v>
      </c>
      <c r="BW231" s="13" t="s">
        <v>148</v>
      </c>
    </row>
    <row r="232" spans="1:75" ht="27.75" customHeight="1" x14ac:dyDescent="0.2">
      <c r="A232" s="12">
        <v>2025</v>
      </c>
      <c r="B232" s="12" t="s">
        <v>456</v>
      </c>
      <c r="C232" s="13" t="str">
        <f ca="1">IF(Tabla202376[[#This Row],[FECHA DE TERMINACIÓN FINAL]]-TODAY()&gt;=15,"VIGENTE",IF(Tabla202376[[#This Row],[FECHA DE TERMINACIÓN FINAL]]-TODAY()&lt;0,"FINALIZADO",IF(Tabla202376[[#This Row],[FECHA DE TERMINACIÓN FINAL]]-TODAY()&lt;=15,"PROXIMO A VENCER")))</f>
        <v>FINALIZADO</v>
      </c>
      <c r="D232" s="12">
        <v>127508</v>
      </c>
      <c r="E232" s="22">
        <v>45670</v>
      </c>
      <c r="F232" s="12" t="s">
        <v>2396</v>
      </c>
      <c r="G232" s="12" t="s">
        <v>2397</v>
      </c>
      <c r="H232" s="13" t="s">
        <v>805</v>
      </c>
      <c r="I232" s="71" t="s">
        <v>2398</v>
      </c>
      <c r="J232" s="57">
        <v>80101600</v>
      </c>
      <c r="K232" s="57" t="s">
        <v>2399</v>
      </c>
      <c r="L232" s="57" t="s">
        <v>2400</v>
      </c>
      <c r="M232" s="12">
        <v>1203</v>
      </c>
      <c r="N232" s="22">
        <v>45709</v>
      </c>
      <c r="O232" s="12">
        <v>1290</v>
      </c>
      <c r="P232" s="22">
        <v>45720</v>
      </c>
      <c r="Q232" s="51" t="s">
        <v>277</v>
      </c>
      <c r="R232" s="13" t="s">
        <v>81</v>
      </c>
      <c r="S232" s="41" t="s">
        <v>82</v>
      </c>
      <c r="T232" s="13">
        <v>1</v>
      </c>
      <c r="U232" s="13" t="s">
        <v>2401</v>
      </c>
      <c r="V232" s="12" t="s">
        <v>83</v>
      </c>
      <c r="W232" s="12" t="s">
        <v>464</v>
      </c>
      <c r="X232" s="12" t="s">
        <v>256</v>
      </c>
      <c r="Y232" s="25">
        <v>1033796945</v>
      </c>
      <c r="Z232" s="38" t="s">
        <v>126</v>
      </c>
      <c r="AA232" s="38">
        <v>79486884</v>
      </c>
      <c r="AB232" s="12" t="s">
        <v>87</v>
      </c>
      <c r="AC232" s="22">
        <v>45719</v>
      </c>
      <c r="AD232" s="29">
        <v>34650000</v>
      </c>
      <c r="AE232" s="22">
        <v>45720</v>
      </c>
      <c r="AF232" s="22">
        <v>45903</v>
      </c>
      <c r="AG232" s="12">
        <v>180</v>
      </c>
      <c r="AH232" s="12">
        <v>6</v>
      </c>
      <c r="AI232" s="29">
        <f>Tabla202376[[#This Row],[VALOR INICIAL DEL CONTRATO]] / Tabla202376[[#This Row],[PLAZO DE EJECUCIÓN MESES ]]</f>
        <v>5775000</v>
      </c>
      <c r="AJ232" s="12"/>
      <c r="AK232" s="12"/>
      <c r="AL232" s="12"/>
      <c r="AM232" s="12"/>
      <c r="AN232" s="12"/>
      <c r="AO232" s="31"/>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f>Tabla202376[[#This Row],[DÍAS PRORROGA 1]]+Tabla202376[[#This Row],[DÍAS PRORROGA  2]]+Tabla202376[[#This Row],[DÍAS PRORROGA 3]]++Tabla202376[[#This Row],[DÍAS PRORROGA 4]]</f>
        <v>0</v>
      </c>
      <c r="BN232" s="25">
        <f>IF(Tabla202376[[#This Row],[NUMERO TOTAL DE ADICIONES]]="NO",0,Tabla202376[[#This Row],[VALOR ADICIÓN 1]]+Tabla202376[[#This Row],[VALOR ADICIÓN 2]]+Tabla202376[[#This Row],[VALOR ADICIÓN 3]]+Tabla202376[[#This Row],[VALOR ADICIÓN 4]])</f>
        <v>0</v>
      </c>
      <c r="BO232" s="12"/>
      <c r="BP232" s="22">
        <v>45903</v>
      </c>
      <c r="BQ232" s="20">
        <f>Tabla202376[[#This Row],[VALOR INICIAL DEL CONTRATO]]+Tabla202376[[#This Row],[VALOR ADICIÓN 1]]+Tabla202376[[#This Row],[VALOR ADICIÓN 2]]+Tabla202376[[#This Row],[VALOR ADICIÓN 3]]++Tabla202376[[#This Row],[VALOR ADICIÓN 4]]</f>
        <v>34650000</v>
      </c>
      <c r="BR2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2" s="26"/>
      <c r="BT232" s="12"/>
      <c r="BU232" s="13" t="s">
        <v>2402</v>
      </c>
      <c r="BV232" s="13" t="s">
        <v>2403</v>
      </c>
      <c r="BW232" s="13" t="s">
        <v>88</v>
      </c>
    </row>
    <row r="233" spans="1:75" ht="27.75" customHeight="1" x14ac:dyDescent="0.2">
      <c r="A233" s="12">
        <v>2025</v>
      </c>
      <c r="B233" s="12" t="s">
        <v>456</v>
      </c>
      <c r="C233" s="13" t="str">
        <f ca="1">IF(Tabla202376[[#This Row],[FECHA DE TERMINACIÓN FINAL]]-TODAY()&gt;=15,"VIGENTE",IF(Tabla202376[[#This Row],[FECHA DE TERMINACIÓN FINAL]]-TODAY()&lt;0,"FINALIZADO",IF(Tabla202376[[#This Row],[FECHA DE TERMINACIÓN FINAL]]-TODAY()&lt;=15,"PROXIMO A VENCER")))</f>
        <v>FINALIZADO</v>
      </c>
      <c r="D233" s="12">
        <v>127820</v>
      </c>
      <c r="E233" s="22">
        <v>45672</v>
      </c>
      <c r="F233" s="12" t="s">
        <v>2379</v>
      </c>
      <c r="G233" s="12" t="s">
        <v>2404</v>
      </c>
      <c r="H233" s="13" t="s">
        <v>2405</v>
      </c>
      <c r="I233" s="71" t="s">
        <v>2381</v>
      </c>
      <c r="J233" s="57">
        <v>80101600</v>
      </c>
      <c r="K233" s="57" t="s">
        <v>2382</v>
      </c>
      <c r="L233" s="57" t="s">
        <v>2406</v>
      </c>
      <c r="M233" s="12">
        <v>1215</v>
      </c>
      <c r="N233" s="22">
        <v>45709</v>
      </c>
      <c r="O233" s="12">
        <v>1258</v>
      </c>
      <c r="P233" s="22">
        <v>45720</v>
      </c>
      <c r="Q233" s="51" t="s">
        <v>157</v>
      </c>
      <c r="R233" s="13" t="s">
        <v>81</v>
      </c>
      <c r="S233" s="41" t="s">
        <v>98</v>
      </c>
      <c r="T233" s="13">
        <v>1</v>
      </c>
      <c r="U233" s="13" t="s">
        <v>2384</v>
      </c>
      <c r="V233" s="12" t="s">
        <v>83</v>
      </c>
      <c r="W233" s="12" t="s">
        <v>464</v>
      </c>
      <c r="X233" s="12" t="s">
        <v>883</v>
      </c>
      <c r="Y233" s="12">
        <v>1003671201</v>
      </c>
      <c r="Z233" s="41" t="s">
        <v>884</v>
      </c>
      <c r="AA233" s="40">
        <v>1015473918</v>
      </c>
      <c r="AB233" s="12" t="s">
        <v>87</v>
      </c>
      <c r="AC233" s="22">
        <v>45719</v>
      </c>
      <c r="AD233" s="29">
        <v>20160000</v>
      </c>
      <c r="AE233" s="22">
        <v>45720</v>
      </c>
      <c r="AF233" s="22">
        <v>45903</v>
      </c>
      <c r="AG233" s="12">
        <v>180</v>
      </c>
      <c r="AH233" s="12">
        <v>6</v>
      </c>
      <c r="AI233" s="29">
        <f>Tabla202376[[#This Row],[VALOR INICIAL DEL CONTRATO]] / Tabla202376[[#This Row],[PLAZO DE EJECUCIÓN MESES ]]</f>
        <v>3360000</v>
      </c>
      <c r="AJ233" s="12"/>
      <c r="AK233" s="12"/>
      <c r="AL233" s="12"/>
      <c r="AM233" s="12"/>
      <c r="AN233" s="12"/>
      <c r="AO233" s="31"/>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f>Tabla202376[[#This Row],[DÍAS PRORROGA 1]]+Tabla202376[[#This Row],[DÍAS PRORROGA  2]]+Tabla202376[[#This Row],[DÍAS PRORROGA 3]]++Tabla202376[[#This Row],[DÍAS PRORROGA 4]]</f>
        <v>0</v>
      </c>
      <c r="BN233" s="25">
        <f>IF(Tabla202376[[#This Row],[NUMERO TOTAL DE ADICIONES]]="NO",0,Tabla202376[[#This Row],[VALOR ADICIÓN 1]]+Tabla202376[[#This Row],[VALOR ADICIÓN 2]]+Tabla202376[[#This Row],[VALOR ADICIÓN 3]]+Tabla202376[[#This Row],[VALOR ADICIÓN 4]])</f>
        <v>0</v>
      </c>
      <c r="BO233" s="12"/>
      <c r="BP233" s="22">
        <v>45903</v>
      </c>
      <c r="BQ233" s="20">
        <f>Tabla202376[[#This Row],[VALOR INICIAL DEL CONTRATO]]+Tabla202376[[#This Row],[VALOR ADICIÓN 1]]+Tabla202376[[#This Row],[VALOR ADICIÓN 2]]+Tabla202376[[#This Row],[VALOR ADICIÓN 3]]++Tabla202376[[#This Row],[VALOR ADICIÓN 4]]</f>
        <v>20160000</v>
      </c>
      <c r="BR23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3" s="26"/>
      <c r="BT233" s="12"/>
      <c r="BU233" s="13" t="s">
        <v>2174</v>
      </c>
      <c r="BV233" s="13" t="s">
        <v>2386</v>
      </c>
      <c r="BW233" s="13" t="s">
        <v>122</v>
      </c>
    </row>
    <row r="234" spans="1:75" ht="27.75" customHeight="1" x14ac:dyDescent="0.2">
      <c r="A234" s="12">
        <v>2025</v>
      </c>
      <c r="B234" s="12" t="s">
        <v>456</v>
      </c>
      <c r="C234" s="13" t="str">
        <f ca="1">IF(Tabla202376[[#This Row],[FECHA DE TERMINACIÓN FINAL]]-TODAY()&gt;=15,"VIGENTE",IF(Tabla202376[[#This Row],[FECHA DE TERMINACIÓN FINAL]]-TODAY()&lt;0,"FINALIZADO",IF(Tabla202376[[#This Row],[FECHA DE TERMINACIÓN FINAL]]-TODAY()&lt;=15,"PROXIMO A VENCER")))</f>
        <v>FINALIZADO</v>
      </c>
      <c r="D234" s="12">
        <v>126217</v>
      </c>
      <c r="E234" s="22">
        <v>45655</v>
      </c>
      <c r="F234" s="40" t="s">
        <v>2329</v>
      </c>
      <c r="G234" s="40" t="s">
        <v>2407</v>
      </c>
      <c r="H234" s="41" t="s">
        <v>2408</v>
      </c>
      <c r="I234" s="71" t="s">
        <v>2331</v>
      </c>
      <c r="J234" s="57">
        <v>80111600</v>
      </c>
      <c r="K234" s="57" t="s">
        <v>2332</v>
      </c>
      <c r="L234" s="57" t="s">
        <v>2409</v>
      </c>
      <c r="M234" s="12">
        <v>1229</v>
      </c>
      <c r="N234" s="22">
        <v>45712</v>
      </c>
      <c r="O234" s="12">
        <v>1240</v>
      </c>
      <c r="P234" s="22">
        <v>45719</v>
      </c>
      <c r="Q234" s="51" t="s">
        <v>304</v>
      </c>
      <c r="R234" s="13" t="s">
        <v>81</v>
      </c>
      <c r="S234" s="41" t="s">
        <v>82</v>
      </c>
      <c r="T234" s="13">
        <v>1</v>
      </c>
      <c r="U234" s="13" t="s">
        <v>440</v>
      </c>
      <c r="V234" s="12" t="s">
        <v>83</v>
      </c>
      <c r="W234" s="12" t="s">
        <v>464</v>
      </c>
      <c r="X234" s="12" t="s">
        <v>403</v>
      </c>
      <c r="Y234" s="25">
        <v>1136885551</v>
      </c>
      <c r="Z234" s="51" t="s">
        <v>1668</v>
      </c>
      <c r="AA234" s="38">
        <v>1073170778</v>
      </c>
      <c r="AB234" s="12" t="s">
        <v>87</v>
      </c>
      <c r="AC234" s="22">
        <v>45719</v>
      </c>
      <c r="AD234" s="29">
        <v>37800000</v>
      </c>
      <c r="AE234" s="22">
        <v>45733</v>
      </c>
      <c r="AF234" s="22">
        <v>45916</v>
      </c>
      <c r="AG234" s="12">
        <v>180</v>
      </c>
      <c r="AH234" s="12">
        <v>6</v>
      </c>
      <c r="AI234" s="29">
        <f>Tabla202376[[#This Row],[VALOR INICIAL DEL CONTRATO]] / Tabla202376[[#This Row],[PLAZO DE EJECUCIÓN MESES ]]</f>
        <v>6300000</v>
      </c>
      <c r="AJ234" s="12"/>
      <c r="AK234" s="12"/>
      <c r="AL234" s="12">
        <v>1</v>
      </c>
      <c r="AM234" s="12">
        <v>1</v>
      </c>
      <c r="AN234" s="12"/>
      <c r="AO234" s="31">
        <v>18900000</v>
      </c>
      <c r="AP234" s="12">
        <v>90</v>
      </c>
      <c r="AQ234" s="12">
        <v>1635</v>
      </c>
      <c r="AR234" s="22">
        <v>45901</v>
      </c>
      <c r="AS234" s="68">
        <v>1688</v>
      </c>
      <c r="AT234" s="94">
        <v>45915</v>
      </c>
      <c r="AU234" s="12"/>
      <c r="AV234" s="12"/>
      <c r="AW234" s="12"/>
      <c r="AX234" s="12"/>
      <c r="AY234" s="12"/>
      <c r="AZ234" s="12"/>
      <c r="BA234" s="12"/>
      <c r="BB234" s="12"/>
      <c r="BC234" s="12"/>
      <c r="BD234" s="12"/>
      <c r="BE234" s="12"/>
      <c r="BF234" s="12"/>
      <c r="BG234" s="12"/>
      <c r="BH234" s="12"/>
      <c r="BI234" s="12"/>
      <c r="BJ234" s="12"/>
      <c r="BK234" s="12"/>
      <c r="BL234" s="12"/>
      <c r="BM234" s="12">
        <f>Tabla202376[[#This Row],[DÍAS PRORROGA 1]]+Tabla202376[[#This Row],[DÍAS PRORROGA  2]]+Tabla202376[[#This Row],[DÍAS PRORROGA 3]]++Tabla202376[[#This Row],[DÍAS PRORROGA 4]]</f>
        <v>90</v>
      </c>
      <c r="BN234" s="25">
        <f>IF(Tabla202376[[#This Row],[NUMERO TOTAL DE ADICIONES]]="NO",0,Tabla202376[[#This Row],[VALOR ADICIÓN 1]]+Tabla202376[[#This Row],[VALOR ADICIÓN 2]]+Tabla202376[[#This Row],[VALOR ADICIÓN 3]]+Tabla202376[[#This Row],[VALOR ADICIÓN 4]])</f>
        <v>18900000</v>
      </c>
      <c r="BO234" s="12"/>
      <c r="BP234" s="22">
        <v>46007</v>
      </c>
      <c r="BQ234" s="20">
        <f>Tabla202376[[#This Row],[VALOR INICIAL DEL CONTRATO]]+Tabla202376[[#This Row],[VALOR ADICIÓN 1]]+Tabla202376[[#This Row],[VALOR ADICIÓN 2]]+Tabla202376[[#This Row],[VALOR ADICIÓN 3]]++Tabla202376[[#This Row],[VALOR ADICIÓN 4]]</f>
        <v>56700000</v>
      </c>
      <c r="BR23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4" s="26"/>
      <c r="BT234" s="13" t="s">
        <v>2410</v>
      </c>
      <c r="BU234" s="13" t="s">
        <v>2333</v>
      </c>
      <c r="BV234" s="13" t="s">
        <v>2334</v>
      </c>
      <c r="BW234" s="13" t="s">
        <v>88</v>
      </c>
    </row>
    <row r="235" spans="1:75" ht="27.75" customHeight="1" x14ac:dyDescent="0.25">
      <c r="A235" s="12">
        <v>2025</v>
      </c>
      <c r="B235" s="12" t="s">
        <v>456</v>
      </c>
      <c r="C235" s="13" t="str">
        <f ca="1">IF(Tabla202376[[#This Row],[FECHA DE TERMINACIÓN FINAL]]-TODAY()&gt;=15,"VIGENTE",IF(Tabla202376[[#This Row],[FECHA DE TERMINACIÓN FINAL]]-TODAY()&lt;0,"FINALIZADO",IF(Tabla202376[[#This Row],[FECHA DE TERMINACIÓN FINAL]]-TODAY()&lt;=15,"PROXIMO A VENCER")))</f>
        <v>FINALIZADO</v>
      </c>
      <c r="D235" s="12">
        <v>127958</v>
      </c>
      <c r="E235" s="22">
        <v>45672</v>
      </c>
      <c r="F235" s="40" t="s">
        <v>2411</v>
      </c>
      <c r="G235" s="40" t="s">
        <v>2412</v>
      </c>
      <c r="H235" s="41" t="s">
        <v>2413</v>
      </c>
      <c r="I235" s="64" t="s">
        <v>2414</v>
      </c>
      <c r="J235" s="51">
        <v>80101600</v>
      </c>
      <c r="K235" s="51" t="s">
        <v>2415</v>
      </c>
      <c r="L235" s="51" t="s">
        <v>2416</v>
      </c>
      <c r="M235" s="12">
        <v>1152</v>
      </c>
      <c r="N235" s="22">
        <v>45699</v>
      </c>
      <c r="O235" s="12">
        <v>1340</v>
      </c>
      <c r="P235" s="22">
        <v>45730</v>
      </c>
      <c r="Q235" s="51" t="s">
        <v>206</v>
      </c>
      <c r="R235" s="13" t="s">
        <v>81</v>
      </c>
      <c r="S235" s="41" t="s">
        <v>98</v>
      </c>
      <c r="T235" s="13">
        <v>1</v>
      </c>
      <c r="U235" s="13" t="s">
        <v>2417</v>
      </c>
      <c r="V235" s="12" t="s">
        <v>83</v>
      </c>
      <c r="W235" s="12" t="s">
        <v>464</v>
      </c>
      <c r="X235" s="13" t="s">
        <v>207</v>
      </c>
      <c r="Y235" s="13" t="s">
        <v>2418</v>
      </c>
      <c r="Z235" s="38" t="s">
        <v>208</v>
      </c>
      <c r="AA235" s="38">
        <v>29180253</v>
      </c>
      <c r="AB235" s="12" t="s">
        <v>87</v>
      </c>
      <c r="AC235" s="22">
        <v>45719</v>
      </c>
      <c r="AD235" s="29">
        <v>18900000</v>
      </c>
      <c r="AE235" s="22">
        <v>45730</v>
      </c>
      <c r="AF235" s="22">
        <v>45913</v>
      </c>
      <c r="AG235" s="12">
        <v>180</v>
      </c>
      <c r="AH235" s="12">
        <v>6</v>
      </c>
      <c r="AI235" s="29">
        <f>Tabla202376[[#This Row],[VALOR INICIAL DEL CONTRATO]] / Tabla202376[[#This Row],[PLAZO DE EJECUCIÓN MESES ]]</f>
        <v>3150000</v>
      </c>
      <c r="AJ235" s="12"/>
      <c r="AK235" s="12"/>
      <c r="AL235" s="12">
        <v>1</v>
      </c>
      <c r="AM235" s="12">
        <v>1</v>
      </c>
      <c r="AN235" s="12"/>
      <c r="AO235" s="31">
        <v>9450000</v>
      </c>
      <c r="AP235" s="12">
        <v>90</v>
      </c>
      <c r="AQ235" s="12">
        <v>1523</v>
      </c>
      <c r="AR235" s="22">
        <v>45868</v>
      </c>
      <c r="AS235" s="68">
        <v>1705</v>
      </c>
      <c r="AT235" s="94">
        <v>45918</v>
      </c>
      <c r="AU235" s="12"/>
      <c r="AV235" s="12"/>
      <c r="AW235" s="12"/>
      <c r="AX235" s="12"/>
      <c r="AY235" s="12"/>
      <c r="AZ235" s="12"/>
      <c r="BA235" s="12"/>
      <c r="BB235" s="12"/>
      <c r="BC235" s="12"/>
      <c r="BD235" s="12"/>
      <c r="BE235" s="12"/>
      <c r="BF235" s="12"/>
      <c r="BG235" s="12"/>
      <c r="BH235" s="12"/>
      <c r="BI235" s="12"/>
      <c r="BJ235" s="12"/>
      <c r="BK235" s="12"/>
      <c r="BL235" s="12"/>
      <c r="BM235" s="12">
        <f>Tabla202376[[#This Row],[DÍAS PRORROGA 1]]+Tabla202376[[#This Row],[DÍAS PRORROGA  2]]+Tabla202376[[#This Row],[DÍAS PRORROGA 3]]++Tabla202376[[#This Row],[DÍAS PRORROGA 4]]</f>
        <v>90</v>
      </c>
      <c r="BN235" s="25">
        <f>IF(Tabla202376[[#This Row],[NUMERO TOTAL DE ADICIONES]]="NO",0,Tabla202376[[#This Row],[VALOR ADICIÓN 1]]+Tabla202376[[#This Row],[VALOR ADICIÓN 2]]+Tabla202376[[#This Row],[VALOR ADICIÓN 3]]+Tabla202376[[#This Row],[VALOR ADICIÓN 4]])</f>
        <v>9450000</v>
      </c>
      <c r="BO235" s="12"/>
      <c r="BP235" s="22">
        <v>46004</v>
      </c>
      <c r="BQ235" s="20">
        <f>Tabla202376[[#This Row],[VALOR INICIAL DEL CONTRATO]]+Tabla202376[[#This Row],[VALOR ADICIÓN 1]]+Tabla202376[[#This Row],[VALOR ADICIÓN 2]]+Tabla202376[[#This Row],[VALOR ADICIÓN 3]]++Tabla202376[[#This Row],[VALOR ADICIÓN 4]]</f>
        <v>28350000</v>
      </c>
      <c r="BR23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5" s="26"/>
      <c r="BT235" s="13" t="s">
        <v>2419</v>
      </c>
      <c r="BU235" s="13" t="s">
        <v>2420</v>
      </c>
      <c r="BV235" s="13" t="s">
        <v>2421</v>
      </c>
      <c r="BW235" s="13" t="s">
        <v>122</v>
      </c>
    </row>
    <row r="236" spans="1:75" ht="27.75" customHeight="1" x14ac:dyDescent="0.2">
      <c r="A236" s="12">
        <v>2025</v>
      </c>
      <c r="B236" s="12" t="s">
        <v>456</v>
      </c>
      <c r="C236" s="13" t="str">
        <f ca="1">IF(Tabla202376[[#This Row],[FECHA DE TERMINACIÓN FINAL]]-TODAY()&gt;=15,"VIGENTE",IF(Tabla202376[[#This Row],[FECHA DE TERMINACIÓN FINAL]]-TODAY()&lt;0,"FINALIZADO",IF(Tabla202376[[#This Row],[FECHA DE TERMINACIÓN FINAL]]-TODAY()&lt;=15,"PROXIMO A VENCER")))</f>
        <v>FINALIZADO</v>
      </c>
      <c r="D236" s="12">
        <v>126407</v>
      </c>
      <c r="E236" s="22">
        <v>45656</v>
      </c>
      <c r="F236" s="40" t="s">
        <v>2422</v>
      </c>
      <c r="G236" s="40" t="s">
        <v>2423</v>
      </c>
      <c r="H236" s="13" t="s">
        <v>2424</v>
      </c>
      <c r="I236" s="71" t="s">
        <v>2425</v>
      </c>
      <c r="J236" s="57">
        <v>80101600</v>
      </c>
      <c r="K236" s="57" t="s">
        <v>2426</v>
      </c>
      <c r="L236" s="57" t="s">
        <v>2427</v>
      </c>
      <c r="M236" s="12">
        <v>1031</v>
      </c>
      <c r="N236" s="22">
        <v>45684</v>
      </c>
      <c r="O236" s="12">
        <v>1291</v>
      </c>
      <c r="P236" s="22">
        <v>45720</v>
      </c>
      <c r="Q236" s="51" t="s">
        <v>201</v>
      </c>
      <c r="R236" s="13" t="s">
        <v>81</v>
      </c>
      <c r="S236" s="41" t="s">
        <v>82</v>
      </c>
      <c r="T236" s="13">
        <v>1</v>
      </c>
      <c r="U236" s="13" t="s">
        <v>562</v>
      </c>
      <c r="V236" s="12"/>
      <c r="W236" s="12" t="s">
        <v>464</v>
      </c>
      <c r="X236" s="12" t="s">
        <v>256</v>
      </c>
      <c r="Y236" s="12">
        <v>79627358</v>
      </c>
      <c r="Z236" s="41" t="s">
        <v>306</v>
      </c>
      <c r="AA236" s="40">
        <v>79632494</v>
      </c>
      <c r="AB236" s="12" t="s">
        <v>87</v>
      </c>
      <c r="AC236" s="22">
        <v>45719</v>
      </c>
      <c r="AD236" s="29">
        <v>46200000</v>
      </c>
      <c r="AE236" s="22">
        <v>45720</v>
      </c>
      <c r="AF236" s="22">
        <v>45964</v>
      </c>
      <c r="AG236" s="12">
        <v>240</v>
      </c>
      <c r="AH236" s="12">
        <v>8</v>
      </c>
      <c r="AI236" s="29">
        <f>Tabla202376[[#This Row],[VALOR INICIAL DEL CONTRATO]] / Tabla202376[[#This Row],[PLAZO DE EJECUCIÓN MESES ]]</f>
        <v>5775000</v>
      </c>
      <c r="AJ236" s="12"/>
      <c r="AK236" s="12"/>
      <c r="AL236" s="12"/>
      <c r="AM236" s="12"/>
      <c r="AN236" s="12"/>
      <c r="AO236" s="31"/>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f>Tabla202376[[#This Row],[DÍAS PRORROGA 1]]+Tabla202376[[#This Row],[DÍAS PRORROGA  2]]+Tabla202376[[#This Row],[DÍAS PRORROGA 3]]++Tabla202376[[#This Row],[DÍAS PRORROGA 4]]</f>
        <v>0</v>
      </c>
      <c r="BN236" s="25">
        <f>IF(Tabla202376[[#This Row],[NUMERO TOTAL DE ADICIONES]]="NO",0,Tabla202376[[#This Row],[VALOR ADICIÓN 1]]+Tabla202376[[#This Row],[VALOR ADICIÓN 2]]+Tabla202376[[#This Row],[VALOR ADICIÓN 3]]+Tabla202376[[#This Row],[VALOR ADICIÓN 4]])</f>
        <v>0</v>
      </c>
      <c r="BO236" s="12"/>
      <c r="BP236" s="22">
        <v>45964</v>
      </c>
      <c r="BQ236" s="20">
        <f>Tabla202376[[#This Row],[VALOR INICIAL DEL CONTRATO]]+Tabla202376[[#This Row],[VALOR ADICIÓN 1]]+Tabla202376[[#This Row],[VALOR ADICIÓN 2]]+Tabla202376[[#This Row],[VALOR ADICIÓN 3]]++Tabla202376[[#This Row],[VALOR ADICIÓN 4]]</f>
        <v>46200000</v>
      </c>
      <c r="BR23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6" s="26"/>
      <c r="BT236" s="12"/>
      <c r="BU236" s="13" t="s">
        <v>2428</v>
      </c>
      <c r="BV236" s="13" t="s">
        <v>2071</v>
      </c>
      <c r="BW236" s="13" t="s">
        <v>88</v>
      </c>
    </row>
    <row r="237" spans="1:75" ht="27.75" customHeight="1" x14ac:dyDescent="0.2">
      <c r="A237" s="12">
        <v>2025</v>
      </c>
      <c r="B237" s="12" t="s">
        <v>456</v>
      </c>
      <c r="C237" s="13" t="str">
        <f ca="1">IF(Tabla202376[[#This Row],[FECHA DE TERMINACIÓN FINAL]]-TODAY()&gt;=15,"VIGENTE",IF(Tabla202376[[#This Row],[FECHA DE TERMINACIÓN FINAL]]-TODAY()&lt;0,"FINALIZADO",IF(Tabla202376[[#This Row],[FECHA DE TERMINACIÓN FINAL]]-TODAY()&lt;=15,"PROXIMO A VENCER")))</f>
        <v>FINALIZADO</v>
      </c>
      <c r="D237" s="12">
        <v>126225</v>
      </c>
      <c r="E237" s="22">
        <v>45655</v>
      </c>
      <c r="F237" s="40" t="s">
        <v>2429</v>
      </c>
      <c r="G237" s="40" t="s">
        <v>2430</v>
      </c>
      <c r="H237" s="13" t="s">
        <v>268</v>
      </c>
      <c r="I237" s="71" t="s">
        <v>2431</v>
      </c>
      <c r="J237" s="57">
        <v>80101600</v>
      </c>
      <c r="K237" s="57" t="s">
        <v>2432</v>
      </c>
      <c r="L237" s="57" t="s">
        <v>2433</v>
      </c>
      <c r="M237" s="12">
        <v>1225</v>
      </c>
      <c r="N237" s="22">
        <v>45712</v>
      </c>
      <c r="O237" s="12">
        <v>1241</v>
      </c>
      <c r="P237" s="22">
        <v>45719</v>
      </c>
      <c r="Q237" s="51" t="s">
        <v>124</v>
      </c>
      <c r="R237" s="13" t="s">
        <v>81</v>
      </c>
      <c r="S237" s="41" t="s">
        <v>82</v>
      </c>
      <c r="T237" s="13">
        <v>1</v>
      </c>
      <c r="U237" s="13" t="s">
        <v>2434</v>
      </c>
      <c r="V237" s="12"/>
      <c r="W237" s="12" t="s">
        <v>83</v>
      </c>
      <c r="X237" s="13" t="s">
        <v>1193</v>
      </c>
      <c r="Y237" s="12">
        <v>1012460887</v>
      </c>
      <c r="Z237" s="13" t="s">
        <v>164</v>
      </c>
      <c r="AA237" s="12">
        <v>1033775359</v>
      </c>
      <c r="AB237" s="12" t="s">
        <v>87</v>
      </c>
      <c r="AC237" s="22">
        <v>45719</v>
      </c>
      <c r="AD237" s="29">
        <v>30240000</v>
      </c>
      <c r="AE237" s="22">
        <v>45720</v>
      </c>
      <c r="AF237" s="22">
        <v>45903</v>
      </c>
      <c r="AG237" s="12">
        <v>180</v>
      </c>
      <c r="AH237" s="12">
        <v>6</v>
      </c>
      <c r="AI237" s="29">
        <f>Tabla202376[[#This Row],[VALOR INICIAL DEL CONTRATO]] / Tabla202376[[#This Row],[PLAZO DE EJECUCIÓN MESES ]]</f>
        <v>5040000</v>
      </c>
      <c r="AJ237" s="12"/>
      <c r="AK237" s="12"/>
      <c r="AL237" s="12">
        <v>1</v>
      </c>
      <c r="AM237" s="12">
        <v>1</v>
      </c>
      <c r="AN237" s="12"/>
      <c r="AO237" s="31">
        <v>15120000</v>
      </c>
      <c r="AP237" s="12">
        <v>90</v>
      </c>
      <c r="AQ237" s="12">
        <v>1560</v>
      </c>
      <c r="AR237" s="22">
        <v>45882</v>
      </c>
      <c r="AS237" s="12">
        <v>1609</v>
      </c>
      <c r="AT237" s="22">
        <v>45884</v>
      </c>
      <c r="AU237" s="12"/>
      <c r="AV237" s="12"/>
      <c r="AW237" s="12"/>
      <c r="AX237" s="12"/>
      <c r="AY237" s="12"/>
      <c r="AZ237" s="12"/>
      <c r="BA237" s="12"/>
      <c r="BB237" s="12"/>
      <c r="BC237" s="12"/>
      <c r="BD237" s="12"/>
      <c r="BE237" s="12"/>
      <c r="BF237" s="12"/>
      <c r="BG237" s="12"/>
      <c r="BH237" s="12"/>
      <c r="BI237" s="12"/>
      <c r="BJ237" s="12"/>
      <c r="BK237" s="12"/>
      <c r="BL237" s="12"/>
      <c r="BM237" s="12">
        <f>Tabla202376[[#This Row],[DÍAS PRORROGA 1]]+Tabla202376[[#This Row],[DÍAS PRORROGA  2]]+Tabla202376[[#This Row],[DÍAS PRORROGA 3]]++Tabla202376[[#This Row],[DÍAS PRORROGA 4]]</f>
        <v>90</v>
      </c>
      <c r="BN237" s="25">
        <f>IF(Tabla202376[[#This Row],[NUMERO TOTAL DE ADICIONES]]="NO",0,Tabla202376[[#This Row],[VALOR ADICIÓN 1]]+Tabla202376[[#This Row],[VALOR ADICIÓN 2]]+Tabla202376[[#This Row],[VALOR ADICIÓN 3]]+Tabla202376[[#This Row],[VALOR ADICIÓN 4]])</f>
        <v>15120000</v>
      </c>
      <c r="BO237" s="12"/>
      <c r="BP237" s="22">
        <v>45994</v>
      </c>
      <c r="BQ237" s="20">
        <f>Tabla202376[[#This Row],[VALOR INICIAL DEL CONTRATO]]+Tabla202376[[#This Row],[VALOR ADICIÓN 1]]+Tabla202376[[#This Row],[VALOR ADICIÓN 2]]+Tabla202376[[#This Row],[VALOR ADICIÓN 3]]++Tabla202376[[#This Row],[VALOR ADICIÓN 4]]</f>
        <v>45360000</v>
      </c>
      <c r="BR23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7" s="26"/>
      <c r="BT237" s="13" t="s">
        <v>2435</v>
      </c>
      <c r="BU237" s="13" t="s">
        <v>2436</v>
      </c>
      <c r="BV237" s="13" t="s">
        <v>2437</v>
      </c>
      <c r="BW237" s="13" t="s">
        <v>122</v>
      </c>
    </row>
    <row r="238" spans="1:75" ht="27.75" customHeight="1" x14ac:dyDescent="0.2">
      <c r="A238" s="12">
        <v>2025</v>
      </c>
      <c r="B238" s="12" t="s">
        <v>456</v>
      </c>
      <c r="C238" s="13" t="str">
        <f ca="1">IF(Tabla202376[[#This Row],[FECHA DE TERMINACIÓN FINAL]]-TODAY()&gt;=15,"VIGENTE",IF(Tabla202376[[#This Row],[FECHA DE TERMINACIÓN FINAL]]-TODAY()&lt;0,"FINALIZADO",IF(Tabla202376[[#This Row],[FECHA DE TERMINACIÓN FINAL]]-TODAY()&lt;=15,"PROXIMO A VENCER")))</f>
        <v>FINALIZADO</v>
      </c>
      <c r="D238" s="12">
        <v>127516</v>
      </c>
      <c r="E238" s="22">
        <v>45670</v>
      </c>
      <c r="F238" s="12" t="s">
        <v>1976</v>
      </c>
      <c r="G238" s="12" t="s">
        <v>2438</v>
      </c>
      <c r="H238" s="13" t="s">
        <v>137</v>
      </c>
      <c r="I238" s="71" t="s">
        <v>1979</v>
      </c>
      <c r="J238" s="51">
        <v>80101500</v>
      </c>
      <c r="K238" s="51" t="s">
        <v>1980</v>
      </c>
      <c r="L238" s="51" t="s">
        <v>2439</v>
      </c>
      <c r="M238" s="12">
        <v>1210</v>
      </c>
      <c r="N238" s="22">
        <v>45678</v>
      </c>
      <c r="O238" s="12">
        <v>1252</v>
      </c>
      <c r="P238" s="22">
        <v>45720</v>
      </c>
      <c r="Q238" s="51" t="s">
        <v>80</v>
      </c>
      <c r="R238" s="13" t="s">
        <v>81</v>
      </c>
      <c r="S238" s="41" t="s">
        <v>82</v>
      </c>
      <c r="T238" s="13">
        <v>1</v>
      </c>
      <c r="U238" s="13" t="s">
        <v>1982</v>
      </c>
      <c r="V238" s="12"/>
      <c r="W238" s="12" t="s">
        <v>464</v>
      </c>
      <c r="X238" s="40" t="s">
        <v>90</v>
      </c>
      <c r="Y238" s="12">
        <v>8505190</v>
      </c>
      <c r="Z238" s="41" t="s">
        <v>96</v>
      </c>
      <c r="AA238" s="40">
        <v>51986672</v>
      </c>
      <c r="AB238" s="12" t="s">
        <v>87</v>
      </c>
      <c r="AC238" s="22">
        <v>45719</v>
      </c>
      <c r="AD238" s="29">
        <v>30600000</v>
      </c>
      <c r="AE238" s="22">
        <v>45720</v>
      </c>
      <c r="AF238" s="22">
        <v>45903</v>
      </c>
      <c r="AG238" s="12">
        <v>180</v>
      </c>
      <c r="AH238" s="12">
        <v>6</v>
      </c>
      <c r="AI238" s="29">
        <f>Tabla202376[[#This Row],[VALOR INICIAL DEL CONTRATO]] / Tabla202376[[#This Row],[PLAZO DE EJECUCIÓN MESES ]]</f>
        <v>5100000</v>
      </c>
      <c r="AJ238" s="12"/>
      <c r="AK238" s="12"/>
      <c r="AL238" s="12"/>
      <c r="AM238" s="12"/>
      <c r="AN238" s="12"/>
      <c r="AO238" s="31"/>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f>Tabla202376[[#This Row],[DÍAS PRORROGA 1]]+Tabla202376[[#This Row],[DÍAS PRORROGA  2]]+Tabla202376[[#This Row],[DÍAS PRORROGA 3]]++Tabla202376[[#This Row],[DÍAS PRORROGA 4]]</f>
        <v>0</v>
      </c>
      <c r="BN238" s="25">
        <f>IF(Tabla202376[[#This Row],[NUMERO TOTAL DE ADICIONES]]="NO",0,Tabla202376[[#This Row],[VALOR ADICIÓN 1]]+Tabla202376[[#This Row],[VALOR ADICIÓN 2]]+Tabla202376[[#This Row],[VALOR ADICIÓN 3]]+Tabla202376[[#This Row],[VALOR ADICIÓN 4]])</f>
        <v>0</v>
      </c>
      <c r="BO238" s="12"/>
      <c r="BP238" s="22">
        <v>45903</v>
      </c>
      <c r="BQ238" s="20">
        <f>Tabla202376[[#This Row],[VALOR INICIAL DEL CONTRATO]]+Tabla202376[[#This Row],[VALOR ADICIÓN 1]]+Tabla202376[[#This Row],[VALOR ADICIÓN 2]]+Tabla202376[[#This Row],[VALOR ADICIÓN 3]]++Tabla202376[[#This Row],[VALOR ADICIÓN 4]]</f>
        <v>30600000</v>
      </c>
      <c r="BR23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8" s="26"/>
      <c r="BT238" s="12"/>
      <c r="BU238" s="13" t="s">
        <v>2440</v>
      </c>
      <c r="BV238" s="13" t="s">
        <v>1984</v>
      </c>
      <c r="BW238" s="13" t="s">
        <v>122</v>
      </c>
    </row>
    <row r="239" spans="1:75" ht="27.75" customHeight="1" x14ac:dyDescent="0.2">
      <c r="A239" s="12">
        <v>2025</v>
      </c>
      <c r="B239" s="12" t="s">
        <v>456</v>
      </c>
      <c r="C239" s="13" t="str">
        <f ca="1">IF(Tabla202376[[#This Row],[FECHA DE TERMINACIÓN FINAL]]-TODAY()&gt;=15,"VIGENTE",IF(Tabla202376[[#This Row],[FECHA DE TERMINACIÓN FINAL]]-TODAY()&lt;0,"FINALIZADO",IF(Tabla202376[[#This Row],[FECHA DE TERMINACIÓN FINAL]]-TODAY()&lt;=15,"PROXIMO A VENCER")))</f>
        <v>FINALIZADO</v>
      </c>
      <c r="D239" s="12">
        <v>126225</v>
      </c>
      <c r="E239" s="22">
        <v>45655</v>
      </c>
      <c r="F239" s="40" t="s">
        <v>2429</v>
      </c>
      <c r="G239" s="40" t="s">
        <v>2441</v>
      </c>
      <c r="H239" s="41" t="s">
        <v>2442</v>
      </c>
      <c r="I239" s="71" t="s">
        <v>2431</v>
      </c>
      <c r="J239" s="57">
        <v>80101600</v>
      </c>
      <c r="K239" s="57" t="s">
        <v>2432</v>
      </c>
      <c r="L239" s="57" t="s">
        <v>2443</v>
      </c>
      <c r="M239" s="12">
        <v>1225</v>
      </c>
      <c r="N239" s="22">
        <v>45712</v>
      </c>
      <c r="O239" s="12">
        <v>1242</v>
      </c>
      <c r="P239" s="22">
        <v>45719</v>
      </c>
      <c r="Q239" s="51" t="s">
        <v>124</v>
      </c>
      <c r="R239" s="83" t="s">
        <v>81</v>
      </c>
      <c r="S239" s="66" t="s">
        <v>82</v>
      </c>
      <c r="T239" s="13">
        <v>1</v>
      </c>
      <c r="U239" s="13" t="s">
        <v>2434</v>
      </c>
      <c r="V239" s="12" t="s">
        <v>83</v>
      </c>
      <c r="W239" s="12" t="s">
        <v>464</v>
      </c>
      <c r="X239" s="13" t="s">
        <v>1193</v>
      </c>
      <c r="Y239" s="12">
        <v>1022966845</v>
      </c>
      <c r="Z239" s="13" t="s">
        <v>164</v>
      </c>
      <c r="AA239" s="12">
        <v>1033775359</v>
      </c>
      <c r="AB239" s="12" t="s">
        <v>87</v>
      </c>
      <c r="AC239" s="22">
        <v>45719</v>
      </c>
      <c r="AD239" s="29">
        <v>30240000</v>
      </c>
      <c r="AE239" s="22">
        <v>45720</v>
      </c>
      <c r="AF239" s="22">
        <v>45903</v>
      </c>
      <c r="AG239" s="12">
        <v>180</v>
      </c>
      <c r="AH239" s="12">
        <v>6</v>
      </c>
      <c r="AI239" s="29">
        <f>Tabla202376[[#This Row],[VALOR INICIAL DEL CONTRATO]] / Tabla202376[[#This Row],[PLAZO DE EJECUCIÓN MESES ]]</f>
        <v>5040000</v>
      </c>
      <c r="AJ239" s="12"/>
      <c r="AK239" s="12"/>
      <c r="AL239" s="12">
        <v>1</v>
      </c>
      <c r="AM239" s="12">
        <v>1</v>
      </c>
      <c r="AN239" s="12"/>
      <c r="AO239" s="31">
        <v>15120000</v>
      </c>
      <c r="AP239" s="12">
        <v>90</v>
      </c>
      <c r="AQ239" s="12">
        <v>1458</v>
      </c>
      <c r="AR239" s="22">
        <v>45868</v>
      </c>
      <c r="AS239" s="12">
        <v>1588</v>
      </c>
      <c r="AT239" s="22">
        <v>45882</v>
      </c>
      <c r="AU239" s="12"/>
      <c r="AV239" s="12"/>
      <c r="AW239" s="12"/>
      <c r="AX239" s="12"/>
      <c r="AY239" s="12"/>
      <c r="AZ239" s="12"/>
      <c r="BA239" s="12"/>
      <c r="BB239" s="12"/>
      <c r="BC239" s="12"/>
      <c r="BD239" s="12"/>
      <c r="BE239" s="12"/>
      <c r="BF239" s="12"/>
      <c r="BG239" s="12"/>
      <c r="BH239" s="12"/>
      <c r="BI239" s="12"/>
      <c r="BJ239" s="12"/>
      <c r="BK239" s="12"/>
      <c r="BL239" s="12"/>
      <c r="BM239" s="12">
        <f>Tabla202376[[#This Row],[DÍAS PRORROGA 1]]+Tabla202376[[#This Row],[DÍAS PRORROGA  2]]+Tabla202376[[#This Row],[DÍAS PRORROGA 3]]++Tabla202376[[#This Row],[DÍAS PRORROGA 4]]</f>
        <v>90</v>
      </c>
      <c r="BN239" s="25">
        <f>IF(Tabla202376[[#This Row],[NUMERO TOTAL DE ADICIONES]]="NO",0,Tabla202376[[#This Row],[VALOR ADICIÓN 1]]+Tabla202376[[#This Row],[VALOR ADICIÓN 2]]+Tabla202376[[#This Row],[VALOR ADICIÓN 3]]+Tabla202376[[#This Row],[VALOR ADICIÓN 4]])</f>
        <v>15120000</v>
      </c>
      <c r="BO239" s="12"/>
      <c r="BP239" s="22">
        <v>45994</v>
      </c>
      <c r="BQ239" s="20">
        <f>Tabla202376[[#This Row],[VALOR INICIAL DEL CONTRATO]]+Tabla202376[[#This Row],[VALOR ADICIÓN 1]]+Tabla202376[[#This Row],[VALOR ADICIÓN 2]]+Tabla202376[[#This Row],[VALOR ADICIÓN 3]]++Tabla202376[[#This Row],[VALOR ADICIÓN 4]]</f>
        <v>45360000</v>
      </c>
      <c r="BR23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39" s="26"/>
      <c r="BT239" s="13" t="s">
        <v>2444</v>
      </c>
      <c r="BU239" s="13" t="s">
        <v>2436</v>
      </c>
      <c r="BV239" s="13" t="s">
        <v>2437</v>
      </c>
      <c r="BW239" s="13" t="s">
        <v>122</v>
      </c>
    </row>
    <row r="240" spans="1:75" ht="27.75" customHeight="1" x14ac:dyDescent="0.2">
      <c r="A240" s="12">
        <v>2025</v>
      </c>
      <c r="B240" s="12" t="s">
        <v>456</v>
      </c>
      <c r="C240" s="13" t="str">
        <f ca="1">IF(Tabla202376[[#This Row],[FECHA DE TERMINACIÓN FINAL]]-TODAY()&gt;=15,"VIGENTE",IF(Tabla202376[[#This Row],[FECHA DE TERMINACIÓN FINAL]]-TODAY()&lt;0,"FINALIZADO",IF(Tabla202376[[#This Row],[FECHA DE TERMINACIÓN FINAL]]-TODAY()&lt;=15,"PROXIMO A VENCER")))</f>
        <v>FINALIZADO</v>
      </c>
      <c r="D240" s="12">
        <v>124911</v>
      </c>
      <c r="E240" s="22">
        <v>45645</v>
      </c>
      <c r="F240" s="40" t="s">
        <v>1463</v>
      </c>
      <c r="G240" s="40" t="s">
        <v>2445</v>
      </c>
      <c r="H240" s="41" t="s">
        <v>146</v>
      </c>
      <c r="I240" s="71" t="s">
        <v>1466</v>
      </c>
      <c r="J240" s="51">
        <v>80101600</v>
      </c>
      <c r="K240" s="51" t="s">
        <v>1467</v>
      </c>
      <c r="L240" s="51" t="s">
        <v>2446</v>
      </c>
      <c r="M240" s="12">
        <v>1123</v>
      </c>
      <c r="N240" s="22">
        <v>45698</v>
      </c>
      <c r="O240" s="12">
        <v>1259</v>
      </c>
      <c r="P240" s="22">
        <v>45720</v>
      </c>
      <c r="Q240" s="51" t="s">
        <v>80</v>
      </c>
      <c r="R240" s="13" t="s">
        <v>81</v>
      </c>
      <c r="S240" s="41" t="s">
        <v>98</v>
      </c>
      <c r="T240" s="13">
        <v>1</v>
      </c>
      <c r="U240" s="13" t="s">
        <v>1469</v>
      </c>
      <c r="V240" s="12" t="s">
        <v>83</v>
      </c>
      <c r="W240" s="12" t="s">
        <v>83</v>
      </c>
      <c r="X240" s="12" t="s">
        <v>141</v>
      </c>
      <c r="Y240" s="25">
        <v>51994133</v>
      </c>
      <c r="Z240" s="38" t="s">
        <v>142</v>
      </c>
      <c r="AA240" s="38">
        <v>51962752</v>
      </c>
      <c r="AB240" s="12" t="s">
        <v>87</v>
      </c>
      <c r="AC240" s="22">
        <v>45719</v>
      </c>
      <c r="AD240" s="29">
        <v>18150000</v>
      </c>
      <c r="AE240" s="22">
        <v>45720</v>
      </c>
      <c r="AF240" s="22">
        <v>45903</v>
      </c>
      <c r="AG240" s="12">
        <v>180</v>
      </c>
      <c r="AH240" s="12">
        <v>6</v>
      </c>
      <c r="AI240" s="29">
        <f>Tabla202376[[#This Row],[VALOR INICIAL DEL CONTRATO]] / Tabla202376[[#This Row],[PLAZO DE EJECUCIÓN MESES ]]</f>
        <v>3025000</v>
      </c>
      <c r="AJ240" s="12"/>
      <c r="AK240" s="12"/>
      <c r="AL240" s="12"/>
      <c r="AM240" s="12"/>
      <c r="AN240" s="12"/>
      <c r="AO240" s="31"/>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f>Tabla202376[[#This Row],[DÍAS PRORROGA 1]]+Tabla202376[[#This Row],[DÍAS PRORROGA  2]]+Tabla202376[[#This Row],[DÍAS PRORROGA 3]]++Tabla202376[[#This Row],[DÍAS PRORROGA 4]]</f>
        <v>0</v>
      </c>
      <c r="BN240" s="25">
        <f>IF(Tabla202376[[#This Row],[NUMERO TOTAL DE ADICIONES]]="NO",0,Tabla202376[[#This Row],[VALOR ADICIÓN 1]]+Tabla202376[[#This Row],[VALOR ADICIÓN 2]]+Tabla202376[[#This Row],[VALOR ADICIÓN 3]]+Tabla202376[[#This Row],[VALOR ADICIÓN 4]])</f>
        <v>0</v>
      </c>
      <c r="BO240" s="12"/>
      <c r="BP240" s="22">
        <v>45903</v>
      </c>
      <c r="BQ240" s="20">
        <f>Tabla202376[[#This Row],[VALOR INICIAL DEL CONTRATO]]+Tabla202376[[#This Row],[VALOR ADICIÓN 1]]+Tabla202376[[#This Row],[VALOR ADICIÓN 2]]+Tabla202376[[#This Row],[VALOR ADICIÓN 3]]++Tabla202376[[#This Row],[VALOR ADICIÓN 4]]</f>
        <v>18150000</v>
      </c>
      <c r="BR24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0" s="26"/>
      <c r="BT240" s="12"/>
      <c r="BU240" s="16" t="s">
        <v>1470</v>
      </c>
      <c r="BV240" s="13" t="s">
        <v>1471</v>
      </c>
      <c r="BW240" s="13" t="s">
        <v>148</v>
      </c>
    </row>
    <row r="241" spans="1:75" ht="27.75" customHeight="1" x14ac:dyDescent="0.25">
      <c r="A241" s="12">
        <v>2025</v>
      </c>
      <c r="B241" s="12" t="s">
        <v>456</v>
      </c>
      <c r="C241" s="13" t="str">
        <f ca="1">IF(Tabla202376[[#This Row],[FECHA DE TERMINACIÓN FINAL]]-TODAY()&gt;=15,"VIGENTE",IF(Tabla202376[[#This Row],[FECHA DE TERMINACIÓN FINAL]]-TODAY()&lt;0,"FINALIZADO",IF(Tabla202376[[#This Row],[FECHA DE TERMINACIÓN FINAL]]-TODAY()&lt;=15,"PROXIMO A VENCER")))</f>
        <v>FINALIZADO</v>
      </c>
      <c r="D241" s="12">
        <v>126247</v>
      </c>
      <c r="E241" s="22">
        <v>45655</v>
      </c>
      <c r="F241" s="40" t="s">
        <v>2447</v>
      </c>
      <c r="G241" s="40" t="s">
        <v>2448</v>
      </c>
      <c r="H241" s="13" t="s">
        <v>1417</v>
      </c>
      <c r="I241" s="64" t="s">
        <v>2449</v>
      </c>
      <c r="J241" s="51">
        <v>80101600</v>
      </c>
      <c r="K241" s="51" t="s">
        <v>2450</v>
      </c>
      <c r="L241" s="51" t="s">
        <v>2451</v>
      </c>
      <c r="M241" s="12">
        <v>1241</v>
      </c>
      <c r="N241" s="22">
        <v>45714</v>
      </c>
      <c r="O241" s="12">
        <v>1279</v>
      </c>
      <c r="P241" s="22">
        <v>45720</v>
      </c>
      <c r="Q241" s="51" t="s">
        <v>337</v>
      </c>
      <c r="R241" s="83" t="s">
        <v>81</v>
      </c>
      <c r="S241" s="66" t="s">
        <v>82</v>
      </c>
      <c r="T241" s="13">
        <v>1</v>
      </c>
      <c r="U241" s="13" t="s">
        <v>2452</v>
      </c>
      <c r="V241" s="12" t="s">
        <v>83</v>
      </c>
      <c r="W241" s="12" t="s">
        <v>464</v>
      </c>
      <c r="X241" s="12" t="s">
        <v>403</v>
      </c>
      <c r="Y241" s="25">
        <v>1026300976</v>
      </c>
      <c r="Z241" s="38" t="s">
        <v>126</v>
      </c>
      <c r="AA241" s="38">
        <v>79486884</v>
      </c>
      <c r="AB241" s="12" t="s">
        <v>87</v>
      </c>
      <c r="AC241" s="22">
        <v>45719</v>
      </c>
      <c r="AD241" s="29">
        <v>31500000</v>
      </c>
      <c r="AE241" s="22">
        <v>45727</v>
      </c>
      <c r="AF241" s="22">
        <v>45910</v>
      </c>
      <c r="AG241" s="12">
        <v>180</v>
      </c>
      <c r="AH241" s="12">
        <v>6</v>
      </c>
      <c r="AI241" s="29">
        <f>Tabla202376[[#This Row],[VALOR INICIAL DEL CONTRATO]] / Tabla202376[[#This Row],[PLAZO DE EJECUCIÓN MESES ]]</f>
        <v>5250000</v>
      </c>
      <c r="AJ241" s="12"/>
      <c r="AK241" s="12"/>
      <c r="AL241" s="12"/>
      <c r="AM241" s="12"/>
      <c r="AN241" s="12"/>
      <c r="AO241" s="31"/>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f>Tabla202376[[#This Row],[DÍAS PRORROGA 1]]+Tabla202376[[#This Row],[DÍAS PRORROGA  2]]+Tabla202376[[#This Row],[DÍAS PRORROGA 3]]++Tabla202376[[#This Row],[DÍAS PRORROGA 4]]</f>
        <v>0</v>
      </c>
      <c r="BN241" s="25">
        <f>IF(Tabla202376[[#This Row],[NUMERO TOTAL DE ADICIONES]]="NO",0,Tabla202376[[#This Row],[VALOR ADICIÓN 1]]+Tabla202376[[#This Row],[VALOR ADICIÓN 2]]+Tabla202376[[#This Row],[VALOR ADICIÓN 3]]+Tabla202376[[#This Row],[VALOR ADICIÓN 4]])</f>
        <v>0</v>
      </c>
      <c r="BO241" s="12"/>
      <c r="BP241" s="22">
        <v>45910</v>
      </c>
      <c r="BQ241" s="20">
        <f>Tabla202376[[#This Row],[VALOR INICIAL DEL CONTRATO]]+Tabla202376[[#This Row],[VALOR ADICIÓN 1]]+Tabla202376[[#This Row],[VALOR ADICIÓN 2]]+Tabla202376[[#This Row],[VALOR ADICIÓN 3]]++Tabla202376[[#This Row],[VALOR ADICIÓN 4]]</f>
        <v>31500000</v>
      </c>
      <c r="BR24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1" s="26"/>
      <c r="BT241" s="12"/>
      <c r="BU241" s="16" t="s">
        <v>2453</v>
      </c>
      <c r="BV241" s="13" t="s">
        <v>2454</v>
      </c>
      <c r="BW241" s="13" t="s">
        <v>2455</v>
      </c>
    </row>
    <row r="242" spans="1:75" ht="27.75" customHeight="1" x14ac:dyDescent="0.2">
      <c r="A242" s="12">
        <v>2025</v>
      </c>
      <c r="B242" s="13" t="s">
        <v>265</v>
      </c>
      <c r="C242" s="13" t="str">
        <f ca="1">IF(Tabla202376[[#This Row],[FECHA DE TERMINACIÓN FINAL]]-TODAY()&gt;=15,"VIGENTE",IF(Tabla202376[[#This Row],[FECHA DE TERMINACIÓN FINAL]]-TODAY()&lt;0,"FINALIZADO",IF(Tabla202376[[#This Row],[FECHA DE TERMINACIÓN FINAL]]-TODAY()&lt;=15,"PROXIMO A VENCER")))</f>
        <v>FINALIZADO</v>
      </c>
      <c r="D242" s="12">
        <v>131124</v>
      </c>
      <c r="E242" s="22">
        <v>45707</v>
      </c>
      <c r="F242" s="40" t="s">
        <v>2456</v>
      </c>
      <c r="G242" s="40" t="s">
        <v>2457</v>
      </c>
      <c r="H242" s="13" t="s">
        <v>2458</v>
      </c>
      <c r="I242" s="71" t="s">
        <v>2459</v>
      </c>
      <c r="J242" s="57">
        <v>80101600</v>
      </c>
      <c r="K242" s="57" t="s">
        <v>2460</v>
      </c>
      <c r="L242" s="57" t="s">
        <v>2461</v>
      </c>
      <c r="M242" s="12">
        <v>1186</v>
      </c>
      <c r="N242" s="22">
        <v>45709</v>
      </c>
      <c r="O242" s="12">
        <v>1278</v>
      </c>
      <c r="P242" s="22">
        <v>45720</v>
      </c>
      <c r="Q242" s="51" t="s">
        <v>80</v>
      </c>
      <c r="R242" s="83" t="s">
        <v>81</v>
      </c>
      <c r="S242" s="66" t="s">
        <v>82</v>
      </c>
      <c r="T242" s="13">
        <v>1</v>
      </c>
      <c r="U242" s="13" t="s">
        <v>2462</v>
      </c>
      <c r="V242" s="12" t="s">
        <v>83</v>
      </c>
      <c r="W242" s="12" t="s">
        <v>464</v>
      </c>
      <c r="X242" s="12" t="s">
        <v>764</v>
      </c>
      <c r="Y242" s="25">
        <v>1049641030</v>
      </c>
      <c r="Z242" s="41" t="s">
        <v>216</v>
      </c>
      <c r="AA242" s="40">
        <v>1024555613</v>
      </c>
      <c r="AB242" s="12" t="s">
        <v>87</v>
      </c>
      <c r="AC242" s="22">
        <v>45719</v>
      </c>
      <c r="AD242" s="29">
        <v>33000000</v>
      </c>
      <c r="AE242" s="22">
        <v>45720</v>
      </c>
      <c r="AF242" s="22">
        <v>45903</v>
      </c>
      <c r="AG242" s="12">
        <v>180</v>
      </c>
      <c r="AH242" s="12">
        <v>6</v>
      </c>
      <c r="AI242" s="29">
        <f>Tabla202376[[#This Row],[VALOR INICIAL DEL CONTRATO]] / Tabla202376[[#This Row],[PLAZO DE EJECUCIÓN MESES ]]</f>
        <v>5500000</v>
      </c>
      <c r="AJ242" s="12"/>
      <c r="AK242" s="12"/>
      <c r="AL242" s="12"/>
      <c r="AM242" s="12"/>
      <c r="AN242" s="12"/>
      <c r="AO242" s="31"/>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f>Tabla202376[[#This Row],[DÍAS PRORROGA 1]]+Tabla202376[[#This Row],[DÍAS PRORROGA  2]]+Tabla202376[[#This Row],[DÍAS PRORROGA 3]]++Tabla202376[[#This Row],[DÍAS PRORROGA 4]]</f>
        <v>0</v>
      </c>
      <c r="BN242" s="25">
        <f>IF(Tabla202376[[#This Row],[NUMERO TOTAL DE ADICIONES]]="NO",0,Tabla202376[[#This Row],[VALOR ADICIÓN 1]]+Tabla202376[[#This Row],[VALOR ADICIÓN 2]]+Tabla202376[[#This Row],[VALOR ADICIÓN 3]]+Tabla202376[[#This Row],[VALOR ADICIÓN 4]])</f>
        <v>0</v>
      </c>
      <c r="BO242" s="12"/>
      <c r="BP242" s="22">
        <v>45894</v>
      </c>
      <c r="BQ242" s="20">
        <f>Tabla202376[[#This Row],[VALOR INICIAL DEL CONTRATO]]+Tabla202376[[#This Row],[VALOR ADICIÓN 1]]+Tabla202376[[#This Row],[VALOR ADICIÓN 2]]+Tabla202376[[#This Row],[VALOR ADICIÓN 3]]++Tabla202376[[#This Row],[VALOR ADICIÓN 4]]</f>
        <v>33000000</v>
      </c>
      <c r="BR242"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0.95081967213114749</v>
      </c>
      <c r="BS242" s="26"/>
      <c r="BT242" s="16" t="s">
        <v>2463</v>
      </c>
      <c r="BU242" s="16" t="s">
        <v>2350</v>
      </c>
      <c r="BV242" s="13" t="s">
        <v>2464</v>
      </c>
      <c r="BW242" s="13" t="s">
        <v>122</v>
      </c>
    </row>
    <row r="243" spans="1:75" ht="27.75" customHeight="1" x14ac:dyDescent="0.2">
      <c r="A243" s="12">
        <v>2025</v>
      </c>
      <c r="B243" s="12" t="s">
        <v>456</v>
      </c>
      <c r="C243" s="13" t="str">
        <f ca="1">IF(Tabla202376[[#This Row],[FECHA DE TERMINACIÓN FINAL]]-TODAY()&gt;=15,"VIGENTE",IF(Tabla202376[[#This Row],[FECHA DE TERMINACIÓN FINAL]]-TODAY()&lt;0,"FINALIZADO",IF(Tabla202376[[#This Row],[FECHA DE TERMINACIÓN FINAL]]-TODAY()&lt;=15,"PROXIMO A VENCER")))</f>
        <v>FINALIZADO</v>
      </c>
      <c r="D243" s="12">
        <v>127713</v>
      </c>
      <c r="E243" s="22">
        <v>45671</v>
      </c>
      <c r="F243" s="40" t="s">
        <v>2465</v>
      </c>
      <c r="G243" s="40" t="s">
        <v>2466</v>
      </c>
      <c r="H243" s="13" t="s">
        <v>420</v>
      </c>
      <c r="I243" s="71" t="s">
        <v>2467</v>
      </c>
      <c r="J243" s="57">
        <v>80101600</v>
      </c>
      <c r="K243" s="57" t="s">
        <v>2468</v>
      </c>
      <c r="L243" s="57" t="s">
        <v>2469</v>
      </c>
      <c r="M243" s="12">
        <v>1244</v>
      </c>
      <c r="N243" s="22">
        <v>45714</v>
      </c>
      <c r="O243" s="12">
        <v>1261</v>
      </c>
      <c r="P243" s="22">
        <v>45720</v>
      </c>
      <c r="Q243" s="51" t="s">
        <v>80</v>
      </c>
      <c r="R243" s="13" t="s">
        <v>81</v>
      </c>
      <c r="S243" s="41" t="s">
        <v>98</v>
      </c>
      <c r="T243" s="13">
        <v>1</v>
      </c>
      <c r="U243" s="13" t="s">
        <v>2470</v>
      </c>
      <c r="V243" s="12" t="s">
        <v>83</v>
      </c>
      <c r="W243" s="12" t="s">
        <v>83</v>
      </c>
      <c r="X243" s="14" t="s">
        <v>198</v>
      </c>
      <c r="Y243" s="25">
        <v>1069743456</v>
      </c>
      <c r="Z243" s="38" t="s">
        <v>421</v>
      </c>
      <c r="AA243" s="38">
        <v>72161642</v>
      </c>
      <c r="AB243" s="12" t="s">
        <v>87</v>
      </c>
      <c r="AC243" s="22">
        <v>45719</v>
      </c>
      <c r="AD243" s="29">
        <v>15120000</v>
      </c>
      <c r="AE243" s="22">
        <v>45720</v>
      </c>
      <c r="AF243" s="22">
        <v>45903</v>
      </c>
      <c r="AG243" s="12">
        <v>180</v>
      </c>
      <c r="AH243" s="12">
        <v>6</v>
      </c>
      <c r="AI243" s="29">
        <f>Tabla202376[[#This Row],[VALOR INICIAL DEL CONTRATO]] / Tabla202376[[#This Row],[PLAZO DE EJECUCIÓN MESES ]]</f>
        <v>2520000</v>
      </c>
      <c r="AJ243" s="12"/>
      <c r="AK243" s="12"/>
      <c r="AL243" s="12">
        <v>1</v>
      </c>
      <c r="AM243" s="12">
        <v>1</v>
      </c>
      <c r="AN243" s="12"/>
      <c r="AO243" s="31">
        <v>7560000</v>
      </c>
      <c r="AP243" s="12">
        <v>90</v>
      </c>
      <c r="AQ243" s="12">
        <v>1418</v>
      </c>
      <c r="AR243" s="22">
        <v>45867</v>
      </c>
      <c r="AS243" s="12">
        <v>1565</v>
      </c>
      <c r="AT243" s="22">
        <v>45881</v>
      </c>
      <c r="AU243" s="12"/>
      <c r="AV243" s="12"/>
      <c r="AW243" s="12"/>
      <c r="AX243" s="12"/>
      <c r="AY243" s="12"/>
      <c r="AZ243" s="12"/>
      <c r="BA243" s="12"/>
      <c r="BB243" s="12"/>
      <c r="BC243" s="12"/>
      <c r="BD243" s="12"/>
      <c r="BE243" s="12"/>
      <c r="BF243" s="12"/>
      <c r="BG243" s="12"/>
      <c r="BH243" s="12"/>
      <c r="BI243" s="12"/>
      <c r="BJ243" s="12"/>
      <c r="BK243" s="12"/>
      <c r="BL243" s="12"/>
      <c r="BM243" s="12">
        <f>Tabla202376[[#This Row],[DÍAS PRORROGA 1]]+Tabla202376[[#This Row],[DÍAS PRORROGA  2]]+Tabla202376[[#This Row],[DÍAS PRORROGA 3]]++Tabla202376[[#This Row],[DÍAS PRORROGA 4]]</f>
        <v>90</v>
      </c>
      <c r="BN243" s="25">
        <f>IF(Tabla202376[[#This Row],[NUMERO TOTAL DE ADICIONES]]="NO",0,Tabla202376[[#This Row],[VALOR ADICIÓN 1]]+Tabla202376[[#This Row],[VALOR ADICIÓN 2]]+Tabla202376[[#This Row],[VALOR ADICIÓN 3]]+Tabla202376[[#This Row],[VALOR ADICIÓN 4]])</f>
        <v>7560000</v>
      </c>
      <c r="BO243" s="12"/>
      <c r="BP243" s="22">
        <v>45994</v>
      </c>
      <c r="BQ243" s="20">
        <f>Tabla202376[[#This Row],[VALOR INICIAL DEL CONTRATO]]+Tabla202376[[#This Row],[VALOR ADICIÓN 1]]+Tabla202376[[#This Row],[VALOR ADICIÓN 2]]+Tabla202376[[#This Row],[VALOR ADICIÓN 3]]++Tabla202376[[#This Row],[VALOR ADICIÓN 4]]</f>
        <v>22680000</v>
      </c>
      <c r="BR24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3" s="26"/>
      <c r="BT243" s="16" t="s">
        <v>2471</v>
      </c>
      <c r="BU243" s="16" t="s">
        <v>2472</v>
      </c>
      <c r="BV243" s="16" t="s">
        <v>2213</v>
      </c>
      <c r="BW243" s="13" t="s">
        <v>99</v>
      </c>
    </row>
    <row r="244" spans="1:75" ht="27.75" customHeight="1" x14ac:dyDescent="0.2">
      <c r="A244" s="12">
        <v>2025</v>
      </c>
      <c r="B244" s="12" t="s">
        <v>456</v>
      </c>
      <c r="C244" s="13" t="str">
        <f ca="1">IF(Tabla202376[[#This Row],[FECHA DE TERMINACIÓN FINAL]]-TODAY()&gt;=15,"VIGENTE",IF(Tabla202376[[#This Row],[FECHA DE TERMINACIÓN FINAL]]-TODAY()&lt;0,"FINALIZADO",IF(Tabla202376[[#This Row],[FECHA DE TERMINACIÓN FINAL]]-TODAY()&lt;=15,"PROXIMO A VENCER")))</f>
        <v>FINALIZADO</v>
      </c>
      <c r="D244" s="12">
        <v>128155</v>
      </c>
      <c r="E244" s="22">
        <v>45673</v>
      </c>
      <c r="F244" s="40" t="s">
        <v>2473</v>
      </c>
      <c r="G244" s="40" t="s">
        <v>2474</v>
      </c>
      <c r="H244" s="13" t="s">
        <v>218</v>
      </c>
      <c r="I244" s="71" t="s">
        <v>2475</v>
      </c>
      <c r="J244" s="57">
        <v>80101600</v>
      </c>
      <c r="K244" s="57" t="s">
        <v>2476</v>
      </c>
      <c r="L244" s="57" t="s">
        <v>2477</v>
      </c>
      <c r="M244" s="12">
        <v>1201</v>
      </c>
      <c r="N244" s="22">
        <v>45709</v>
      </c>
      <c r="O244" s="12">
        <v>1273</v>
      </c>
      <c r="P244" s="22">
        <v>45720</v>
      </c>
      <c r="Q244" s="51" t="s">
        <v>80</v>
      </c>
      <c r="R244" s="83" t="s">
        <v>81</v>
      </c>
      <c r="S244" s="66" t="s">
        <v>82</v>
      </c>
      <c r="T244" s="13">
        <v>1</v>
      </c>
      <c r="U244" s="13" t="s">
        <v>2224</v>
      </c>
      <c r="V244" s="12" t="s">
        <v>83</v>
      </c>
      <c r="W244" s="12" t="s">
        <v>83</v>
      </c>
      <c r="X244" s="12" t="s">
        <v>90</v>
      </c>
      <c r="Y244" s="25">
        <v>16732656</v>
      </c>
      <c r="Z244" s="41" t="s">
        <v>132</v>
      </c>
      <c r="AA244" s="40">
        <v>1023007578</v>
      </c>
      <c r="AB244" s="12" t="s">
        <v>87</v>
      </c>
      <c r="AC244" s="22">
        <v>45719</v>
      </c>
      <c r="AD244" s="29">
        <v>44100000</v>
      </c>
      <c r="AE244" s="22">
        <v>45720</v>
      </c>
      <c r="AF244" s="22">
        <v>45903</v>
      </c>
      <c r="AG244" s="12">
        <v>180</v>
      </c>
      <c r="AH244" s="12">
        <v>6</v>
      </c>
      <c r="AI244" s="29">
        <f>Tabla202376[[#This Row],[VALOR INICIAL DEL CONTRATO]] / Tabla202376[[#This Row],[PLAZO DE EJECUCIÓN MESES ]]</f>
        <v>7350000</v>
      </c>
      <c r="AJ244" s="12"/>
      <c r="AK244" s="12"/>
      <c r="AL244" s="12">
        <v>1</v>
      </c>
      <c r="AM244" s="12">
        <v>1</v>
      </c>
      <c r="AN244" s="12"/>
      <c r="AO244" s="31">
        <v>22050000</v>
      </c>
      <c r="AP244" s="12">
        <v>90</v>
      </c>
      <c r="AQ244" s="12">
        <v>1561</v>
      </c>
      <c r="AR244" s="22">
        <v>45882</v>
      </c>
      <c r="AS244" s="68">
        <v>1651</v>
      </c>
      <c r="AT244" s="94">
        <v>45901</v>
      </c>
      <c r="AU244" s="12"/>
      <c r="AV244" s="12"/>
      <c r="AW244" s="12"/>
      <c r="AX244" s="12"/>
      <c r="AY244" s="12"/>
      <c r="AZ244" s="12"/>
      <c r="BA244" s="12"/>
      <c r="BB244" s="12"/>
      <c r="BC244" s="12"/>
      <c r="BD244" s="12"/>
      <c r="BE244" s="12"/>
      <c r="BF244" s="12"/>
      <c r="BG244" s="12"/>
      <c r="BH244" s="12"/>
      <c r="BI244" s="12"/>
      <c r="BJ244" s="12"/>
      <c r="BK244" s="12"/>
      <c r="BL244" s="12"/>
      <c r="BM244" s="12">
        <f>Tabla202376[[#This Row],[DÍAS PRORROGA 1]]+Tabla202376[[#This Row],[DÍAS PRORROGA  2]]+Tabla202376[[#This Row],[DÍAS PRORROGA 3]]++Tabla202376[[#This Row],[DÍAS PRORROGA 4]]</f>
        <v>90</v>
      </c>
      <c r="BN244" s="25">
        <f>IF(Tabla202376[[#This Row],[NUMERO TOTAL DE ADICIONES]]="NO",0,Tabla202376[[#This Row],[VALOR ADICIÓN 1]]+Tabla202376[[#This Row],[VALOR ADICIÓN 2]]+Tabla202376[[#This Row],[VALOR ADICIÓN 3]]+Tabla202376[[#This Row],[VALOR ADICIÓN 4]])</f>
        <v>22050000</v>
      </c>
      <c r="BO244" s="12"/>
      <c r="BP244" s="22">
        <v>45994</v>
      </c>
      <c r="BQ244" s="20">
        <f>Tabla202376[[#This Row],[VALOR INICIAL DEL CONTRATO]]+Tabla202376[[#This Row],[VALOR ADICIÓN 1]]+Tabla202376[[#This Row],[VALOR ADICIÓN 2]]+Tabla202376[[#This Row],[VALOR ADICIÓN 3]]++Tabla202376[[#This Row],[VALOR ADICIÓN 4]]</f>
        <v>66150000</v>
      </c>
      <c r="BR24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4" s="26"/>
      <c r="BT244" s="16" t="s">
        <v>2478</v>
      </c>
      <c r="BU244" s="16" t="s">
        <v>2479</v>
      </c>
      <c r="BV244" s="16" t="s">
        <v>2480</v>
      </c>
      <c r="BW244" s="13" t="s">
        <v>88</v>
      </c>
    </row>
    <row r="245" spans="1:75" ht="27.75" customHeight="1" x14ac:dyDescent="0.2">
      <c r="A245" s="12">
        <v>2025</v>
      </c>
      <c r="B245" s="12" t="s">
        <v>456</v>
      </c>
      <c r="C245" s="13" t="str">
        <f ca="1">IF(Tabla202376[[#This Row],[FECHA DE TERMINACIÓN FINAL]]-TODAY()&gt;=15,"VIGENTE",IF(Tabla202376[[#This Row],[FECHA DE TERMINACIÓN FINAL]]-TODAY()&lt;0,"FINALIZADO",IF(Tabla202376[[#This Row],[FECHA DE TERMINACIÓN FINAL]]-TODAY()&lt;=15,"PROXIMO A VENCER")))</f>
        <v>FINALIZADO</v>
      </c>
      <c r="D245" s="12">
        <v>125153</v>
      </c>
      <c r="E245" s="22">
        <v>45646</v>
      </c>
      <c r="F245" s="40" t="s">
        <v>2481</v>
      </c>
      <c r="G245" s="40" t="s">
        <v>2482</v>
      </c>
      <c r="H245" s="13" t="s">
        <v>2483</v>
      </c>
      <c r="I245" s="71" t="s">
        <v>2484</v>
      </c>
      <c r="J245" s="57">
        <v>80101600</v>
      </c>
      <c r="K245" s="57" t="s">
        <v>2485</v>
      </c>
      <c r="L245" s="57" t="s">
        <v>2486</v>
      </c>
      <c r="M245" s="12">
        <v>1164</v>
      </c>
      <c r="N245" s="22">
        <v>45701</v>
      </c>
      <c r="O245" s="12">
        <v>1246</v>
      </c>
      <c r="P245" s="22">
        <v>45720</v>
      </c>
      <c r="Q245" s="51" t="s">
        <v>124</v>
      </c>
      <c r="R245" s="83" t="s">
        <v>81</v>
      </c>
      <c r="S245" s="66" t="s">
        <v>82</v>
      </c>
      <c r="T245" s="13">
        <v>1</v>
      </c>
      <c r="U245" s="13" t="s">
        <v>2487</v>
      </c>
      <c r="V245" s="12"/>
      <c r="W245" s="12" t="s">
        <v>83</v>
      </c>
      <c r="X245" s="40" t="s">
        <v>188</v>
      </c>
      <c r="Y245" s="25" t="s">
        <v>2488</v>
      </c>
      <c r="Z245" s="14" t="s">
        <v>126</v>
      </c>
      <c r="AA245" s="14">
        <v>79486884</v>
      </c>
      <c r="AB245" s="12" t="s">
        <v>87</v>
      </c>
      <c r="AC245" s="22">
        <v>45719</v>
      </c>
      <c r="AD245" s="29">
        <v>48000000</v>
      </c>
      <c r="AE245" s="22">
        <v>45720</v>
      </c>
      <c r="AF245" s="22">
        <v>45903</v>
      </c>
      <c r="AG245" s="12">
        <v>180</v>
      </c>
      <c r="AH245" s="12">
        <v>6</v>
      </c>
      <c r="AI245" s="29">
        <f>Tabla202376[[#This Row],[VALOR INICIAL DEL CONTRATO]] / Tabla202376[[#This Row],[PLAZO DE EJECUCIÓN MESES ]]</f>
        <v>8000000</v>
      </c>
      <c r="AJ245" s="12"/>
      <c r="AK245" s="12"/>
      <c r="AL245" s="12">
        <v>1</v>
      </c>
      <c r="AM245" s="12">
        <v>1</v>
      </c>
      <c r="AN245" s="12"/>
      <c r="AO245" s="31">
        <v>24000000</v>
      </c>
      <c r="AP245" s="12">
        <v>90</v>
      </c>
      <c r="AQ245" s="12">
        <v>1509</v>
      </c>
      <c r="AR245" s="22">
        <v>45868</v>
      </c>
      <c r="AS245" s="68">
        <v>1648</v>
      </c>
      <c r="AT245" s="94">
        <v>45901</v>
      </c>
      <c r="AU245" s="12"/>
      <c r="AV245" s="12"/>
      <c r="AW245" s="12"/>
      <c r="AX245" s="12"/>
      <c r="AY245" s="12"/>
      <c r="AZ245" s="12"/>
      <c r="BA245" s="12"/>
      <c r="BB245" s="12"/>
      <c r="BC245" s="12"/>
      <c r="BD245" s="12"/>
      <c r="BE245" s="12"/>
      <c r="BF245" s="12"/>
      <c r="BG245" s="12"/>
      <c r="BH245" s="12"/>
      <c r="BI245" s="12"/>
      <c r="BJ245" s="12"/>
      <c r="BK245" s="12"/>
      <c r="BL245" s="12"/>
      <c r="BM245" s="12">
        <f>Tabla202376[[#This Row],[DÍAS PRORROGA 1]]+Tabla202376[[#This Row],[DÍAS PRORROGA  2]]+Tabla202376[[#This Row],[DÍAS PRORROGA 3]]++Tabla202376[[#This Row],[DÍAS PRORROGA 4]]</f>
        <v>90</v>
      </c>
      <c r="BN245" s="25">
        <f>IF(Tabla202376[[#This Row],[NUMERO TOTAL DE ADICIONES]]="NO",0,Tabla202376[[#This Row],[VALOR ADICIÓN 1]]+Tabla202376[[#This Row],[VALOR ADICIÓN 2]]+Tabla202376[[#This Row],[VALOR ADICIÓN 3]]+Tabla202376[[#This Row],[VALOR ADICIÓN 4]])</f>
        <v>24000000</v>
      </c>
      <c r="BO245" s="12"/>
      <c r="BP245" s="22">
        <v>45994</v>
      </c>
      <c r="BQ245" s="20">
        <f>Tabla202376[[#This Row],[VALOR INICIAL DEL CONTRATO]]+Tabla202376[[#This Row],[VALOR ADICIÓN 1]]+Tabla202376[[#This Row],[VALOR ADICIÓN 2]]+Tabla202376[[#This Row],[VALOR ADICIÓN 3]]++Tabla202376[[#This Row],[VALOR ADICIÓN 4]]</f>
        <v>72000000</v>
      </c>
      <c r="BR2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5" s="26"/>
      <c r="BT245" s="16" t="s">
        <v>2489</v>
      </c>
      <c r="BU245" s="16" t="s">
        <v>2490</v>
      </c>
      <c r="BV245" s="16" t="s">
        <v>2491</v>
      </c>
      <c r="BW245" s="13" t="s">
        <v>1314</v>
      </c>
    </row>
    <row r="246" spans="1:75" ht="27.75" customHeight="1" x14ac:dyDescent="0.25">
      <c r="A246" s="12">
        <v>2025</v>
      </c>
      <c r="B246" s="12" t="s">
        <v>456</v>
      </c>
      <c r="C246" s="13" t="str">
        <f ca="1">IF(Tabla202376[[#This Row],[FECHA DE TERMINACIÓN FINAL]]-TODAY()&gt;=15,"VIGENTE",IF(Tabla202376[[#This Row],[FECHA DE TERMINACIÓN FINAL]]-TODAY()&lt;0,"FINALIZADO",IF(Tabla202376[[#This Row],[FECHA DE TERMINACIÓN FINAL]]-TODAY()&lt;=15,"PROXIMO A VENCER")))</f>
        <v>FINALIZADO</v>
      </c>
      <c r="D246" s="12">
        <v>125670</v>
      </c>
      <c r="E246" s="22">
        <v>45652</v>
      </c>
      <c r="F246" s="40" t="s">
        <v>2090</v>
      </c>
      <c r="G246" s="12" t="s">
        <v>2492</v>
      </c>
      <c r="H246" s="13" t="s">
        <v>152</v>
      </c>
      <c r="I246" s="64" t="s">
        <v>2093</v>
      </c>
      <c r="J246" s="51">
        <v>80101600</v>
      </c>
      <c r="K246" s="51" t="s">
        <v>2094</v>
      </c>
      <c r="L246" s="51" t="s">
        <v>2493</v>
      </c>
      <c r="M246" s="12">
        <v>1136</v>
      </c>
      <c r="N246" s="22">
        <v>45698</v>
      </c>
      <c r="O246" s="12">
        <v>1280</v>
      </c>
      <c r="P246" s="22">
        <v>45720</v>
      </c>
      <c r="Q246" s="51" t="s">
        <v>80</v>
      </c>
      <c r="R246" s="13" t="s">
        <v>81</v>
      </c>
      <c r="S246" s="41" t="s">
        <v>98</v>
      </c>
      <c r="T246" s="13">
        <v>1</v>
      </c>
      <c r="U246" s="13" t="s">
        <v>2096</v>
      </c>
      <c r="V246" s="12" t="s">
        <v>83</v>
      </c>
      <c r="W246" s="12" t="s">
        <v>83</v>
      </c>
      <c r="X246" s="13" t="s">
        <v>111</v>
      </c>
      <c r="Y246" s="25">
        <v>1032462292</v>
      </c>
      <c r="Z246" s="38" t="s">
        <v>86</v>
      </c>
      <c r="AA246" s="38">
        <v>1015415370</v>
      </c>
      <c r="AB246" s="12" t="s">
        <v>87</v>
      </c>
      <c r="AC246" s="22">
        <v>45719</v>
      </c>
      <c r="AD246" s="29">
        <v>17100000</v>
      </c>
      <c r="AE246" s="22">
        <v>45720</v>
      </c>
      <c r="AF246" s="22">
        <v>45903</v>
      </c>
      <c r="AG246" s="12">
        <v>180</v>
      </c>
      <c r="AH246" s="12">
        <v>6</v>
      </c>
      <c r="AI246" s="29">
        <f>Tabla202376[[#This Row],[VALOR INICIAL DEL CONTRATO]] / Tabla202376[[#This Row],[PLAZO DE EJECUCIÓN MESES ]]</f>
        <v>2850000</v>
      </c>
      <c r="AJ246" s="12"/>
      <c r="AK246" s="12"/>
      <c r="AL246" s="12">
        <v>1</v>
      </c>
      <c r="AM246" s="12">
        <v>1</v>
      </c>
      <c r="AN246" s="12"/>
      <c r="AO246" s="31">
        <v>8550000</v>
      </c>
      <c r="AP246" s="12">
        <v>90</v>
      </c>
      <c r="AQ246" s="12">
        <v>1459</v>
      </c>
      <c r="AR246" s="22">
        <v>45868</v>
      </c>
      <c r="AS246" s="12">
        <v>1553</v>
      </c>
      <c r="AT246" s="22">
        <v>45881</v>
      </c>
      <c r="AU246" s="12"/>
      <c r="AV246" s="12"/>
      <c r="AW246" s="12"/>
      <c r="AX246" s="12"/>
      <c r="AY246" s="12"/>
      <c r="AZ246" s="12"/>
      <c r="BA246" s="12"/>
      <c r="BB246" s="12"/>
      <c r="BC246" s="12"/>
      <c r="BD246" s="12"/>
      <c r="BE246" s="12"/>
      <c r="BF246" s="12"/>
      <c r="BG246" s="12"/>
      <c r="BH246" s="12"/>
      <c r="BI246" s="12"/>
      <c r="BJ246" s="12"/>
      <c r="BK246" s="12"/>
      <c r="BL246" s="12"/>
      <c r="BM246" s="12">
        <f>Tabla202376[[#This Row],[DÍAS PRORROGA 1]]+Tabla202376[[#This Row],[DÍAS PRORROGA  2]]+Tabla202376[[#This Row],[DÍAS PRORROGA 3]]++Tabla202376[[#This Row],[DÍAS PRORROGA 4]]</f>
        <v>90</v>
      </c>
      <c r="BN246" s="25">
        <f>IF(Tabla202376[[#This Row],[NUMERO TOTAL DE ADICIONES]]="NO",0,Tabla202376[[#This Row],[VALOR ADICIÓN 1]]+Tabla202376[[#This Row],[VALOR ADICIÓN 2]]+Tabla202376[[#This Row],[VALOR ADICIÓN 3]]+Tabla202376[[#This Row],[VALOR ADICIÓN 4]])</f>
        <v>8550000</v>
      </c>
      <c r="BO246" s="12"/>
      <c r="BP246" s="22">
        <v>45994</v>
      </c>
      <c r="BQ246" s="20">
        <f>Tabla202376[[#This Row],[VALOR INICIAL DEL CONTRATO]]+Tabla202376[[#This Row],[VALOR ADICIÓN 1]]+Tabla202376[[#This Row],[VALOR ADICIÓN 2]]+Tabla202376[[#This Row],[VALOR ADICIÓN 3]]++Tabla202376[[#This Row],[VALOR ADICIÓN 4]]</f>
        <v>25650000</v>
      </c>
      <c r="BR24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6" s="26"/>
      <c r="BT246" s="60" t="s">
        <v>2494</v>
      </c>
      <c r="BU246" s="60" t="s">
        <v>2098</v>
      </c>
      <c r="BV246" s="41" t="s">
        <v>808</v>
      </c>
      <c r="BW246" s="13" t="s">
        <v>99</v>
      </c>
    </row>
    <row r="247" spans="1:75" ht="27.75" customHeight="1" x14ac:dyDescent="0.2">
      <c r="A247" s="12">
        <v>2025</v>
      </c>
      <c r="B247" s="12" t="s">
        <v>456</v>
      </c>
      <c r="C247" s="13" t="str">
        <f ca="1">IF(Tabla202376[[#This Row],[FECHA DE TERMINACIÓN FINAL]]-TODAY()&gt;=15,"VIGENTE",IF(Tabla202376[[#This Row],[FECHA DE TERMINACIÓN FINAL]]-TODAY()&lt;0,"FINALIZADO",IF(Tabla202376[[#This Row],[FECHA DE TERMINACIÓN FINAL]]-TODAY()&lt;=15,"PROXIMO A VENCER")))</f>
        <v>FINALIZADO</v>
      </c>
      <c r="D247" s="12">
        <v>127935</v>
      </c>
      <c r="E247" s="22">
        <v>45672</v>
      </c>
      <c r="F247" s="40" t="s">
        <v>2495</v>
      </c>
      <c r="G247" s="12" t="s">
        <v>2496</v>
      </c>
      <c r="H247" s="13" t="s">
        <v>426</v>
      </c>
      <c r="I247" s="71" t="s">
        <v>2497</v>
      </c>
      <c r="J247" s="51">
        <v>80101500</v>
      </c>
      <c r="K247" s="51" t="s">
        <v>2498</v>
      </c>
      <c r="L247" s="51" t="s">
        <v>2499</v>
      </c>
      <c r="M247" s="12">
        <v>1084</v>
      </c>
      <c r="N247" s="22">
        <v>45692</v>
      </c>
      <c r="O247" s="12">
        <v>1254</v>
      </c>
      <c r="P247" s="22">
        <v>45720</v>
      </c>
      <c r="Q247" s="51" t="s">
        <v>80</v>
      </c>
      <c r="R247" s="13" t="s">
        <v>81</v>
      </c>
      <c r="S247" s="66" t="s">
        <v>82</v>
      </c>
      <c r="T247" s="13">
        <v>1</v>
      </c>
      <c r="U247" s="13" t="s">
        <v>2500</v>
      </c>
      <c r="V247" s="12"/>
      <c r="W247" s="12" t="s">
        <v>83</v>
      </c>
      <c r="X247" s="12" t="s">
        <v>764</v>
      </c>
      <c r="Y247" s="25">
        <v>38286243</v>
      </c>
      <c r="Z247" s="51" t="s">
        <v>1417</v>
      </c>
      <c r="AA247" s="52">
        <v>1026300976</v>
      </c>
      <c r="AB247" s="12" t="s">
        <v>87</v>
      </c>
      <c r="AC247" s="22">
        <v>45719</v>
      </c>
      <c r="AD247" s="29">
        <v>37800000</v>
      </c>
      <c r="AE247" s="22">
        <v>45727</v>
      </c>
      <c r="AF247" s="22">
        <v>45910</v>
      </c>
      <c r="AG247" s="12">
        <v>180</v>
      </c>
      <c r="AH247" s="12">
        <v>6</v>
      </c>
      <c r="AI247" s="29">
        <f>Tabla202376[[#This Row],[VALOR INICIAL DEL CONTRATO]] / Tabla202376[[#This Row],[PLAZO DE EJECUCIÓN MESES ]]</f>
        <v>6300000</v>
      </c>
      <c r="AJ247" s="12"/>
      <c r="AK247" s="12"/>
      <c r="AL247" s="12">
        <v>1</v>
      </c>
      <c r="AM247" s="12">
        <v>1</v>
      </c>
      <c r="AN247" s="12"/>
      <c r="AO247" s="31">
        <v>18900000</v>
      </c>
      <c r="AP247" s="12">
        <v>90</v>
      </c>
      <c r="AQ247" s="12">
        <v>1422</v>
      </c>
      <c r="AR247" s="22">
        <v>45867</v>
      </c>
      <c r="AS247" s="12">
        <v>1605</v>
      </c>
      <c r="AT247" s="22">
        <v>45884</v>
      </c>
      <c r="AU247" s="12"/>
      <c r="AV247" s="12"/>
      <c r="AW247" s="12"/>
      <c r="AX247" s="12"/>
      <c r="AY247" s="12"/>
      <c r="AZ247" s="12"/>
      <c r="BA247" s="12"/>
      <c r="BB247" s="12"/>
      <c r="BC247" s="12"/>
      <c r="BD247" s="12"/>
      <c r="BE247" s="12"/>
      <c r="BF247" s="12"/>
      <c r="BG247" s="12"/>
      <c r="BH247" s="12"/>
      <c r="BI247" s="12"/>
      <c r="BJ247" s="12"/>
      <c r="BK247" s="12"/>
      <c r="BL247" s="12"/>
      <c r="BM247" s="12">
        <f>Tabla202376[[#This Row],[DÍAS PRORROGA 1]]+Tabla202376[[#This Row],[DÍAS PRORROGA  2]]+Tabla202376[[#This Row],[DÍAS PRORROGA 3]]++Tabla202376[[#This Row],[DÍAS PRORROGA 4]]</f>
        <v>90</v>
      </c>
      <c r="BN247" s="25">
        <f>IF(Tabla202376[[#This Row],[NUMERO TOTAL DE ADICIONES]]="NO",0,Tabla202376[[#This Row],[VALOR ADICIÓN 1]]+Tabla202376[[#This Row],[VALOR ADICIÓN 2]]+Tabla202376[[#This Row],[VALOR ADICIÓN 3]]+Tabla202376[[#This Row],[VALOR ADICIÓN 4]])</f>
        <v>18900000</v>
      </c>
      <c r="BO247" s="12"/>
      <c r="BP247" s="22">
        <v>46001</v>
      </c>
      <c r="BQ247" s="20">
        <f>Tabla202376[[#This Row],[VALOR INICIAL DEL CONTRATO]]+Tabla202376[[#This Row],[VALOR ADICIÓN 1]]+Tabla202376[[#This Row],[VALOR ADICIÓN 2]]+Tabla202376[[#This Row],[VALOR ADICIÓN 3]]++Tabla202376[[#This Row],[VALOR ADICIÓN 4]]</f>
        <v>56700000</v>
      </c>
      <c r="BR24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7" s="26"/>
      <c r="BT247" s="60" t="s">
        <v>2501</v>
      </c>
      <c r="BU247" s="60" t="s">
        <v>2502</v>
      </c>
      <c r="BV247" s="41" t="s">
        <v>2351</v>
      </c>
      <c r="BW247" s="13" t="s">
        <v>2503</v>
      </c>
    </row>
    <row r="248" spans="1:75" ht="27.75" customHeight="1" x14ac:dyDescent="0.2">
      <c r="A248" s="12">
        <v>2025</v>
      </c>
      <c r="B248" s="12" t="s">
        <v>456</v>
      </c>
      <c r="C248" s="13" t="str">
        <f ca="1">IF(Tabla202376[[#This Row],[FECHA DE TERMINACIÓN FINAL]]-TODAY()&gt;=15,"VIGENTE",IF(Tabla202376[[#This Row],[FECHA DE TERMINACIÓN FINAL]]-TODAY()&lt;0,"FINALIZADO",IF(Tabla202376[[#This Row],[FECHA DE TERMINACIÓN FINAL]]-TODAY()&lt;=15,"PROXIMO A VENCER")))</f>
        <v>FINALIZADO</v>
      </c>
      <c r="D248" s="12">
        <v>125655</v>
      </c>
      <c r="E248" s="22">
        <v>45652</v>
      </c>
      <c r="F248" s="40" t="s">
        <v>2504</v>
      </c>
      <c r="G248" s="12" t="s">
        <v>2505</v>
      </c>
      <c r="H248" s="41" t="s">
        <v>432</v>
      </c>
      <c r="I248" s="71" t="s">
        <v>2506</v>
      </c>
      <c r="J248" s="57">
        <v>80101600</v>
      </c>
      <c r="K248" s="57" t="s">
        <v>2507</v>
      </c>
      <c r="L248" s="57" t="s">
        <v>2508</v>
      </c>
      <c r="M248" s="12">
        <v>1239</v>
      </c>
      <c r="N248" s="22">
        <v>45714</v>
      </c>
      <c r="O248" s="12">
        <v>1275</v>
      </c>
      <c r="P248" s="22">
        <v>45720</v>
      </c>
      <c r="Q248" s="51" t="s">
        <v>80</v>
      </c>
      <c r="R248" s="13" t="s">
        <v>81</v>
      </c>
      <c r="S248" s="41" t="s">
        <v>98</v>
      </c>
      <c r="T248" s="13">
        <v>1</v>
      </c>
      <c r="U248" s="13" t="s">
        <v>1772</v>
      </c>
      <c r="V248" s="12" t="s">
        <v>83</v>
      </c>
      <c r="W248" s="12" t="s">
        <v>83</v>
      </c>
      <c r="X248" s="12" t="s">
        <v>160</v>
      </c>
      <c r="Y248" s="12">
        <v>1072661424</v>
      </c>
      <c r="Z248" s="70" t="s">
        <v>1392</v>
      </c>
      <c r="AA248" s="70">
        <v>1018437061</v>
      </c>
      <c r="AB248" s="12" t="s">
        <v>87</v>
      </c>
      <c r="AC248" s="22">
        <v>45719</v>
      </c>
      <c r="AD248" s="29">
        <v>21780000</v>
      </c>
      <c r="AE248" s="22">
        <v>45720</v>
      </c>
      <c r="AF248" s="22">
        <v>45903</v>
      </c>
      <c r="AG248" s="12">
        <v>180</v>
      </c>
      <c r="AH248" s="12">
        <v>6</v>
      </c>
      <c r="AI248" s="29">
        <f>Tabla202376[[#This Row],[VALOR INICIAL DEL CONTRATO]] / Tabla202376[[#This Row],[PLAZO DE EJECUCIÓN MESES ]]</f>
        <v>3630000</v>
      </c>
      <c r="AJ248" s="12"/>
      <c r="AK248" s="12"/>
      <c r="AL248" s="12"/>
      <c r="AM248" s="12"/>
      <c r="AN248" s="12"/>
      <c r="AO248" s="31"/>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f>Tabla202376[[#This Row],[DÍAS PRORROGA 1]]+Tabla202376[[#This Row],[DÍAS PRORROGA  2]]+Tabla202376[[#This Row],[DÍAS PRORROGA 3]]++Tabla202376[[#This Row],[DÍAS PRORROGA 4]]</f>
        <v>0</v>
      </c>
      <c r="BN248" s="25">
        <f>IF(Tabla202376[[#This Row],[NUMERO TOTAL DE ADICIONES]]="NO",0,Tabla202376[[#This Row],[VALOR ADICIÓN 1]]+Tabla202376[[#This Row],[VALOR ADICIÓN 2]]+Tabla202376[[#This Row],[VALOR ADICIÓN 3]]+Tabla202376[[#This Row],[VALOR ADICIÓN 4]])</f>
        <v>0</v>
      </c>
      <c r="BO248" s="12"/>
      <c r="BP248" s="22">
        <v>45903</v>
      </c>
      <c r="BQ248" s="20">
        <f>Tabla202376[[#This Row],[VALOR INICIAL DEL CONTRATO]]+Tabla202376[[#This Row],[VALOR ADICIÓN 1]]+Tabla202376[[#This Row],[VALOR ADICIÓN 2]]+Tabla202376[[#This Row],[VALOR ADICIÓN 3]]++Tabla202376[[#This Row],[VALOR ADICIÓN 4]]</f>
        <v>21780000</v>
      </c>
      <c r="BR24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8" s="26"/>
      <c r="BT248" s="12"/>
      <c r="BU248" s="60" t="s">
        <v>2509</v>
      </c>
      <c r="BV248" s="41" t="s">
        <v>2510</v>
      </c>
      <c r="BW248" s="13" t="s">
        <v>148</v>
      </c>
    </row>
    <row r="249" spans="1:75" ht="27.75" customHeight="1" x14ac:dyDescent="0.2">
      <c r="A249" s="12">
        <v>2025</v>
      </c>
      <c r="B249" s="12" t="s">
        <v>456</v>
      </c>
      <c r="C249" s="13" t="str">
        <f ca="1">IF(Tabla202376[[#This Row],[FECHA DE TERMINACIÓN FINAL]]-TODAY()&gt;=15,"VIGENTE",IF(Tabla202376[[#This Row],[FECHA DE TERMINACIÓN FINAL]]-TODAY()&lt;0,"FINALIZADO",IF(Tabla202376[[#This Row],[FECHA DE TERMINACIÓN FINAL]]-TODAY()&lt;=15,"PROXIMO A VENCER")))</f>
        <v>FINALIZADO</v>
      </c>
      <c r="D249" s="12">
        <v>126222</v>
      </c>
      <c r="E249" s="22">
        <v>45655</v>
      </c>
      <c r="F249" s="40" t="s">
        <v>2176</v>
      </c>
      <c r="G249" s="12" t="s">
        <v>2511</v>
      </c>
      <c r="H249" s="41" t="s">
        <v>237</v>
      </c>
      <c r="I249" s="71" t="s">
        <v>2179</v>
      </c>
      <c r="J249" s="57">
        <v>80101600</v>
      </c>
      <c r="K249" s="57" t="s">
        <v>2180</v>
      </c>
      <c r="L249" s="57" t="s">
        <v>2512</v>
      </c>
      <c r="M249" s="12">
        <v>1171</v>
      </c>
      <c r="N249" s="22">
        <v>45706</v>
      </c>
      <c r="O249" s="12">
        <v>1268</v>
      </c>
      <c r="P249" s="22">
        <v>45720</v>
      </c>
      <c r="Q249" s="51" t="s">
        <v>212</v>
      </c>
      <c r="R249" s="13" t="s">
        <v>81</v>
      </c>
      <c r="S249" s="41" t="s">
        <v>98</v>
      </c>
      <c r="T249" s="13">
        <v>1</v>
      </c>
      <c r="U249" s="13" t="s">
        <v>2182</v>
      </c>
      <c r="V249" s="12" t="s">
        <v>83</v>
      </c>
      <c r="W249" s="12" t="s">
        <v>83</v>
      </c>
      <c r="X249" s="12" t="s">
        <v>167</v>
      </c>
      <c r="Y249" s="25">
        <v>80374930</v>
      </c>
      <c r="Z249" s="38" t="s">
        <v>174</v>
      </c>
      <c r="AA249" s="38">
        <v>7180598</v>
      </c>
      <c r="AB249" s="12" t="s">
        <v>87</v>
      </c>
      <c r="AC249" s="22">
        <v>45719</v>
      </c>
      <c r="AD249" s="29">
        <v>16380000</v>
      </c>
      <c r="AE249" s="22">
        <v>45727</v>
      </c>
      <c r="AF249" s="22">
        <v>45910</v>
      </c>
      <c r="AG249" s="12">
        <v>180</v>
      </c>
      <c r="AH249" s="12">
        <v>6</v>
      </c>
      <c r="AI249" s="29">
        <f>Tabla202376[[#This Row],[VALOR INICIAL DEL CONTRATO]] / Tabla202376[[#This Row],[PLAZO DE EJECUCIÓN MESES ]]</f>
        <v>2730000</v>
      </c>
      <c r="AJ249" s="12"/>
      <c r="AK249" s="12"/>
      <c r="AL249" s="12">
        <v>1</v>
      </c>
      <c r="AM249" s="12">
        <v>1</v>
      </c>
      <c r="AN249" s="29"/>
      <c r="AO249" s="31">
        <v>8190000</v>
      </c>
      <c r="AP249" s="12">
        <v>90</v>
      </c>
      <c r="AQ249" s="12">
        <v>1425</v>
      </c>
      <c r="AR249" s="22">
        <v>45867</v>
      </c>
      <c r="AS249" s="12">
        <v>1534</v>
      </c>
      <c r="AT249" s="22">
        <v>45880</v>
      </c>
      <c r="AU249" s="12"/>
      <c r="AV249" s="12"/>
      <c r="AW249" s="12"/>
      <c r="AX249" s="12"/>
      <c r="AY249" s="12"/>
      <c r="AZ249" s="12"/>
      <c r="BA249" s="12"/>
      <c r="BB249" s="12"/>
      <c r="BC249" s="12"/>
      <c r="BD249" s="12"/>
      <c r="BE249" s="12"/>
      <c r="BF249" s="12"/>
      <c r="BG249" s="12"/>
      <c r="BH249" s="12"/>
      <c r="BI249" s="12"/>
      <c r="BJ249" s="12"/>
      <c r="BK249" s="12"/>
      <c r="BL249" s="12"/>
      <c r="BM249" s="12">
        <f>Tabla202376[[#This Row],[DÍAS PRORROGA 1]]+Tabla202376[[#This Row],[DÍAS PRORROGA  2]]+Tabla202376[[#This Row],[DÍAS PRORROGA 3]]++Tabla202376[[#This Row],[DÍAS PRORROGA 4]]</f>
        <v>90</v>
      </c>
      <c r="BN249" s="25">
        <f>IF(Tabla202376[[#This Row],[NUMERO TOTAL DE ADICIONES]]="NO",0,Tabla202376[[#This Row],[VALOR ADICIÓN 1]]+Tabla202376[[#This Row],[VALOR ADICIÓN 2]]+Tabla202376[[#This Row],[VALOR ADICIÓN 3]]+Tabla202376[[#This Row],[VALOR ADICIÓN 4]])</f>
        <v>8190000</v>
      </c>
      <c r="BO249" s="12"/>
      <c r="BP249" s="22">
        <v>46001</v>
      </c>
      <c r="BQ249" s="20">
        <f>Tabla202376[[#This Row],[VALOR INICIAL DEL CONTRATO]]+Tabla202376[[#This Row],[VALOR ADICIÓN 1]]+Tabla202376[[#This Row],[VALOR ADICIÓN 2]]+Tabla202376[[#This Row],[VALOR ADICIÓN 3]]++Tabla202376[[#This Row],[VALOR ADICIÓN 4]]</f>
        <v>24570000</v>
      </c>
      <c r="BR24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49" s="26"/>
      <c r="BT249" s="41" t="s">
        <v>2513</v>
      </c>
      <c r="BU249" s="41" t="s">
        <v>2184</v>
      </c>
      <c r="BV249" s="12" t="s">
        <v>808</v>
      </c>
      <c r="BW249" s="13" t="s">
        <v>99</v>
      </c>
    </row>
    <row r="250" spans="1:75" ht="27.75" customHeight="1" x14ac:dyDescent="0.2">
      <c r="A250" s="12">
        <v>2025</v>
      </c>
      <c r="B250" s="12" t="s">
        <v>456</v>
      </c>
      <c r="C250" s="13" t="str">
        <f ca="1">IF(Tabla202376[[#This Row],[FECHA DE TERMINACIÓN FINAL]]-TODAY()&gt;=15,"VIGENTE",IF(Tabla202376[[#This Row],[FECHA DE TERMINACIÓN FINAL]]-TODAY()&lt;0,"FINALIZADO",IF(Tabla202376[[#This Row],[FECHA DE TERMINACIÓN FINAL]]-TODAY()&lt;=15,"PROXIMO A VENCER")))</f>
        <v>FINALIZADO</v>
      </c>
      <c r="D250" s="12">
        <v>127557</v>
      </c>
      <c r="E250" s="22">
        <v>45670</v>
      </c>
      <c r="F250" s="40" t="s">
        <v>2514</v>
      </c>
      <c r="G250" s="12" t="s">
        <v>2515</v>
      </c>
      <c r="H250" s="41" t="s">
        <v>2516</v>
      </c>
      <c r="I250" s="71" t="s">
        <v>2517</v>
      </c>
      <c r="J250" s="51">
        <v>85101600</v>
      </c>
      <c r="K250" s="51" t="s">
        <v>2518</v>
      </c>
      <c r="L250" s="51" t="s">
        <v>2519</v>
      </c>
      <c r="M250" s="12">
        <v>1148</v>
      </c>
      <c r="N250" s="22">
        <v>45333</v>
      </c>
      <c r="O250" s="12">
        <v>1286</v>
      </c>
      <c r="P250" s="22">
        <v>45720</v>
      </c>
      <c r="Q250" s="51" t="s">
        <v>119</v>
      </c>
      <c r="R250" s="83" t="s">
        <v>81</v>
      </c>
      <c r="S250" s="66" t="s">
        <v>82</v>
      </c>
      <c r="T250" s="13">
        <v>1</v>
      </c>
      <c r="U250" s="13" t="s">
        <v>2520</v>
      </c>
      <c r="V250" s="12" t="s">
        <v>83</v>
      </c>
      <c r="W250" s="12" t="s">
        <v>464</v>
      </c>
      <c r="X250" s="12" t="s">
        <v>403</v>
      </c>
      <c r="Y250" s="25">
        <v>1015426783</v>
      </c>
      <c r="Z250" s="14" t="s">
        <v>126</v>
      </c>
      <c r="AA250" s="14">
        <v>79486884</v>
      </c>
      <c r="AB250" s="12" t="s">
        <v>87</v>
      </c>
      <c r="AC250" s="22">
        <v>45719</v>
      </c>
      <c r="AD250" s="29">
        <v>50400000</v>
      </c>
      <c r="AE250" s="22">
        <v>45720</v>
      </c>
      <c r="AF250" s="22">
        <v>45903</v>
      </c>
      <c r="AG250" s="12">
        <v>180</v>
      </c>
      <c r="AH250" s="12">
        <v>6</v>
      </c>
      <c r="AI250" s="29">
        <f>Tabla202376[[#This Row],[VALOR INICIAL DEL CONTRATO]] / Tabla202376[[#This Row],[PLAZO DE EJECUCIÓN MESES ]]</f>
        <v>8400000</v>
      </c>
      <c r="AJ250" s="12"/>
      <c r="AK250" s="12"/>
      <c r="AL250" s="12">
        <v>1</v>
      </c>
      <c r="AM250" s="12">
        <v>1</v>
      </c>
      <c r="AN250" s="12"/>
      <c r="AO250" s="31">
        <v>25200000</v>
      </c>
      <c r="AP250" s="12">
        <v>90</v>
      </c>
      <c r="AQ250" s="12">
        <v>1637</v>
      </c>
      <c r="AR250" s="22">
        <v>45901</v>
      </c>
      <c r="AS250" s="68">
        <v>1663</v>
      </c>
      <c r="AT250" s="94">
        <v>45903</v>
      </c>
      <c r="AU250" s="12"/>
      <c r="AV250" s="12"/>
      <c r="AW250" s="12"/>
      <c r="AX250" s="12"/>
      <c r="AY250" s="12"/>
      <c r="AZ250" s="12"/>
      <c r="BA250" s="12"/>
      <c r="BB250" s="12"/>
      <c r="BC250" s="12"/>
      <c r="BD250" s="12"/>
      <c r="BE250" s="12"/>
      <c r="BF250" s="12"/>
      <c r="BG250" s="12"/>
      <c r="BH250" s="12"/>
      <c r="BI250" s="12"/>
      <c r="BJ250" s="12"/>
      <c r="BK250" s="12"/>
      <c r="BL250" s="12"/>
      <c r="BM250" s="12">
        <f>Tabla202376[[#This Row],[DÍAS PRORROGA 1]]+Tabla202376[[#This Row],[DÍAS PRORROGA  2]]+Tabla202376[[#This Row],[DÍAS PRORROGA 3]]++Tabla202376[[#This Row],[DÍAS PRORROGA 4]]</f>
        <v>90</v>
      </c>
      <c r="BN250" s="25">
        <f>IF(Tabla202376[[#This Row],[NUMERO TOTAL DE ADICIONES]]="NO",0,Tabla202376[[#This Row],[VALOR ADICIÓN 1]]+Tabla202376[[#This Row],[VALOR ADICIÓN 2]]+Tabla202376[[#This Row],[VALOR ADICIÓN 3]]+Tabla202376[[#This Row],[VALOR ADICIÓN 4]])</f>
        <v>25200000</v>
      </c>
      <c r="BO250" s="12"/>
      <c r="BP250" s="22">
        <v>45994</v>
      </c>
      <c r="BQ250" s="20">
        <f>Tabla202376[[#This Row],[VALOR INICIAL DEL CONTRATO]]+Tabla202376[[#This Row],[VALOR ADICIÓN 1]]+Tabla202376[[#This Row],[VALOR ADICIÓN 2]]+Tabla202376[[#This Row],[VALOR ADICIÓN 3]]++Tabla202376[[#This Row],[VALOR ADICIÓN 4]]</f>
        <v>75600000</v>
      </c>
      <c r="BR25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0" s="26"/>
      <c r="BT250" s="41" t="s">
        <v>2521</v>
      </c>
      <c r="BU250" s="41" t="s">
        <v>2522</v>
      </c>
      <c r="BV250" s="12" t="s">
        <v>2523</v>
      </c>
      <c r="BW250" s="13" t="s">
        <v>109</v>
      </c>
    </row>
    <row r="251" spans="1:75" ht="27.75" customHeight="1" x14ac:dyDescent="0.2">
      <c r="A251" s="12">
        <v>2025</v>
      </c>
      <c r="B251" s="12" t="s">
        <v>456</v>
      </c>
      <c r="C251" s="13" t="str">
        <f ca="1">IF(Tabla202376[[#This Row],[FECHA DE TERMINACIÓN FINAL]]-TODAY()&gt;=15,"VIGENTE",IF(Tabla202376[[#This Row],[FECHA DE TERMINACIÓN FINAL]]-TODAY()&lt;0,"FINALIZADO",IF(Tabla202376[[#This Row],[FECHA DE TERMINACIÓN FINAL]]-TODAY()&lt;=15,"PROXIMO A VENCER")))</f>
        <v>FINALIZADO</v>
      </c>
      <c r="D251" s="12">
        <v>127549</v>
      </c>
      <c r="E251" s="22">
        <v>45670</v>
      </c>
      <c r="F251" s="40" t="s">
        <v>2524</v>
      </c>
      <c r="G251" s="12" t="s">
        <v>2525</v>
      </c>
      <c r="H251" s="13" t="s">
        <v>361</v>
      </c>
      <c r="I251" s="71" t="s">
        <v>2526</v>
      </c>
      <c r="J251" s="51">
        <v>85101600</v>
      </c>
      <c r="K251" s="51" t="s">
        <v>2527</v>
      </c>
      <c r="L251" s="51" t="s">
        <v>2528</v>
      </c>
      <c r="M251" s="12">
        <v>1181</v>
      </c>
      <c r="N251" s="22">
        <v>45709</v>
      </c>
      <c r="O251" s="12">
        <v>1256</v>
      </c>
      <c r="P251" s="22">
        <v>45720</v>
      </c>
      <c r="Q251" s="51" t="s">
        <v>115</v>
      </c>
      <c r="R251" s="83" t="s">
        <v>81</v>
      </c>
      <c r="S251" s="66" t="s">
        <v>82</v>
      </c>
      <c r="T251" s="13">
        <v>1</v>
      </c>
      <c r="U251" s="13" t="s">
        <v>2529</v>
      </c>
      <c r="V251" s="12" t="s">
        <v>83</v>
      </c>
      <c r="W251" s="12" t="s">
        <v>83</v>
      </c>
      <c r="X251" s="41" t="s">
        <v>939</v>
      </c>
      <c r="Y251" s="25">
        <v>79654853</v>
      </c>
      <c r="Z251" s="41" t="s">
        <v>941</v>
      </c>
      <c r="AA251" s="40">
        <v>52351640</v>
      </c>
      <c r="AB251" s="12" t="s">
        <v>87</v>
      </c>
      <c r="AC251" s="22">
        <v>45719</v>
      </c>
      <c r="AD251" s="29">
        <v>40950000</v>
      </c>
      <c r="AE251" s="22">
        <v>45727</v>
      </c>
      <c r="AF251" s="22">
        <v>45910</v>
      </c>
      <c r="AG251" s="12">
        <v>180</v>
      </c>
      <c r="AH251" s="12">
        <v>6</v>
      </c>
      <c r="AI251" s="29">
        <f>Tabla202376[[#This Row],[VALOR INICIAL DEL CONTRATO]] / Tabla202376[[#This Row],[PLAZO DE EJECUCIÓN MESES ]]</f>
        <v>6825000</v>
      </c>
      <c r="AJ251" s="12"/>
      <c r="AK251" s="12"/>
      <c r="AL251" s="12"/>
      <c r="AM251" s="12"/>
      <c r="AN251" s="12"/>
      <c r="AO251" s="31"/>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f>Tabla202376[[#This Row],[DÍAS PRORROGA 1]]+Tabla202376[[#This Row],[DÍAS PRORROGA  2]]+Tabla202376[[#This Row],[DÍAS PRORROGA 3]]++Tabla202376[[#This Row],[DÍAS PRORROGA 4]]</f>
        <v>0</v>
      </c>
      <c r="BN251" s="25">
        <f>IF(Tabla202376[[#This Row],[NUMERO TOTAL DE ADICIONES]]="NO",0,Tabla202376[[#This Row],[VALOR ADICIÓN 1]]+Tabla202376[[#This Row],[VALOR ADICIÓN 2]]+Tabla202376[[#This Row],[VALOR ADICIÓN 3]]+Tabla202376[[#This Row],[VALOR ADICIÓN 4]])</f>
        <v>0</v>
      </c>
      <c r="BO251" s="12"/>
      <c r="BP251" s="22">
        <v>45910</v>
      </c>
      <c r="BQ251" s="20">
        <f>Tabla202376[[#This Row],[VALOR INICIAL DEL CONTRATO]]+Tabla202376[[#This Row],[VALOR ADICIÓN 1]]+Tabla202376[[#This Row],[VALOR ADICIÓN 2]]+Tabla202376[[#This Row],[VALOR ADICIÓN 3]]++Tabla202376[[#This Row],[VALOR ADICIÓN 4]]</f>
        <v>40950000</v>
      </c>
      <c r="BR25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1" s="26"/>
      <c r="BT251" s="12"/>
      <c r="BU251" s="41" t="s">
        <v>2530</v>
      </c>
      <c r="BV251" s="13" t="s">
        <v>2531</v>
      </c>
      <c r="BW251" s="13" t="s">
        <v>88</v>
      </c>
    </row>
    <row r="252" spans="1:75" ht="27.75" customHeight="1" x14ac:dyDescent="0.25">
      <c r="A252" s="12">
        <v>2025</v>
      </c>
      <c r="B252" s="12" t="s">
        <v>456</v>
      </c>
      <c r="C252" s="13" t="str">
        <f ca="1">IF(Tabla202376[[#This Row],[FECHA DE TERMINACIÓN FINAL]]-TODAY()&gt;=15,"VIGENTE",IF(Tabla202376[[#This Row],[FECHA DE TERMINACIÓN FINAL]]-TODAY()&lt;0,"FINALIZADO",IF(Tabla202376[[#This Row],[FECHA DE TERMINACIÓN FINAL]]-TODAY()&lt;=15,"PROXIMO A VENCER")))</f>
        <v>FINALIZADO</v>
      </c>
      <c r="D252" s="12">
        <v>126220</v>
      </c>
      <c r="E252" s="22">
        <v>45655</v>
      </c>
      <c r="F252" s="40" t="s">
        <v>2532</v>
      </c>
      <c r="G252" s="12" t="s">
        <v>2533</v>
      </c>
      <c r="H252" s="13" t="s">
        <v>2534</v>
      </c>
      <c r="I252" s="64" t="s">
        <v>2535</v>
      </c>
      <c r="J252" s="57">
        <v>80101600</v>
      </c>
      <c r="K252" s="57" t="s">
        <v>2536</v>
      </c>
      <c r="L252" s="57" t="s">
        <v>2537</v>
      </c>
      <c r="M252" s="12">
        <v>1139</v>
      </c>
      <c r="N252" s="22">
        <v>45698</v>
      </c>
      <c r="O252" s="12">
        <v>1310</v>
      </c>
      <c r="P252" s="22">
        <v>45720</v>
      </c>
      <c r="Q252" s="51" t="s">
        <v>304</v>
      </c>
      <c r="R252" s="83" t="s">
        <v>81</v>
      </c>
      <c r="S252" s="66" t="s">
        <v>82</v>
      </c>
      <c r="T252" s="13">
        <v>1</v>
      </c>
      <c r="U252" s="13" t="s">
        <v>2538</v>
      </c>
      <c r="V252" s="12"/>
      <c r="W252" s="12" t="s">
        <v>464</v>
      </c>
      <c r="X252" s="41" t="s">
        <v>2539</v>
      </c>
      <c r="Y252" s="84" t="s">
        <v>2540</v>
      </c>
      <c r="Z252" s="51" t="s">
        <v>1668</v>
      </c>
      <c r="AA252" s="38">
        <v>1073170778</v>
      </c>
      <c r="AB252" s="12" t="s">
        <v>87</v>
      </c>
      <c r="AC252" s="22">
        <v>45719</v>
      </c>
      <c r="AD252" s="29">
        <v>33810000</v>
      </c>
      <c r="AE252" s="22">
        <v>45727</v>
      </c>
      <c r="AF252" s="22">
        <v>45910</v>
      </c>
      <c r="AG252" s="12">
        <v>180</v>
      </c>
      <c r="AH252" s="12">
        <v>6</v>
      </c>
      <c r="AI252" s="29">
        <f>Tabla202376[[#This Row],[VALOR INICIAL DEL CONTRATO]] / Tabla202376[[#This Row],[PLAZO DE EJECUCIÓN MESES ]]</f>
        <v>5635000</v>
      </c>
      <c r="AJ252" s="12"/>
      <c r="AK252" s="12"/>
      <c r="AL252" s="12">
        <v>1</v>
      </c>
      <c r="AM252" s="12">
        <v>1</v>
      </c>
      <c r="AN252" s="12"/>
      <c r="AO252" s="31">
        <v>16905000</v>
      </c>
      <c r="AP252" s="12">
        <v>90</v>
      </c>
      <c r="AQ252" s="12">
        <v>1473</v>
      </c>
      <c r="AR252" s="22">
        <v>45868</v>
      </c>
      <c r="AS252" s="12">
        <v>1589</v>
      </c>
      <c r="AT252" s="22">
        <v>45882</v>
      </c>
      <c r="AU252" s="12"/>
      <c r="AV252" s="12"/>
      <c r="AW252" s="12"/>
      <c r="AX252" s="12"/>
      <c r="AY252" s="12"/>
      <c r="AZ252" s="12"/>
      <c r="BA252" s="12"/>
      <c r="BB252" s="12"/>
      <c r="BC252" s="12"/>
      <c r="BD252" s="12"/>
      <c r="BE252" s="12"/>
      <c r="BF252" s="12"/>
      <c r="BG252" s="12"/>
      <c r="BH252" s="12"/>
      <c r="BI252" s="12"/>
      <c r="BJ252" s="12"/>
      <c r="BK252" s="12"/>
      <c r="BL252" s="12"/>
      <c r="BM252" s="12">
        <f>Tabla202376[[#This Row],[DÍAS PRORROGA 1]]+Tabla202376[[#This Row],[DÍAS PRORROGA  2]]+Tabla202376[[#This Row],[DÍAS PRORROGA 3]]++Tabla202376[[#This Row],[DÍAS PRORROGA 4]]</f>
        <v>90</v>
      </c>
      <c r="BN252" s="25">
        <f>IF(Tabla202376[[#This Row],[NUMERO TOTAL DE ADICIONES]]="NO",0,Tabla202376[[#This Row],[VALOR ADICIÓN 1]]+Tabla202376[[#This Row],[VALOR ADICIÓN 2]]+Tabla202376[[#This Row],[VALOR ADICIÓN 3]]+Tabla202376[[#This Row],[VALOR ADICIÓN 4]])</f>
        <v>16905000</v>
      </c>
      <c r="BO252" s="12"/>
      <c r="BP252" s="22">
        <v>46001</v>
      </c>
      <c r="BQ252" s="20">
        <f>Tabla202376[[#This Row],[VALOR INICIAL DEL CONTRATO]]+Tabla202376[[#This Row],[VALOR ADICIÓN 1]]+Tabla202376[[#This Row],[VALOR ADICIÓN 2]]+Tabla202376[[#This Row],[VALOR ADICIÓN 3]]++Tabla202376[[#This Row],[VALOR ADICIÓN 4]]</f>
        <v>50715000</v>
      </c>
      <c r="BR25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2" s="26"/>
      <c r="BT252" s="13" t="s">
        <v>2541</v>
      </c>
      <c r="BU252" s="41" t="s">
        <v>2542</v>
      </c>
      <c r="BV252" s="13" t="s">
        <v>2543</v>
      </c>
      <c r="BW252" s="13" t="s">
        <v>122</v>
      </c>
    </row>
    <row r="253" spans="1:75" ht="27.75" customHeight="1" x14ac:dyDescent="0.25">
      <c r="A253" s="12">
        <v>2025</v>
      </c>
      <c r="B253" s="13" t="s">
        <v>265</v>
      </c>
      <c r="C253" s="13" t="str">
        <f ca="1">IF(Tabla202376[[#This Row],[FECHA DE TERMINACIÓN FINAL]]-TODAY()&gt;=15,"VIGENTE",IF(Tabla202376[[#This Row],[FECHA DE TERMINACIÓN FINAL]]-TODAY()&lt;0,"FINALIZADO",IF(Tabla202376[[#This Row],[FECHA DE TERMINACIÓN FINAL]]-TODAY()&lt;=15,"PROXIMO A VENCER")))</f>
        <v>FINALIZADO</v>
      </c>
      <c r="D253" s="12">
        <v>125011</v>
      </c>
      <c r="E253" s="22">
        <v>45646</v>
      </c>
      <c r="F253" s="40" t="s">
        <v>2544</v>
      </c>
      <c r="G253" s="12" t="s">
        <v>2545</v>
      </c>
      <c r="H253" s="13" t="s">
        <v>2546</v>
      </c>
      <c r="I253" s="64" t="s">
        <v>2547</v>
      </c>
      <c r="J253" s="57">
        <v>80101600</v>
      </c>
      <c r="K253" s="57" t="s">
        <v>2548</v>
      </c>
      <c r="L253" s="57" t="s">
        <v>2549</v>
      </c>
      <c r="M253" s="12">
        <v>1045</v>
      </c>
      <c r="N253" s="22">
        <v>45684</v>
      </c>
      <c r="O253" s="12">
        <v>1263</v>
      </c>
      <c r="P253" s="22">
        <v>45720</v>
      </c>
      <c r="Q253" s="51" t="s">
        <v>80</v>
      </c>
      <c r="R253" s="83" t="s">
        <v>81</v>
      </c>
      <c r="S253" s="66" t="s">
        <v>82</v>
      </c>
      <c r="T253" s="13">
        <v>1</v>
      </c>
      <c r="U253" s="13" t="s">
        <v>2550</v>
      </c>
      <c r="V253" s="12" t="s">
        <v>83</v>
      </c>
      <c r="W253" s="12" t="s">
        <v>464</v>
      </c>
      <c r="X253" s="12" t="s">
        <v>90</v>
      </c>
      <c r="Y253" s="25" t="s">
        <v>2551</v>
      </c>
      <c r="Z253" s="41" t="s">
        <v>129</v>
      </c>
      <c r="AA253" s="40">
        <v>52047323</v>
      </c>
      <c r="AB253" s="12" t="s">
        <v>87</v>
      </c>
      <c r="AC253" s="22">
        <v>45719</v>
      </c>
      <c r="AD253" s="29">
        <v>60000000</v>
      </c>
      <c r="AE253" s="22">
        <v>45720</v>
      </c>
      <c r="AF253" s="22">
        <v>45903</v>
      </c>
      <c r="AG253" s="12">
        <v>180</v>
      </c>
      <c r="AH253" s="12">
        <v>6</v>
      </c>
      <c r="AI253" s="29">
        <f>Tabla202376[[#This Row],[VALOR INICIAL DEL CONTRATO]] / Tabla202376[[#This Row],[PLAZO DE EJECUCIÓN MESES ]]</f>
        <v>10000000</v>
      </c>
      <c r="AJ253" s="12"/>
      <c r="AK253" s="12"/>
      <c r="AL253" s="12">
        <v>1</v>
      </c>
      <c r="AM253" s="12">
        <v>1</v>
      </c>
      <c r="AN253" s="12"/>
      <c r="AO253" s="31">
        <v>30000000</v>
      </c>
      <c r="AP253" s="12">
        <v>90</v>
      </c>
      <c r="AQ253" s="12">
        <v>1571</v>
      </c>
      <c r="AR253" s="22">
        <v>45889</v>
      </c>
      <c r="AS253" s="68">
        <v>1655</v>
      </c>
      <c r="AT253" s="94">
        <v>45901</v>
      </c>
      <c r="AU253" s="12"/>
      <c r="AV253" s="12"/>
      <c r="AW253" s="12"/>
      <c r="AX253" s="12"/>
      <c r="AY253" s="12"/>
      <c r="AZ253" s="12"/>
      <c r="BA253" s="12"/>
      <c r="BB253" s="12"/>
      <c r="BC253" s="12"/>
      <c r="BD253" s="12"/>
      <c r="BE253" s="12"/>
      <c r="BF253" s="12"/>
      <c r="BG253" s="12"/>
      <c r="BH253" s="12"/>
      <c r="BI253" s="12"/>
      <c r="BJ253" s="12"/>
      <c r="BK253" s="12"/>
      <c r="BL253" s="12"/>
      <c r="BM253" s="12">
        <f>Tabla202376[[#This Row],[DÍAS PRORROGA 1]]+Tabla202376[[#This Row],[DÍAS PRORROGA  2]]+Tabla202376[[#This Row],[DÍAS PRORROGA 3]]++Tabla202376[[#This Row],[DÍAS PRORROGA 4]]</f>
        <v>90</v>
      </c>
      <c r="BN253" s="25">
        <f>IF(Tabla202376[[#This Row],[NUMERO TOTAL DE ADICIONES]]="NO",0,Tabla202376[[#This Row],[VALOR ADICIÓN 1]]+Tabla202376[[#This Row],[VALOR ADICIÓN 2]]+Tabla202376[[#This Row],[VALOR ADICIÓN 3]]+Tabla202376[[#This Row],[VALOR ADICIÓN 4]])</f>
        <v>30000000</v>
      </c>
      <c r="BO253" s="12"/>
      <c r="BP253" s="22">
        <v>45968</v>
      </c>
      <c r="BQ253" s="20">
        <f>Tabla202376[[#This Row],[VALOR INICIAL DEL CONTRATO]]+Tabla202376[[#This Row],[VALOR ADICIÓN 1]]+Tabla202376[[#This Row],[VALOR ADICIÓN 2]]+Tabla202376[[#This Row],[VALOR ADICIÓN 3]]++Tabla202376[[#This Row],[VALOR ADICIÓN 4]]</f>
        <v>90000000</v>
      </c>
      <c r="BR253"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1.355191256830601</v>
      </c>
      <c r="BS253" s="26"/>
      <c r="BT253" s="41" t="s">
        <v>2552</v>
      </c>
      <c r="BU253" s="41" t="s">
        <v>2553</v>
      </c>
      <c r="BV253" s="13" t="s">
        <v>2554</v>
      </c>
      <c r="BW253" s="13" t="s">
        <v>130</v>
      </c>
    </row>
    <row r="254" spans="1:75" ht="27.75" customHeight="1" x14ac:dyDescent="0.25">
      <c r="A254" s="12">
        <v>2025</v>
      </c>
      <c r="B254" s="12" t="s">
        <v>456</v>
      </c>
      <c r="C254" s="13" t="str">
        <f ca="1">IF(Tabla202376[[#This Row],[FECHA DE TERMINACIÓN FINAL]]-TODAY()&gt;=15,"VIGENTE",IF(Tabla202376[[#This Row],[FECHA DE TERMINACIÓN FINAL]]-TODAY()&lt;0,"FINALIZADO",IF(Tabla202376[[#This Row],[FECHA DE TERMINACIÓN FINAL]]-TODAY()&lt;=15,"PROXIMO A VENCER")))</f>
        <v>FINALIZADO</v>
      </c>
      <c r="D254" s="12">
        <v>126378</v>
      </c>
      <c r="E254" s="22">
        <v>45656</v>
      </c>
      <c r="F254" s="40" t="s">
        <v>2555</v>
      </c>
      <c r="G254" s="12" t="s">
        <v>2556</v>
      </c>
      <c r="H254" s="13" t="s">
        <v>2557</v>
      </c>
      <c r="I254" s="64" t="s">
        <v>2558</v>
      </c>
      <c r="J254" s="57">
        <v>80101600</v>
      </c>
      <c r="K254" s="57" t="s">
        <v>2559</v>
      </c>
      <c r="L254" s="57" t="s">
        <v>2560</v>
      </c>
      <c r="M254" s="12">
        <v>1145</v>
      </c>
      <c r="N254" s="22">
        <v>45699</v>
      </c>
      <c r="O254" s="12">
        <v>1292</v>
      </c>
      <c r="P254" s="22">
        <v>45720</v>
      </c>
      <c r="Q254" s="51" t="s">
        <v>201</v>
      </c>
      <c r="R254" s="13" t="s">
        <v>81</v>
      </c>
      <c r="S254" s="41" t="s">
        <v>98</v>
      </c>
      <c r="T254" s="13">
        <v>1</v>
      </c>
      <c r="U254" s="13" t="s">
        <v>1083</v>
      </c>
      <c r="V254" s="12" t="s">
        <v>83</v>
      </c>
      <c r="W254" s="12" t="s">
        <v>83</v>
      </c>
      <c r="X254" s="12" t="s">
        <v>256</v>
      </c>
      <c r="Y254" s="13" t="s">
        <v>2561</v>
      </c>
      <c r="Z254" s="38" t="s">
        <v>313</v>
      </c>
      <c r="AA254" s="38">
        <v>1053611272</v>
      </c>
      <c r="AB254" s="12" t="s">
        <v>87</v>
      </c>
      <c r="AC254" s="22">
        <v>45719</v>
      </c>
      <c r="AD254" s="29">
        <v>13860000</v>
      </c>
      <c r="AE254" s="22">
        <v>45730</v>
      </c>
      <c r="AF254" s="22">
        <v>45913</v>
      </c>
      <c r="AG254" s="12">
        <v>180</v>
      </c>
      <c r="AH254" s="12">
        <v>6</v>
      </c>
      <c r="AI254" s="29">
        <f>Tabla202376[[#This Row],[VALOR INICIAL DEL CONTRATO]] / Tabla202376[[#This Row],[PLAZO DE EJECUCIÓN MESES ]]</f>
        <v>2310000</v>
      </c>
      <c r="AJ254" s="12"/>
      <c r="AK254" s="12"/>
      <c r="AL254" s="12">
        <v>1</v>
      </c>
      <c r="AM254" s="12">
        <v>1</v>
      </c>
      <c r="AN254" s="12"/>
      <c r="AO254" s="31">
        <v>6930000</v>
      </c>
      <c r="AP254" s="12">
        <v>90</v>
      </c>
      <c r="AQ254" s="12">
        <v>1433</v>
      </c>
      <c r="AR254" s="22">
        <v>45867</v>
      </c>
      <c r="AS254" s="12">
        <v>1593</v>
      </c>
      <c r="AT254" s="22">
        <v>45882</v>
      </c>
      <c r="AU254" s="12"/>
      <c r="AV254" s="12"/>
      <c r="AW254" s="12"/>
      <c r="AX254" s="12"/>
      <c r="AY254" s="12"/>
      <c r="AZ254" s="12"/>
      <c r="BA254" s="12"/>
      <c r="BB254" s="12"/>
      <c r="BC254" s="12"/>
      <c r="BD254" s="12"/>
      <c r="BE254" s="12"/>
      <c r="BF254" s="12"/>
      <c r="BG254" s="12"/>
      <c r="BH254" s="12"/>
      <c r="BI254" s="12"/>
      <c r="BJ254" s="12"/>
      <c r="BK254" s="12"/>
      <c r="BL254" s="12"/>
      <c r="BM254" s="12">
        <f>Tabla202376[[#This Row],[DÍAS PRORROGA 1]]+Tabla202376[[#This Row],[DÍAS PRORROGA  2]]+Tabla202376[[#This Row],[DÍAS PRORROGA 3]]++Tabla202376[[#This Row],[DÍAS PRORROGA 4]]</f>
        <v>90</v>
      </c>
      <c r="BN254" s="25">
        <f>IF(Tabla202376[[#This Row],[NUMERO TOTAL DE ADICIONES]]="NO",0,Tabla202376[[#This Row],[VALOR ADICIÓN 1]]+Tabla202376[[#This Row],[VALOR ADICIÓN 2]]+Tabla202376[[#This Row],[VALOR ADICIÓN 3]]+Tabla202376[[#This Row],[VALOR ADICIÓN 4]])</f>
        <v>6930000</v>
      </c>
      <c r="BO254" s="12"/>
      <c r="BP254" s="22">
        <v>46004</v>
      </c>
      <c r="BQ254" s="20">
        <f>Tabla202376[[#This Row],[VALOR INICIAL DEL CONTRATO]]+Tabla202376[[#This Row],[VALOR ADICIÓN 1]]+Tabla202376[[#This Row],[VALOR ADICIÓN 2]]+Tabla202376[[#This Row],[VALOR ADICIÓN 3]]++Tabla202376[[#This Row],[VALOR ADICIÓN 4]]</f>
        <v>20790000</v>
      </c>
      <c r="BR25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4" s="26"/>
      <c r="BT254" s="41" t="s">
        <v>2562</v>
      </c>
      <c r="BU254" s="41" t="s">
        <v>2563</v>
      </c>
      <c r="BV254" s="13" t="s">
        <v>241</v>
      </c>
      <c r="BW254" s="13" t="s">
        <v>99</v>
      </c>
    </row>
    <row r="255" spans="1:75" ht="27.75" customHeight="1" x14ac:dyDescent="0.25">
      <c r="A255" s="12">
        <v>2025</v>
      </c>
      <c r="B255" s="12" t="s">
        <v>456</v>
      </c>
      <c r="C255" s="13" t="str">
        <f ca="1">IF(Tabla202376[[#This Row],[FECHA DE TERMINACIÓN FINAL]]-TODAY()&gt;=15,"VIGENTE",IF(Tabla202376[[#This Row],[FECHA DE TERMINACIÓN FINAL]]-TODAY()&lt;0,"FINALIZADO",IF(Tabla202376[[#This Row],[FECHA DE TERMINACIÓN FINAL]]-TODAY()&lt;=15,"PROXIMO A VENCER")))</f>
        <v>FINALIZADO</v>
      </c>
      <c r="D255" s="12">
        <v>127842</v>
      </c>
      <c r="E255" s="22">
        <v>45672</v>
      </c>
      <c r="F255" s="40" t="s">
        <v>2564</v>
      </c>
      <c r="G255" s="12" t="s">
        <v>2565</v>
      </c>
      <c r="H255" s="13" t="s">
        <v>884</v>
      </c>
      <c r="I255" s="64" t="s">
        <v>2566</v>
      </c>
      <c r="J255" s="57">
        <v>80101600</v>
      </c>
      <c r="K255" s="57" t="s">
        <v>2567</v>
      </c>
      <c r="L255" s="57" t="s">
        <v>2568</v>
      </c>
      <c r="M255" s="12">
        <v>1248</v>
      </c>
      <c r="N255" s="22">
        <v>45714</v>
      </c>
      <c r="O255" s="12">
        <v>1244</v>
      </c>
      <c r="P255" s="22">
        <v>45720</v>
      </c>
      <c r="Q255" s="51" t="s">
        <v>157</v>
      </c>
      <c r="R255" s="83" t="s">
        <v>81</v>
      </c>
      <c r="S255" s="66" t="s">
        <v>82</v>
      </c>
      <c r="T255" s="13">
        <v>1</v>
      </c>
      <c r="U255" s="13" t="s">
        <v>2569</v>
      </c>
      <c r="V255" s="12"/>
      <c r="W255" s="12" t="s">
        <v>464</v>
      </c>
      <c r="X255" s="41" t="s">
        <v>2570</v>
      </c>
      <c r="Y255" s="12">
        <v>1015473918</v>
      </c>
      <c r="Z255" s="38" t="s">
        <v>126</v>
      </c>
      <c r="AA255" s="38">
        <v>79486884</v>
      </c>
      <c r="AB255" s="12" t="s">
        <v>87</v>
      </c>
      <c r="AC255" s="22">
        <v>45719</v>
      </c>
      <c r="AD255" s="29">
        <v>37800000</v>
      </c>
      <c r="AE255" s="22">
        <v>45727</v>
      </c>
      <c r="AF255" s="22">
        <v>45910</v>
      </c>
      <c r="AG255" s="12">
        <v>180</v>
      </c>
      <c r="AH255" s="12">
        <v>6</v>
      </c>
      <c r="AI255" s="29">
        <f>Tabla202376[[#This Row],[VALOR INICIAL DEL CONTRATO]] / Tabla202376[[#This Row],[PLAZO DE EJECUCIÓN MESES ]]</f>
        <v>6300000</v>
      </c>
      <c r="AJ255" s="12"/>
      <c r="AK255" s="12"/>
      <c r="AL255" s="12">
        <v>1</v>
      </c>
      <c r="AM255" s="12">
        <v>1</v>
      </c>
      <c r="AN255" s="12"/>
      <c r="AO255" s="31">
        <v>18900000</v>
      </c>
      <c r="AP255" s="12">
        <v>90</v>
      </c>
      <c r="AQ255" s="12">
        <v>1474</v>
      </c>
      <c r="AR255" s="22">
        <v>45868</v>
      </c>
      <c r="AS255" s="12">
        <v>1569</v>
      </c>
      <c r="AT255" s="22">
        <v>45881</v>
      </c>
      <c r="AU255" s="12"/>
      <c r="AV255" s="12"/>
      <c r="AW255" s="12"/>
      <c r="AX255" s="12"/>
      <c r="AY255" s="12"/>
      <c r="AZ255" s="12"/>
      <c r="BA255" s="12"/>
      <c r="BB255" s="12"/>
      <c r="BC255" s="12"/>
      <c r="BD255" s="12"/>
      <c r="BE255" s="12"/>
      <c r="BF255" s="12"/>
      <c r="BG255" s="12"/>
      <c r="BH255" s="12"/>
      <c r="BI255" s="12"/>
      <c r="BJ255" s="12"/>
      <c r="BK255" s="12"/>
      <c r="BL255" s="12"/>
      <c r="BM255" s="12">
        <f>Tabla202376[[#This Row],[DÍAS PRORROGA 1]]+Tabla202376[[#This Row],[DÍAS PRORROGA  2]]+Tabla202376[[#This Row],[DÍAS PRORROGA 3]]++Tabla202376[[#This Row],[DÍAS PRORROGA 4]]</f>
        <v>90</v>
      </c>
      <c r="BN255" s="25">
        <f>IF(Tabla202376[[#This Row],[NUMERO TOTAL DE ADICIONES]]="NO",0,Tabla202376[[#This Row],[VALOR ADICIÓN 1]]+Tabla202376[[#This Row],[VALOR ADICIÓN 2]]+Tabla202376[[#This Row],[VALOR ADICIÓN 3]]+Tabla202376[[#This Row],[VALOR ADICIÓN 4]])</f>
        <v>18900000</v>
      </c>
      <c r="BO255" s="12"/>
      <c r="BP255" s="22">
        <v>46001</v>
      </c>
      <c r="BQ255" s="20">
        <f>Tabla202376[[#This Row],[VALOR INICIAL DEL CONTRATO]]+Tabla202376[[#This Row],[VALOR ADICIÓN 1]]+Tabla202376[[#This Row],[VALOR ADICIÓN 2]]+Tabla202376[[#This Row],[VALOR ADICIÓN 3]]++Tabla202376[[#This Row],[VALOR ADICIÓN 4]]</f>
        <v>56700000</v>
      </c>
      <c r="BR25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5" s="26"/>
      <c r="BT255" s="41" t="s">
        <v>2571</v>
      </c>
      <c r="BU255" s="41" t="s">
        <v>2572</v>
      </c>
      <c r="BV255" s="13" t="s">
        <v>2573</v>
      </c>
      <c r="BW255" s="13" t="s">
        <v>88</v>
      </c>
    </row>
    <row r="256" spans="1:75" ht="27.75" customHeight="1" x14ac:dyDescent="0.2">
      <c r="A256" s="12">
        <v>2025</v>
      </c>
      <c r="B256" s="12" t="s">
        <v>456</v>
      </c>
      <c r="C256" s="13" t="str">
        <f ca="1">IF(Tabla202376[[#This Row],[FECHA DE TERMINACIÓN FINAL]]-TODAY()&gt;=15,"VIGENTE",IF(Tabla202376[[#This Row],[FECHA DE TERMINACIÓN FINAL]]-TODAY()&lt;0,"FINALIZADO",IF(Tabla202376[[#This Row],[FECHA DE TERMINACIÓN FINAL]]-TODAY()&lt;=15,"PROXIMO A VENCER")))</f>
        <v>FINALIZADO</v>
      </c>
      <c r="D256" s="12">
        <v>125691</v>
      </c>
      <c r="E256" s="22">
        <v>45652</v>
      </c>
      <c r="F256" s="40" t="s">
        <v>2574</v>
      </c>
      <c r="G256" s="12" t="s">
        <v>2575</v>
      </c>
      <c r="H256" s="85" t="s">
        <v>2576</v>
      </c>
      <c r="I256" s="71" t="s">
        <v>2577</v>
      </c>
      <c r="J256" s="51">
        <v>80101600</v>
      </c>
      <c r="K256" s="51" t="s">
        <v>2578</v>
      </c>
      <c r="L256" s="51" t="s">
        <v>2579</v>
      </c>
      <c r="M256" s="12">
        <v>1237</v>
      </c>
      <c r="N256" s="22">
        <v>45712</v>
      </c>
      <c r="O256" s="12">
        <v>1274</v>
      </c>
      <c r="P256" s="22">
        <v>45720</v>
      </c>
      <c r="Q256" s="51" t="s">
        <v>80</v>
      </c>
      <c r="R256" s="83" t="s">
        <v>81</v>
      </c>
      <c r="S256" s="66" t="s">
        <v>82</v>
      </c>
      <c r="T256" s="13">
        <v>1</v>
      </c>
      <c r="U256" s="13" t="s">
        <v>2580</v>
      </c>
      <c r="V256" s="12" t="s">
        <v>83</v>
      </c>
      <c r="W256" s="12" t="s">
        <v>83</v>
      </c>
      <c r="X256" s="13" t="s">
        <v>111</v>
      </c>
      <c r="Y256" s="12">
        <v>52463042</v>
      </c>
      <c r="Z256" s="38" t="s">
        <v>86</v>
      </c>
      <c r="AA256" s="38">
        <v>1015415370</v>
      </c>
      <c r="AB256" s="12" t="s">
        <v>87</v>
      </c>
      <c r="AC256" s="22">
        <v>45719</v>
      </c>
      <c r="AD256" s="29">
        <v>30600000</v>
      </c>
      <c r="AE256" s="22">
        <v>45727</v>
      </c>
      <c r="AF256" s="22">
        <v>45910</v>
      </c>
      <c r="AG256" s="12">
        <v>180</v>
      </c>
      <c r="AH256" s="12">
        <v>6</v>
      </c>
      <c r="AI256" s="29">
        <f>Tabla202376[[#This Row],[VALOR INICIAL DEL CONTRATO]] / Tabla202376[[#This Row],[PLAZO DE EJECUCIÓN MESES ]]</f>
        <v>5100000</v>
      </c>
      <c r="AJ256" s="12"/>
      <c r="AK256" s="12"/>
      <c r="AL256" s="12">
        <v>1</v>
      </c>
      <c r="AM256" s="12">
        <v>1</v>
      </c>
      <c r="AN256" s="12"/>
      <c r="AO256" s="31">
        <v>15300000</v>
      </c>
      <c r="AP256" s="12">
        <v>90</v>
      </c>
      <c r="AQ256" s="12">
        <v>1472</v>
      </c>
      <c r="AR256" s="22">
        <v>45868</v>
      </c>
      <c r="AS256" s="12">
        <v>1552</v>
      </c>
      <c r="AT256" s="22">
        <v>45881</v>
      </c>
      <c r="AU256" s="12"/>
      <c r="AV256" s="12"/>
      <c r="AW256" s="12"/>
      <c r="AX256" s="12"/>
      <c r="AY256" s="12"/>
      <c r="AZ256" s="12"/>
      <c r="BA256" s="12"/>
      <c r="BB256" s="12"/>
      <c r="BC256" s="12"/>
      <c r="BD256" s="12"/>
      <c r="BE256" s="12"/>
      <c r="BF256" s="12"/>
      <c r="BG256" s="12"/>
      <c r="BH256" s="12"/>
      <c r="BI256" s="12"/>
      <c r="BJ256" s="12"/>
      <c r="BK256" s="12"/>
      <c r="BL256" s="12"/>
      <c r="BM256" s="12">
        <f>Tabla202376[[#This Row],[DÍAS PRORROGA 1]]+Tabla202376[[#This Row],[DÍAS PRORROGA  2]]+Tabla202376[[#This Row],[DÍAS PRORROGA 3]]++Tabla202376[[#This Row],[DÍAS PRORROGA 4]]</f>
        <v>90</v>
      </c>
      <c r="BN256" s="25">
        <f>IF(Tabla202376[[#This Row],[NUMERO TOTAL DE ADICIONES]]="NO",0,Tabla202376[[#This Row],[VALOR ADICIÓN 1]]+Tabla202376[[#This Row],[VALOR ADICIÓN 2]]+Tabla202376[[#This Row],[VALOR ADICIÓN 3]]+Tabla202376[[#This Row],[VALOR ADICIÓN 4]])</f>
        <v>15300000</v>
      </c>
      <c r="BO256" s="12"/>
      <c r="BP256" s="22">
        <v>46001</v>
      </c>
      <c r="BQ256" s="20">
        <f>Tabla202376[[#This Row],[VALOR INICIAL DEL CONTRATO]]+Tabla202376[[#This Row],[VALOR ADICIÓN 1]]+Tabla202376[[#This Row],[VALOR ADICIÓN 2]]+Tabla202376[[#This Row],[VALOR ADICIÓN 3]]++Tabla202376[[#This Row],[VALOR ADICIÓN 4]]</f>
        <v>45900000</v>
      </c>
      <c r="BR25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6" s="26"/>
      <c r="BT256" s="41" t="s">
        <v>2581</v>
      </c>
      <c r="BU256" s="41" t="s">
        <v>2582</v>
      </c>
      <c r="BV256" s="13" t="s">
        <v>2583</v>
      </c>
      <c r="BW256" s="13" t="s">
        <v>122</v>
      </c>
    </row>
    <row r="257" spans="1:75" ht="27.75" customHeight="1" x14ac:dyDescent="0.2">
      <c r="A257" s="12">
        <v>2025</v>
      </c>
      <c r="B257" s="12" t="s">
        <v>456</v>
      </c>
      <c r="C257" s="13" t="str">
        <f ca="1">IF(Tabla202376[[#This Row],[FECHA DE TERMINACIÓN FINAL]]-TODAY()&gt;=15,"VIGENTE",IF(Tabla202376[[#This Row],[FECHA DE TERMINACIÓN FINAL]]-TODAY()&lt;0,"FINALIZADO",IF(Tabla202376[[#This Row],[FECHA DE TERMINACIÓN FINAL]]-TODAY()&lt;=15,"PROXIMO A VENCER")))</f>
        <v>FINALIZADO</v>
      </c>
      <c r="D257" s="12">
        <v>127821</v>
      </c>
      <c r="E257" s="22">
        <v>45672</v>
      </c>
      <c r="F257" s="40" t="s">
        <v>2584</v>
      </c>
      <c r="G257" s="12" t="s">
        <v>2585</v>
      </c>
      <c r="H257" s="13" t="s">
        <v>113</v>
      </c>
      <c r="I257" s="71" t="s">
        <v>2586</v>
      </c>
      <c r="J257" s="57">
        <v>80101600</v>
      </c>
      <c r="K257" s="57" t="s">
        <v>2587</v>
      </c>
      <c r="L257" s="57" t="s">
        <v>2588</v>
      </c>
      <c r="M257" s="12">
        <v>1247</v>
      </c>
      <c r="N257" s="22">
        <v>45714</v>
      </c>
      <c r="O257" s="12">
        <v>1265</v>
      </c>
      <c r="P257" s="22">
        <v>45720</v>
      </c>
      <c r="Q257" s="51" t="s">
        <v>115</v>
      </c>
      <c r="R257" s="83" t="s">
        <v>81</v>
      </c>
      <c r="S257" s="66" t="s">
        <v>82</v>
      </c>
      <c r="T257" s="13">
        <v>1</v>
      </c>
      <c r="U257" s="13" t="s">
        <v>2589</v>
      </c>
      <c r="V257" s="12" t="s">
        <v>83</v>
      </c>
      <c r="W257" s="12" t="s">
        <v>464</v>
      </c>
      <c r="X257" s="41" t="s">
        <v>939</v>
      </c>
      <c r="Y257" s="12">
        <v>80453113</v>
      </c>
      <c r="Z257" s="41" t="s">
        <v>941</v>
      </c>
      <c r="AA257" s="40">
        <v>52351640</v>
      </c>
      <c r="AB257" s="12" t="s">
        <v>87</v>
      </c>
      <c r="AC257" s="22">
        <v>45719</v>
      </c>
      <c r="AD257" s="29">
        <v>37800000</v>
      </c>
      <c r="AE257" s="22">
        <v>45720</v>
      </c>
      <c r="AF257" s="22">
        <v>45903</v>
      </c>
      <c r="AG257" s="12">
        <v>180</v>
      </c>
      <c r="AH257" s="12">
        <v>6</v>
      </c>
      <c r="AI257" s="29">
        <f>Tabla202376[[#This Row],[VALOR INICIAL DEL CONTRATO]] / Tabla202376[[#This Row],[PLAZO DE EJECUCIÓN MESES ]]</f>
        <v>6300000</v>
      </c>
      <c r="AJ257" s="12"/>
      <c r="AK257" s="12"/>
      <c r="AL257" s="12">
        <v>1</v>
      </c>
      <c r="AM257" s="12">
        <v>1</v>
      </c>
      <c r="AN257" s="12"/>
      <c r="AO257" s="31">
        <v>18900000</v>
      </c>
      <c r="AP257" s="12">
        <v>90</v>
      </c>
      <c r="AQ257" s="12">
        <v>1419</v>
      </c>
      <c r="AR257" s="22">
        <v>45867</v>
      </c>
      <c r="AS257" s="12">
        <v>1596</v>
      </c>
      <c r="AT257" s="22">
        <v>45882</v>
      </c>
      <c r="AU257" s="12"/>
      <c r="AV257" s="12"/>
      <c r="AW257" s="12"/>
      <c r="AX257" s="12"/>
      <c r="AY257" s="12"/>
      <c r="AZ257" s="12"/>
      <c r="BA257" s="12"/>
      <c r="BB257" s="12"/>
      <c r="BC257" s="12"/>
      <c r="BD257" s="12"/>
      <c r="BE257" s="12"/>
      <c r="BF257" s="12"/>
      <c r="BG257" s="12"/>
      <c r="BH257" s="12"/>
      <c r="BI257" s="12"/>
      <c r="BJ257" s="12"/>
      <c r="BK257" s="12"/>
      <c r="BL257" s="12"/>
      <c r="BM257" s="12">
        <f>Tabla202376[[#This Row],[DÍAS PRORROGA 1]]+Tabla202376[[#This Row],[DÍAS PRORROGA  2]]+Tabla202376[[#This Row],[DÍAS PRORROGA 3]]++Tabla202376[[#This Row],[DÍAS PRORROGA 4]]</f>
        <v>90</v>
      </c>
      <c r="BN257" s="25">
        <f>IF(Tabla202376[[#This Row],[NUMERO TOTAL DE ADICIONES]]="NO",0,Tabla202376[[#This Row],[VALOR ADICIÓN 1]]+Tabla202376[[#This Row],[VALOR ADICIÓN 2]]+Tabla202376[[#This Row],[VALOR ADICIÓN 3]]+Tabla202376[[#This Row],[VALOR ADICIÓN 4]])</f>
        <v>18900000</v>
      </c>
      <c r="BO257" s="12"/>
      <c r="BP257" s="22">
        <v>45994</v>
      </c>
      <c r="BQ257" s="20">
        <f>Tabla202376[[#This Row],[VALOR INICIAL DEL CONTRATO]]+Tabla202376[[#This Row],[VALOR ADICIÓN 1]]+Tabla202376[[#This Row],[VALOR ADICIÓN 2]]+Tabla202376[[#This Row],[VALOR ADICIÓN 3]]++Tabla202376[[#This Row],[VALOR ADICIÓN 4]]</f>
        <v>56700000</v>
      </c>
      <c r="BR25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7" s="26"/>
      <c r="BT257" s="13" t="s">
        <v>2590</v>
      </c>
      <c r="BU257" s="13" t="s">
        <v>2591</v>
      </c>
      <c r="BV257" s="13" t="s">
        <v>2592</v>
      </c>
      <c r="BW257" s="13" t="s">
        <v>88</v>
      </c>
    </row>
    <row r="258" spans="1:75" ht="27.75" customHeight="1" x14ac:dyDescent="0.2">
      <c r="A258" s="12">
        <v>2025</v>
      </c>
      <c r="B258" s="12" t="s">
        <v>456</v>
      </c>
      <c r="C258" s="13" t="str">
        <f ca="1">IF(Tabla202376[[#This Row],[FECHA DE TERMINACIÓN FINAL]]-TODAY()&gt;=15,"VIGENTE",IF(Tabla202376[[#This Row],[FECHA DE TERMINACIÓN FINAL]]-TODAY()&lt;0,"FINALIZADO",IF(Tabla202376[[#This Row],[FECHA DE TERMINACIÓN FINAL]]-TODAY()&lt;=15,"PROXIMO A VENCER")))</f>
        <v>FINALIZADO</v>
      </c>
      <c r="D258" s="12">
        <v>126220</v>
      </c>
      <c r="E258" s="22">
        <v>45655</v>
      </c>
      <c r="F258" s="40" t="s">
        <v>2532</v>
      </c>
      <c r="G258" s="12" t="s">
        <v>2593</v>
      </c>
      <c r="H258" s="13" t="s">
        <v>2594</v>
      </c>
      <c r="I258" s="71" t="s">
        <v>2535</v>
      </c>
      <c r="J258" s="57">
        <v>80101600</v>
      </c>
      <c r="K258" s="57" t="s">
        <v>2536</v>
      </c>
      <c r="L258" s="57" t="s">
        <v>2595</v>
      </c>
      <c r="M258" s="49">
        <v>1139</v>
      </c>
      <c r="N258" s="50">
        <v>45698</v>
      </c>
      <c r="O258" s="49">
        <v>1248</v>
      </c>
      <c r="P258" s="50">
        <v>45720</v>
      </c>
      <c r="Q258" s="51" t="s">
        <v>304</v>
      </c>
      <c r="R258" s="83" t="s">
        <v>81</v>
      </c>
      <c r="S258" s="66" t="s">
        <v>82</v>
      </c>
      <c r="T258" s="13">
        <v>1</v>
      </c>
      <c r="U258" s="13" t="s">
        <v>2538</v>
      </c>
      <c r="V258" s="12" t="s">
        <v>83</v>
      </c>
      <c r="W258" s="12" t="s">
        <v>464</v>
      </c>
      <c r="X258" s="41" t="s">
        <v>2539</v>
      </c>
      <c r="Y258" s="13" t="s">
        <v>2596</v>
      </c>
      <c r="Z258" s="51" t="s">
        <v>1668</v>
      </c>
      <c r="AA258" s="38">
        <v>1073170778</v>
      </c>
      <c r="AB258" s="12" t="s">
        <v>87</v>
      </c>
      <c r="AC258" s="22">
        <v>45719</v>
      </c>
      <c r="AD258" s="29">
        <v>33810000</v>
      </c>
      <c r="AE258" s="22">
        <v>45720</v>
      </c>
      <c r="AF258" s="22">
        <v>45903</v>
      </c>
      <c r="AG258" s="12">
        <v>180</v>
      </c>
      <c r="AH258" s="12">
        <v>6</v>
      </c>
      <c r="AI258" s="29">
        <f>Tabla202376[[#This Row],[VALOR INICIAL DEL CONTRATO]] / Tabla202376[[#This Row],[PLAZO DE EJECUCIÓN MESES ]]</f>
        <v>5635000</v>
      </c>
      <c r="AJ258" s="12"/>
      <c r="AK258" s="12"/>
      <c r="AL258" s="12">
        <v>1</v>
      </c>
      <c r="AM258" s="12">
        <v>1</v>
      </c>
      <c r="AN258" s="12"/>
      <c r="AO258" s="31">
        <v>16905000</v>
      </c>
      <c r="AP258" s="12">
        <v>90</v>
      </c>
      <c r="AQ258" s="12">
        <v>1510</v>
      </c>
      <c r="AR258" s="22">
        <v>45868</v>
      </c>
      <c r="AS258" s="68">
        <v>1647</v>
      </c>
      <c r="AT258" s="94">
        <v>45901</v>
      </c>
      <c r="AU258" s="12"/>
      <c r="AV258" s="12"/>
      <c r="AW258" s="12"/>
      <c r="AX258" s="12"/>
      <c r="AY258" s="12"/>
      <c r="AZ258" s="12"/>
      <c r="BA258" s="12"/>
      <c r="BB258" s="12"/>
      <c r="BC258" s="12"/>
      <c r="BD258" s="12"/>
      <c r="BE258" s="12"/>
      <c r="BF258" s="12"/>
      <c r="BG258" s="12"/>
      <c r="BH258" s="12"/>
      <c r="BI258" s="12"/>
      <c r="BJ258" s="12"/>
      <c r="BK258" s="12"/>
      <c r="BL258" s="12"/>
      <c r="BM258" s="12">
        <f>Tabla202376[[#This Row],[DÍAS PRORROGA 1]]+Tabla202376[[#This Row],[DÍAS PRORROGA  2]]+Tabla202376[[#This Row],[DÍAS PRORROGA 3]]++Tabla202376[[#This Row],[DÍAS PRORROGA 4]]</f>
        <v>90</v>
      </c>
      <c r="BN258" s="25">
        <f>IF(Tabla202376[[#This Row],[NUMERO TOTAL DE ADICIONES]]="NO",0,Tabla202376[[#This Row],[VALOR ADICIÓN 1]]+Tabla202376[[#This Row],[VALOR ADICIÓN 2]]+Tabla202376[[#This Row],[VALOR ADICIÓN 3]]+Tabla202376[[#This Row],[VALOR ADICIÓN 4]])</f>
        <v>16905000</v>
      </c>
      <c r="BO258" s="12"/>
      <c r="BP258" s="22">
        <v>45994</v>
      </c>
      <c r="BQ258" s="20">
        <f>Tabla202376[[#This Row],[VALOR INICIAL DEL CONTRATO]]+Tabla202376[[#This Row],[VALOR ADICIÓN 1]]+Tabla202376[[#This Row],[VALOR ADICIÓN 2]]+Tabla202376[[#This Row],[VALOR ADICIÓN 3]]++Tabla202376[[#This Row],[VALOR ADICIÓN 4]]</f>
        <v>50715000</v>
      </c>
      <c r="BR25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8" s="26"/>
      <c r="BT258" s="13" t="s">
        <v>2597</v>
      </c>
      <c r="BU258" s="41" t="s">
        <v>2542</v>
      </c>
      <c r="BV258" s="41" t="s">
        <v>2543</v>
      </c>
      <c r="BW258" s="41" t="s">
        <v>122</v>
      </c>
    </row>
    <row r="259" spans="1:75" ht="27.75" customHeight="1" x14ac:dyDescent="0.2">
      <c r="A259" s="12">
        <v>2025</v>
      </c>
      <c r="B259" s="12" t="s">
        <v>456</v>
      </c>
      <c r="C259" s="13" t="str">
        <f ca="1">IF(Tabla202376[[#This Row],[FECHA DE TERMINACIÓN FINAL]]-TODAY()&gt;=15,"VIGENTE",IF(Tabla202376[[#This Row],[FECHA DE TERMINACIÓN FINAL]]-TODAY()&lt;0,"FINALIZADO",IF(Tabla202376[[#This Row],[FECHA DE TERMINACIÓN FINAL]]-TODAY()&lt;=15,"PROXIMO A VENCER")))</f>
        <v>FINALIZADO</v>
      </c>
      <c r="D259" s="12">
        <v>125691</v>
      </c>
      <c r="E259" s="22">
        <v>45652</v>
      </c>
      <c r="F259" s="40" t="s">
        <v>2574</v>
      </c>
      <c r="G259" s="12" t="s">
        <v>2598</v>
      </c>
      <c r="H259" s="13" t="s">
        <v>110</v>
      </c>
      <c r="I259" s="71" t="s">
        <v>2577</v>
      </c>
      <c r="J259" s="51">
        <v>80101600</v>
      </c>
      <c r="K259" s="51" t="s">
        <v>2578</v>
      </c>
      <c r="L259" s="51" t="s">
        <v>2599</v>
      </c>
      <c r="M259" s="12">
        <v>1237</v>
      </c>
      <c r="N259" s="22">
        <v>45712</v>
      </c>
      <c r="O259" s="12">
        <v>1287</v>
      </c>
      <c r="P259" s="50">
        <v>45720</v>
      </c>
      <c r="Q259" s="51" t="s">
        <v>80</v>
      </c>
      <c r="R259" s="83" t="s">
        <v>81</v>
      </c>
      <c r="S259" s="66" t="s">
        <v>82</v>
      </c>
      <c r="T259" s="13">
        <v>1</v>
      </c>
      <c r="U259" s="13" t="s">
        <v>2580</v>
      </c>
      <c r="V259" s="12" t="s">
        <v>83</v>
      </c>
      <c r="W259" s="12" t="s">
        <v>83</v>
      </c>
      <c r="X259" s="13" t="s">
        <v>111</v>
      </c>
      <c r="Y259" s="12">
        <v>80767768</v>
      </c>
      <c r="Z259" s="38" t="s">
        <v>86</v>
      </c>
      <c r="AA259" s="38">
        <v>1015415370</v>
      </c>
      <c r="AB259" s="12" t="s">
        <v>87</v>
      </c>
      <c r="AC259" s="22">
        <v>45719</v>
      </c>
      <c r="AD259" s="29">
        <v>30600000</v>
      </c>
      <c r="AE259" s="22">
        <v>45720</v>
      </c>
      <c r="AF259" s="22">
        <v>45903</v>
      </c>
      <c r="AG259" s="12">
        <v>180</v>
      </c>
      <c r="AH259" s="12">
        <v>6</v>
      </c>
      <c r="AI259" s="29">
        <f>Tabla202376[[#This Row],[VALOR INICIAL DEL CONTRATO]] / Tabla202376[[#This Row],[PLAZO DE EJECUCIÓN MESES ]]</f>
        <v>5100000</v>
      </c>
      <c r="AJ259" s="12"/>
      <c r="AK259" s="12"/>
      <c r="AL259" s="12">
        <v>1</v>
      </c>
      <c r="AM259" s="12">
        <v>1</v>
      </c>
      <c r="AN259" s="12"/>
      <c r="AO259" s="31">
        <v>15300000</v>
      </c>
      <c r="AP259" s="12">
        <v>90</v>
      </c>
      <c r="AQ259" s="12">
        <v>1467</v>
      </c>
      <c r="AR259" s="22">
        <v>45868</v>
      </c>
      <c r="AS259" s="12">
        <v>1549</v>
      </c>
      <c r="AT259" s="22">
        <v>45881</v>
      </c>
      <c r="AU259" s="12"/>
      <c r="AV259" s="12"/>
      <c r="AW259" s="12"/>
      <c r="AX259" s="12"/>
      <c r="AY259" s="12"/>
      <c r="AZ259" s="12"/>
      <c r="BA259" s="12"/>
      <c r="BB259" s="12"/>
      <c r="BC259" s="12"/>
      <c r="BD259" s="12"/>
      <c r="BE259" s="12"/>
      <c r="BF259" s="12"/>
      <c r="BG259" s="12"/>
      <c r="BH259" s="12"/>
      <c r="BI259" s="12"/>
      <c r="BJ259" s="12"/>
      <c r="BK259" s="12"/>
      <c r="BL259" s="12"/>
      <c r="BM259" s="12">
        <f>Tabla202376[[#This Row],[DÍAS PRORROGA 1]]+Tabla202376[[#This Row],[DÍAS PRORROGA  2]]+Tabla202376[[#This Row],[DÍAS PRORROGA 3]]++Tabla202376[[#This Row],[DÍAS PRORROGA 4]]</f>
        <v>90</v>
      </c>
      <c r="BN259" s="25">
        <f>IF(Tabla202376[[#This Row],[NUMERO TOTAL DE ADICIONES]]="NO",0,Tabla202376[[#This Row],[VALOR ADICIÓN 1]]+Tabla202376[[#This Row],[VALOR ADICIÓN 2]]+Tabla202376[[#This Row],[VALOR ADICIÓN 3]]+Tabla202376[[#This Row],[VALOR ADICIÓN 4]])</f>
        <v>15300000</v>
      </c>
      <c r="BO259" s="12"/>
      <c r="BP259" s="22">
        <v>45994</v>
      </c>
      <c r="BQ259" s="20">
        <f>Tabla202376[[#This Row],[VALOR INICIAL DEL CONTRATO]]+Tabla202376[[#This Row],[VALOR ADICIÓN 1]]+Tabla202376[[#This Row],[VALOR ADICIÓN 2]]+Tabla202376[[#This Row],[VALOR ADICIÓN 3]]++Tabla202376[[#This Row],[VALOR ADICIÓN 4]]</f>
        <v>45900000</v>
      </c>
      <c r="BR25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59" s="26"/>
      <c r="BT259" s="41" t="s">
        <v>2600</v>
      </c>
      <c r="BU259" s="41" t="s">
        <v>2582</v>
      </c>
      <c r="BV259" s="13" t="s">
        <v>2583</v>
      </c>
      <c r="BW259" s="13" t="s">
        <v>122</v>
      </c>
    </row>
    <row r="260" spans="1:75" ht="27.75" customHeight="1" x14ac:dyDescent="0.25">
      <c r="A260" s="12">
        <v>2025</v>
      </c>
      <c r="B260" s="12" t="s">
        <v>456</v>
      </c>
      <c r="C260" s="13" t="str">
        <f ca="1">IF(Tabla202376[[#This Row],[FECHA DE TERMINACIÓN FINAL]]-TODAY()&gt;=15,"VIGENTE",IF(Tabla202376[[#This Row],[FECHA DE TERMINACIÓN FINAL]]-TODAY()&lt;0,"FINALIZADO",IF(Tabla202376[[#This Row],[FECHA DE TERMINACIÓN FINAL]]-TODAY()&lt;=15,"PROXIMO A VENCER")))</f>
        <v>FINALIZADO</v>
      </c>
      <c r="D260" s="12">
        <v>127752</v>
      </c>
      <c r="E260" s="22">
        <v>45671</v>
      </c>
      <c r="F260" s="40" t="s">
        <v>2601</v>
      </c>
      <c r="G260" s="12" t="s">
        <v>2602</v>
      </c>
      <c r="H260" s="13" t="s">
        <v>2603</v>
      </c>
      <c r="I260" s="64" t="s">
        <v>2604</v>
      </c>
      <c r="J260" s="57">
        <v>80101600</v>
      </c>
      <c r="K260" s="57" t="s">
        <v>2605</v>
      </c>
      <c r="L260" s="57" t="s">
        <v>2606</v>
      </c>
      <c r="M260" s="12">
        <v>1196</v>
      </c>
      <c r="N260" s="22">
        <v>45709</v>
      </c>
      <c r="O260" s="12">
        <v>1318</v>
      </c>
      <c r="P260" s="22">
        <v>45729</v>
      </c>
      <c r="Q260" s="51" t="s">
        <v>80</v>
      </c>
      <c r="R260" s="83" t="s">
        <v>81</v>
      </c>
      <c r="S260" s="66" t="s">
        <v>82</v>
      </c>
      <c r="T260" s="13">
        <v>1</v>
      </c>
      <c r="U260" s="13" t="s">
        <v>2607</v>
      </c>
      <c r="V260" s="12" t="s">
        <v>83</v>
      </c>
      <c r="W260" s="12" t="s">
        <v>83</v>
      </c>
      <c r="X260" s="40" t="s">
        <v>90</v>
      </c>
      <c r="Y260" s="13" t="s">
        <v>2608</v>
      </c>
      <c r="Z260" s="57" t="s">
        <v>96</v>
      </c>
      <c r="AA260" s="40">
        <v>51986672</v>
      </c>
      <c r="AB260" s="12" t="s">
        <v>87</v>
      </c>
      <c r="AC260" s="22">
        <v>45719</v>
      </c>
      <c r="AD260" s="29">
        <v>31500000</v>
      </c>
      <c r="AE260" s="22">
        <v>45730</v>
      </c>
      <c r="AF260" s="22">
        <v>45913</v>
      </c>
      <c r="AG260" s="12">
        <v>180</v>
      </c>
      <c r="AH260" s="12">
        <v>6</v>
      </c>
      <c r="AI260" s="29">
        <f>Tabla202376[[#This Row],[VALOR INICIAL DEL CONTRATO]] / Tabla202376[[#This Row],[PLAZO DE EJECUCIÓN MESES ]]</f>
        <v>5250000</v>
      </c>
      <c r="AJ260" s="12"/>
      <c r="AK260" s="12"/>
      <c r="AL260" s="12">
        <v>1</v>
      </c>
      <c r="AM260" s="12">
        <v>1</v>
      </c>
      <c r="AN260" s="12"/>
      <c r="AO260" s="31">
        <v>15750000</v>
      </c>
      <c r="AP260" s="12">
        <v>90</v>
      </c>
      <c r="AQ260" s="12">
        <v>1524</v>
      </c>
      <c r="AR260" s="22">
        <v>45868</v>
      </c>
      <c r="AS260" s="68">
        <v>1696</v>
      </c>
      <c r="AT260" s="94">
        <v>45916</v>
      </c>
      <c r="AU260" s="12"/>
      <c r="AV260" s="12"/>
      <c r="AW260" s="12"/>
      <c r="AX260" s="12"/>
      <c r="AY260" s="12"/>
      <c r="AZ260" s="12"/>
      <c r="BA260" s="12"/>
      <c r="BB260" s="12"/>
      <c r="BC260" s="12"/>
      <c r="BD260" s="12"/>
      <c r="BE260" s="12"/>
      <c r="BF260" s="12"/>
      <c r="BG260" s="12"/>
      <c r="BH260" s="12"/>
      <c r="BI260" s="12"/>
      <c r="BJ260" s="12"/>
      <c r="BK260" s="12"/>
      <c r="BL260" s="12"/>
      <c r="BM260" s="12">
        <f>Tabla202376[[#This Row],[DÍAS PRORROGA 1]]+Tabla202376[[#This Row],[DÍAS PRORROGA  2]]+Tabla202376[[#This Row],[DÍAS PRORROGA 3]]++Tabla202376[[#This Row],[DÍAS PRORROGA 4]]</f>
        <v>90</v>
      </c>
      <c r="BN260" s="25">
        <f>IF(Tabla202376[[#This Row],[NUMERO TOTAL DE ADICIONES]]="NO",0,Tabla202376[[#This Row],[VALOR ADICIÓN 1]]+Tabla202376[[#This Row],[VALOR ADICIÓN 2]]+Tabla202376[[#This Row],[VALOR ADICIÓN 3]]+Tabla202376[[#This Row],[VALOR ADICIÓN 4]])</f>
        <v>15750000</v>
      </c>
      <c r="BO260" s="12"/>
      <c r="BP260" s="22">
        <v>46004</v>
      </c>
      <c r="BQ260" s="20">
        <f>Tabla202376[[#This Row],[VALOR INICIAL DEL CONTRATO]]+Tabla202376[[#This Row],[VALOR ADICIÓN 1]]+Tabla202376[[#This Row],[VALOR ADICIÓN 2]]+Tabla202376[[#This Row],[VALOR ADICIÓN 3]]++Tabla202376[[#This Row],[VALOR ADICIÓN 4]]</f>
        <v>47250000</v>
      </c>
      <c r="BR26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0" s="26"/>
      <c r="BT260" s="13" t="s">
        <v>2609</v>
      </c>
      <c r="BU260" s="13" t="s">
        <v>2610</v>
      </c>
      <c r="BV260" s="13" t="s">
        <v>2611</v>
      </c>
      <c r="BW260" s="13" t="s">
        <v>122</v>
      </c>
    </row>
    <row r="261" spans="1:75" ht="27.75" customHeight="1" x14ac:dyDescent="0.2">
      <c r="A261" s="12">
        <v>2025</v>
      </c>
      <c r="B261" s="12" t="s">
        <v>456</v>
      </c>
      <c r="C261" s="13" t="str">
        <f ca="1">IF(Tabla202376[[#This Row],[FECHA DE TERMINACIÓN FINAL]]-TODAY()&gt;=15,"VIGENTE",IF(Tabla202376[[#This Row],[FECHA DE TERMINACIÓN FINAL]]-TODAY()&lt;0,"FINALIZADO",IF(Tabla202376[[#This Row],[FECHA DE TERMINACIÓN FINAL]]-TODAY()&lt;=15,"PROXIMO A VENCER")))</f>
        <v>FINALIZADO</v>
      </c>
      <c r="D261" s="12">
        <v>126303</v>
      </c>
      <c r="E261" s="22">
        <v>45656</v>
      </c>
      <c r="F261" s="40" t="s">
        <v>1447</v>
      </c>
      <c r="G261" s="40" t="s">
        <v>2612</v>
      </c>
      <c r="H261" s="13" t="s">
        <v>219</v>
      </c>
      <c r="I261" s="71" t="s">
        <v>1449</v>
      </c>
      <c r="J261" s="57">
        <v>80101600</v>
      </c>
      <c r="K261" s="57" t="s">
        <v>1450</v>
      </c>
      <c r="L261" s="57" t="s">
        <v>2613</v>
      </c>
      <c r="M261" s="49">
        <v>1018</v>
      </c>
      <c r="N261" s="50">
        <v>45684</v>
      </c>
      <c r="O261" s="49">
        <v>1270</v>
      </c>
      <c r="P261" s="50">
        <v>45720</v>
      </c>
      <c r="Q261" s="51" t="s">
        <v>166</v>
      </c>
      <c r="R261" s="13" t="s">
        <v>81</v>
      </c>
      <c r="S261" s="41" t="s">
        <v>98</v>
      </c>
      <c r="T261" s="13">
        <v>1</v>
      </c>
      <c r="U261" s="41" t="s">
        <v>1452</v>
      </c>
      <c r="V261" s="12" t="s">
        <v>83</v>
      </c>
      <c r="W261" s="68" t="s">
        <v>83</v>
      </c>
      <c r="X261" s="41" t="s">
        <v>795</v>
      </c>
      <c r="Y261" s="12">
        <v>80812274</v>
      </c>
      <c r="Z261" s="38" t="s">
        <v>168</v>
      </c>
      <c r="AA261" s="38">
        <v>1018418402</v>
      </c>
      <c r="AB261" s="12" t="s">
        <v>87</v>
      </c>
      <c r="AC261" s="22">
        <v>45719</v>
      </c>
      <c r="AD261" s="29">
        <v>19320000</v>
      </c>
      <c r="AE261" s="22">
        <v>45720</v>
      </c>
      <c r="AF261" s="22">
        <v>45964</v>
      </c>
      <c r="AG261" s="12">
        <v>240</v>
      </c>
      <c r="AH261" s="12">
        <v>8</v>
      </c>
      <c r="AI261" s="29">
        <f>Tabla202376[[#This Row],[VALOR INICIAL DEL CONTRATO]] / Tabla202376[[#This Row],[PLAZO DE EJECUCIÓN MESES ]]</f>
        <v>2415000</v>
      </c>
      <c r="AJ261" s="12"/>
      <c r="AK261" s="12"/>
      <c r="AL261" s="12">
        <v>1</v>
      </c>
      <c r="AM261" s="12">
        <v>1</v>
      </c>
      <c r="AN261" s="12"/>
      <c r="AO261" s="31">
        <v>2415000</v>
      </c>
      <c r="AP261" s="12">
        <v>30</v>
      </c>
      <c r="AQ261" s="12">
        <v>1443</v>
      </c>
      <c r="AR261" s="22">
        <v>45867</v>
      </c>
      <c r="AS261" s="12">
        <v>1616</v>
      </c>
      <c r="AT261" s="22">
        <v>45888</v>
      </c>
      <c r="AU261" s="12"/>
      <c r="AV261" s="12"/>
      <c r="AW261" s="12"/>
      <c r="AX261" s="12"/>
      <c r="AY261" s="12"/>
      <c r="AZ261" s="12"/>
      <c r="BA261" s="12"/>
      <c r="BB261" s="12"/>
      <c r="BC261" s="12"/>
      <c r="BD261" s="12"/>
      <c r="BE261" s="12"/>
      <c r="BF261" s="12"/>
      <c r="BG261" s="12"/>
      <c r="BH261" s="12"/>
      <c r="BI261" s="12"/>
      <c r="BJ261" s="12"/>
      <c r="BK261" s="12"/>
      <c r="BL261" s="12"/>
      <c r="BM261" s="12">
        <f>Tabla202376[[#This Row],[DÍAS PRORROGA 1]]+Tabla202376[[#This Row],[DÍAS PRORROGA  2]]+Tabla202376[[#This Row],[DÍAS PRORROGA 3]]++Tabla202376[[#This Row],[DÍAS PRORROGA 4]]</f>
        <v>30</v>
      </c>
      <c r="BN261" s="25">
        <f>IF(Tabla202376[[#This Row],[NUMERO TOTAL DE ADICIONES]]="NO",0,Tabla202376[[#This Row],[VALOR ADICIÓN 1]]+Tabla202376[[#This Row],[VALOR ADICIÓN 2]]+Tabla202376[[#This Row],[VALOR ADICIÓN 3]]+Tabla202376[[#This Row],[VALOR ADICIÓN 4]])</f>
        <v>2415000</v>
      </c>
      <c r="BO261" s="12"/>
      <c r="BP261" s="22">
        <v>45994</v>
      </c>
      <c r="BQ261" s="20">
        <f>Tabla202376[[#This Row],[VALOR INICIAL DEL CONTRATO]]+Tabla202376[[#This Row],[VALOR ADICIÓN 1]]+Tabla202376[[#This Row],[VALOR ADICIÓN 2]]+Tabla202376[[#This Row],[VALOR ADICIÓN 3]]++Tabla202376[[#This Row],[VALOR ADICIÓN 4]]</f>
        <v>21735000</v>
      </c>
      <c r="BR26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1" s="26"/>
      <c r="BT261" s="41" t="s">
        <v>2614</v>
      </c>
      <c r="BU261" s="41" t="s">
        <v>2278</v>
      </c>
      <c r="BV261" s="41" t="s">
        <v>241</v>
      </c>
      <c r="BW261" s="41" t="s">
        <v>99</v>
      </c>
    </row>
    <row r="262" spans="1:75" ht="27.75" customHeight="1" x14ac:dyDescent="0.25">
      <c r="A262" s="12">
        <v>2025</v>
      </c>
      <c r="B262" s="12" t="s">
        <v>456</v>
      </c>
      <c r="C262" s="13" t="str">
        <f ca="1">IF(Tabla202376[[#This Row],[FECHA DE TERMINACIÓN FINAL]]-TODAY()&gt;=15,"VIGENTE",IF(Tabla202376[[#This Row],[FECHA DE TERMINACIÓN FINAL]]-TODAY()&lt;0,"FINALIZADO",IF(Tabla202376[[#This Row],[FECHA DE TERMINACIÓN FINAL]]-TODAY()&lt;=15,"PROXIMO A VENCER")))</f>
        <v>FINALIZADO</v>
      </c>
      <c r="D262" s="12">
        <v>127512</v>
      </c>
      <c r="E262" s="22">
        <v>45670</v>
      </c>
      <c r="F262" s="40" t="s">
        <v>2615</v>
      </c>
      <c r="G262" s="12" t="s">
        <v>2616</v>
      </c>
      <c r="H262" s="41" t="s">
        <v>2617</v>
      </c>
      <c r="I262" s="64" t="s">
        <v>2618</v>
      </c>
      <c r="J262" s="57">
        <v>80101600</v>
      </c>
      <c r="K262" s="57" t="s">
        <v>2619</v>
      </c>
      <c r="L262" s="57" t="s">
        <v>2620</v>
      </c>
      <c r="M262" s="12">
        <v>1146</v>
      </c>
      <c r="N262" s="22">
        <v>45699</v>
      </c>
      <c r="O262" s="12">
        <v>1245</v>
      </c>
      <c r="P262" s="50">
        <v>45720</v>
      </c>
      <c r="Q262" s="51" t="s">
        <v>104</v>
      </c>
      <c r="R262" s="83" t="s">
        <v>81</v>
      </c>
      <c r="S262" s="66" t="s">
        <v>82</v>
      </c>
      <c r="T262" s="13">
        <v>1</v>
      </c>
      <c r="U262" s="51" t="s">
        <v>2621</v>
      </c>
      <c r="V262" s="12" t="s">
        <v>83</v>
      </c>
      <c r="W262" s="12" t="s">
        <v>83</v>
      </c>
      <c r="X262" s="13" t="s">
        <v>106</v>
      </c>
      <c r="Y262" s="62" t="s">
        <v>2622</v>
      </c>
      <c r="Z262" s="13" t="s">
        <v>107</v>
      </c>
      <c r="AA262" s="15">
        <v>1069754719</v>
      </c>
      <c r="AB262" s="12" t="s">
        <v>87</v>
      </c>
      <c r="AC262" s="22">
        <v>45719</v>
      </c>
      <c r="AD262" s="29">
        <v>37800000</v>
      </c>
      <c r="AE262" s="22">
        <v>45727</v>
      </c>
      <c r="AF262" s="22">
        <v>45910</v>
      </c>
      <c r="AG262" s="12">
        <v>180</v>
      </c>
      <c r="AH262" s="12">
        <v>6</v>
      </c>
      <c r="AI262" s="29">
        <f>Tabla202376[[#This Row],[VALOR INICIAL DEL CONTRATO]] / Tabla202376[[#This Row],[PLAZO DE EJECUCIÓN MESES ]]</f>
        <v>6300000</v>
      </c>
      <c r="AJ262" s="12"/>
      <c r="AK262" s="12"/>
      <c r="AL262" s="12">
        <v>1</v>
      </c>
      <c r="AM262" s="12">
        <v>1</v>
      </c>
      <c r="AN262" s="12"/>
      <c r="AO262" s="31">
        <v>18900000</v>
      </c>
      <c r="AP262" s="12">
        <v>90</v>
      </c>
      <c r="AQ262" s="12">
        <v>1475</v>
      </c>
      <c r="AR262" s="22">
        <v>45868</v>
      </c>
      <c r="AS262" s="12">
        <v>1560</v>
      </c>
      <c r="AT262" s="22">
        <v>45881</v>
      </c>
      <c r="AU262" s="12"/>
      <c r="AV262" s="12"/>
      <c r="AW262" s="12"/>
      <c r="AX262" s="12"/>
      <c r="AY262" s="12"/>
      <c r="AZ262" s="12"/>
      <c r="BA262" s="12"/>
      <c r="BB262" s="12"/>
      <c r="BC262" s="12"/>
      <c r="BD262" s="12"/>
      <c r="BE262" s="12"/>
      <c r="BF262" s="12"/>
      <c r="BG262" s="12"/>
      <c r="BH262" s="12"/>
      <c r="BI262" s="12"/>
      <c r="BJ262" s="12"/>
      <c r="BK262" s="12"/>
      <c r="BL262" s="12"/>
      <c r="BM262" s="12">
        <f>Tabla202376[[#This Row],[DÍAS PRORROGA 1]]+Tabla202376[[#This Row],[DÍAS PRORROGA  2]]+Tabla202376[[#This Row],[DÍAS PRORROGA 3]]++Tabla202376[[#This Row],[DÍAS PRORROGA 4]]</f>
        <v>90</v>
      </c>
      <c r="BN262" s="25">
        <f>IF(Tabla202376[[#This Row],[NUMERO TOTAL DE ADICIONES]]="NO",0,Tabla202376[[#This Row],[VALOR ADICIÓN 1]]+Tabla202376[[#This Row],[VALOR ADICIÓN 2]]+Tabla202376[[#This Row],[VALOR ADICIÓN 3]]+Tabla202376[[#This Row],[VALOR ADICIÓN 4]])</f>
        <v>18900000</v>
      </c>
      <c r="BO262" s="12"/>
      <c r="BP262" s="22">
        <v>46001</v>
      </c>
      <c r="BQ262" s="20">
        <f>Tabla202376[[#This Row],[VALOR INICIAL DEL CONTRATO]]+Tabla202376[[#This Row],[VALOR ADICIÓN 1]]+Tabla202376[[#This Row],[VALOR ADICIÓN 2]]+Tabla202376[[#This Row],[VALOR ADICIÓN 3]]++Tabla202376[[#This Row],[VALOR ADICIÓN 4]]</f>
        <v>56700000</v>
      </c>
      <c r="BR26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2" s="26"/>
      <c r="BT262" s="41" t="s">
        <v>2623</v>
      </c>
      <c r="BU262" s="41" t="s">
        <v>2624</v>
      </c>
      <c r="BV262" s="41" t="s">
        <v>2625</v>
      </c>
      <c r="BW262" s="41" t="s">
        <v>99</v>
      </c>
    </row>
    <row r="263" spans="1:75" ht="27.75" customHeight="1" x14ac:dyDescent="0.2">
      <c r="A263" s="12">
        <v>2025</v>
      </c>
      <c r="B263" s="12" t="s">
        <v>456</v>
      </c>
      <c r="C263" s="13" t="str">
        <f ca="1">IF(Tabla202376[[#This Row],[FECHA DE TERMINACIÓN FINAL]]-TODAY()&gt;=15,"VIGENTE",IF(Tabla202376[[#This Row],[FECHA DE TERMINACIÓN FINAL]]-TODAY()&lt;0,"FINALIZADO",IF(Tabla202376[[#This Row],[FECHA DE TERMINACIÓN FINAL]]-TODAY()&lt;=15,"PROXIMO A VENCER")))</f>
        <v>FINALIZADO</v>
      </c>
      <c r="D263" s="12">
        <v>127553</v>
      </c>
      <c r="E263" s="22">
        <v>45670</v>
      </c>
      <c r="F263" s="40" t="s">
        <v>2626</v>
      </c>
      <c r="G263" s="12" t="s">
        <v>2627</v>
      </c>
      <c r="H263" s="13" t="s">
        <v>2628</v>
      </c>
      <c r="I263" s="71" t="s">
        <v>2629</v>
      </c>
      <c r="J263" s="51">
        <v>80101600</v>
      </c>
      <c r="K263" s="51" t="s">
        <v>2630</v>
      </c>
      <c r="L263" s="51" t="s">
        <v>2631</v>
      </c>
      <c r="M263" s="12">
        <v>1206</v>
      </c>
      <c r="N263" s="22">
        <v>45709</v>
      </c>
      <c r="O263" s="12">
        <v>1309</v>
      </c>
      <c r="P263" s="50">
        <v>45720</v>
      </c>
      <c r="Q263" s="51" t="s">
        <v>115</v>
      </c>
      <c r="R263" s="13" t="s">
        <v>81</v>
      </c>
      <c r="S263" s="41" t="s">
        <v>98</v>
      </c>
      <c r="T263" s="13">
        <v>1</v>
      </c>
      <c r="U263" s="41" t="s">
        <v>2632</v>
      </c>
      <c r="V263" s="12" t="s">
        <v>83</v>
      </c>
      <c r="W263" s="68" t="s">
        <v>464</v>
      </c>
      <c r="X263" s="13" t="s">
        <v>939</v>
      </c>
      <c r="Y263" s="63">
        <v>1023011082</v>
      </c>
      <c r="Z263" s="41" t="s">
        <v>941</v>
      </c>
      <c r="AA263" s="40">
        <v>52351640</v>
      </c>
      <c r="AB263" s="12" t="s">
        <v>87</v>
      </c>
      <c r="AC263" s="22">
        <v>45719</v>
      </c>
      <c r="AD263" s="29">
        <v>12480000</v>
      </c>
      <c r="AE263" s="22">
        <v>45727</v>
      </c>
      <c r="AF263" s="22">
        <v>45910</v>
      </c>
      <c r="AG263" s="12">
        <v>180</v>
      </c>
      <c r="AH263" s="12">
        <v>6</v>
      </c>
      <c r="AI263" s="29">
        <f>Tabla202376[[#This Row],[VALOR INICIAL DEL CONTRATO]] / Tabla202376[[#This Row],[PLAZO DE EJECUCIÓN MESES ]]</f>
        <v>2080000</v>
      </c>
      <c r="AJ263" s="12"/>
      <c r="AK263" s="12"/>
      <c r="AL263" s="12"/>
      <c r="AM263" s="12"/>
      <c r="AN263" s="12"/>
      <c r="AO263" s="31"/>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f>Tabla202376[[#This Row],[DÍAS PRORROGA 1]]+Tabla202376[[#This Row],[DÍAS PRORROGA  2]]+Tabla202376[[#This Row],[DÍAS PRORROGA 3]]++Tabla202376[[#This Row],[DÍAS PRORROGA 4]]</f>
        <v>0</v>
      </c>
      <c r="BN263" s="25">
        <f>IF(Tabla202376[[#This Row],[NUMERO TOTAL DE ADICIONES]]="NO",0,Tabla202376[[#This Row],[VALOR ADICIÓN 1]]+Tabla202376[[#This Row],[VALOR ADICIÓN 2]]+Tabla202376[[#This Row],[VALOR ADICIÓN 3]]+Tabla202376[[#This Row],[VALOR ADICIÓN 4]])</f>
        <v>0</v>
      </c>
      <c r="BO263" s="12"/>
      <c r="BP263" s="22">
        <v>45910</v>
      </c>
      <c r="BQ263" s="20">
        <f>Tabla202376[[#This Row],[VALOR INICIAL DEL CONTRATO]]+Tabla202376[[#This Row],[VALOR ADICIÓN 1]]+Tabla202376[[#This Row],[VALOR ADICIÓN 2]]+Tabla202376[[#This Row],[VALOR ADICIÓN 3]]++Tabla202376[[#This Row],[VALOR ADICIÓN 4]]</f>
        <v>12480000</v>
      </c>
      <c r="BR26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3" s="26"/>
      <c r="BT263" s="12"/>
      <c r="BU263" s="41" t="s">
        <v>2633</v>
      </c>
      <c r="BV263" s="41" t="s">
        <v>2634</v>
      </c>
      <c r="BW263" s="41" t="s">
        <v>99</v>
      </c>
    </row>
    <row r="264" spans="1:75" ht="27.75" customHeight="1" x14ac:dyDescent="0.2">
      <c r="A264" s="12">
        <v>2025</v>
      </c>
      <c r="B264" s="12" t="s">
        <v>456</v>
      </c>
      <c r="C264" s="13" t="str">
        <f ca="1">IF(Tabla202376[[#This Row],[FECHA DE TERMINACIÓN FINAL]]-TODAY()&gt;=15,"VIGENTE",IF(Tabla202376[[#This Row],[FECHA DE TERMINACIÓN FINAL]]-TODAY()&lt;0,"FINALIZADO",IF(Tabla202376[[#This Row],[FECHA DE TERMINACIÓN FINAL]]-TODAY()&lt;=15,"PROXIMO A VENCER")))</f>
        <v>FINALIZADO</v>
      </c>
      <c r="D264" s="12">
        <v>126303</v>
      </c>
      <c r="E264" s="22">
        <v>45656</v>
      </c>
      <c r="F264" s="40" t="s">
        <v>1447</v>
      </c>
      <c r="G264" s="40" t="s">
        <v>2635</v>
      </c>
      <c r="H264" s="13" t="s">
        <v>2636</v>
      </c>
      <c r="I264" s="71" t="s">
        <v>1449</v>
      </c>
      <c r="J264" s="57">
        <v>80101600</v>
      </c>
      <c r="K264" s="57" t="s">
        <v>1450</v>
      </c>
      <c r="L264" s="57" t="s">
        <v>2637</v>
      </c>
      <c r="M264" s="49">
        <v>1018</v>
      </c>
      <c r="N264" s="50">
        <v>45684</v>
      </c>
      <c r="O264" s="49">
        <v>1271</v>
      </c>
      <c r="P264" s="50">
        <v>45720</v>
      </c>
      <c r="Q264" s="51" t="s">
        <v>166</v>
      </c>
      <c r="R264" s="13" t="s">
        <v>81</v>
      </c>
      <c r="S264" s="41" t="s">
        <v>98</v>
      </c>
      <c r="T264" s="13">
        <v>1</v>
      </c>
      <c r="U264" s="41" t="s">
        <v>1452</v>
      </c>
      <c r="V264" s="12" t="s">
        <v>83</v>
      </c>
      <c r="W264" s="68" t="s">
        <v>83</v>
      </c>
      <c r="X264" s="41" t="s">
        <v>795</v>
      </c>
      <c r="Y264" s="25">
        <v>1069756761</v>
      </c>
      <c r="Z264" s="38" t="s">
        <v>168</v>
      </c>
      <c r="AA264" s="38">
        <v>1018418402</v>
      </c>
      <c r="AB264" s="12" t="s">
        <v>87</v>
      </c>
      <c r="AC264" s="22">
        <v>45719</v>
      </c>
      <c r="AD264" s="29">
        <v>19320000</v>
      </c>
      <c r="AE264" s="22">
        <v>45727</v>
      </c>
      <c r="AF264" s="22">
        <v>45971</v>
      </c>
      <c r="AG264" s="12">
        <v>240</v>
      </c>
      <c r="AH264" s="12">
        <v>8</v>
      </c>
      <c r="AI264" s="29">
        <f>Tabla202376[[#This Row],[VALOR INICIAL DEL CONTRATO]] / Tabla202376[[#This Row],[PLAZO DE EJECUCIÓN MESES ]]</f>
        <v>2415000</v>
      </c>
      <c r="AJ264" s="12"/>
      <c r="AK264" s="12"/>
      <c r="AL264" s="12"/>
      <c r="AM264" s="12"/>
      <c r="AN264" s="12"/>
      <c r="AO264" s="31"/>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f>Tabla202376[[#This Row],[DÍAS PRORROGA 1]]+Tabla202376[[#This Row],[DÍAS PRORROGA  2]]+Tabla202376[[#This Row],[DÍAS PRORROGA 3]]++Tabla202376[[#This Row],[DÍAS PRORROGA 4]]</f>
        <v>0</v>
      </c>
      <c r="BN264" s="25">
        <f>IF(Tabla202376[[#This Row],[NUMERO TOTAL DE ADICIONES]]="NO",0,Tabla202376[[#This Row],[VALOR ADICIÓN 1]]+Tabla202376[[#This Row],[VALOR ADICIÓN 2]]+Tabla202376[[#This Row],[VALOR ADICIÓN 3]]+Tabla202376[[#This Row],[VALOR ADICIÓN 4]])</f>
        <v>0</v>
      </c>
      <c r="BO264" s="12"/>
      <c r="BP264" s="22">
        <v>45971</v>
      </c>
      <c r="BQ264" s="20">
        <f>Tabla202376[[#This Row],[VALOR INICIAL DEL CONTRATO]]+Tabla202376[[#This Row],[VALOR ADICIÓN 1]]+Tabla202376[[#This Row],[VALOR ADICIÓN 2]]+Tabla202376[[#This Row],[VALOR ADICIÓN 3]]++Tabla202376[[#This Row],[VALOR ADICIÓN 4]]</f>
        <v>19320000</v>
      </c>
      <c r="BR26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4" s="26"/>
      <c r="BT264" s="12"/>
      <c r="BU264" s="41" t="s">
        <v>2278</v>
      </c>
      <c r="BV264" s="41" t="s">
        <v>241</v>
      </c>
      <c r="BW264" s="41" t="s">
        <v>99</v>
      </c>
    </row>
    <row r="265" spans="1:75" ht="27.75" customHeight="1" x14ac:dyDescent="0.2">
      <c r="A265" s="12">
        <v>2025</v>
      </c>
      <c r="B265" s="12" t="s">
        <v>456</v>
      </c>
      <c r="C265" s="13" t="str">
        <f ca="1">IF(Tabla202376[[#This Row],[FECHA DE TERMINACIÓN FINAL]]-TODAY()&gt;=15,"VIGENTE",IF(Tabla202376[[#This Row],[FECHA DE TERMINACIÓN FINAL]]-TODAY()&lt;0,"FINALIZADO",IF(Tabla202376[[#This Row],[FECHA DE TERMINACIÓN FINAL]]-TODAY()&lt;=15,"PROXIMO A VENCER")))</f>
        <v>FINALIZADO</v>
      </c>
      <c r="D265" s="12">
        <v>131330</v>
      </c>
      <c r="E265" s="22">
        <v>45712</v>
      </c>
      <c r="F265" s="40" t="s">
        <v>2638</v>
      </c>
      <c r="G265" s="12" t="s">
        <v>2639</v>
      </c>
      <c r="H265" s="13" t="s">
        <v>2640</v>
      </c>
      <c r="I265" s="71" t="s">
        <v>2641</v>
      </c>
      <c r="J265" s="57">
        <v>80101600</v>
      </c>
      <c r="K265" s="57" t="s">
        <v>2642</v>
      </c>
      <c r="L265" s="57" t="s">
        <v>2643</v>
      </c>
      <c r="M265" s="12">
        <v>1257</v>
      </c>
      <c r="N265" s="22">
        <v>45719</v>
      </c>
      <c r="O265" s="12">
        <v>1301</v>
      </c>
      <c r="P265" s="22">
        <v>45720</v>
      </c>
      <c r="Q265" s="51" t="s">
        <v>201</v>
      </c>
      <c r="R265" s="83" t="s">
        <v>81</v>
      </c>
      <c r="S265" s="66" t="s">
        <v>82</v>
      </c>
      <c r="T265" s="13">
        <v>1</v>
      </c>
      <c r="U265" s="41" t="s">
        <v>2644</v>
      </c>
      <c r="V265" s="12" t="s">
        <v>83</v>
      </c>
      <c r="W265" s="12" t="s">
        <v>464</v>
      </c>
      <c r="X265" s="40" t="s">
        <v>204</v>
      </c>
      <c r="Y265" s="25">
        <v>52034115</v>
      </c>
      <c r="Z265" s="38" t="s">
        <v>309</v>
      </c>
      <c r="AA265" s="38">
        <v>80126283</v>
      </c>
      <c r="AB265" s="12" t="s">
        <v>87</v>
      </c>
      <c r="AC265" s="22">
        <v>45720</v>
      </c>
      <c r="AD265" s="29">
        <v>33600000</v>
      </c>
      <c r="AE265" s="22">
        <v>45727</v>
      </c>
      <c r="AF265" s="22">
        <v>45910</v>
      </c>
      <c r="AG265" s="12">
        <v>180</v>
      </c>
      <c r="AH265" s="12">
        <v>6</v>
      </c>
      <c r="AI265" s="29">
        <f>Tabla202376[[#This Row],[VALOR INICIAL DEL CONTRATO]] / Tabla202376[[#This Row],[PLAZO DE EJECUCIÓN MESES ]]</f>
        <v>5600000</v>
      </c>
      <c r="AJ265" s="12"/>
      <c r="AK265" s="12"/>
      <c r="AL265" s="12">
        <v>1</v>
      </c>
      <c r="AM265" s="12">
        <v>1</v>
      </c>
      <c r="AN265" s="12"/>
      <c r="AO265" s="31">
        <v>16800000</v>
      </c>
      <c r="AP265" s="12">
        <v>90</v>
      </c>
      <c r="AQ265" s="12">
        <v>1522</v>
      </c>
      <c r="AR265" s="22">
        <v>45868</v>
      </c>
      <c r="AS265" s="12">
        <v>1621</v>
      </c>
      <c r="AT265" s="22">
        <v>45890</v>
      </c>
      <c r="AU265" s="12"/>
      <c r="AV265" s="12"/>
      <c r="AW265" s="12"/>
      <c r="AX265" s="12"/>
      <c r="AY265" s="12"/>
      <c r="AZ265" s="12"/>
      <c r="BA265" s="12"/>
      <c r="BB265" s="12"/>
      <c r="BC265" s="12"/>
      <c r="BD265" s="12"/>
      <c r="BE265" s="12"/>
      <c r="BF265" s="12"/>
      <c r="BG265" s="12"/>
      <c r="BH265" s="12"/>
      <c r="BI265" s="12"/>
      <c r="BJ265" s="12"/>
      <c r="BK265" s="12"/>
      <c r="BL265" s="12"/>
      <c r="BM265" s="12">
        <f>Tabla202376[[#This Row],[DÍAS PRORROGA 1]]+Tabla202376[[#This Row],[DÍAS PRORROGA  2]]+Tabla202376[[#This Row],[DÍAS PRORROGA 3]]++Tabla202376[[#This Row],[DÍAS PRORROGA 4]]</f>
        <v>90</v>
      </c>
      <c r="BN265" s="25">
        <f>IF(Tabla202376[[#This Row],[NUMERO TOTAL DE ADICIONES]]="NO",0,Tabla202376[[#This Row],[VALOR ADICIÓN 1]]+Tabla202376[[#This Row],[VALOR ADICIÓN 2]]+Tabla202376[[#This Row],[VALOR ADICIÓN 3]]+Tabla202376[[#This Row],[VALOR ADICIÓN 4]])</f>
        <v>16800000</v>
      </c>
      <c r="BO265" s="12"/>
      <c r="BP265" s="22">
        <v>46001</v>
      </c>
      <c r="BQ265" s="20">
        <f>Tabla202376[[#This Row],[VALOR INICIAL DEL CONTRATO]]+Tabla202376[[#This Row],[VALOR ADICIÓN 1]]+Tabla202376[[#This Row],[VALOR ADICIÓN 2]]+Tabla202376[[#This Row],[VALOR ADICIÓN 3]]++Tabla202376[[#This Row],[VALOR ADICIÓN 4]]</f>
        <v>50400000</v>
      </c>
      <c r="BR26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5" s="26"/>
      <c r="BT265" s="41" t="s">
        <v>2645</v>
      </c>
      <c r="BU265" s="41" t="s">
        <v>2646</v>
      </c>
      <c r="BV265" s="41" t="s">
        <v>2647</v>
      </c>
      <c r="BW265" s="13" t="s">
        <v>122</v>
      </c>
    </row>
    <row r="266" spans="1:75" ht="27.75" customHeight="1" x14ac:dyDescent="0.2">
      <c r="A266" s="12">
        <v>2025</v>
      </c>
      <c r="B266" s="12" t="s">
        <v>456</v>
      </c>
      <c r="C266" s="13" t="str">
        <f ca="1">IF(Tabla202376[[#This Row],[FECHA DE TERMINACIÓN FINAL]]-TODAY()&gt;=15,"VIGENTE",IF(Tabla202376[[#This Row],[FECHA DE TERMINACIÓN FINAL]]-TODAY()&lt;0,"FINALIZADO",IF(Tabla202376[[#This Row],[FECHA DE TERMINACIÓN FINAL]]-TODAY()&lt;=15,"PROXIMO A VENCER")))</f>
        <v>FINALIZADO</v>
      </c>
      <c r="D266" s="12">
        <v>124917</v>
      </c>
      <c r="E266" s="22">
        <v>45645</v>
      </c>
      <c r="F266" s="40" t="s">
        <v>1326</v>
      </c>
      <c r="G266" s="12" t="s">
        <v>2648</v>
      </c>
      <c r="H266" s="13" t="s">
        <v>2649</v>
      </c>
      <c r="I266" s="71" t="s">
        <v>1328</v>
      </c>
      <c r="J266" s="51">
        <v>80101600</v>
      </c>
      <c r="K266" s="51" t="s">
        <v>1329</v>
      </c>
      <c r="L266" s="51" t="s">
        <v>2650</v>
      </c>
      <c r="M266" s="49">
        <v>1083</v>
      </c>
      <c r="N266" s="50">
        <v>45692</v>
      </c>
      <c r="O266" s="49">
        <v>1276</v>
      </c>
      <c r="P266" s="22">
        <v>45720</v>
      </c>
      <c r="Q266" s="51" t="s">
        <v>80</v>
      </c>
      <c r="R266" s="13" t="s">
        <v>81</v>
      </c>
      <c r="S266" s="41" t="s">
        <v>98</v>
      </c>
      <c r="T266" s="13">
        <v>1</v>
      </c>
      <c r="U266" s="60" t="s">
        <v>1331</v>
      </c>
      <c r="V266" s="12" t="s">
        <v>83</v>
      </c>
      <c r="W266" s="12" t="s">
        <v>464</v>
      </c>
      <c r="X266" s="12" t="s">
        <v>184</v>
      </c>
      <c r="Y266" s="25">
        <v>1193366977</v>
      </c>
      <c r="Z266" s="38" t="s">
        <v>844</v>
      </c>
      <c r="AA266" s="38">
        <v>1018481546</v>
      </c>
      <c r="AB266" s="12" t="s">
        <v>87</v>
      </c>
      <c r="AC266" s="22">
        <v>45719</v>
      </c>
      <c r="AD266" s="29">
        <v>21780000</v>
      </c>
      <c r="AE266" s="22">
        <v>45727</v>
      </c>
      <c r="AF266" s="22">
        <v>45910</v>
      </c>
      <c r="AG266" s="12">
        <v>180</v>
      </c>
      <c r="AH266" s="12">
        <v>6</v>
      </c>
      <c r="AI266" s="29">
        <f>Tabla202376[[#This Row],[VALOR INICIAL DEL CONTRATO]] / Tabla202376[[#This Row],[PLAZO DE EJECUCIÓN MESES ]]</f>
        <v>3630000</v>
      </c>
      <c r="AJ266" s="12"/>
      <c r="AK266" s="12"/>
      <c r="AL266" s="12"/>
      <c r="AM266" s="12"/>
      <c r="AN266" s="12"/>
      <c r="AO266" s="31"/>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f>Tabla202376[[#This Row],[DÍAS PRORROGA 1]]+Tabla202376[[#This Row],[DÍAS PRORROGA  2]]+Tabla202376[[#This Row],[DÍAS PRORROGA 3]]++Tabla202376[[#This Row],[DÍAS PRORROGA 4]]</f>
        <v>0</v>
      </c>
      <c r="BN266" s="25">
        <f>IF(Tabla202376[[#This Row],[NUMERO TOTAL DE ADICIONES]]="NO",0,Tabla202376[[#This Row],[VALOR ADICIÓN 1]]+Tabla202376[[#This Row],[VALOR ADICIÓN 2]]+Tabla202376[[#This Row],[VALOR ADICIÓN 3]]+Tabla202376[[#This Row],[VALOR ADICIÓN 4]])</f>
        <v>0</v>
      </c>
      <c r="BO266" s="12"/>
      <c r="BP266" s="22">
        <v>45910</v>
      </c>
      <c r="BQ266" s="20">
        <f>Tabla202376[[#This Row],[VALOR INICIAL DEL CONTRATO]]+Tabla202376[[#This Row],[VALOR ADICIÓN 1]]+Tabla202376[[#This Row],[VALOR ADICIÓN 2]]+Tabla202376[[#This Row],[VALOR ADICIÓN 3]]++Tabla202376[[#This Row],[VALOR ADICIÓN 4]]</f>
        <v>21780000</v>
      </c>
      <c r="BR26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6" s="26"/>
      <c r="BT266" s="12"/>
      <c r="BU266" s="41" t="s">
        <v>1333</v>
      </c>
      <c r="BV266" s="41" t="s">
        <v>1334</v>
      </c>
      <c r="BW266" s="41" t="s">
        <v>148</v>
      </c>
    </row>
    <row r="267" spans="1:75" ht="27.75" customHeight="1" x14ac:dyDescent="0.2">
      <c r="A267" s="12">
        <v>2025</v>
      </c>
      <c r="B267" s="12" t="s">
        <v>456</v>
      </c>
      <c r="C267" s="13" t="str">
        <f ca="1">IF(Tabla202376[[#This Row],[FECHA DE TERMINACIÓN FINAL]]-TODAY()&gt;=15,"VIGENTE",IF(Tabla202376[[#This Row],[FECHA DE TERMINACIÓN FINAL]]-TODAY()&lt;0,"FINALIZADO",IF(Tabla202376[[#This Row],[FECHA DE TERMINACIÓN FINAL]]-TODAY()&lt;=15,"PROXIMO A VENCER")))</f>
        <v>FINALIZADO</v>
      </c>
      <c r="D267" s="12">
        <v>127822</v>
      </c>
      <c r="E267" s="22">
        <v>45672</v>
      </c>
      <c r="F267" s="40" t="s">
        <v>2651</v>
      </c>
      <c r="G267" s="12" t="s">
        <v>2652</v>
      </c>
      <c r="H267" s="41" t="s">
        <v>2653</v>
      </c>
      <c r="I267" s="71" t="s">
        <v>2654</v>
      </c>
      <c r="J267" s="57">
        <v>80101600</v>
      </c>
      <c r="K267" s="57" t="s">
        <v>2655</v>
      </c>
      <c r="L267" s="57" t="s">
        <v>2656</v>
      </c>
      <c r="M267" s="12">
        <v>1183</v>
      </c>
      <c r="N267" s="50">
        <v>45709</v>
      </c>
      <c r="O267" s="12">
        <v>1282</v>
      </c>
      <c r="P267" s="22">
        <v>45720</v>
      </c>
      <c r="Q267" s="51" t="s">
        <v>175</v>
      </c>
      <c r="R267" s="83" t="s">
        <v>81</v>
      </c>
      <c r="S267" s="66" t="s">
        <v>82</v>
      </c>
      <c r="T267" s="13">
        <v>1</v>
      </c>
      <c r="U267" s="60" t="s">
        <v>605</v>
      </c>
      <c r="V267" s="12" t="s">
        <v>83</v>
      </c>
      <c r="W267" s="12" t="s">
        <v>464</v>
      </c>
      <c r="X267" s="41" t="s">
        <v>167</v>
      </c>
      <c r="Y267" s="12">
        <v>80018799</v>
      </c>
      <c r="Z267" s="38" t="s">
        <v>174</v>
      </c>
      <c r="AA267" s="38">
        <v>7180598</v>
      </c>
      <c r="AB267" s="12" t="s">
        <v>87</v>
      </c>
      <c r="AC267" s="22">
        <v>45720</v>
      </c>
      <c r="AD267" s="29">
        <v>39000000</v>
      </c>
      <c r="AE267" s="22">
        <v>45727</v>
      </c>
      <c r="AF267" s="22">
        <v>45910</v>
      </c>
      <c r="AG267" s="12">
        <v>180</v>
      </c>
      <c r="AH267" s="12">
        <v>6</v>
      </c>
      <c r="AI267" s="29">
        <f>Tabla202376[[#This Row],[VALOR INICIAL DEL CONTRATO]] / Tabla202376[[#This Row],[PLAZO DE EJECUCIÓN MESES ]]</f>
        <v>6500000</v>
      </c>
      <c r="AJ267" s="12"/>
      <c r="AK267" s="12"/>
      <c r="AL267" s="12">
        <v>1</v>
      </c>
      <c r="AM267" s="12">
        <v>1</v>
      </c>
      <c r="AN267" s="12"/>
      <c r="AO267" s="31">
        <v>19500000</v>
      </c>
      <c r="AP267" s="12">
        <v>90</v>
      </c>
      <c r="AQ267" s="12">
        <v>1428</v>
      </c>
      <c r="AR267" s="22">
        <v>45867</v>
      </c>
      <c r="AS267" s="12">
        <v>1566</v>
      </c>
      <c r="AT267" s="22">
        <v>45881</v>
      </c>
      <c r="AU267" s="12"/>
      <c r="AV267" s="12"/>
      <c r="AW267" s="12"/>
      <c r="AX267" s="12"/>
      <c r="AY267" s="12"/>
      <c r="AZ267" s="12"/>
      <c r="BA267" s="12"/>
      <c r="BB267" s="12"/>
      <c r="BC267" s="12"/>
      <c r="BD267" s="12"/>
      <c r="BE267" s="12"/>
      <c r="BF267" s="12"/>
      <c r="BG267" s="12"/>
      <c r="BH267" s="12"/>
      <c r="BI267" s="12"/>
      <c r="BJ267" s="12"/>
      <c r="BK267" s="12"/>
      <c r="BL267" s="12"/>
      <c r="BM267" s="12">
        <f>Tabla202376[[#This Row],[DÍAS PRORROGA 1]]+Tabla202376[[#This Row],[DÍAS PRORROGA  2]]+Tabla202376[[#This Row],[DÍAS PRORROGA 3]]++Tabla202376[[#This Row],[DÍAS PRORROGA 4]]</f>
        <v>90</v>
      </c>
      <c r="BN267" s="25">
        <f>IF(Tabla202376[[#This Row],[NUMERO TOTAL DE ADICIONES]]="NO",0,Tabla202376[[#This Row],[VALOR ADICIÓN 1]]+Tabla202376[[#This Row],[VALOR ADICIÓN 2]]+Tabla202376[[#This Row],[VALOR ADICIÓN 3]]+Tabla202376[[#This Row],[VALOR ADICIÓN 4]])</f>
        <v>19500000</v>
      </c>
      <c r="BO267" s="12">
        <f>18+11+24</f>
        <v>53</v>
      </c>
      <c r="BP267" s="22">
        <v>46054</v>
      </c>
      <c r="BQ267" s="20">
        <f>Tabla202376[[#This Row],[VALOR INICIAL DEL CONTRATO]]+Tabla202376[[#This Row],[VALOR ADICIÓN 1]]+Tabla202376[[#This Row],[VALOR ADICIÓN 2]]+Tabla202376[[#This Row],[VALOR ADICIÓN 3]]++Tabla202376[[#This Row],[VALOR ADICIÓN 4]]</f>
        <v>58500000</v>
      </c>
      <c r="BR26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7" s="26"/>
      <c r="BT267" s="41" t="s">
        <v>2657</v>
      </c>
      <c r="BU267" s="41" t="s">
        <v>2658</v>
      </c>
      <c r="BV267" s="41" t="s">
        <v>2659</v>
      </c>
      <c r="BW267" s="13" t="s">
        <v>88</v>
      </c>
    </row>
    <row r="268" spans="1:75" ht="27.75" customHeight="1" x14ac:dyDescent="0.2">
      <c r="A268" s="12">
        <v>2025</v>
      </c>
      <c r="B268" s="12" t="s">
        <v>456</v>
      </c>
      <c r="C268" s="13" t="str">
        <f ca="1">IF(Tabla202376[[#This Row],[FECHA DE TERMINACIÓN FINAL]]-TODAY()&gt;=15,"VIGENTE",IF(Tabla202376[[#This Row],[FECHA DE TERMINACIÓN FINAL]]-TODAY()&lt;0,"FINALIZADO",IF(Tabla202376[[#This Row],[FECHA DE TERMINACIÓN FINAL]]-TODAY()&lt;=15,"PROXIMO A VENCER")))</f>
        <v>FINALIZADO</v>
      </c>
      <c r="D268" s="12">
        <v>128156</v>
      </c>
      <c r="E268" s="22">
        <v>45673</v>
      </c>
      <c r="F268" s="40" t="s">
        <v>1455</v>
      </c>
      <c r="G268" s="12" t="s">
        <v>2660</v>
      </c>
      <c r="H268" s="41" t="s">
        <v>2661</v>
      </c>
      <c r="I268" s="71" t="s">
        <v>1457</v>
      </c>
      <c r="J268" s="57">
        <v>80101600</v>
      </c>
      <c r="K268" s="57" t="s">
        <v>1458</v>
      </c>
      <c r="L268" s="57" t="s">
        <v>2662</v>
      </c>
      <c r="M268" s="49">
        <v>1095</v>
      </c>
      <c r="N268" s="50">
        <v>45693</v>
      </c>
      <c r="O268" s="49">
        <v>1293</v>
      </c>
      <c r="P268" s="50">
        <v>45720</v>
      </c>
      <c r="Q268" s="51" t="s">
        <v>212</v>
      </c>
      <c r="R268" s="83" t="s">
        <v>81</v>
      </c>
      <c r="S268" s="66" t="s">
        <v>82</v>
      </c>
      <c r="T268" s="13">
        <v>1</v>
      </c>
      <c r="U268" s="60" t="s">
        <v>2663</v>
      </c>
      <c r="V268" s="12" t="s">
        <v>83</v>
      </c>
      <c r="W268" s="12" t="s">
        <v>464</v>
      </c>
      <c r="X268" s="12" t="s">
        <v>167</v>
      </c>
      <c r="Y268" s="12">
        <v>1019116504</v>
      </c>
      <c r="Z268" s="70" t="s">
        <v>168</v>
      </c>
      <c r="AA268" s="70">
        <v>1018418402</v>
      </c>
      <c r="AB268" s="12" t="s">
        <v>87</v>
      </c>
      <c r="AC268" s="22">
        <v>45720</v>
      </c>
      <c r="AD268" s="29">
        <v>30240000</v>
      </c>
      <c r="AE268" s="22">
        <v>45727</v>
      </c>
      <c r="AF268" s="22">
        <v>45910</v>
      </c>
      <c r="AG268" s="12">
        <v>180</v>
      </c>
      <c r="AH268" s="12">
        <v>6</v>
      </c>
      <c r="AI268" s="29">
        <f>Tabla202376[[#This Row],[VALOR INICIAL DEL CONTRATO]] / Tabla202376[[#This Row],[PLAZO DE EJECUCIÓN MESES ]]</f>
        <v>5040000</v>
      </c>
      <c r="AJ268" s="12"/>
      <c r="AK268" s="12"/>
      <c r="AL268" s="12"/>
      <c r="AM268" s="12"/>
      <c r="AN268" s="12"/>
      <c r="AO268" s="31"/>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f>Tabla202376[[#This Row],[DÍAS PRORROGA 1]]+Tabla202376[[#This Row],[DÍAS PRORROGA  2]]+Tabla202376[[#This Row],[DÍAS PRORROGA 3]]++Tabla202376[[#This Row],[DÍAS PRORROGA 4]]</f>
        <v>0</v>
      </c>
      <c r="BN268" s="25">
        <f>IF(Tabla202376[[#This Row],[NUMERO TOTAL DE ADICIONES]]="NO",0,Tabla202376[[#This Row],[VALOR ADICIÓN 1]]+Tabla202376[[#This Row],[VALOR ADICIÓN 2]]+Tabla202376[[#This Row],[VALOR ADICIÓN 3]]+Tabla202376[[#This Row],[VALOR ADICIÓN 4]])</f>
        <v>0</v>
      </c>
      <c r="BO268" s="12"/>
      <c r="BP268" s="22">
        <v>45910</v>
      </c>
      <c r="BQ268" s="20">
        <f>Tabla202376[[#This Row],[VALOR INICIAL DEL CONTRATO]]+Tabla202376[[#This Row],[VALOR ADICIÓN 1]]+Tabla202376[[#This Row],[VALOR ADICIÓN 2]]+Tabla202376[[#This Row],[VALOR ADICIÓN 3]]++Tabla202376[[#This Row],[VALOR ADICIÓN 4]]</f>
        <v>30240000</v>
      </c>
      <c r="BR26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8" s="26"/>
      <c r="BT268" s="12"/>
      <c r="BU268" s="41" t="s">
        <v>1461</v>
      </c>
      <c r="BV268" s="41" t="s">
        <v>1462</v>
      </c>
      <c r="BW268" s="41" t="s">
        <v>122</v>
      </c>
    </row>
    <row r="269" spans="1:75" ht="27.75" customHeight="1" x14ac:dyDescent="0.2">
      <c r="A269" s="12">
        <v>2025</v>
      </c>
      <c r="B269" s="12" t="s">
        <v>456</v>
      </c>
      <c r="C269" s="13" t="str">
        <f ca="1">IF(Tabla202376[[#This Row],[FECHA DE TERMINACIÓN FINAL]]-TODAY()&gt;=15,"VIGENTE",IF(Tabla202376[[#This Row],[FECHA DE TERMINACIÓN FINAL]]-TODAY()&lt;0,"FINALIZADO",IF(Tabla202376[[#This Row],[FECHA DE TERMINACIÓN FINAL]]-TODAY()&lt;=15,"PROXIMO A VENCER")))</f>
        <v>FINALIZADO</v>
      </c>
      <c r="D269" s="12">
        <v>127512</v>
      </c>
      <c r="E269" s="22">
        <v>45670</v>
      </c>
      <c r="F269" s="40" t="s">
        <v>2615</v>
      </c>
      <c r="G269" s="12" t="s">
        <v>2664</v>
      </c>
      <c r="H269" s="13" t="s">
        <v>374</v>
      </c>
      <c r="I269" s="71" t="s">
        <v>2618</v>
      </c>
      <c r="J269" s="57">
        <v>80101600</v>
      </c>
      <c r="K269" s="57" t="s">
        <v>2619</v>
      </c>
      <c r="L269" s="57" t="s">
        <v>2665</v>
      </c>
      <c r="M269" s="49">
        <v>1146</v>
      </c>
      <c r="N269" s="50">
        <v>45699</v>
      </c>
      <c r="O269" s="49">
        <v>1300</v>
      </c>
      <c r="P269" s="50">
        <v>45720</v>
      </c>
      <c r="Q269" s="51" t="s">
        <v>104</v>
      </c>
      <c r="R269" s="83" t="s">
        <v>81</v>
      </c>
      <c r="S269" s="66" t="s">
        <v>82</v>
      </c>
      <c r="T269" s="13">
        <v>1</v>
      </c>
      <c r="U269" s="60" t="s">
        <v>2621</v>
      </c>
      <c r="V269" s="12" t="s">
        <v>83</v>
      </c>
      <c r="W269" s="12" t="s">
        <v>83</v>
      </c>
      <c r="X269" s="73" t="s">
        <v>919</v>
      </c>
      <c r="Y269" s="12">
        <v>1069730435</v>
      </c>
      <c r="Z269" s="38" t="s">
        <v>1629</v>
      </c>
      <c r="AA269" s="38">
        <v>1015426783</v>
      </c>
      <c r="AB269" s="12" t="s">
        <v>87</v>
      </c>
      <c r="AC269" s="22">
        <v>45720</v>
      </c>
      <c r="AD269" s="29">
        <v>37800000</v>
      </c>
      <c r="AE269" s="22">
        <v>45727</v>
      </c>
      <c r="AF269" s="22">
        <v>45910</v>
      </c>
      <c r="AG269" s="12">
        <v>180</v>
      </c>
      <c r="AH269" s="12">
        <v>6</v>
      </c>
      <c r="AI269" s="29">
        <f>Tabla202376[[#This Row],[VALOR INICIAL DEL CONTRATO]] / Tabla202376[[#This Row],[PLAZO DE EJECUCIÓN MESES ]]</f>
        <v>6300000</v>
      </c>
      <c r="AJ269" s="12"/>
      <c r="AK269" s="12"/>
      <c r="AL269" s="12"/>
      <c r="AM269" s="12"/>
      <c r="AN269" s="12"/>
      <c r="AO269" s="31"/>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f>Tabla202376[[#This Row],[DÍAS PRORROGA 1]]+Tabla202376[[#This Row],[DÍAS PRORROGA  2]]+Tabla202376[[#This Row],[DÍAS PRORROGA 3]]++Tabla202376[[#This Row],[DÍAS PRORROGA 4]]</f>
        <v>0</v>
      </c>
      <c r="BN269" s="25">
        <f>IF(Tabla202376[[#This Row],[NUMERO TOTAL DE ADICIONES]]="NO",0,Tabla202376[[#This Row],[VALOR ADICIÓN 1]]+Tabla202376[[#This Row],[VALOR ADICIÓN 2]]+Tabla202376[[#This Row],[VALOR ADICIÓN 3]]+Tabla202376[[#This Row],[VALOR ADICIÓN 4]])</f>
        <v>0</v>
      </c>
      <c r="BO269" s="12"/>
      <c r="BP269" s="22">
        <v>45910</v>
      </c>
      <c r="BQ269" s="20">
        <f>Tabla202376[[#This Row],[VALOR INICIAL DEL CONTRATO]]+Tabla202376[[#This Row],[VALOR ADICIÓN 1]]+Tabla202376[[#This Row],[VALOR ADICIÓN 2]]+Tabla202376[[#This Row],[VALOR ADICIÓN 3]]++Tabla202376[[#This Row],[VALOR ADICIÓN 4]]</f>
        <v>37800000</v>
      </c>
      <c r="BR26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69" s="26"/>
      <c r="BT269" s="12"/>
      <c r="BU269" s="41" t="s">
        <v>2624</v>
      </c>
      <c r="BV269" s="41" t="s">
        <v>2625</v>
      </c>
      <c r="BW269" s="41" t="s">
        <v>99</v>
      </c>
    </row>
    <row r="270" spans="1:75" ht="27.75" customHeight="1" x14ac:dyDescent="0.2">
      <c r="A270" s="12">
        <v>2025</v>
      </c>
      <c r="B270" s="12" t="s">
        <v>456</v>
      </c>
      <c r="C270" s="13" t="str">
        <f ca="1">IF(Tabla202376[[#This Row],[FECHA DE TERMINACIÓN FINAL]]-TODAY()&gt;=15,"VIGENTE",IF(Tabla202376[[#This Row],[FECHA DE TERMINACIÓN FINAL]]-TODAY()&lt;0,"FINALIZADO",IF(Tabla202376[[#This Row],[FECHA DE TERMINACIÓN FINAL]]-TODAY()&lt;=15,"PROXIMO A VENCER")))</f>
        <v>FINALIZADO</v>
      </c>
      <c r="D270" s="12">
        <v>126252</v>
      </c>
      <c r="E270" s="22">
        <v>45655</v>
      </c>
      <c r="F270" s="12" t="s">
        <v>1877</v>
      </c>
      <c r="G270" s="12" t="s">
        <v>2666</v>
      </c>
      <c r="H270" s="41" t="s">
        <v>2667</v>
      </c>
      <c r="I270" s="71" t="s">
        <v>1879</v>
      </c>
      <c r="J270" s="57">
        <v>80101600</v>
      </c>
      <c r="K270" s="57" t="s">
        <v>1880</v>
      </c>
      <c r="L270" s="57" t="s">
        <v>2668</v>
      </c>
      <c r="M270" s="49">
        <v>1142</v>
      </c>
      <c r="N270" s="50">
        <v>45698</v>
      </c>
      <c r="O270" s="49">
        <v>1283</v>
      </c>
      <c r="P270" s="50">
        <v>45720</v>
      </c>
      <c r="Q270" s="51" t="s">
        <v>212</v>
      </c>
      <c r="R270" s="13" t="s">
        <v>81</v>
      </c>
      <c r="S270" s="41" t="s">
        <v>98</v>
      </c>
      <c r="T270" s="13">
        <v>1</v>
      </c>
      <c r="U270" s="60" t="s">
        <v>1882</v>
      </c>
      <c r="V270" s="12" t="s">
        <v>83</v>
      </c>
      <c r="W270" s="41" t="s">
        <v>83</v>
      </c>
      <c r="X270" s="13" t="s">
        <v>939</v>
      </c>
      <c r="Y270" s="12">
        <v>1001170088</v>
      </c>
      <c r="Z270" s="41" t="s">
        <v>941</v>
      </c>
      <c r="AA270" s="40">
        <v>52351640</v>
      </c>
      <c r="AB270" s="12" t="s">
        <v>87</v>
      </c>
      <c r="AC270" s="22">
        <v>45720</v>
      </c>
      <c r="AD270" s="29">
        <v>21300000</v>
      </c>
      <c r="AE270" s="22">
        <v>45727</v>
      </c>
      <c r="AF270" s="22">
        <v>45910</v>
      </c>
      <c r="AG270" s="12">
        <v>180</v>
      </c>
      <c r="AH270" s="12">
        <v>6</v>
      </c>
      <c r="AI270" s="29">
        <f>Tabla202376[[#This Row],[VALOR INICIAL DEL CONTRATO]] / Tabla202376[[#This Row],[PLAZO DE EJECUCIÓN MESES ]]</f>
        <v>3550000</v>
      </c>
      <c r="AJ270" s="12"/>
      <c r="AK270" s="12"/>
      <c r="AL270" s="12">
        <v>1</v>
      </c>
      <c r="AM270" s="12">
        <v>1</v>
      </c>
      <c r="AN270" s="12"/>
      <c r="AO270" s="31">
        <v>10650000</v>
      </c>
      <c r="AP270" s="12">
        <v>90</v>
      </c>
      <c r="AQ270" s="12">
        <v>1476</v>
      </c>
      <c r="AR270" s="22">
        <v>45868</v>
      </c>
      <c r="AS270" s="68">
        <v>1673</v>
      </c>
      <c r="AT270" s="94">
        <v>45911</v>
      </c>
      <c r="AU270" s="12"/>
      <c r="AV270" s="12"/>
      <c r="AW270" s="12"/>
      <c r="AX270" s="12"/>
      <c r="AY270" s="12"/>
      <c r="AZ270" s="12"/>
      <c r="BA270" s="12"/>
      <c r="BB270" s="12"/>
      <c r="BC270" s="12"/>
      <c r="BD270" s="12"/>
      <c r="BE270" s="12"/>
      <c r="BF270" s="12"/>
      <c r="BG270" s="12"/>
      <c r="BH270" s="12"/>
      <c r="BI270" s="12"/>
      <c r="BJ270" s="12"/>
      <c r="BK270" s="12"/>
      <c r="BL270" s="12"/>
      <c r="BM270" s="12">
        <f>Tabla202376[[#This Row],[DÍAS PRORROGA 1]]+Tabla202376[[#This Row],[DÍAS PRORROGA  2]]+Tabla202376[[#This Row],[DÍAS PRORROGA 3]]++Tabla202376[[#This Row],[DÍAS PRORROGA 4]]</f>
        <v>90</v>
      </c>
      <c r="BN270" s="25">
        <f>IF(Tabla202376[[#This Row],[NUMERO TOTAL DE ADICIONES]]="NO",0,Tabla202376[[#This Row],[VALOR ADICIÓN 1]]+Tabla202376[[#This Row],[VALOR ADICIÓN 2]]+Tabla202376[[#This Row],[VALOR ADICIÓN 3]]+Tabla202376[[#This Row],[VALOR ADICIÓN 4]])</f>
        <v>10650000</v>
      </c>
      <c r="BO270" s="12"/>
      <c r="BP270" s="22">
        <v>46001</v>
      </c>
      <c r="BQ270" s="20">
        <f>Tabla202376[[#This Row],[VALOR INICIAL DEL CONTRATO]]+Tabla202376[[#This Row],[VALOR ADICIÓN 1]]+Tabla202376[[#This Row],[VALOR ADICIÓN 2]]+Tabla202376[[#This Row],[VALOR ADICIÓN 3]]++Tabla202376[[#This Row],[VALOR ADICIÓN 4]]</f>
        <v>31950000</v>
      </c>
      <c r="BR27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0" s="26"/>
      <c r="BT270" s="13" t="s">
        <v>2669</v>
      </c>
      <c r="BU270" s="41" t="s">
        <v>1884</v>
      </c>
      <c r="BV270" s="41" t="s">
        <v>1885</v>
      </c>
      <c r="BW270" s="41" t="s">
        <v>1886</v>
      </c>
    </row>
    <row r="271" spans="1:75" ht="27.75" customHeight="1" x14ac:dyDescent="0.25">
      <c r="A271" s="12">
        <v>2025</v>
      </c>
      <c r="B271" s="13" t="s">
        <v>265</v>
      </c>
      <c r="C271" s="13" t="str">
        <f ca="1">IF(Tabla202376[[#This Row],[FECHA DE TERMINACIÓN FINAL]]-TODAY()&gt;=15,"VIGENTE",IF(Tabla202376[[#This Row],[FECHA DE TERMINACIÓN FINAL]]-TODAY()&lt;0,"FINALIZADO",IF(Tabla202376[[#This Row],[FECHA DE TERMINACIÓN FINAL]]-TODAY()&lt;=15,"PROXIMO A VENCER")))</f>
        <v>FINALIZADO</v>
      </c>
      <c r="D271" s="12">
        <v>131459</v>
      </c>
      <c r="E271" s="22">
        <v>45714</v>
      </c>
      <c r="F271" s="40" t="s">
        <v>2670</v>
      </c>
      <c r="G271" s="12" t="s">
        <v>2671</v>
      </c>
      <c r="H271" s="13" t="s">
        <v>2672</v>
      </c>
      <c r="I271" s="64" t="s">
        <v>2673</v>
      </c>
      <c r="J271" s="57">
        <v>80101600</v>
      </c>
      <c r="K271" s="57" t="s">
        <v>2674</v>
      </c>
      <c r="L271" s="57" t="s">
        <v>2675</v>
      </c>
      <c r="M271" s="12">
        <v>1261</v>
      </c>
      <c r="N271" s="22">
        <v>45719</v>
      </c>
      <c r="O271" s="12">
        <v>1303</v>
      </c>
      <c r="P271" s="50">
        <v>45720</v>
      </c>
      <c r="Q271" s="51" t="s">
        <v>80</v>
      </c>
      <c r="R271" s="83" t="s">
        <v>81</v>
      </c>
      <c r="S271" s="66" t="s">
        <v>82</v>
      </c>
      <c r="T271" s="13">
        <v>1</v>
      </c>
      <c r="U271" s="60" t="s">
        <v>2676</v>
      </c>
      <c r="V271" s="12" t="s">
        <v>83</v>
      </c>
      <c r="W271" s="12" t="s">
        <v>83</v>
      </c>
      <c r="X271" s="40" t="s">
        <v>403</v>
      </c>
      <c r="Y271" s="13" t="s">
        <v>2677</v>
      </c>
      <c r="Z271" s="109" t="s">
        <v>325</v>
      </c>
      <c r="AA271" s="12">
        <v>1022989052</v>
      </c>
      <c r="AB271" s="12" t="s">
        <v>87</v>
      </c>
      <c r="AC271" s="22">
        <v>45720</v>
      </c>
      <c r="AD271" s="29">
        <v>30000000</v>
      </c>
      <c r="AE271" s="22">
        <v>45727</v>
      </c>
      <c r="AF271" s="22">
        <v>45910</v>
      </c>
      <c r="AG271" s="12">
        <v>180</v>
      </c>
      <c r="AH271" s="12">
        <v>6</v>
      </c>
      <c r="AI271" s="29">
        <f>Tabla202376[[#This Row],[VALOR INICIAL DEL CONTRATO]] / Tabla202376[[#This Row],[PLAZO DE EJECUCIÓN MESES ]]</f>
        <v>5000000</v>
      </c>
      <c r="AJ271" s="12"/>
      <c r="AK271" s="12"/>
      <c r="AL271" s="12">
        <v>1</v>
      </c>
      <c r="AM271" s="12">
        <v>1</v>
      </c>
      <c r="AN271" s="12"/>
      <c r="AO271" s="31">
        <v>15000000</v>
      </c>
      <c r="AP271" s="12">
        <v>90</v>
      </c>
      <c r="AQ271" s="12">
        <v>1426</v>
      </c>
      <c r="AR271" s="22">
        <v>45867</v>
      </c>
      <c r="AS271" s="12">
        <v>1586</v>
      </c>
      <c r="AT271" s="22">
        <v>45882</v>
      </c>
      <c r="AU271" s="12"/>
      <c r="AV271" s="12"/>
      <c r="AW271" s="12"/>
      <c r="AX271" s="12"/>
      <c r="AY271" s="12"/>
      <c r="AZ271" s="12"/>
      <c r="BA271" s="12"/>
      <c r="BB271" s="12"/>
      <c r="BC271" s="12"/>
      <c r="BD271" s="12"/>
      <c r="BE271" s="12"/>
      <c r="BF271" s="12"/>
      <c r="BG271" s="12"/>
      <c r="BH271" s="12"/>
      <c r="BI271" s="12"/>
      <c r="BJ271" s="12"/>
      <c r="BK271" s="12"/>
      <c r="BL271" s="12"/>
      <c r="BM271" s="12">
        <f>Tabla202376[[#This Row],[DÍAS PRORROGA 1]]+Tabla202376[[#This Row],[DÍAS PRORROGA  2]]+Tabla202376[[#This Row],[DÍAS PRORROGA 3]]++Tabla202376[[#This Row],[DÍAS PRORROGA 4]]</f>
        <v>90</v>
      </c>
      <c r="BN271" s="25">
        <f>IF(Tabla202376[[#This Row],[NUMERO TOTAL DE ADICIONES]]="NO",0,Tabla202376[[#This Row],[VALOR ADICIÓN 1]]+Tabla202376[[#This Row],[VALOR ADICIÓN 2]]+Tabla202376[[#This Row],[VALOR ADICIÓN 3]]+Tabla202376[[#This Row],[VALOR ADICIÓN 4]])</f>
        <v>15000000</v>
      </c>
      <c r="BO271" s="12"/>
      <c r="BP271" s="22">
        <v>45975</v>
      </c>
      <c r="BQ271" s="20">
        <f>Tabla202376[[#This Row],[VALOR INICIAL DEL CONTRATO]]+Tabla202376[[#This Row],[VALOR ADICIÓN 1]]+Tabla202376[[#This Row],[VALOR ADICIÓN 2]]+Tabla202376[[#This Row],[VALOR ADICIÓN 3]]++Tabla202376[[#This Row],[VALOR ADICIÓN 4]]</f>
        <v>45000000</v>
      </c>
      <c r="BR271"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1.355191256830601</v>
      </c>
      <c r="BS271" s="26"/>
      <c r="BT271" s="13" t="s">
        <v>2678</v>
      </c>
      <c r="BU271" s="41" t="s">
        <v>1905</v>
      </c>
      <c r="BV271" s="41" t="s">
        <v>2679</v>
      </c>
      <c r="BW271" s="13" t="s">
        <v>2680</v>
      </c>
    </row>
    <row r="272" spans="1:75" ht="27.75" customHeight="1" x14ac:dyDescent="0.2">
      <c r="A272" s="12">
        <v>2025</v>
      </c>
      <c r="B272" s="12" t="s">
        <v>456</v>
      </c>
      <c r="C272" s="13" t="str">
        <f ca="1">IF(Tabla202376[[#This Row],[FECHA DE TERMINACIÓN FINAL]]-TODAY()&gt;=15,"VIGENTE",IF(Tabla202376[[#This Row],[FECHA DE TERMINACIÓN FINAL]]-TODAY()&lt;0,"FINALIZADO",IF(Tabla202376[[#This Row],[FECHA DE TERMINACIÓN FINAL]]-TODAY()&lt;=15,"PROXIMO A VENCER")))</f>
        <v>FINALIZADO</v>
      </c>
      <c r="D272" s="12">
        <v>127989</v>
      </c>
      <c r="E272" s="22">
        <v>45672</v>
      </c>
      <c r="F272" s="40" t="s">
        <v>2250</v>
      </c>
      <c r="G272" s="12" t="s">
        <v>2681</v>
      </c>
      <c r="H272" s="13" t="s">
        <v>370</v>
      </c>
      <c r="I272" s="71" t="s">
        <v>2252</v>
      </c>
      <c r="J272" s="57">
        <v>80101600</v>
      </c>
      <c r="K272" s="57" t="s">
        <v>2253</v>
      </c>
      <c r="L272" s="57" t="s">
        <v>2682</v>
      </c>
      <c r="M272" s="49">
        <v>1197</v>
      </c>
      <c r="N272" s="50">
        <v>45709</v>
      </c>
      <c r="O272" s="49">
        <v>1333</v>
      </c>
      <c r="P272" s="50">
        <v>45730</v>
      </c>
      <c r="Q272" s="51" t="s">
        <v>231</v>
      </c>
      <c r="R272" s="13" t="s">
        <v>81</v>
      </c>
      <c r="S272" s="41" t="s">
        <v>98</v>
      </c>
      <c r="T272" s="13">
        <v>1</v>
      </c>
      <c r="U272" s="41" t="s">
        <v>390</v>
      </c>
      <c r="V272" s="12" t="s">
        <v>83</v>
      </c>
      <c r="W272" s="12" t="s">
        <v>83</v>
      </c>
      <c r="X272" s="41" t="s">
        <v>1943</v>
      </c>
      <c r="Y272" s="12">
        <v>1023036543</v>
      </c>
      <c r="Z272" s="51" t="s">
        <v>233</v>
      </c>
      <c r="AA272" s="49">
        <v>1018427956</v>
      </c>
      <c r="AB272" s="12" t="s">
        <v>87</v>
      </c>
      <c r="AC272" s="22">
        <v>45720</v>
      </c>
      <c r="AD272" s="29">
        <v>17010000</v>
      </c>
      <c r="AE272" s="22">
        <v>45730</v>
      </c>
      <c r="AF272" s="22">
        <v>45913</v>
      </c>
      <c r="AG272" s="12">
        <v>180</v>
      </c>
      <c r="AH272" s="12">
        <v>6</v>
      </c>
      <c r="AI272" s="29">
        <f>Tabla202376[[#This Row],[VALOR INICIAL DEL CONTRATO]] / Tabla202376[[#This Row],[PLAZO DE EJECUCIÓN MESES ]]</f>
        <v>2835000</v>
      </c>
      <c r="AJ272" s="12"/>
      <c r="AK272" s="12"/>
      <c r="AL272" s="12">
        <v>1</v>
      </c>
      <c r="AM272" s="12">
        <v>1</v>
      </c>
      <c r="AN272" s="12"/>
      <c r="AO272" s="31">
        <v>8505000</v>
      </c>
      <c r="AP272" s="12">
        <v>90</v>
      </c>
      <c r="AQ272" s="12">
        <v>1482</v>
      </c>
      <c r="AR272" s="22">
        <v>45868</v>
      </c>
      <c r="AS272" s="12">
        <v>1597</v>
      </c>
      <c r="AT272" s="22">
        <v>45882</v>
      </c>
      <c r="AU272" s="12"/>
      <c r="AV272" s="12"/>
      <c r="AW272" s="12"/>
      <c r="AX272" s="12"/>
      <c r="AY272" s="12"/>
      <c r="AZ272" s="12"/>
      <c r="BA272" s="12"/>
      <c r="BB272" s="12"/>
      <c r="BC272" s="12"/>
      <c r="BD272" s="12"/>
      <c r="BE272" s="12"/>
      <c r="BF272" s="12"/>
      <c r="BG272" s="12"/>
      <c r="BH272" s="12"/>
      <c r="BI272" s="12"/>
      <c r="BJ272" s="12"/>
      <c r="BK272" s="12"/>
      <c r="BL272" s="12"/>
      <c r="BM272" s="12">
        <f>Tabla202376[[#This Row],[DÍAS PRORROGA 1]]+Tabla202376[[#This Row],[DÍAS PRORROGA  2]]+Tabla202376[[#This Row],[DÍAS PRORROGA 3]]++Tabla202376[[#This Row],[DÍAS PRORROGA 4]]</f>
        <v>90</v>
      </c>
      <c r="BN272" s="25">
        <f>IF(Tabla202376[[#This Row],[NUMERO TOTAL DE ADICIONES]]="NO",0,Tabla202376[[#This Row],[VALOR ADICIÓN 1]]+Tabla202376[[#This Row],[VALOR ADICIÓN 2]]+Tabla202376[[#This Row],[VALOR ADICIÓN 3]]+Tabla202376[[#This Row],[VALOR ADICIÓN 4]])</f>
        <v>8505000</v>
      </c>
      <c r="BO272" s="12"/>
      <c r="BP272" s="22">
        <v>46004</v>
      </c>
      <c r="BQ272" s="20">
        <f>Tabla202376[[#This Row],[VALOR INICIAL DEL CONTRATO]]+Tabla202376[[#This Row],[VALOR ADICIÓN 1]]+Tabla202376[[#This Row],[VALOR ADICIÓN 2]]+Tabla202376[[#This Row],[VALOR ADICIÓN 3]]++Tabla202376[[#This Row],[VALOR ADICIÓN 4]]</f>
        <v>25515000</v>
      </c>
      <c r="BR27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2" s="26"/>
      <c r="BT272" s="41" t="s">
        <v>2683</v>
      </c>
      <c r="BU272" s="41" t="s">
        <v>2256</v>
      </c>
      <c r="BV272" s="40" t="s">
        <v>808</v>
      </c>
      <c r="BW272" s="41" t="s">
        <v>99</v>
      </c>
    </row>
    <row r="273" spans="1:75" ht="27.75" customHeight="1" x14ac:dyDescent="0.2">
      <c r="A273" s="12">
        <v>2025</v>
      </c>
      <c r="B273" s="12" t="s">
        <v>456</v>
      </c>
      <c r="C273" s="13" t="str">
        <f ca="1">IF(Tabla202376[[#This Row],[FECHA DE TERMINACIÓN FINAL]]-TODAY()&gt;=15,"VIGENTE",IF(Tabla202376[[#This Row],[FECHA DE TERMINACIÓN FINAL]]-TODAY()&lt;0,"FINALIZADO",IF(Tabla202376[[#This Row],[FECHA DE TERMINACIÓN FINAL]]-TODAY()&lt;=15,"PROXIMO A VENCER")))</f>
        <v>FINALIZADO</v>
      </c>
      <c r="D273" s="12">
        <v>127847</v>
      </c>
      <c r="E273" s="22">
        <v>45672</v>
      </c>
      <c r="F273" s="40" t="s">
        <v>1395</v>
      </c>
      <c r="G273" s="12" t="s">
        <v>2684</v>
      </c>
      <c r="H273" s="13" t="s">
        <v>2685</v>
      </c>
      <c r="I273" s="71" t="s">
        <v>1397</v>
      </c>
      <c r="J273" s="57">
        <v>80101600</v>
      </c>
      <c r="K273" s="57" t="s">
        <v>1398</v>
      </c>
      <c r="L273" s="57" t="s">
        <v>2686</v>
      </c>
      <c r="M273" s="49">
        <v>1021</v>
      </c>
      <c r="N273" s="50">
        <v>45684</v>
      </c>
      <c r="O273" s="49">
        <v>1299</v>
      </c>
      <c r="P273" s="50">
        <v>45720</v>
      </c>
      <c r="Q273" s="51" t="s">
        <v>175</v>
      </c>
      <c r="R273" s="83" t="s">
        <v>81</v>
      </c>
      <c r="S273" s="66" t="s">
        <v>82</v>
      </c>
      <c r="T273" s="13">
        <v>1</v>
      </c>
      <c r="U273" s="60" t="s">
        <v>1400</v>
      </c>
      <c r="V273" s="12" t="s">
        <v>83</v>
      </c>
      <c r="W273" s="68" t="s">
        <v>464</v>
      </c>
      <c r="X273" s="13" t="s">
        <v>939</v>
      </c>
      <c r="Y273" s="40">
        <v>80002849</v>
      </c>
      <c r="Z273" s="38" t="s">
        <v>174</v>
      </c>
      <c r="AA273" s="38">
        <v>7180598</v>
      </c>
      <c r="AB273" s="12" t="s">
        <v>87</v>
      </c>
      <c r="AC273" s="22">
        <v>45720</v>
      </c>
      <c r="AD273" s="29">
        <v>39000000</v>
      </c>
      <c r="AE273" s="22">
        <v>45727</v>
      </c>
      <c r="AF273" s="22">
        <v>45910</v>
      </c>
      <c r="AG273" s="12">
        <v>180</v>
      </c>
      <c r="AH273" s="12">
        <v>6</v>
      </c>
      <c r="AI273" s="29">
        <f>Tabla202376[[#This Row],[VALOR INICIAL DEL CONTRATO]] / Tabla202376[[#This Row],[PLAZO DE EJECUCIÓN MESES ]]</f>
        <v>6500000</v>
      </c>
      <c r="AJ273" s="12"/>
      <c r="AK273" s="12"/>
      <c r="AL273" s="12"/>
      <c r="AM273" s="12"/>
      <c r="AN273" s="12"/>
      <c r="AO273" s="31"/>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f>Tabla202376[[#This Row],[DÍAS PRORROGA 1]]+Tabla202376[[#This Row],[DÍAS PRORROGA  2]]+Tabla202376[[#This Row],[DÍAS PRORROGA 3]]++Tabla202376[[#This Row],[DÍAS PRORROGA 4]]</f>
        <v>0</v>
      </c>
      <c r="BN273" s="25">
        <f>IF(Tabla202376[[#This Row],[NUMERO TOTAL DE ADICIONES]]="NO",0,Tabla202376[[#This Row],[VALOR ADICIÓN 1]]+Tabla202376[[#This Row],[VALOR ADICIÓN 2]]+Tabla202376[[#This Row],[VALOR ADICIÓN 3]]+Tabla202376[[#This Row],[VALOR ADICIÓN 4]])</f>
        <v>0</v>
      </c>
      <c r="BO273" s="12"/>
      <c r="BP273" s="22">
        <v>45910</v>
      </c>
      <c r="BQ273" s="20">
        <f>Tabla202376[[#This Row],[VALOR INICIAL DEL CONTRATO]]+Tabla202376[[#This Row],[VALOR ADICIÓN 1]]+Tabla202376[[#This Row],[VALOR ADICIÓN 2]]+Tabla202376[[#This Row],[VALOR ADICIÓN 3]]++Tabla202376[[#This Row],[VALOR ADICIÓN 4]]</f>
        <v>39000000</v>
      </c>
      <c r="BR27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3" s="26"/>
      <c r="BT273" s="12"/>
      <c r="BU273" s="41" t="s">
        <v>1402</v>
      </c>
      <c r="BV273" s="41" t="s">
        <v>1403</v>
      </c>
      <c r="BW273" s="41" t="s">
        <v>99</v>
      </c>
    </row>
    <row r="274" spans="1:75" ht="27.75" customHeight="1" x14ac:dyDescent="0.2">
      <c r="A274" s="12">
        <v>2025</v>
      </c>
      <c r="B274" s="12" t="s">
        <v>456</v>
      </c>
      <c r="C274" s="13" t="str">
        <f ca="1">IF(Tabla202376[[#This Row],[FECHA DE TERMINACIÓN FINAL]]-TODAY()&gt;=15,"VIGENTE",IF(Tabla202376[[#This Row],[FECHA DE TERMINACIÓN FINAL]]-TODAY()&lt;0,"FINALIZADO",IF(Tabla202376[[#This Row],[FECHA DE TERMINACIÓN FINAL]]-TODAY()&lt;=15,"PROXIMO A VENCER")))</f>
        <v>FINALIZADO</v>
      </c>
      <c r="D274" s="12">
        <v>131458</v>
      </c>
      <c r="E274" s="22">
        <v>45714</v>
      </c>
      <c r="F274" s="40" t="s">
        <v>2687</v>
      </c>
      <c r="G274" s="12" t="s">
        <v>2688</v>
      </c>
      <c r="H274" s="13" t="s">
        <v>180</v>
      </c>
      <c r="I274" s="71" t="s">
        <v>2689</v>
      </c>
      <c r="J274" s="57">
        <v>80101600</v>
      </c>
      <c r="K274" s="57" t="s">
        <v>2690</v>
      </c>
      <c r="L274" s="57" t="s">
        <v>2691</v>
      </c>
      <c r="M274" s="12">
        <v>1260</v>
      </c>
      <c r="N274" s="22">
        <v>45719</v>
      </c>
      <c r="O274" s="12">
        <v>1305</v>
      </c>
      <c r="P274" s="50">
        <v>45720</v>
      </c>
      <c r="Q274" s="51" t="s">
        <v>178</v>
      </c>
      <c r="R274" s="13" t="s">
        <v>81</v>
      </c>
      <c r="S274" s="41" t="s">
        <v>98</v>
      </c>
      <c r="T274" s="13">
        <v>1</v>
      </c>
      <c r="U274" s="60" t="s">
        <v>2692</v>
      </c>
      <c r="V274" s="12" t="s">
        <v>83</v>
      </c>
      <c r="W274" s="68" t="s">
        <v>83</v>
      </c>
      <c r="X274" s="41" t="s">
        <v>1873</v>
      </c>
      <c r="Y274" s="40">
        <v>1022998108</v>
      </c>
      <c r="Z274" s="38" t="s">
        <v>158</v>
      </c>
      <c r="AA274" s="38">
        <v>52372021</v>
      </c>
      <c r="AB274" s="12" t="s">
        <v>87</v>
      </c>
      <c r="AC274" s="22">
        <v>45720</v>
      </c>
      <c r="AD274" s="29">
        <v>27480000</v>
      </c>
      <c r="AE274" s="22">
        <v>45727</v>
      </c>
      <c r="AF274" s="22">
        <v>45910</v>
      </c>
      <c r="AG274" s="12">
        <v>180</v>
      </c>
      <c r="AH274" s="12">
        <v>6</v>
      </c>
      <c r="AI274" s="29">
        <f>Tabla202376[[#This Row],[VALOR INICIAL DEL CONTRATO]] / Tabla202376[[#This Row],[PLAZO DE EJECUCIÓN MESES ]]</f>
        <v>4580000</v>
      </c>
      <c r="AJ274" s="12"/>
      <c r="AK274" s="12"/>
      <c r="AL274" s="12">
        <v>1</v>
      </c>
      <c r="AM274" s="12">
        <v>1</v>
      </c>
      <c r="AN274" s="12"/>
      <c r="AO274" s="31">
        <v>13740000</v>
      </c>
      <c r="AP274" s="12">
        <v>90</v>
      </c>
      <c r="AQ274" s="12">
        <v>1477</v>
      </c>
      <c r="AR274" s="22">
        <v>45868</v>
      </c>
      <c r="AS274" s="12">
        <v>1590</v>
      </c>
      <c r="AT274" s="22">
        <v>45882</v>
      </c>
      <c r="AU274" s="12"/>
      <c r="AV274" s="12"/>
      <c r="AW274" s="12"/>
      <c r="AX274" s="12"/>
      <c r="AY274" s="12"/>
      <c r="AZ274" s="12"/>
      <c r="BA274" s="12"/>
      <c r="BB274" s="12"/>
      <c r="BC274" s="12"/>
      <c r="BD274" s="12"/>
      <c r="BE274" s="12"/>
      <c r="BF274" s="12"/>
      <c r="BG274" s="12"/>
      <c r="BH274" s="12"/>
      <c r="BI274" s="12"/>
      <c r="BJ274" s="12"/>
      <c r="BK274" s="12"/>
      <c r="BL274" s="12"/>
      <c r="BM274" s="12">
        <f>Tabla202376[[#This Row],[DÍAS PRORROGA 1]]+Tabla202376[[#This Row],[DÍAS PRORROGA  2]]+Tabla202376[[#This Row],[DÍAS PRORROGA 3]]++Tabla202376[[#This Row],[DÍAS PRORROGA 4]]</f>
        <v>90</v>
      </c>
      <c r="BN274" s="25">
        <f>IF(Tabla202376[[#This Row],[NUMERO TOTAL DE ADICIONES]]="NO",0,Tabla202376[[#This Row],[VALOR ADICIÓN 1]]+Tabla202376[[#This Row],[VALOR ADICIÓN 2]]+Tabla202376[[#This Row],[VALOR ADICIÓN 3]]+Tabla202376[[#This Row],[VALOR ADICIÓN 4]])</f>
        <v>13740000</v>
      </c>
      <c r="BO274" s="12"/>
      <c r="BP274" s="22">
        <v>46001</v>
      </c>
      <c r="BQ274" s="20">
        <f>Tabla202376[[#This Row],[VALOR INICIAL DEL CONTRATO]]+Tabla202376[[#This Row],[VALOR ADICIÓN 1]]+Tabla202376[[#This Row],[VALOR ADICIÓN 2]]+Tabla202376[[#This Row],[VALOR ADICIÓN 3]]++Tabla202376[[#This Row],[VALOR ADICIÓN 4]]</f>
        <v>41220000</v>
      </c>
      <c r="BR27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4" s="26"/>
      <c r="BT274" s="41" t="s">
        <v>2693</v>
      </c>
      <c r="BU274" s="41" t="s">
        <v>2694</v>
      </c>
      <c r="BV274" s="41" t="s">
        <v>2695</v>
      </c>
      <c r="BW274" s="13" t="s">
        <v>181</v>
      </c>
    </row>
    <row r="275" spans="1:75" ht="27.75" customHeight="1" x14ac:dyDescent="0.2">
      <c r="A275" s="12">
        <v>2025</v>
      </c>
      <c r="B275" s="12" t="s">
        <v>456</v>
      </c>
      <c r="C275" s="13" t="str">
        <f ca="1">IF(Tabla202376[[#This Row],[FECHA DE TERMINACIÓN FINAL]]-TODAY()&gt;=15,"VIGENTE",IF(Tabla202376[[#This Row],[FECHA DE TERMINACIÓN FINAL]]-TODAY()&lt;0,"FINALIZADO",IF(Tabla202376[[#This Row],[FECHA DE TERMINACIÓN FINAL]]-TODAY()&lt;=15,"PROXIMO A VENCER")))</f>
        <v>FINALIZADO</v>
      </c>
      <c r="D275" s="12">
        <v>124819</v>
      </c>
      <c r="E275" s="22">
        <v>45645</v>
      </c>
      <c r="F275" s="40" t="s">
        <v>493</v>
      </c>
      <c r="G275" s="40" t="s">
        <v>2696</v>
      </c>
      <c r="H275" s="13" t="s">
        <v>335</v>
      </c>
      <c r="I275" s="71" t="s">
        <v>495</v>
      </c>
      <c r="J275" s="57">
        <v>80101600</v>
      </c>
      <c r="K275" s="57" t="s">
        <v>496</v>
      </c>
      <c r="L275" s="57" t="s">
        <v>2697</v>
      </c>
      <c r="M275" s="49">
        <v>1039</v>
      </c>
      <c r="N275" s="50">
        <v>45684</v>
      </c>
      <c r="O275" s="49">
        <v>1295</v>
      </c>
      <c r="P275" s="50">
        <v>45720</v>
      </c>
      <c r="Q275" s="51" t="s">
        <v>80</v>
      </c>
      <c r="R275" s="83" t="s">
        <v>81</v>
      </c>
      <c r="S275" s="66" t="s">
        <v>82</v>
      </c>
      <c r="T275" s="13">
        <v>1</v>
      </c>
      <c r="U275" s="60" t="s">
        <v>498</v>
      </c>
      <c r="V275" s="12"/>
      <c r="W275" s="68" t="s">
        <v>83</v>
      </c>
      <c r="X275" s="12" t="s">
        <v>90</v>
      </c>
      <c r="Y275" s="40">
        <v>1019048541</v>
      </c>
      <c r="Z275" s="41" t="s">
        <v>85</v>
      </c>
      <c r="AA275" s="40">
        <v>1033758656</v>
      </c>
      <c r="AB275" s="12" t="s">
        <v>87</v>
      </c>
      <c r="AC275" s="22">
        <v>45720</v>
      </c>
      <c r="AD275" s="29">
        <v>42120000</v>
      </c>
      <c r="AE275" s="22">
        <v>45727</v>
      </c>
      <c r="AF275" s="22">
        <v>45910</v>
      </c>
      <c r="AG275" s="12">
        <v>180</v>
      </c>
      <c r="AH275" s="12">
        <v>6</v>
      </c>
      <c r="AI275" s="29">
        <f>Tabla202376[[#This Row],[VALOR INICIAL DEL CONTRATO]] / Tabla202376[[#This Row],[PLAZO DE EJECUCIÓN MESES ]]</f>
        <v>7020000</v>
      </c>
      <c r="AJ275" s="12"/>
      <c r="AK275" s="12"/>
      <c r="AL275" s="12"/>
      <c r="AM275" s="12"/>
      <c r="AN275" s="12"/>
      <c r="AO275" s="31"/>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f>Tabla202376[[#This Row],[DÍAS PRORROGA 1]]+Tabla202376[[#This Row],[DÍAS PRORROGA  2]]+Tabla202376[[#This Row],[DÍAS PRORROGA 3]]++Tabla202376[[#This Row],[DÍAS PRORROGA 4]]</f>
        <v>0</v>
      </c>
      <c r="BN275" s="25">
        <f>IF(Tabla202376[[#This Row],[NUMERO TOTAL DE ADICIONES]]="NO",0,Tabla202376[[#This Row],[VALOR ADICIÓN 1]]+Tabla202376[[#This Row],[VALOR ADICIÓN 2]]+Tabla202376[[#This Row],[VALOR ADICIÓN 3]]+Tabla202376[[#This Row],[VALOR ADICIÓN 4]])</f>
        <v>0</v>
      </c>
      <c r="BO275" s="12"/>
      <c r="BP275" s="22">
        <v>45910</v>
      </c>
      <c r="BQ275" s="20">
        <f>Tabla202376[[#This Row],[VALOR INICIAL DEL CONTRATO]]+Tabla202376[[#This Row],[VALOR ADICIÓN 1]]+Tabla202376[[#This Row],[VALOR ADICIÓN 2]]+Tabla202376[[#This Row],[VALOR ADICIÓN 3]]++Tabla202376[[#This Row],[VALOR ADICIÓN 4]]</f>
        <v>42120000</v>
      </c>
      <c r="BR27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5" s="26"/>
      <c r="BT275" s="12"/>
      <c r="BU275" s="41" t="s">
        <v>893</v>
      </c>
      <c r="BV275" s="41" t="s">
        <v>501</v>
      </c>
      <c r="BW275" s="41" t="s">
        <v>88</v>
      </c>
    </row>
    <row r="276" spans="1:75" ht="27.75" customHeight="1" x14ac:dyDescent="0.25">
      <c r="A276" s="12">
        <v>2025</v>
      </c>
      <c r="B276" s="12" t="s">
        <v>456</v>
      </c>
      <c r="C276" s="13" t="str">
        <f ca="1">IF(Tabla202376[[#This Row],[FECHA DE TERMINACIÓN FINAL]]-TODAY()&gt;=15,"VIGENTE",IF(Tabla202376[[#This Row],[FECHA DE TERMINACIÓN FINAL]]-TODAY()&lt;0,"FINALIZADO",IF(Tabla202376[[#This Row],[FECHA DE TERMINACIÓN FINAL]]-TODAY()&lt;=15,"PROXIMO A VENCER")))</f>
        <v>FINALIZADO</v>
      </c>
      <c r="D276" s="12">
        <v>131263</v>
      </c>
      <c r="E276" s="22">
        <v>45709</v>
      </c>
      <c r="F276" s="40" t="s">
        <v>2698</v>
      </c>
      <c r="G276" s="12" t="s">
        <v>2699</v>
      </c>
      <c r="H276" s="13" t="s">
        <v>2700</v>
      </c>
      <c r="I276" s="64" t="s">
        <v>2701</v>
      </c>
      <c r="J276" s="57">
        <v>80101600</v>
      </c>
      <c r="K276" s="57" t="s">
        <v>2702</v>
      </c>
      <c r="L276" s="57" t="s">
        <v>2703</v>
      </c>
      <c r="M276" s="12">
        <v>1255</v>
      </c>
      <c r="N276" s="22">
        <v>45719</v>
      </c>
      <c r="O276" s="12">
        <v>1306</v>
      </c>
      <c r="P276" s="50">
        <v>45720</v>
      </c>
      <c r="Q276" s="51" t="s">
        <v>227</v>
      </c>
      <c r="R276" s="83" t="s">
        <v>81</v>
      </c>
      <c r="S276" s="66" t="s">
        <v>82</v>
      </c>
      <c r="T276" s="13">
        <v>1</v>
      </c>
      <c r="U276" s="60" t="s">
        <v>2704</v>
      </c>
      <c r="V276" s="12" t="s">
        <v>83</v>
      </c>
      <c r="W276" s="12" t="s">
        <v>83</v>
      </c>
      <c r="X276" s="41" t="s">
        <v>1148</v>
      </c>
      <c r="Y276" s="41" t="s">
        <v>2705</v>
      </c>
      <c r="Z276" s="13" t="s">
        <v>229</v>
      </c>
      <c r="AA276" s="12">
        <v>1026262117</v>
      </c>
      <c r="AB276" s="12" t="s">
        <v>87</v>
      </c>
      <c r="AC276" s="22">
        <v>45720</v>
      </c>
      <c r="AD276" s="29">
        <v>39000000</v>
      </c>
      <c r="AE276" s="22">
        <v>45727</v>
      </c>
      <c r="AF276" s="22">
        <v>45910</v>
      </c>
      <c r="AG276" s="12">
        <v>180</v>
      </c>
      <c r="AH276" s="12">
        <v>6</v>
      </c>
      <c r="AI276" s="29">
        <f>Tabla202376[[#This Row],[VALOR INICIAL DEL CONTRATO]] / Tabla202376[[#This Row],[PLAZO DE EJECUCIÓN MESES ]]</f>
        <v>6500000</v>
      </c>
      <c r="AJ276" s="12"/>
      <c r="AK276" s="12"/>
      <c r="AL276" s="12">
        <v>1</v>
      </c>
      <c r="AM276" s="12">
        <v>1</v>
      </c>
      <c r="AN276" s="12"/>
      <c r="AO276" s="31">
        <v>19500000</v>
      </c>
      <c r="AP276" s="12">
        <v>90</v>
      </c>
      <c r="AQ276" s="12">
        <v>1478</v>
      </c>
      <c r="AR276" s="22">
        <v>45868</v>
      </c>
      <c r="AS276" s="12">
        <v>1592</v>
      </c>
      <c r="AT276" s="22">
        <v>45882</v>
      </c>
      <c r="AU276" s="12"/>
      <c r="AV276" s="12"/>
      <c r="AW276" s="12"/>
      <c r="AX276" s="12"/>
      <c r="AY276" s="12"/>
      <c r="AZ276" s="12"/>
      <c r="BA276" s="12"/>
      <c r="BB276" s="12"/>
      <c r="BC276" s="12"/>
      <c r="BD276" s="12"/>
      <c r="BE276" s="12"/>
      <c r="BF276" s="12"/>
      <c r="BG276" s="12"/>
      <c r="BH276" s="12"/>
      <c r="BI276" s="12"/>
      <c r="BJ276" s="12"/>
      <c r="BK276" s="12"/>
      <c r="BL276" s="12"/>
      <c r="BM276" s="12">
        <f>Tabla202376[[#This Row],[DÍAS PRORROGA 1]]+Tabla202376[[#This Row],[DÍAS PRORROGA  2]]+Tabla202376[[#This Row],[DÍAS PRORROGA 3]]++Tabla202376[[#This Row],[DÍAS PRORROGA 4]]</f>
        <v>90</v>
      </c>
      <c r="BN276" s="25">
        <f>IF(Tabla202376[[#This Row],[NUMERO TOTAL DE ADICIONES]]="NO",0,Tabla202376[[#This Row],[VALOR ADICIÓN 1]]+Tabla202376[[#This Row],[VALOR ADICIÓN 2]]+Tabla202376[[#This Row],[VALOR ADICIÓN 3]]+Tabla202376[[#This Row],[VALOR ADICIÓN 4]])</f>
        <v>19500000</v>
      </c>
      <c r="BO276" s="12"/>
      <c r="BP276" s="22">
        <v>46001</v>
      </c>
      <c r="BQ276" s="20">
        <f>Tabla202376[[#This Row],[VALOR INICIAL DEL CONTRATO]]+Tabla202376[[#This Row],[VALOR ADICIÓN 1]]+Tabla202376[[#This Row],[VALOR ADICIÓN 2]]+Tabla202376[[#This Row],[VALOR ADICIÓN 3]]++Tabla202376[[#This Row],[VALOR ADICIÓN 4]]</f>
        <v>58500000</v>
      </c>
      <c r="BR27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6" s="26"/>
      <c r="BT276" s="41" t="s">
        <v>2706</v>
      </c>
      <c r="BU276" s="41" t="s">
        <v>2707</v>
      </c>
      <c r="BV276" s="41" t="s">
        <v>2708</v>
      </c>
      <c r="BW276" s="41" t="s">
        <v>88</v>
      </c>
    </row>
    <row r="277" spans="1:75" ht="27.75" customHeight="1" x14ac:dyDescent="0.25">
      <c r="A277" s="12">
        <v>2025</v>
      </c>
      <c r="B277" s="12" t="s">
        <v>456</v>
      </c>
      <c r="C277" s="13" t="str">
        <f ca="1">IF(Tabla202376[[#This Row],[FECHA DE TERMINACIÓN FINAL]]-TODAY()&gt;=15,"VIGENTE",IF(Tabla202376[[#This Row],[FECHA DE TERMINACIÓN FINAL]]-TODAY()&lt;0,"FINALIZADO",IF(Tabla202376[[#This Row],[FECHA DE TERMINACIÓN FINAL]]-TODAY()&lt;=15,"PROXIMO A VENCER")))</f>
        <v>FINALIZADO</v>
      </c>
      <c r="D277" s="13">
        <v>127739</v>
      </c>
      <c r="E277" s="27">
        <v>45671</v>
      </c>
      <c r="F277" s="40" t="s">
        <v>2709</v>
      </c>
      <c r="G277" s="12" t="s">
        <v>2710</v>
      </c>
      <c r="H277" s="13" t="s">
        <v>2711</v>
      </c>
      <c r="I277" s="64" t="s">
        <v>2712</v>
      </c>
      <c r="J277" s="57">
        <v>80101600</v>
      </c>
      <c r="K277" s="57" t="s">
        <v>2713</v>
      </c>
      <c r="L277" s="57" t="s">
        <v>2714</v>
      </c>
      <c r="M277" s="12">
        <v>1224</v>
      </c>
      <c r="N277" s="22">
        <v>45712</v>
      </c>
      <c r="O277" s="12">
        <v>1297</v>
      </c>
      <c r="P277" s="50">
        <v>45720</v>
      </c>
      <c r="Q277" s="51" t="s">
        <v>80</v>
      </c>
      <c r="R277" s="83" t="s">
        <v>81</v>
      </c>
      <c r="S277" s="66" t="s">
        <v>82</v>
      </c>
      <c r="T277" s="13">
        <v>1</v>
      </c>
      <c r="U277" s="60" t="s">
        <v>2715</v>
      </c>
      <c r="V277" s="12" t="s">
        <v>83</v>
      </c>
      <c r="W277" s="12" t="s">
        <v>83</v>
      </c>
      <c r="X277" s="12" t="s">
        <v>403</v>
      </c>
      <c r="Y277" s="40">
        <v>1012418057</v>
      </c>
      <c r="Z277" s="38" t="s">
        <v>126</v>
      </c>
      <c r="AA277" s="38">
        <v>79486884</v>
      </c>
      <c r="AB277" s="12" t="s">
        <v>87</v>
      </c>
      <c r="AC277" s="22">
        <v>45720</v>
      </c>
      <c r="AD277" s="29">
        <v>19800000</v>
      </c>
      <c r="AE277" s="22">
        <v>45727</v>
      </c>
      <c r="AF277" s="22">
        <v>45910</v>
      </c>
      <c r="AG277" s="12">
        <v>180</v>
      </c>
      <c r="AH277" s="12">
        <v>6</v>
      </c>
      <c r="AI277" s="29">
        <f>Tabla202376[[#This Row],[VALOR INICIAL DEL CONTRATO]] / Tabla202376[[#This Row],[PLAZO DE EJECUCIÓN MESES ]]</f>
        <v>3300000</v>
      </c>
      <c r="AJ277" s="12"/>
      <c r="AK277" s="12"/>
      <c r="AL277" s="12">
        <v>1</v>
      </c>
      <c r="AM277" s="12">
        <v>1</v>
      </c>
      <c r="AN277" s="12"/>
      <c r="AO277" s="31">
        <v>9900000</v>
      </c>
      <c r="AP277" s="12">
        <v>90</v>
      </c>
      <c r="AQ277" s="12">
        <v>1520</v>
      </c>
      <c r="AR277" s="22">
        <v>45868</v>
      </c>
      <c r="AS277" s="68">
        <v>1659</v>
      </c>
      <c r="AT277" s="94">
        <v>45903</v>
      </c>
      <c r="AU277" s="12"/>
      <c r="AV277" s="12"/>
      <c r="AW277" s="12"/>
      <c r="AX277" s="12"/>
      <c r="AY277" s="12"/>
      <c r="AZ277" s="12"/>
      <c r="BA277" s="12"/>
      <c r="BB277" s="12"/>
      <c r="BC277" s="12"/>
      <c r="BD277" s="12"/>
      <c r="BE277" s="12"/>
      <c r="BF277" s="12"/>
      <c r="BG277" s="12"/>
      <c r="BH277" s="12"/>
      <c r="BI277" s="12"/>
      <c r="BJ277" s="12"/>
      <c r="BK277" s="12"/>
      <c r="BL277" s="12"/>
      <c r="BM277" s="12">
        <f>Tabla202376[[#This Row],[DÍAS PRORROGA 1]]+Tabla202376[[#This Row],[DÍAS PRORROGA  2]]+Tabla202376[[#This Row],[DÍAS PRORROGA 3]]++Tabla202376[[#This Row],[DÍAS PRORROGA 4]]</f>
        <v>90</v>
      </c>
      <c r="BN277" s="25">
        <f>IF(Tabla202376[[#This Row],[NUMERO TOTAL DE ADICIONES]]="NO",0,Tabla202376[[#This Row],[VALOR ADICIÓN 1]]+Tabla202376[[#This Row],[VALOR ADICIÓN 2]]+Tabla202376[[#This Row],[VALOR ADICIÓN 3]]+Tabla202376[[#This Row],[VALOR ADICIÓN 4]])</f>
        <v>9900000</v>
      </c>
      <c r="BO277" s="12"/>
      <c r="BP277" s="22">
        <v>46001</v>
      </c>
      <c r="BQ277" s="20">
        <f>Tabla202376[[#This Row],[VALOR INICIAL DEL CONTRATO]]+Tabla202376[[#This Row],[VALOR ADICIÓN 1]]+Tabla202376[[#This Row],[VALOR ADICIÓN 2]]+Tabla202376[[#This Row],[VALOR ADICIÓN 3]]++Tabla202376[[#This Row],[VALOR ADICIÓN 4]]</f>
        <v>29700000</v>
      </c>
      <c r="BR27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7" s="26"/>
      <c r="BT277" s="41" t="s">
        <v>2716</v>
      </c>
      <c r="BU277" s="41" t="s">
        <v>2717</v>
      </c>
      <c r="BV277" s="41" t="s">
        <v>2718</v>
      </c>
      <c r="BW277" s="41" t="s">
        <v>122</v>
      </c>
    </row>
    <row r="278" spans="1:75" ht="27.75" customHeight="1" x14ac:dyDescent="0.2">
      <c r="A278" s="12">
        <v>2025</v>
      </c>
      <c r="B278" s="12" t="s">
        <v>456</v>
      </c>
      <c r="C278" s="13" t="str">
        <f ca="1">IF(Tabla202376[[#This Row],[FECHA DE TERMINACIÓN FINAL]]-TODAY()&gt;=15,"VIGENTE",IF(Tabla202376[[#This Row],[FECHA DE TERMINACIÓN FINAL]]-TODAY()&lt;0,"FINALIZADO",IF(Tabla202376[[#This Row],[FECHA DE TERMINACIÓN FINAL]]-TODAY()&lt;=15,"PROXIMO A VENCER")))</f>
        <v>FINALIZADO</v>
      </c>
      <c r="D278" s="12">
        <v>130938</v>
      </c>
      <c r="E278" s="22">
        <v>45705</v>
      </c>
      <c r="F278" s="40" t="s">
        <v>2719</v>
      </c>
      <c r="G278" s="12" t="s">
        <v>2720</v>
      </c>
      <c r="H278" s="13" t="s">
        <v>2721</v>
      </c>
      <c r="I278" s="71" t="s">
        <v>2722</v>
      </c>
      <c r="J278" s="57">
        <v>80101600</v>
      </c>
      <c r="K278" s="57" t="s">
        <v>2723</v>
      </c>
      <c r="L278" s="57" t="s">
        <v>2724</v>
      </c>
      <c r="M278" s="12">
        <v>1209</v>
      </c>
      <c r="N278" s="22">
        <v>45709</v>
      </c>
      <c r="O278" s="12">
        <v>1328</v>
      </c>
      <c r="P278" s="22">
        <v>45729</v>
      </c>
      <c r="Q278" s="51" t="s">
        <v>231</v>
      </c>
      <c r="R278" s="83" t="s">
        <v>81</v>
      </c>
      <c r="S278" s="66" t="s">
        <v>82</v>
      </c>
      <c r="T278" s="13">
        <v>1</v>
      </c>
      <c r="U278" s="41" t="s">
        <v>2725</v>
      </c>
      <c r="V278" s="12" t="s">
        <v>83</v>
      </c>
      <c r="W278" s="12" t="s">
        <v>464</v>
      </c>
      <c r="X278" s="41" t="s">
        <v>1943</v>
      </c>
      <c r="Y278" s="40">
        <v>1032476232</v>
      </c>
      <c r="Z278" s="41" t="s">
        <v>233</v>
      </c>
      <c r="AA278" s="40">
        <v>1018427956</v>
      </c>
      <c r="AB278" s="12" t="s">
        <v>87</v>
      </c>
      <c r="AC278" s="22">
        <v>45720</v>
      </c>
      <c r="AD278" s="29">
        <v>36000000</v>
      </c>
      <c r="AE278" s="22">
        <v>45730</v>
      </c>
      <c r="AF278" s="22">
        <v>45913</v>
      </c>
      <c r="AG278" s="12">
        <v>180</v>
      </c>
      <c r="AH278" s="12">
        <v>6</v>
      </c>
      <c r="AI278" s="29">
        <f>Tabla202376[[#This Row],[VALOR INICIAL DEL CONTRATO]] / Tabla202376[[#This Row],[PLAZO DE EJECUCIÓN MESES ]]</f>
        <v>6000000</v>
      </c>
      <c r="AJ278" s="12"/>
      <c r="AK278" s="12"/>
      <c r="AL278" s="12"/>
      <c r="AM278" s="12"/>
      <c r="AN278" s="12"/>
      <c r="AO278" s="31"/>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f>Tabla202376[[#This Row],[DÍAS PRORROGA 1]]+Tabla202376[[#This Row],[DÍAS PRORROGA  2]]+Tabla202376[[#This Row],[DÍAS PRORROGA 3]]++Tabla202376[[#This Row],[DÍAS PRORROGA 4]]</f>
        <v>0</v>
      </c>
      <c r="BN278" s="25">
        <f>IF(Tabla202376[[#This Row],[NUMERO TOTAL DE ADICIONES]]="NO",0,Tabla202376[[#This Row],[VALOR ADICIÓN 1]]+Tabla202376[[#This Row],[VALOR ADICIÓN 2]]+Tabla202376[[#This Row],[VALOR ADICIÓN 3]]+Tabla202376[[#This Row],[VALOR ADICIÓN 4]])</f>
        <v>0</v>
      </c>
      <c r="BO278" s="12"/>
      <c r="BP278" s="22">
        <v>45913</v>
      </c>
      <c r="BQ278" s="20">
        <f>Tabla202376[[#This Row],[VALOR INICIAL DEL CONTRATO]]+Tabla202376[[#This Row],[VALOR ADICIÓN 1]]+Tabla202376[[#This Row],[VALOR ADICIÓN 2]]+Tabla202376[[#This Row],[VALOR ADICIÓN 3]]++Tabla202376[[#This Row],[VALOR ADICIÓN 4]]</f>
        <v>36000000</v>
      </c>
      <c r="BR27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8" s="26"/>
      <c r="BT278" s="12"/>
      <c r="BU278" s="41" t="s">
        <v>2726</v>
      </c>
      <c r="BV278" s="41" t="s">
        <v>2727</v>
      </c>
      <c r="BW278" s="41" t="s">
        <v>88</v>
      </c>
    </row>
    <row r="279" spans="1:75" ht="27.75" customHeight="1" x14ac:dyDescent="0.25">
      <c r="A279" s="12">
        <v>2025</v>
      </c>
      <c r="B279" s="12" t="s">
        <v>456</v>
      </c>
      <c r="C279" s="13" t="str">
        <f ca="1">IF(Tabla202376[[#This Row],[FECHA DE TERMINACIÓN FINAL]]-TODAY()&gt;=15,"VIGENTE",IF(Tabla202376[[#This Row],[FECHA DE TERMINACIÓN FINAL]]-TODAY()&lt;0,"FINALIZADO",IF(Tabla202376[[#This Row],[FECHA DE TERMINACIÓN FINAL]]-TODAY()&lt;=15,"PROXIMO A VENCER")))</f>
        <v>FINALIZADO</v>
      </c>
      <c r="D279" s="13">
        <v>126424</v>
      </c>
      <c r="E279" s="27">
        <v>45656</v>
      </c>
      <c r="F279" s="40" t="s">
        <v>770</v>
      </c>
      <c r="G279" s="12" t="s">
        <v>2728</v>
      </c>
      <c r="H279" s="41" t="s">
        <v>443</v>
      </c>
      <c r="I279" s="64" t="s">
        <v>773</v>
      </c>
      <c r="J279" s="57">
        <v>80101600</v>
      </c>
      <c r="K279" s="57" t="s">
        <v>774</v>
      </c>
      <c r="L279" s="57" t="s">
        <v>2729</v>
      </c>
      <c r="M279" s="49">
        <v>1036</v>
      </c>
      <c r="N279" s="50">
        <v>45684</v>
      </c>
      <c r="O279" s="49">
        <v>1296</v>
      </c>
      <c r="P279" s="50">
        <v>45720</v>
      </c>
      <c r="Q279" s="51" t="s">
        <v>80</v>
      </c>
      <c r="R279" s="83" t="s">
        <v>81</v>
      </c>
      <c r="S279" s="66" t="s">
        <v>82</v>
      </c>
      <c r="T279" s="13">
        <v>1</v>
      </c>
      <c r="U279" s="60" t="s">
        <v>776</v>
      </c>
      <c r="V279" s="12" t="s">
        <v>83</v>
      </c>
      <c r="W279" s="12" t="s">
        <v>83</v>
      </c>
      <c r="X279" s="12" t="s">
        <v>764</v>
      </c>
      <c r="Y279" s="12">
        <v>52698554</v>
      </c>
      <c r="Z279" s="13" t="s">
        <v>135</v>
      </c>
      <c r="AA279" s="25">
        <v>1013636939</v>
      </c>
      <c r="AB279" s="12" t="s">
        <v>87</v>
      </c>
      <c r="AC279" s="22">
        <v>45720</v>
      </c>
      <c r="AD279" s="29">
        <v>50400000</v>
      </c>
      <c r="AE279" s="22">
        <v>45727</v>
      </c>
      <c r="AF279" s="22">
        <v>45971</v>
      </c>
      <c r="AG279" s="12">
        <v>240</v>
      </c>
      <c r="AH279" s="12">
        <v>8</v>
      </c>
      <c r="AI279" s="29">
        <f>Tabla202376[[#This Row],[VALOR INICIAL DEL CONTRATO]] / Tabla202376[[#This Row],[PLAZO DE EJECUCIÓN MESES ]]</f>
        <v>6300000</v>
      </c>
      <c r="AJ279" s="12"/>
      <c r="AK279" s="12"/>
      <c r="AL279" s="12"/>
      <c r="AM279" s="12"/>
      <c r="AN279" s="12"/>
      <c r="AO279" s="31"/>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f>Tabla202376[[#This Row],[DÍAS PRORROGA 1]]+Tabla202376[[#This Row],[DÍAS PRORROGA  2]]+Tabla202376[[#This Row],[DÍAS PRORROGA 3]]++Tabla202376[[#This Row],[DÍAS PRORROGA 4]]</f>
        <v>0</v>
      </c>
      <c r="BN279" s="25">
        <f>IF(Tabla202376[[#This Row],[NUMERO TOTAL DE ADICIONES]]="NO",0,Tabla202376[[#This Row],[VALOR ADICIÓN 1]]+Tabla202376[[#This Row],[VALOR ADICIÓN 2]]+Tabla202376[[#This Row],[VALOR ADICIÓN 3]]+Tabla202376[[#This Row],[VALOR ADICIÓN 4]])</f>
        <v>0</v>
      </c>
      <c r="BO279" s="12"/>
      <c r="BP279" s="22">
        <v>45971</v>
      </c>
      <c r="BQ279" s="20">
        <f>Tabla202376[[#This Row],[VALOR INICIAL DEL CONTRATO]]+Tabla202376[[#This Row],[VALOR ADICIÓN 1]]+Tabla202376[[#This Row],[VALOR ADICIÓN 2]]+Tabla202376[[#This Row],[VALOR ADICIÓN 3]]++Tabla202376[[#This Row],[VALOR ADICIÓN 4]]</f>
        <v>50400000</v>
      </c>
      <c r="BR27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79" s="26"/>
      <c r="BT279" s="12"/>
      <c r="BU279" s="41" t="s">
        <v>777</v>
      </c>
      <c r="BV279" s="41" t="s">
        <v>778</v>
      </c>
      <c r="BW279" s="41" t="s">
        <v>88</v>
      </c>
    </row>
    <row r="280" spans="1:75" ht="27.75" customHeight="1" x14ac:dyDescent="0.2">
      <c r="A280" s="12">
        <v>2025</v>
      </c>
      <c r="B280" s="12" t="s">
        <v>456</v>
      </c>
      <c r="C280" s="13" t="str">
        <f ca="1">IF(Tabla202376[[#This Row],[FECHA DE TERMINACIÓN FINAL]]-TODAY()&gt;=15,"VIGENTE",IF(Tabla202376[[#This Row],[FECHA DE TERMINACIÓN FINAL]]-TODAY()&lt;0,"FINALIZADO",IF(Tabla202376[[#This Row],[FECHA DE TERMINACIÓN FINAL]]-TODAY()&lt;=15,"PROXIMO A VENCER")))</f>
        <v>FINALIZADO</v>
      </c>
      <c r="D280" s="12">
        <v>126314</v>
      </c>
      <c r="E280" s="22">
        <v>45656</v>
      </c>
      <c r="F280" s="40" t="s">
        <v>2730</v>
      </c>
      <c r="G280" s="12" t="s">
        <v>2731</v>
      </c>
      <c r="H280" s="13" t="s">
        <v>2732</v>
      </c>
      <c r="I280" s="71" t="s">
        <v>2733</v>
      </c>
      <c r="J280" s="51">
        <v>80101600</v>
      </c>
      <c r="K280" s="51" t="s">
        <v>2734</v>
      </c>
      <c r="L280" s="51" t="s">
        <v>2735</v>
      </c>
      <c r="M280" s="12">
        <v>1228</v>
      </c>
      <c r="N280" s="22">
        <v>45712</v>
      </c>
      <c r="O280" s="12">
        <v>1321</v>
      </c>
      <c r="P280" s="22">
        <v>45729</v>
      </c>
      <c r="Q280" s="51" t="s">
        <v>262</v>
      </c>
      <c r="R280" s="13" t="s">
        <v>81</v>
      </c>
      <c r="S280" s="41" t="s">
        <v>98</v>
      </c>
      <c r="T280" s="13">
        <v>1</v>
      </c>
      <c r="U280" s="60" t="s">
        <v>2736</v>
      </c>
      <c r="V280" s="12" t="s">
        <v>83</v>
      </c>
      <c r="W280" s="12" t="s">
        <v>83</v>
      </c>
      <c r="X280" s="119" t="s">
        <v>2737</v>
      </c>
      <c r="Y280" s="84" t="s">
        <v>2738</v>
      </c>
      <c r="Z280" s="51" t="s">
        <v>1616</v>
      </c>
      <c r="AA280" s="52">
        <v>1023031689</v>
      </c>
      <c r="AB280" s="12" t="s">
        <v>87</v>
      </c>
      <c r="AC280" s="22">
        <v>45720</v>
      </c>
      <c r="AD280" s="29">
        <v>20160000</v>
      </c>
      <c r="AE280" s="22">
        <v>45730</v>
      </c>
      <c r="AF280" s="22">
        <v>45913</v>
      </c>
      <c r="AG280" s="12">
        <v>180</v>
      </c>
      <c r="AH280" s="12">
        <v>6</v>
      </c>
      <c r="AI280" s="29">
        <f>Tabla202376[[#This Row],[VALOR INICIAL DEL CONTRATO]] / Tabla202376[[#This Row],[PLAZO DE EJECUCIÓN MESES ]]</f>
        <v>3360000</v>
      </c>
      <c r="AJ280" s="12"/>
      <c r="AK280" s="12"/>
      <c r="AL280" s="12">
        <v>1</v>
      </c>
      <c r="AM280" s="12">
        <v>1</v>
      </c>
      <c r="AN280" s="12"/>
      <c r="AO280" s="31">
        <v>10080000</v>
      </c>
      <c r="AP280" s="12">
        <v>90</v>
      </c>
      <c r="AQ280" s="12">
        <v>1570</v>
      </c>
      <c r="AR280" s="22">
        <v>45889</v>
      </c>
      <c r="AS280" s="68">
        <v>1697</v>
      </c>
      <c r="AT280" s="94">
        <v>45916</v>
      </c>
      <c r="AU280" s="12"/>
      <c r="AV280" s="12"/>
      <c r="AW280" s="12"/>
      <c r="AX280" s="12"/>
      <c r="AY280" s="12"/>
      <c r="AZ280" s="12"/>
      <c r="BA280" s="12"/>
      <c r="BB280" s="12"/>
      <c r="BC280" s="12"/>
      <c r="BD280" s="12"/>
      <c r="BE280" s="12"/>
      <c r="BF280" s="12"/>
      <c r="BG280" s="12"/>
      <c r="BH280" s="12"/>
      <c r="BI280" s="12"/>
      <c r="BJ280" s="12"/>
      <c r="BK280" s="12"/>
      <c r="BL280" s="12"/>
      <c r="BM280" s="12">
        <f>Tabla202376[[#This Row],[DÍAS PRORROGA 1]]+Tabla202376[[#This Row],[DÍAS PRORROGA  2]]+Tabla202376[[#This Row],[DÍAS PRORROGA 3]]++Tabla202376[[#This Row],[DÍAS PRORROGA 4]]</f>
        <v>90</v>
      </c>
      <c r="BN280" s="25">
        <f>IF(Tabla202376[[#This Row],[NUMERO TOTAL DE ADICIONES]]="NO",0,Tabla202376[[#This Row],[VALOR ADICIÓN 1]]+Tabla202376[[#This Row],[VALOR ADICIÓN 2]]+Tabla202376[[#This Row],[VALOR ADICIÓN 3]]+Tabla202376[[#This Row],[VALOR ADICIÓN 4]])</f>
        <v>10080000</v>
      </c>
      <c r="BO280" s="12"/>
      <c r="BP280" s="22">
        <v>46004</v>
      </c>
      <c r="BQ280" s="20">
        <f>Tabla202376[[#This Row],[VALOR INICIAL DEL CONTRATO]]+Tabla202376[[#This Row],[VALOR ADICIÓN 1]]+Tabla202376[[#This Row],[VALOR ADICIÓN 2]]+Tabla202376[[#This Row],[VALOR ADICIÓN 3]]++Tabla202376[[#This Row],[VALOR ADICIÓN 4]]</f>
        <v>30240000</v>
      </c>
      <c r="BR28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0" s="26"/>
      <c r="BT280" s="13" t="s">
        <v>2739</v>
      </c>
      <c r="BU280" s="41" t="s">
        <v>2740</v>
      </c>
      <c r="BV280" s="41" t="s">
        <v>2741</v>
      </c>
      <c r="BW280" s="13" t="s">
        <v>122</v>
      </c>
    </row>
    <row r="281" spans="1:75" ht="27.75" customHeight="1" x14ac:dyDescent="0.2">
      <c r="A281" s="12">
        <v>2025</v>
      </c>
      <c r="B281" s="12" t="s">
        <v>456</v>
      </c>
      <c r="C281" s="13" t="str">
        <f ca="1">IF(Tabla202376[[#This Row],[FECHA DE TERMINACIÓN FINAL]]-TODAY()&gt;=15,"VIGENTE",IF(Tabla202376[[#This Row],[FECHA DE TERMINACIÓN FINAL]]-TODAY()&lt;0,"FINALIZADO",IF(Tabla202376[[#This Row],[FECHA DE TERMINACIÓN FINAL]]-TODAY()&lt;=15,"PROXIMO A VENCER")))</f>
        <v>FINALIZADO</v>
      </c>
      <c r="D281" s="12">
        <v>131440</v>
      </c>
      <c r="E281" s="22">
        <v>45714</v>
      </c>
      <c r="F281" s="40" t="s">
        <v>2742</v>
      </c>
      <c r="G281" s="12" t="s">
        <v>2743</v>
      </c>
      <c r="H281" s="13" t="s">
        <v>430</v>
      </c>
      <c r="I281" s="71" t="s">
        <v>2744</v>
      </c>
      <c r="J281" s="57">
        <v>80101600</v>
      </c>
      <c r="K281" s="57" t="s">
        <v>2745</v>
      </c>
      <c r="L281" s="57" t="s">
        <v>2746</v>
      </c>
      <c r="M281" s="12">
        <v>1259</v>
      </c>
      <c r="N281" s="22">
        <v>45719</v>
      </c>
      <c r="O281" s="12">
        <v>1307</v>
      </c>
      <c r="P281" s="50">
        <v>45720</v>
      </c>
      <c r="Q281" s="51" t="s">
        <v>201</v>
      </c>
      <c r="R281" s="13" t="s">
        <v>81</v>
      </c>
      <c r="S281" s="41" t="s">
        <v>98</v>
      </c>
      <c r="T281" s="13">
        <v>1</v>
      </c>
      <c r="U281" s="41" t="s">
        <v>2747</v>
      </c>
      <c r="V281" s="12" t="s">
        <v>83</v>
      </c>
      <c r="W281" s="12" t="s">
        <v>83</v>
      </c>
      <c r="X281" s="40" t="s">
        <v>204</v>
      </c>
      <c r="Y281" s="12">
        <v>1014264739</v>
      </c>
      <c r="Z281" s="14" t="s">
        <v>309</v>
      </c>
      <c r="AA281" s="14">
        <v>80126283</v>
      </c>
      <c r="AB281" s="12" t="s">
        <v>87</v>
      </c>
      <c r="AC281" s="22">
        <v>45720</v>
      </c>
      <c r="AD281" s="29">
        <v>21000000</v>
      </c>
      <c r="AE281" s="22">
        <v>45727</v>
      </c>
      <c r="AF281" s="22">
        <v>45910</v>
      </c>
      <c r="AG281" s="12">
        <v>180</v>
      </c>
      <c r="AH281" s="12">
        <v>6</v>
      </c>
      <c r="AI281" s="29">
        <f>Tabla202376[[#This Row],[VALOR INICIAL DEL CONTRATO]] / Tabla202376[[#This Row],[PLAZO DE EJECUCIÓN MESES ]]</f>
        <v>3500000</v>
      </c>
      <c r="AJ281" s="12"/>
      <c r="AK281" s="12"/>
      <c r="AL281" s="12">
        <v>1</v>
      </c>
      <c r="AM281" s="12">
        <v>1</v>
      </c>
      <c r="AN281" s="12"/>
      <c r="AO281" s="31">
        <v>10500000</v>
      </c>
      <c r="AP281" s="12">
        <v>90</v>
      </c>
      <c r="AQ281" s="12">
        <v>1479</v>
      </c>
      <c r="AR281" s="22">
        <v>45868</v>
      </c>
      <c r="AS281" s="12">
        <v>1561</v>
      </c>
      <c r="AT281" s="22">
        <v>45881</v>
      </c>
      <c r="AU281" s="12"/>
      <c r="AV281" s="12"/>
      <c r="AW281" s="12"/>
      <c r="AX281" s="12"/>
      <c r="AY281" s="12"/>
      <c r="AZ281" s="12"/>
      <c r="BA281" s="12"/>
      <c r="BB281" s="12"/>
      <c r="BC281" s="12"/>
      <c r="BD281" s="12"/>
      <c r="BE281" s="12"/>
      <c r="BF281" s="12"/>
      <c r="BG281" s="12"/>
      <c r="BH281" s="12"/>
      <c r="BI281" s="12"/>
      <c r="BJ281" s="12"/>
      <c r="BK281" s="12"/>
      <c r="BL281" s="12"/>
      <c r="BM281" s="12">
        <f>Tabla202376[[#This Row],[DÍAS PRORROGA 1]]+Tabla202376[[#This Row],[DÍAS PRORROGA  2]]+Tabla202376[[#This Row],[DÍAS PRORROGA 3]]++Tabla202376[[#This Row],[DÍAS PRORROGA 4]]</f>
        <v>90</v>
      </c>
      <c r="BN281" s="25">
        <f>IF(Tabla202376[[#This Row],[NUMERO TOTAL DE ADICIONES]]="NO",0,Tabla202376[[#This Row],[VALOR ADICIÓN 1]]+Tabla202376[[#This Row],[VALOR ADICIÓN 2]]+Tabla202376[[#This Row],[VALOR ADICIÓN 3]]+Tabla202376[[#This Row],[VALOR ADICIÓN 4]])</f>
        <v>10500000</v>
      </c>
      <c r="BO281" s="12"/>
      <c r="BP281" s="22">
        <v>46001</v>
      </c>
      <c r="BQ281" s="20">
        <f>Tabla202376[[#This Row],[VALOR INICIAL DEL CONTRATO]]+Tabla202376[[#This Row],[VALOR ADICIÓN 1]]+Tabla202376[[#This Row],[VALOR ADICIÓN 2]]+Tabla202376[[#This Row],[VALOR ADICIÓN 3]]++Tabla202376[[#This Row],[VALOR ADICIÓN 4]]</f>
        <v>31500000</v>
      </c>
      <c r="BR28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1" s="26"/>
      <c r="BT281" s="41" t="s">
        <v>2748</v>
      </c>
      <c r="BU281" s="41" t="s">
        <v>2749</v>
      </c>
      <c r="BV281" s="41" t="s">
        <v>2750</v>
      </c>
      <c r="BW281" s="13" t="s">
        <v>122</v>
      </c>
    </row>
    <row r="282" spans="1:75" ht="27.75" customHeight="1" x14ac:dyDescent="0.2">
      <c r="A282" s="12">
        <v>2025</v>
      </c>
      <c r="B282" s="12" t="s">
        <v>456</v>
      </c>
      <c r="C282" s="13" t="str">
        <f ca="1">IF(Tabla202376[[#This Row],[FECHA DE TERMINACIÓN FINAL]]-TODAY()&gt;=15,"VIGENTE",IF(Tabla202376[[#This Row],[FECHA DE TERMINACIÓN FINAL]]-TODAY()&lt;0,"FINALIZADO",IF(Tabla202376[[#This Row],[FECHA DE TERMINACIÓN FINAL]]-TODAY()&lt;=15,"PROXIMO A VENCER")))</f>
        <v>FINALIZADO</v>
      </c>
      <c r="D282" s="12">
        <v>130519</v>
      </c>
      <c r="E282" s="22">
        <v>45698</v>
      </c>
      <c r="F282" s="40" t="s">
        <v>2751</v>
      </c>
      <c r="G282" s="12" t="s">
        <v>2752</v>
      </c>
      <c r="H282" s="33" t="s">
        <v>2753</v>
      </c>
      <c r="I282" s="71" t="s">
        <v>2754</v>
      </c>
      <c r="J282" s="51">
        <v>80101600</v>
      </c>
      <c r="K282" s="51" t="s">
        <v>2755</v>
      </c>
      <c r="L282" s="51" t="s">
        <v>2756</v>
      </c>
      <c r="M282" s="12">
        <v>1216</v>
      </c>
      <c r="N282" s="22">
        <v>45709</v>
      </c>
      <c r="O282" s="12">
        <v>1324</v>
      </c>
      <c r="P282" s="22">
        <v>45729</v>
      </c>
      <c r="Q282" s="51" t="s">
        <v>80</v>
      </c>
      <c r="R282" s="83" t="s">
        <v>81</v>
      </c>
      <c r="S282" s="66" t="s">
        <v>82</v>
      </c>
      <c r="T282" s="13">
        <v>1</v>
      </c>
      <c r="U282" s="60" t="s">
        <v>2757</v>
      </c>
      <c r="V282" s="12" t="s">
        <v>83</v>
      </c>
      <c r="W282" s="12" t="s">
        <v>464</v>
      </c>
      <c r="X282" s="40" t="s">
        <v>141</v>
      </c>
      <c r="Y282" s="12">
        <v>11413532</v>
      </c>
      <c r="Z282" s="70" t="s">
        <v>142</v>
      </c>
      <c r="AA282" s="70">
        <v>51962752</v>
      </c>
      <c r="AB282" s="12" t="s">
        <v>87</v>
      </c>
      <c r="AC282" s="22">
        <v>45720</v>
      </c>
      <c r="AD282" s="29">
        <v>36000000</v>
      </c>
      <c r="AE282" s="22">
        <v>45730</v>
      </c>
      <c r="AF282" s="22">
        <v>45913</v>
      </c>
      <c r="AG282" s="12">
        <v>180</v>
      </c>
      <c r="AH282" s="12">
        <v>6</v>
      </c>
      <c r="AI282" s="29">
        <f>Tabla202376[[#This Row],[VALOR INICIAL DEL CONTRATO]] / Tabla202376[[#This Row],[PLAZO DE EJECUCIÓN MESES ]]</f>
        <v>6000000</v>
      </c>
      <c r="AJ282" s="12"/>
      <c r="AK282" s="12"/>
      <c r="AL282" s="12"/>
      <c r="AM282" s="12"/>
      <c r="AN282" s="12"/>
      <c r="AO282" s="31"/>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f>Tabla202376[[#This Row],[DÍAS PRORROGA 1]]+Tabla202376[[#This Row],[DÍAS PRORROGA  2]]+Tabla202376[[#This Row],[DÍAS PRORROGA 3]]++Tabla202376[[#This Row],[DÍAS PRORROGA 4]]</f>
        <v>0</v>
      </c>
      <c r="BN282" s="25">
        <f>IF(Tabla202376[[#This Row],[NUMERO TOTAL DE ADICIONES]]="NO",0,Tabla202376[[#This Row],[VALOR ADICIÓN 1]]+Tabla202376[[#This Row],[VALOR ADICIÓN 2]]+Tabla202376[[#This Row],[VALOR ADICIÓN 3]]+Tabla202376[[#This Row],[VALOR ADICIÓN 4]])</f>
        <v>0</v>
      </c>
      <c r="BO282" s="12"/>
      <c r="BP282" s="22">
        <v>45913</v>
      </c>
      <c r="BQ282" s="20">
        <f>Tabla202376[[#This Row],[VALOR INICIAL DEL CONTRATO]]+Tabla202376[[#This Row],[VALOR ADICIÓN 1]]+Tabla202376[[#This Row],[VALOR ADICIÓN 2]]+Tabla202376[[#This Row],[VALOR ADICIÓN 3]]++Tabla202376[[#This Row],[VALOR ADICIÓN 4]]</f>
        <v>36000000</v>
      </c>
      <c r="BR28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2" s="26"/>
      <c r="BT282" s="12"/>
      <c r="BU282" s="41" t="s">
        <v>2758</v>
      </c>
      <c r="BV282" s="41" t="s">
        <v>2759</v>
      </c>
      <c r="BW282" s="13" t="s">
        <v>88</v>
      </c>
    </row>
    <row r="283" spans="1:75" ht="27.75" customHeight="1" x14ac:dyDescent="0.2">
      <c r="A283" s="12">
        <v>2025</v>
      </c>
      <c r="B283" s="12" t="s">
        <v>456</v>
      </c>
      <c r="C283" s="13" t="str">
        <f ca="1">IF(Tabla202376[[#This Row],[FECHA DE TERMINACIÓN FINAL]]-TODAY()&gt;=15,"VIGENTE",IF(Tabla202376[[#This Row],[FECHA DE TERMINACIÓN FINAL]]-TODAY()&lt;0,"FINALIZADO",IF(Tabla202376[[#This Row],[FECHA DE TERMINACIÓN FINAL]]-TODAY()&lt;=15,"PROXIMO A VENCER")))</f>
        <v>FINALIZADO</v>
      </c>
      <c r="D283" s="12">
        <v>127548</v>
      </c>
      <c r="E283" s="22">
        <v>45670</v>
      </c>
      <c r="F283" s="40" t="s">
        <v>2760</v>
      </c>
      <c r="G283" s="12" t="s">
        <v>2761</v>
      </c>
      <c r="H283" s="13" t="s">
        <v>286</v>
      </c>
      <c r="I283" s="71" t="s">
        <v>2762</v>
      </c>
      <c r="J283" s="57">
        <v>80101600</v>
      </c>
      <c r="K283" s="57" t="s">
        <v>2763</v>
      </c>
      <c r="L283" s="57" t="s">
        <v>2764</v>
      </c>
      <c r="M283" s="12">
        <v>1104</v>
      </c>
      <c r="N283" s="22">
        <v>45694</v>
      </c>
      <c r="O283" s="12">
        <v>1334</v>
      </c>
      <c r="P283" s="22">
        <v>45730</v>
      </c>
      <c r="Q283" s="51" t="s">
        <v>119</v>
      </c>
      <c r="R283" s="13" t="s">
        <v>81</v>
      </c>
      <c r="S283" s="41" t="s">
        <v>98</v>
      </c>
      <c r="T283" s="13">
        <v>1</v>
      </c>
      <c r="U283" s="60" t="s">
        <v>2765</v>
      </c>
      <c r="V283" s="12" t="s">
        <v>83</v>
      </c>
      <c r="W283" s="12" t="s">
        <v>83</v>
      </c>
      <c r="X283" s="40" t="s">
        <v>403</v>
      </c>
      <c r="Y283" s="12">
        <v>1032656486</v>
      </c>
      <c r="Z283" s="38" t="s">
        <v>1629</v>
      </c>
      <c r="AA283" s="38">
        <v>1015426783</v>
      </c>
      <c r="AB283" s="12" t="s">
        <v>87</v>
      </c>
      <c r="AC283" s="22">
        <v>45720</v>
      </c>
      <c r="AD283" s="29">
        <v>15750000</v>
      </c>
      <c r="AE283" s="22">
        <v>45730</v>
      </c>
      <c r="AF283" s="22">
        <v>45913</v>
      </c>
      <c r="AG283" s="12">
        <v>180</v>
      </c>
      <c r="AH283" s="12">
        <v>6</v>
      </c>
      <c r="AI283" s="29">
        <f>Tabla202376[[#This Row],[VALOR INICIAL DEL CONTRATO]] / Tabla202376[[#This Row],[PLAZO DE EJECUCIÓN MESES ]]</f>
        <v>2625000</v>
      </c>
      <c r="AJ283" s="12"/>
      <c r="AK283" s="12"/>
      <c r="AL283" s="12">
        <v>1</v>
      </c>
      <c r="AM283" s="12">
        <v>1</v>
      </c>
      <c r="AN283" s="12"/>
      <c r="AO283" s="31">
        <v>7875000</v>
      </c>
      <c r="AP283" s="12">
        <v>90</v>
      </c>
      <c r="AQ283" s="12">
        <v>1483</v>
      </c>
      <c r="AR283" s="22">
        <v>45868</v>
      </c>
      <c r="AS283" s="12">
        <v>1618</v>
      </c>
      <c r="AT283" s="22">
        <v>45890</v>
      </c>
      <c r="AU283" s="12"/>
      <c r="AV283" s="12"/>
      <c r="AW283" s="12"/>
      <c r="AX283" s="12"/>
      <c r="AY283" s="12"/>
      <c r="AZ283" s="12"/>
      <c r="BA283" s="12"/>
      <c r="BB283" s="12"/>
      <c r="BC283" s="12"/>
      <c r="BD283" s="12"/>
      <c r="BE283" s="12"/>
      <c r="BF283" s="12"/>
      <c r="BG283" s="12"/>
      <c r="BH283" s="12"/>
      <c r="BI283" s="12"/>
      <c r="BJ283" s="12"/>
      <c r="BK283" s="12"/>
      <c r="BL283" s="12"/>
      <c r="BM283" s="12">
        <f>Tabla202376[[#This Row],[DÍAS PRORROGA 1]]+Tabla202376[[#This Row],[DÍAS PRORROGA  2]]+Tabla202376[[#This Row],[DÍAS PRORROGA 3]]++Tabla202376[[#This Row],[DÍAS PRORROGA 4]]</f>
        <v>90</v>
      </c>
      <c r="BN283" s="25">
        <f>IF(Tabla202376[[#This Row],[NUMERO TOTAL DE ADICIONES]]="NO",0,Tabla202376[[#This Row],[VALOR ADICIÓN 1]]+Tabla202376[[#This Row],[VALOR ADICIÓN 2]]+Tabla202376[[#This Row],[VALOR ADICIÓN 3]]+Tabla202376[[#This Row],[VALOR ADICIÓN 4]])</f>
        <v>7875000</v>
      </c>
      <c r="BO283" s="12"/>
      <c r="BP283" s="22">
        <v>46004</v>
      </c>
      <c r="BQ283" s="20">
        <f>Tabla202376[[#This Row],[VALOR INICIAL DEL CONTRATO]]+Tabla202376[[#This Row],[VALOR ADICIÓN 1]]+Tabla202376[[#This Row],[VALOR ADICIÓN 2]]+Tabla202376[[#This Row],[VALOR ADICIÓN 3]]++Tabla202376[[#This Row],[VALOR ADICIÓN 4]]</f>
        <v>23625000</v>
      </c>
      <c r="BR28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3" s="26"/>
      <c r="BT283" s="41" t="s">
        <v>2766</v>
      </c>
      <c r="BU283" s="41" t="s">
        <v>2767</v>
      </c>
      <c r="BV283" s="41" t="s">
        <v>2213</v>
      </c>
      <c r="BW283" s="13" t="s">
        <v>99</v>
      </c>
    </row>
    <row r="284" spans="1:75" ht="27.75" customHeight="1" x14ac:dyDescent="0.2">
      <c r="A284" s="12">
        <v>2025</v>
      </c>
      <c r="B284" s="12" t="s">
        <v>456</v>
      </c>
      <c r="C284" s="13" t="str">
        <f ca="1">IF(Tabla202376[[#This Row],[FECHA DE TERMINACIÓN FINAL]]-TODAY()&gt;=15,"VIGENTE",IF(Tabla202376[[#This Row],[FECHA DE TERMINACIÓN FINAL]]-TODAY()&lt;0,"FINALIZADO",IF(Tabla202376[[#This Row],[FECHA DE TERMINACIÓN FINAL]]-TODAY()&lt;=15,"PROXIMO A VENCER")))</f>
        <v>FINALIZADO</v>
      </c>
      <c r="D284" s="12">
        <v>125659</v>
      </c>
      <c r="E284" s="22">
        <v>45652</v>
      </c>
      <c r="F284" s="40" t="s">
        <v>2768</v>
      </c>
      <c r="G284" s="12" t="s">
        <v>2769</v>
      </c>
      <c r="H284" s="13" t="s">
        <v>2770</v>
      </c>
      <c r="I284" s="71" t="s">
        <v>2771</v>
      </c>
      <c r="J284" s="51">
        <v>80101600</v>
      </c>
      <c r="K284" s="51" t="s">
        <v>2772</v>
      </c>
      <c r="L284" s="51" t="s">
        <v>2773</v>
      </c>
      <c r="M284" s="12">
        <v>1221</v>
      </c>
      <c r="N284" s="22">
        <v>45712</v>
      </c>
      <c r="O284" s="12">
        <v>1323</v>
      </c>
      <c r="P284" s="22">
        <v>45729</v>
      </c>
      <c r="Q284" s="51" t="s">
        <v>80</v>
      </c>
      <c r="R284" s="13" t="s">
        <v>81</v>
      </c>
      <c r="S284" s="41" t="s">
        <v>98</v>
      </c>
      <c r="T284" s="13">
        <v>1</v>
      </c>
      <c r="U284" s="60" t="s">
        <v>2774</v>
      </c>
      <c r="V284" s="12" t="s">
        <v>83</v>
      </c>
      <c r="W284" s="12" t="s">
        <v>464</v>
      </c>
      <c r="X284" s="12" t="s">
        <v>439</v>
      </c>
      <c r="Y284" s="25">
        <v>1007725726</v>
      </c>
      <c r="Z284" s="70" t="s">
        <v>1008</v>
      </c>
      <c r="AA284" s="70">
        <v>1136886263</v>
      </c>
      <c r="AB284" s="12" t="s">
        <v>87</v>
      </c>
      <c r="AC284" s="22">
        <v>45720</v>
      </c>
      <c r="AD284" s="29">
        <v>14400000</v>
      </c>
      <c r="AE284" s="22">
        <v>45730</v>
      </c>
      <c r="AF284" s="22">
        <v>45913</v>
      </c>
      <c r="AG284" s="12">
        <v>180</v>
      </c>
      <c r="AH284" s="12">
        <v>6</v>
      </c>
      <c r="AI284" s="29">
        <f>Tabla202376[[#This Row],[VALOR INICIAL DEL CONTRATO]] / Tabla202376[[#This Row],[PLAZO DE EJECUCIÓN MESES ]]</f>
        <v>2400000</v>
      </c>
      <c r="AJ284" s="12"/>
      <c r="AK284" s="12"/>
      <c r="AL284" s="12"/>
      <c r="AM284" s="12"/>
      <c r="AN284" s="12"/>
      <c r="AO284" s="31"/>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f>Tabla202376[[#This Row],[DÍAS PRORROGA 1]]+Tabla202376[[#This Row],[DÍAS PRORROGA  2]]+Tabla202376[[#This Row],[DÍAS PRORROGA 3]]++Tabla202376[[#This Row],[DÍAS PRORROGA 4]]</f>
        <v>0</v>
      </c>
      <c r="BN284" s="25">
        <f>IF(Tabla202376[[#This Row],[NUMERO TOTAL DE ADICIONES]]="NO",0,Tabla202376[[#This Row],[VALOR ADICIÓN 1]]+Tabla202376[[#This Row],[VALOR ADICIÓN 2]]+Tabla202376[[#This Row],[VALOR ADICIÓN 3]]+Tabla202376[[#This Row],[VALOR ADICIÓN 4]])</f>
        <v>0</v>
      </c>
      <c r="BO284" s="12"/>
      <c r="BP284" s="22">
        <v>45913</v>
      </c>
      <c r="BQ284" s="20">
        <f>Tabla202376[[#This Row],[VALOR INICIAL DEL CONTRATO]]+Tabla202376[[#This Row],[VALOR ADICIÓN 1]]+Tabla202376[[#This Row],[VALOR ADICIÓN 2]]+Tabla202376[[#This Row],[VALOR ADICIÓN 3]]++Tabla202376[[#This Row],[VALOR ADICIÓN 4]]</f>
        <v>14400000</v>
      </c>
      <c r="BR28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4" s="26"/>
      <c r="BT284" s="12"/>
      <c r="BU284" s="41" t="s">
        <v>2775</v>
      </c>
      <c r="BV284" s="41" t="s">
        <v>2634</v>
      </c>
      <c r="BW284" s="13" t="s">
        <v>99</v>
      </c>
    </row>
    <row r="285" spans="1:75" ht="27.75" customHeight="1" x14ac:dyDescent="0.2">
      <c r="A285" s="12">
        <v>2025</v>
      </c>
      <c r="B285" s="12" t="s">
        <v>456</v>
      </c>
      <c r="C285" s="13" t="str">
        <f ca="1">IF(Tabla202376[[#This Row],[FECHA DE TERMINACIÓN FINAL]]-TODAY()&gt;=15,"VIGENTE",IF(Tabla202376[[#This Row],[FECHA DE TERMINACIÓN FINAL]]-TODAY()&lt;0,"FINALIZADO",IF(Tabla202376[[#This Row],[FECHA DE TERMINACIÓN FINAL]]-TODAY()&lt;=15,"PROXIMO A VENCER")))</f>
        <v>FINALIZADO</v>
      </c>
      <c r="D285" s="12">
        <v>126239</v>
      </c>
      <c r="E285" s="22">
        <v>45655</v>
      </c>
      <c r="F285" s="40" t="s">
        <v>2776</v>
      </c>
      <c r="G285" s="12" t="s">
        <v>2777</v>
      </c>
      <c r="H285" s="13" t="s">
        <v>410</v>
      </c>
      <c r="I285" s="71" t="s">
        <v>2778</v>
      </c>
      <c r="J285" s="57">
        <v>80101600</v>
      </c>
      <c r="K285" s="57" t="s">
        <v>2779</v>
      </c>
      <c r="L285" s="57" t="s">
        <v>2780</v>
      </c>
      <c r="M285" s="12">
        <v>1240</v>
      </c>
      <c r="N285" s="22">
        <v>45714</v>
      </c>
      <c r="O285" s="12">
        <v>1319</v>
      </c>
      <c r="P285" s="22">
        <v>45729</v>
      </c>
      <c r="Q285" s="51" t="s">
        <v>157</v>
      </c>
      <c r="R285" s="13" t="s">
        <v>81</v>
      </c>
      <c r="S285" s="41" t="s">
        <v>98</v>
      </c>
      <c r="T285" s="13">
        <v>1</v>
      </c>
      <c r="U285" s="60" t="s">
        <v>2781</v>
      </c>
      <c r="V285" s="12" t="s">
        <v>83</v>
      </c>
      <c r="W285" s="12" t="s">
        <v>83</v>
      </c>
      <c r="X285" s="12" t="s">
        <v>883</v>
      </c>
      <c r="Y285" s="25">
        <v>1001170014</v>
      </c>
      <c r="Z285" s="51" t="s">
        <v>884</v>
      </c>
      <c r="AA285" s="49">
        <v>1015473918</v>
      </c>
      <c r="AB285" s="12" t="s">
        <v>87</v>
      </c>
      <c r="AC285" s="22">
        <v>45720</v>
      </c>
      <c r="AD285" s="29">
        <v>15750000</v>
      </c>
      <c r="AE285" s="22">
        <v>45730</v>
      </c>
      <c r="AF285" s="22">
        <v>45913</v>
      </c>
      <c r="AG285" s="12">
        <v>180</v>
      </c>
      <c r="AH285" s="12">
        <v>6</v>
      </c>
      <c r="AI285" s="29">
        <f>Tabla202376[[#This Row],[VALOR INICIAL DEL CONTRATO]] / Tabla202376[[#This Row],[PLAZO DE EJECUCIÓN MESES ]]</f>
        <v>2625000</v>
      </c>
      <c r="AJ285" s="12"/>
      <c r="AK285" s="12"/>
      <c r="AL285" s="12">
        <v>1</v>
      </c>
      <c r="AM285" s="12">
        <v>1</v>
      </c>
      <c r="AN285" s="12"/>
      <c r="AO285" s="31">
        <v>7875000</v>
      </c>
      <c r="AP285" s="12">
        <v>90</v>
      </c>
      <c r="AQ285" s="12">
        <v>1481</v>
      </c>
      <c r="AR285" s="22">
        <v>45868</v>
      </c>
      <c r="AS285" s="12">
        <v>1629</v>
      </c>
      <c r="AT285" s="22">
        <v>45891</v>
      </c>
      <c r="AU285" s="12"/>
      <c r="AV285" s="12"/>
      <c r="AW285" s="12"/>
      <c r="AX285" s="12"/>
      <c r="AY285" s="12"/>
      <c r="AZ285" s="12"/>
      <c r="BA285" s="12"/>
      <c r="BB285" s="12"/>
      <c r="BC285" s="12"/>
      <c r="BD285" s="12"/>
      <c r="BE285" s="12"/>
      <c r="BF285" s="12"/>
      <c r="BG285" s="12"/>
      <c r="BH285" s="12"/>
      <c r="BI285" s="12"/>
      <c r="BJ285" s="12"/>
      <c r="BK285" s="12"/>
      <c r="BL285" s="12"/>
      <c r="BM285" s="12">
        <f>Tabla202376[[#This Row],[DÍAS PRORROGA 1]]+Tabla202376[[#This Row],[DÍAS PRORROGA  2]]+Tabla202376[[#This Row],[DÍAS PRORROGA 3]]++Tabla202376[[#This Row],[DÍAS PRORROGA 4]]</f>
        <v>90</v>
      </c>
      <c r="BN285" s="25">
        <f>IF(Tabla202376[[#This Row],[NUMERO TOTAL DE ADICIONES]]="NO",0,Tabla202376[[#This Row],[VALOR ADICIÓN 1]]+Tabla202376[[#This Row],[VALOR ADICIÓN 2]]+Tabla202376[[#This Row],[VALOR ADICIÓN 3]]+Tabla202376[[#This Row],[VALOR ADICIÓN 4]])</f>
        <v>7875000</v>
      </c>
      <c r="BO285" s="12"/>
      <c r="BP285" s="22">
        <v>46004</v>
      </c>
      <c r="BQ285" s="20">
        <f>Tabla202376[[#This Row],[VALOR INICIAL DEL CONTRATO]]+Tabla202376[[#This Row],[VALOR ADICIÓN 1]]+Tabla202376[[#This Row],[VALOR ADICIÓN 2]]+Tabla202376[[#This Row],[VALOR ADICIÓN 3]]++Tabla202376[[#This Row],[VALOR ADICIÓN 4]]</f>
        <v>23625000</v>
      </c>
      <c r="BR28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5" s="26"/>
      <c r="BT285" s="41" t="s">
        <v>2782</v>
      </c>
      <c r="BU285" s="41" t="s">
        <v>2783</v>
      </c>
      <c r="BV285" s="41" t="s">
        <v>241</v>
      </c>
      <c r="BW285" s="13" t="s">
        <v>99</v>
      </c>
    </row>
    <row r="286" spans="1:75" ht="27.75" customHeight="1" x14ac:dyDescent="0.25">
      <c r="A286" s="12">
        <v>2025</v>
      </c>
      <c r="B286" s="12" t="s">
        <v>456</v>
      </c>
      <c r="C286" s="13" t="str">
        <f ca="1">IF(Tabla202376[[#This Row],[FECHA DE TERMINACIÓN FINAL]]-TODAY()&gt;=15,"VIGENTE",IF(Tabla202376[[#This Row],[FECHA DE TERMINACIÓN FINAL]]-TODAY()&lt;0,"FINALIZADO",IF(Tabla202376[[#This Row],[FECHA DE TERMINACIÓN FINAL]]-TODAY()&lt;=15,"PROXIMO A VENCER")))</f>
        <v>FINALIZADO</v>
      </c>
      <c r="D286" s="12">
        <v>130765</v>
      </c>
      <c r="E286" s="22">
        <v>45702</v>
      </c>
      <c r="F286" s="40" t="s">
        <v>2784</v>
      </c>
      <c r="G286" s="12" t="s">
        <v>2785</v>
      </c>
      <c r="H286" s="13" t="s">
        <v>2786</v>
      </c>
      <c r="I286" s="64" t="s">
        <v>2787</v>
      </c>
      <c r="J286" s="57">
        <v>80101600</v>
      </c>
      <c r="K286" s="57" t="s">
        <v>2788</v>
      </c>
      <c r="L286" s="57" t="s">
        <v>2789</v>
      </c>
      <c r="M286" s="12">
        <v>1214</v>
      </c>
      <c r="N286" s="22">
        <v>45709</v>
      </c>
      <c r="O286" s="12">
        <v>1339</v>
      </c>
      <c r="P286" s="22">
        <v>45730</v>
      </c>
      <c r="Q286" s="51" t="s">
        <v>365</v>
      </c>
      <c r="R286" s="13" t="s">
        <v>81</v>
      </c>
      <c r="S286" s="41" t="s">
        <v>98</v>
      </c>
      <c r="T286" s="13">
        <v>1</v>
      </c>
      <c r="U286" s="60" t="s">
        <v>1574</v>
      </c>
      <c r="V286" s="12"/>
      <c r="W286" s="12" t="s">
        <v>83</v>
      </c>
      <c r="X286" s="12" t="s">
        <v>256</v>
      </c>
      <c r="Y286" s="84" t="s">
        <v>2790</v>
      </c>
      <c r="Z286" s="38" t="s">
        <v>366</v>
      </c>
      <c r="AA286" s="38">
        <v>52432694</v>
      </c>
      <c r="AB286" s="12" t="s">
        <v>87</v>
      </c>
      <c r="AC286" s="22">
        <v>45720</v>
      </c>
      <c r="AD286" s="29">
        <v>18600000</v>
      </c>
      <c r="AE286" s="22">
        <v>45750</v>
      </c>
      <c r="AF286" s="22">
        <v>45932</v>
      </c>
      <c r="AG286" s="12">
        <v>180</v>
      </c>
      <c r="AH286" s="12">
        <v>6</v>
      </c>
      <c r="AI286" s="29">
        <f>Tabla202376[[#This Row],[VALOR INICIAL DEL CONTRATO]] / Tabla202376[[#This Row],[PLAZO DE EJECUCIÓN MESES ]]</f>
        <v>3100000</v>
      </c>
      <c r="AJ286" s="12"/>
      <c r="AK286" s="12"/>
      <c r="AL286" s="12">
        <v>1</v>
      </c>
      <c r="AM286" s="12">
        <v>1</v>
      </c>
      <c r="AN286" s="12"/>
      <c r="AO286" s="31">
        <v>7750000</v>
      </c>
      <c r="AP286" s="12">
        <v>75</v>
      </c>
      <c r="AQ286" s="12">
        <v>1494</v>
      </c>
      <c r="AR286" s="22">
        <v>45868</v>
      </c>
      <c r="AS286" s="12">
        <v>1564</v>
      </c>
      <c r="AT286" s="22">
        <v>45881</v>
      </c>
      <c r="AU286" s="12"/>
      <c r="AV286" s="12"/>
      <c r="AW286" s="12"/>
      <c r="AX286" s="12"/>
      <c r="AY286" s="12"/>
      <c r="AZ286" s="12"/>
      <c r="BA286" s="12"/>
      <c r="BB286" s="12"/>
      <c r="BC286" s="12"/>
      <c r="BD286" s="12"/>
      <c r="BE286" s="12"/>
      <c r="BF286" s="12"/>
      <c r="BG286" s="12"/>
      <c r="BH286" s="12"/>
      <c r="BI286" s="12"/>
      <c r="BJ286" s="12"/>
      <c r="BK286" s="12"/>
      <c r="BL286" s="12"/>
      <c r="BM286" s="12">
        <f>Tabla202376[[#This Row],[DÍAS PRORROGA 1]]+Tabla202376[[#This Row],[DÍAS PRORROGA  2]]+Tabla202376[[#This Row],[DÍAS PRORROGA 3]]++Tabla202376[[#This Row],[DÍAS PRORROGA 4]]</f>
        <v>75</v>
      </c>
      <c r="BN286" s="25">
        <f>IF(Tabla202376[[#This Row],[NUMERO TOTAL DE ADICIONES]]="NO",0,Tabla202376[[#This Row],[VALOR ADICIÓN 1]]+Tabla202376[[#This Row],[VALOR ADICIÓN 2]]+Tabla202376[[#This Row],[VALOR ADICIÓN 3]]+Tabla202376[[#This Row],[VALOR ADICIÓN 4]])</f>
        <v>7750000</v>
      </c>
      <c r="BO286" s="12"/>
      <c r="BP286" s="22">
        <v>46008</v>
      </c>
      <c r="BQ286" s="20">
        <f>Tabla202376[[#This Row],[VALOR INICIAL DEL CONTRATO]]+Tabla202376[[#This Row],[VALOR ADICIÓN 1]]+Tabla202376[[#This Row],[VALOR ADICIÓN 2]]+Tabla202376[[#This Row],[VALOR ADICIÓN 3]]++Tabla202376[[#This Row],[VALOR ADICIÓN 4]]</f>
        <v>26350000</v>
      </c>
      <c r="BR28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6" s="26"/>
      <c r="BT286" s="41" t="s">
        <v>2791</v>
      </c>
      <c r="BU286" s="41" t="s">
        <v>2792</v>
      </c>
      <c r="BV286" s="13" t="s">
        <v>2395</v>
      </c>
      <c r="BW286" s="13" t="s">
        <v>148</v>
      </c>
    </row>
    <row r="287" spans="1:75" ht="27.75" customHeight="1" x14ac:dyDescent="0.2">
      <c r="A287" s="12">
        <v>2025</v>
      </c>
      <c r="B287" s="12" t="s">
        <v>456</v>
      </c>
      <c r="C287" s="13" t="str">
        <f ca="1">IF(Tabla202376[[#This Row],[FECHA DE TERMINACIÓN FINAL]]-TODAY()&gt;=15,"VIGENTE",IF(Tabla202376[[#This Row],[FECHA DE TERMINACIÓN FINAL]]-TODAY()&lt;0,"FINALIZADO",IF(Tabla202376[[#This Row],[FECHA DE TERMINACIÓN FINAL]]-TODAY()&lt;=15,"PROXIMO A VENCER")))</f>
        <v>FINALIZADO</v>
      </c>
      <c r="D287" s="12">
        <v>127539</v>
      </c>
      <c r="E287" s="22">
        <v>45670</v>
      </c>
      <c r="F287" s="40" t="s">
        <v>1367</v>
      </c>
      <c r="G287" s="12" t="s">
        <v>2793</v>
      </c>
      <c r="H287" s="13" t="s">
        <v>330</v>
      </c>
      <c r="I287" s="71" t="s">
        <v>1369</v>
      </c>
      <c r="J287" s="57">
        <v>80101600</v>
      </c>
      <c r="K287" s="57" t="s">
        <v>1370</v>
      </c>
      <c r="L287" s="57" t="s">
        <v>2794</v>
      </c>
      <c r="M287" s="12">
        <v>1101</v>
      </c>
      <c r="N287" s="22">
        <v>45694</v>
      </c>
      <c r="O287" s="12">
        <v>1298</v>
      </c>
      <c r="P287" s="22">
        <v>45720</v>
      </c>
      <c r="Q287" s="51" t="s">
        <v>104</v>
      </c>
      <c r="R287" s="83" t="s">
        <v>81</v>
      </c>
      <c r="S287" s="66" t="s">
        <v>82</v>
      </c>
      <c r="T287" s="13">
        <v>1</v>
      </c>
      <c r="U287" s="54" t="s">
        <v>1372</v>
      </c>
      <c r="V287" s="12" t="s">
        <v>83</v>
      </c>
      <c r="W287" s="12" t="s">
        <v>83</v>
      </c>
      <c r="X287" s="13" t="s">
        <v>106</v>
      </c>
      <c r="Y287" s="12" t="s">
        <v>331</v>
      </c>
      <c r="Z287" s="13" t="s">
        <v>107</v>
      </c>
      <c r="AA287" s="15">
        <v>1069754719</v>
      </c>
      <c r="AB287" s="12" t="s">
        <v>87</v>
      </c>
      <c r="AC287" s="22">
        <v>45720</v>
      </c>
      <c r="AD287" s="29">
        <v>30240000</v>
      </c>
      <c r="AE287" s="22">
        <v>45727</v>
      </c>
      <c r="AF287" s="22">
        <v>45910</v>
      </c>
      <c r="AG287" s="12">
        <v>180</v>
      </c>
      <c r="AH287" s="12">
        <v>6</v>
      </c>
      <c r="AI287" s="29">
        <f>Tabla202376[[#This Row],[VALOR INICIAL DEL CONTRATO]] / Tabla202376[[#This Row],[PLAZO DE EJECUCIÓN MESES ]]</f>
        <v>5040000</v>
      </c>
      <c r="AJ287" s="12"/>
      <c r="AK287" s="12"/>
      <c r="AL287" s="12">
        <v>1</v>
      </c>
      <c r="AM287" s="12">
        <v>1</v>
      </c>
      <c r="AN287" s="12"/>
      <c r="AO287" s="31">
        <v>15120000</v>
      </c>
      <c r="AP287" s="12">
        <v>90</v>
      </c>
      <c r="AQ287" s="12">
        <v>1521</v>
      </c>
      <c r="AR287" s="22">
        <v>45868</v>
      </c>
      <c r="AS287" s="68">
        <v>1664</v>
      </c>
      <c r="AT287" s="94">
        <v>45903</v>
      </c>
      <c r="AU287" s="12"/>
      <c r="AV287" s="12"/>
      <c r="AW287" s="12"/>
      <c r="AX287" s="12"/>
      <c r="AY287" s="12"/>
      <c r="AZ287" s="12"/>
      <c r="BA287" s="12"/>
      <c r="BB287" s="12"/>
      <c r="BC287" s="12"/>
      <c r="BD287" s="12"/>
      <c r="BE287" s="12"/>
      <c r="BF287" s="12"/>
      <c r="BG287" s="12"/>
      <c r="BH287" s="12"/>
      <c r="BI287" s="12"/>
      <c r="BJ287" s="12"/>
      <c r="BK287" s="12"/>
      <c r="BL287" s="12"/>
      <c r="BM287" s="12">
        <f>Tabla202376[[#This Row],[DÍAS PRORROGA 1]]+Tabla202376[[#This Row],[DÍAS PRORROGA  2]]+Tabla202376[[#This Row],[DÍAS PRORROGA 3]]++Tabla202376[[#This Row],[DÍAS PRORROGA 4]]</f>
        <v>90</v>
      </c>
      <c r="BN287" s="25">
        <f>IF(Tabla202376[[#This Row],[NUMERO TOTAL DE ADICIONES]]="NO",0,Tabla202376[[#This Row],[VALOR ADICIÓN 1]]+Tabla202376[[#This Row],[VALOR ADICIÓN 2]]+Tabla202376[[#This Row],[VALOR ADICIÓN 3]]+Tabla202376[[#This Row],[VALOR ADICIÓN 4]])</f>
        <v>15120000</v>
      </c>
      <c r="BO287" s="12"/>
      <c r="BP287" s="22">
        <v>46001</v>
      </c>
      <c r="BQ287" s="20">
        <f>Tabla202376[[#This Row],[VALOR INICIAL DEL CONTRATO]]+Tabla202376[[#This Row],[VALOR ADICIÓN 1]]+Tabla202376[[#This Row],[VALOR ADICIÓN 2]]+Tabla202376[[#This Row],[VALOR ADICIÓN 3]]++Tabla202376[[#This Row],[VALOR ADICIÓN 4]]</f>
        <v>45360000</v>
      </c>
      <c r="BR28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7" s="26"/>
      <c r="BT287" s="41" t="s">
        <v>2795</v>
      </c>
      <c r="BU287" s="41" t="s">
        <v>2796</v>
      </c>
      <c r="BV287" s="13" t="s">
        <v>2797</v>
      </c>
      <c r="BW287" s="13" t="s">
        <v>122</v>
      </c>
    </row>
    <row r="288" spans="1:75" ht="27.75" customHeight="1" x14ac:dyDescent="0.2">
      <c r="A288" s="12">
        <v>2025</v>
      </c>
      <c r="B288" s="12" t="s">
        <v>456</v>
      </c>
      <c r="C288" s="13" t="str">
        <f ca="1">IF(Tabla202376[[#This Row],[FECHA DE TERMINACIÓN FINAL]]-TODAY()&gt;=15,"VIGENTE",IF(Tabla202376[[#This Row],[FECHA DE TERMINACIÓN FINAL]]-TODAY()&lt;0,"FINALIZADO",IF(Tabla202376[[#This Row],[FECHA DE TERMINACIÓN FINAL]]-TODAY()&lt;=15,"PROXIMO A VENCER")))</f>
        <v>FINALIZADO</v>
      </c>
      <c r="D288" s="12">
        <v>127549</v>
      </c>
      <c r="E288" s="22">
        <v>45670</v>
      </c>
      <c r="F288" s="40" t="s">
        <v>2524</v>
      </c>
      <c r="G288" s="12" t="s">
        <v>2798</v>
      </c>
      <c r="H288" s="13" t="s">
        <v>2799</v>
      </c>
      <c r="I288" s="71" t="s">
        <v>2526</v>
      </c>
      <c r="J288" s="51">
        <v>85101600</v>
      </c>
      <c r="K288" s="51" t="s">
        <v>2527</v>
      </c>
      <c r="L288" s="51" t="s">
        <v>2800</v>
      </c>
      <c r="M288" s="12">
        <v>1181</v>
      </c>
      <c r="N288" s="22">
        <v>45709</v>
      </c>
      <c r="O288" s="12">
        <v>1304</v>
      </c>
      <c r="P288" s="22">
        <v>45720</v>
      </c>
      <c r="Q288" s="51" t="s">
        <v>115</v>
      </c>
      <c r="R288" s="83" t="s">
        <v>81</v>
      </c>
      <c r="S288" s="66" t="s">
        <v>82</v>
      </c>
      <c r="T288" s="13">
        <v>1</v>
      </c>
      <c r="U288" s="60" t="s">
        <v>2529</v>
      </c>
      <c r="V288" s="12" t="s">
        <v>83</v>
      </c>
      <c r="W288" s="12" t="s">
        <v>464</v>
      </c>
      <c r="X288" s="13" t="s">
        <v>939</v>
      </c>
      <c r="Y288" s="12">
        <v>1082969203</v>
      </c>
      <c r="Z288" s="41" t="s">
        <v>941</v>
      </c>
      <c r="AA288" s="40">
        <v>52351640</v>
      </c>
      <c r="AB288" s="12" t="s">
        <v>87</v>
      </c>
      <c r="AC288" s="22">
        <v>45720</v>
      </c>
      <c r="AD288" s="29">
        <v>40950000</v>
      </c>
      <c r="AE288" s="22">
        <v>45727</v>
      </c>
      <c r="AF288" s="22">
        <v>45910</v>
      </c>
      <c r="AG288" s="12">
        <v>180</v>
      </c>
      <c r="AH288" s="12">
        <v>6</v>
      </c>
      <c r="AI288" s="29">
        <f>Tabla202376[[#This Row],[VALOR INICIAL DEL CONTRATO]] / Tabla202376[[#This Row],[PLAZO DE EJECUCIÓN MESES ]]</f>
        <v>6825000</v>
      </c>
      <c r="AJ288" s="12"/>
      <c r="AK288" s="12"/>
      <c r="AL288" s="12">
        <v>1</v>
      </c>
      <c r="AM288" s="12">
        <v>1</v>
      </c>
      <c r="AN288" s="12"/>
      <c r="AO288" s="31">
        <v>20475000</v>
      </c>
      <c r="AP288" s="12">
        <v>90</v>
      </c>
      <c r="AQ288" s="12">
        <v>1519</v>
      </c>
      <c r="AR288" s="22">
        <v>45868</v>
      </c>
      <c r="AS288" s="12">
        <v>1630</v>
      </c>
      <c r="AT288" s="22">
        <v>45891</v>
      </c>
      <c r="AU288" s="12"/>
      <c r="AV288" s="12"/>
      <c r="AW288" s="12"/>
      <c r="AX288" s="12"/>
      <c r="AY288" s="12"/>
      <c r="AZ288" s="12"/>
      <c r="BA288" s="12"/>
      <c r="BB288" s="12"/>
      <c r="BC288" s="12"/>
      <c r="BD288" s="12"/>
      <c r="BE288" s="12"/>
      <c r="BF288" s="12"/>
      <c r="BG288" s="12"/>
      <c r="BH288" s="12"/>
      <c r="BI288" s="12"/>
      <c r="BJ288" s="12"/>
      <c r="BK288" s="12"/>
      <c r="BL288" s="12"/>
      <c r="BM288" s="12">
        <f>Tabla202376[[#This Row],[DÍAS PRORROGA 1]]+Tabla202376[[#This Row],[DÍAS PRORROGA  2]]+Tabla202376[[#This Row],[DÍAS PRORROGA 3]]++Tabla202376[[#This Row],[DÍAS PRORROGA 4]]</f>
        <v>90</v>
      </c>
      <c r="BN288" s="25">
        <f>IF(Tabla202376[[#This Row],[NUMERO TOTAL DE ADICIONES]]="NO",0,Tabla202376[[#This Row],[VALOR ADICIÓN 1]]+Tabla202376[[#This Row],[VALOR ADICIÓN 2]]+Tabla202376[[#This Row],[VALOR ADICIÓN 3]]+Tabla202376[[#This Row],[VALOR ADICIÓN 4]])</f>
        <v>20475000</v>
      </c>
      <c r="BO288" s="12"/>
      <c r="BP288" s="22">
        <v>46001</v>
      </c>
      <c r="BQ288" s="20">
        <f>Tabla202376[[#This Row],[VALOR INICIAL DEL CONTRATO]]+Tabla202376[[#This Row],[VALOR ADICIÓN 1]]+Tabla202376[[#This Row],[VALOR ADICIÓN 2]]+Tabla202376[[#This Row],[VALOR ADICIÓN 3]]++Tabla202376[[#This Row],[VALOR ADICIÓN 4]]</f>
        <v>61425000</v>
      </c>
      <c r="BR28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8" s="26"/>
      <c r="BT288" s="13" t="s">
        <v>2801</v>
      </c>
      <c r="BU288" s="41" t="s">
        <v>2530</v>
      </c>
      <c r="BV288" s="13" t="s">
        <v>2531</v>
      </c>
      <c r="BW288" s="13" t="s">
        <v>88</v>
      </c>
    </row>
    <row r="289" spans="1:75" ht="27.75" customHeight="1" x14ac:dyDescent="0.25">
      <c r="A289" s="12">
        <v>2025</v>
      </c>
      <c r="B289" s="12" t="s">
        <v>456</v>
      </c>
      <c r="C289" s="13" t="str">
        <f ca="1">IF(Tabla202376[[#This Row],[FECHA DE TERMINACIÓN FINAL]]-TODAY()&gt;=15,"VIGENTE",IF(Tabla202376[[#This Row],[FECHA DE TERMINACIÓN FINAL]]-TODAY()&lt;0,"FINALIZADO",IF(Tabla202376[[#This Row],[FECHA DE TERMINACIÓN FINAL]]-TODAY()&lt;=15,"PROXIMO A VENCER")))</f>
        <v>FINALIZADO</v>
      </c>
      <c r="D289" s="12">
        <v>131253</v>
      </c>
      <c r="E289" s="22">
        <v>45709</v>
      </c>
      <c r="F289" s="40" t="s">
        <v>2802</v>
      </c>
      <c r="G289" s="12" t="s">
        <v>2803</v>
      </c>
      <c r="H289" s="13" t="s">
        <v>2804</v>
      </c>
      <c r="I289" s="64" t="s">
        <v>2805</v>
      </c>
      <c r="J289" s="57">
        <v>80101600</v>
      </c>
      <c r="K289" s="57" t="s">
        <v>2806</v>
      </c>
      <c r="L289" s="57" t="s">
        <v>2807</v>
      </c>
      <c r="M289" s="12">
        <v>1249</v>
      </c>
      <c r="N289" s="22">
        <v>45714</v>
      </c>
      <c r="O289" s="12">
        <v>1302</v>
      </c>
      <c r="P289" s="22">
        <v>45720</v>
      </c>
      <c r="Q289" s="51" t="s">
        <v>80</v>
      </c>
      <c r="R289" s="13" t="s">
        <v>81</v>
      </c>
      <c r="S289" s="41" t="s">
        <v>98</v>
      </c>
      <c r="T289" s="13">
        <v>1</v>
      </c>
      <c r="U289" s="60" t="s">
        <v>2808</v>
      </c>
      <c r="V289" s="12" t="s">
        <v>83</v>
      </c>
      <c r="W289" s="12" t="s">
        <v>464</v>
      </c>
      <c r="X289" s="12" t="s">
        <v>439</v>
      </c>
      <c r="Y289" s="13" t="s">
        <v>2809</v>
      </c>
      <c r="Z289" s="14" t="s">
        <v>292</v>
      </c>
      <c r="AA289" s="14">
        <v>1030658058</v>
      </c>
      <c r="AB289" s="12" t="s">
        <v>87</v>
      </c>
      <c r="AC289" s="22">
        <v>45720</v>
      </c>
      <c r="AD289" s="29">
        <v>18000000</v>
      </c>
      <c r="AE289" s="22">
        <v>45727</v>
      </c>
      <c r="AF289" s="22">
        <v>45910</v>
      </c>
      <c r="AG289" s="12">
        <v>180</v>
      </c>
      <c r="AH289" s="12">
        <v>6</v>
      </c>
      <c r="AI289" s="29">
        <f>Tabla202376[[#This Row],[VALOR INICIAL DEL CONTRATO]] / Tabla202376[[#This Row],[PLAZO DE EJECUCIÓN MESES ]]</f>
        <v>3000000</v>
      </c>
      <c r="AJ289" s="12"/>
      <c r="AK289" s="12"/>
      <c r="AL289" s="12">
        <v>1</v>
      </c>
      <c r="AM289" s="12">
        <v>1</v>
      </c>
      <c r="AN289" s="12"/>
      <c r="AO289" s="31">
        <v>9000000</v>
      </c>
      <c r="AP289" s="12">
        <v>90</v>
      </c>
      <c r="AQ289" s="12">
        <v>1573</v>
      </c>
      <c r="AR289" s="22">
        <v>45889</v>
      </c>
      <c r="AS289" s="68">
        <v>1656</v>
      </c>
      <c r="AT289" s="94">
        <v>45903</v>
      </c>
      <c r="AU289" s="12"/>
      <c r="AV289" s="12"/>
      <c r="AW289" s="12"/>
      <c r="AX289" s="12"/>
      <c r="AY289" s="12"/>
      <c r="AZ289" s="12"/>
      <c r="BA289" s="12"/>
      <c r="BB289" s="12"/>
      <c r="BC289" s="12"/>
      <c r="BD289" s="12"/>
      <c r="BE289" s="12"/>
      <c r="BF289" s="12"/>
      <c r="BG289" s="12"/>
      <c r="BH289" s="12"/>
      <c r="BI289" s="12"/>
      <c r="BJ289" s="12"/>
      <c r="BK289" s="12"/>
      <c r="BL289" s="12"/>
      <c r="BM289" s="12">
        <f>Tabla202376[[#This Row],[DÍAS PRORROGA 1]]+Tabla202376[[#This Row],[DÍAS PRORROGA  2]]+Tabla202376[[#This Row],[DÍAS PRORROGA 3]]++Tabla202376[[#This Row],[DÍAS PRORROGA 4]]</f>
        <v>90</v>
      </c>
      <c r="BN289" s="25">
        <f>IF(Tabla202376[[#This Row],[NUMERO TOTAL DE ADICIONES]]="NO",0,Tabla202376[[#This Row],[VALOR ADICIÓN 1]]+Tabla202376[[#This Row],[VALOR ADICIÓN 2]]+Tabla202376[[#This Row],[VALOR ADICIÓN 3]]+Tabla202376[[#This Row],[VALOR ADICIÓN 4]])</f>
        <v>9000000</v>
      </c>
      <c r="BO289" s="12"/>
      <c r="BP289" s="22">
        <v>46001</v>
      </c>
      <c r="BQ289" s="20">
        <f>Tabla202376[[#This Row],[VALOR INICIAL DEL CONTRATO]]+Tabla202376[[#This Row],[VALOR ADICIÓN 1]]+Tabla202376[[#This Row],[VALOR ADICIÓN 2]]+Tabla202376[[#This Row],[VALOR ADICIÓN 3]]++Tabla202376[[#This Row],[VALOR ADICIÓN 4]]</f>
        <v>27000000</v>
      </c>
      <c r="BR28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89" s="26"/>
      <c r="BT289" s="13" t="s">
        <v>2810</v>
      </c>
      <c r="BU289" s="41" t="s">
        <v>2811</v>
      </c>
      <c r="BV289" s="13" t="s">
        <v>2812</v>
      </c>
      <c r="BW289" s="13" t="s">
        <v>148</v>
      </c>
    </row>
    <row r="290" spans="1:75" ht="27.75" customHeight="1" x14ac:dyDescent="0.2">
      <c r="A290" s="12">
        <v>2025</v>
      </c>
      <c r="B290" s="12" t="s">
        <v>456</v>
      </c>
      <c r="C290" s="13" t="str">
        <f ca="1">IF(Tabla202376[[#This Row],[FECHA DE TERMINACIÓN FINAL]]-TODAY()&gt;=15,"VIGENTE",IF(Tabla202376[[#This Row],[FECHA DE TERMINACIÓN FINAL]]-TODAY()&lt;0,"FINALIZADO",IF(Tabla202376[[#This Row],[FECHA DE TERMINACIÓN FINAL]]-TODAY()&lt;=15,"PROXIMO A VENCER")))</f>
        <v>FINALIZADO</v>
      </c>
      <c r="D290" s="12">
        <v>126424</v>
      </c>
      <c r="E290" s="22">
        <v>45656</v>
      </c>
      <c r="F290" s="40" t="s">
        <v>770</v>
      </c>
      <c r="G290" s="40" t="s">
        <v>2813</v>
      </c>
      <c r="H290" s="13" t="s">
        <v>136</v>
      </c>
      <c r="I290" s="71" t="s">
        <v>773</v>
      </c>
      <c r="J290" s="57">
        <v>80101600</v>
      </c>
      <c r="K290" s="57" t="s">
        <v>774</v>
      </c>
      <c r="L290" s="57" t="s">
        <v>2814</v>
      </c>
      <c r="M290" s="49">
        <v>1036</v>
      </c>
      <c r="N290" s="50">
        <v>45684</v>
      </c>
      <c r="O290" s="12">
        <v>1311</v>
      </c>
      <c r="P290" s="22">
        <v>45720</v>
      </c>
      <c r="Q290" s="51" t="s">
        <v>80</v>
      </c>
      <c r="R290" s="13" t="s">
        <v>81</v>
      </c>
      <c r="S290" s="66" t="s">
        <v>82</v>
      </c>
      <c r="T290" s="13">
        <v>1</v>
      </c>
      <c r="U290" s="60" t="s">
        <v>776</v>
      </c>
      <c r="V290" s="12" t="s">
        <v>83</v>
      </c>
      <c r="W290" s="12" t="s">
        <v>83</v>
      </c>
      <c r="X290" s="12" t="s">
        <v>764</v>
      </c>
      <c r="Y290" s="12">
        <v>46680172</v>
      </c>
      <c r="Z290" s="13" t="s">
        <v>135</v>
      </c>
      <c r="AA290" s="25">
        <v>1013636939</v>
      </c>
      <c r="AB290" s="12" t="s">
        <v>87</v>
      </c>
      <c r="AC290" s="22">
        <v>45720</v>
      </c>
      <c r="AD290" s="29">
        <v>50400000</v>
      </c>
      <c r="AE290" s="22">
        <v>45727</v>
      </c>
      <c r="AF290" s="22">
        <v>45971</v>
      </c>
      <c r="AG290" s="40">
        <v>240</v>
      </c>
      <c r="AH290" s="40">
        <v>8</v>
      </c>
      <c r="AI290" s="29">
        <f>Tabla202376[[#This Row],[VALOR INICIAL DEL CONTRATO]] / Tabla202376[[#This Row],[PLAZO DE EJECUCIÓN MESES ]]</f>
        <v>6300000</v>
      </c>
      <c r="AJ290" s="12"/>
      <c r="AK290" s="12"/>
      <c r="AL290" s="12">
        <v>1</v>
      </c>
      <c r="AM290" s="12">
        <v>1</v>
      </c>
      <c r="AN290" s="12"/>
      <c r="AO290" s="31">
        <v>6300000</v>
      </c>
      <c r="AP290" s="12">
        <v>30</v>
      </c>
      <c r="AQ290" s="12">
        <v>1535</v>
      </c>
      <c r="AR290" s="22">
        <v>45868</v>
      </c>
      <c r="AS290" s="12">
        <v>1917</v>
      </c>
      <c r="AT290" s="94">
        <v>45986</v>
      </c>
      <c r="AU290" s="12"/>
      <c r="AV290" s="12"/>
      <c r="AW290" s="12"/>
      <c r="AX290" s="12"/>
      <c r="AY290" s="12"/>
      <c r="AZ290" s="12"/>
      <c r="BA290" s="12"/>
      <c r="BB290" s="12"/>
      <c r="BC290" s="12"/>
      <c r="BD290" s="12"/>
      <c r="BE290" s="12"/>
      <c r="BF290" s="12"/>
      <c r="BG290" s="12"/>
      <c r="BH290" s="12"/>
      <c r="BI290" s="12"/>
      <c r="BJ290" s="12"/>
      <c r="BK290" s="12"/>
      <c r="BL290" s="12"/>
      <c r="BM290" s="12">
        <f>Tabla202376[[#This Row],[DÍAS PRORROGA 1]]+Tabla202376[[#This Row],[DÍAS PRORROGA  2]]+Tabla202376[[#This Row],[DÍAS PRORROGA 3]]++Tabla202376[[#This Row],[DÍAS PRORROGA 4]]</f>
        <v>30</v>
      </c>
      <c r="BN290" s="25">
        <f>IF(Tabla202376[[#This Row],[NUMERO TOTAL DE ADICIONES]]="NO",0,Tabla202376[[#This Row],[VALOR ADICIÓN 1]]+Tabla202376[[#This Row],[VALOR ADICIÓN 2]]+Tabla202376[[#This Row],[VALOR ADICIÓN 3]]+Tabla202376[[#This Row],[VALOR ADICIÓN 4]])</f>
        <v>6300000</v>
      </c>
      <c r="BO290" s="12"/>
      <c r="BP290" s="22">
        <v>46001</v>
      </c>
      <c r="BQ290" s="20">
        <f>Tabla202376[[#This Row],[VALOR INICIAL DEL CONTRATO]]+Tabla202376[[#This Row],[VALOR ADICIÓN 1]]+Tabla202376[[#This Row],[VALOR ADICIÓN 2]]+Tabla202376[[#This Row],[VALOR ADICIÓN 3]]++Tabla202376[[#This Row],[VALOR ADICIÓN 4]]</f>
        <v>56700000</v>
      </c>
      <c r="BR29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0" s="26"/>
      <c r="BT290" s="13" t="s">
        <v>2815</v>
      </c>
      <c r="BU290" s="60" t="s">
        <v>777</v>
      </c>
      <c r="BV290" s="60" t="s">
        <v>778</v>
      </c>
      <c r="BW290" s="60" t="s">
        <v>88</v>
      </c>
    </row>
    <row r="291" spans="1:75" ht="27.75" customHeight="1" x14ac:dyDescent="0.2">
      <c r="A291" s="12">
        <v>2025</v>
      </c>
      <c r="B291" s="12" t="s">
        <v>456</v>
      </c>
      <c r="C291" s="13" t="str">
        <f ca="1">IF(Tabla202376[[#This Row],[FECHA DE TERMINACIÓN FINAL]]-TODAY()&gt;=15,"VIGENTE",IF(Tabla202376[[#This Row],[FECHA DE TERMINACIÓN FINAL]]-TODAY()&lt;0,"FINALIZADO",IF(Tabla202376[[#This Row],[FECHA DE TERMINACIÓN FINAL]]-TODAY()&lt;=15,"PROXIMO A VENCER")))</f>
        <v>FINALIZADO</v>
      </c>
      <c r="D291" s="12">
        <v>127982</v>
      </c>
      <c r="E291" s="22">
        <v>45672</v>
      </c>
      <c r="F291" s="40" t="s">
        <v>2816</v>
      </c>
      <c r="G291" s="40" t="s">
        <v>2817</v>
      </c>
      <c r="H291" s="13" t="s">
        <v>2818</v>
      </c>
      <c r="I291" s="71" t="s">
        <v>2819</v>
      </c>
      <c r="J291" s="57">
        <v>80101600</v>
      </c>
      <c r="K291" s="57" t="s">
        <v>2820</v>
      </c>
      <c r="L291" s="57" t="s">
        <v>2821</v>
      </c>
      <c r="M291" s="12">
        <v>1154</v>
      </c>
      <c r="N291" s="22">
        <v>45699</v>
      </c>
      <c r="O291" s="12">
        <v>1312</v>
      </c>
      <c r="P291" s="22">
        <v>45720</v>
      </c>
      <c r="Q291" s="51" t="s">
        <v>80</v>
      </c>
      <c r="R291" s="13" t="s">
        <v>81</v>
      </c>
      <c r="S291" s="66" t="s">
        <v>82</v>
      </c>
      <c r="T291" s="13">
        <v>1</v>
      </c>
      <c r="U291" s="60" t="s">
        <v>2822</v>
      </c>
      <c r="V291" s="12" t="s">
        <v>83</v>
      </c>
      <c r="W291" s="12" t="s">
        <v>464</v>
      </c>
      <c r="X291" s="13" t="s">
        <v>90</v>
      </c>
      <c r="Y291" s="12" t="s">
        <v>2823</v>
      </c>
      <c r="Z291" s="41" t="s">
        <v>132</v>
      </c>
      <c r="AA291" s="40">
        <v>1023007578</v>
      </c>
      <c r="AB291" s="12" t="s">
        <v>87</v>
      </c>
      <c r="AC291" s="22">
        <v>45720</v>
      </c>
      <c r="AD291" s="29">
        <v>37800000</v>
      </c>
      <c r="AE291" s="22">
        <v>45727</v>
      </c>
      <c r="AF291" s="22">
        <v>45910</v>
      </c>
      <c r="AG291" s="40">
        <v>180</v>
      </c>
      <c r="AH291" s="40">
        <v>6</v>
      </c>
      <c r="AI291" s="29">
        <f>Tabla202376[[#This Row],[VALOR INICIAL DEL CONTRATO]] / Tabla202376[[#This Row],[PLAZO DE EJECUCIÓN MESES ]]</f>
        <v>6300000</v>
      </c>
      <c r="AJ291" s="12"/>
      <c r="AK291" s="12"/>
      <c r="AL291" s="12">
        <v>1</v>
      </c>
      <c r="AM291" s="12">
        <v>1</v>
      </c>
      <c r="AN291" s="12"/>
      <c r="AO291" s="31">
        <v>18900000</v>
      </c>
      <c r="AP291" s="12">
        <v>90</v>
      </c>
      <c r="AQ291" s="12">
        <v>1692</v>
      </c>
      <c r="AR291" s="22">
        <v>45910</v>
      </c>
      <c r="AS291" s="68">
        <v>1682</v>
      </c>
      <c r="AT291" s="94">
        <v>45915</v>
      </c>
      <c r="AU291" s="12"/>
      <c r="AV291" s="12"/>
      <c r="AW291" s="12"/>
      <c r="AX291" s="12"/>
      <c r="AY291" s="12"/>
      <c r="AZ291" s="12"/>
      <c r="BA291" s="12"/>
      <c r="BB291" s="12"/>
      <c r="BC291" s="12"/>
      <c r="BD291" s="12"/>
      <c r="BE291" s="12"/>
      <c r="BF291" s="12"/>
      <c r="BG291" s="12"/>
      <c r="BH291" s="12"/>
      <c r="BI291" s="12"/>
      <c r="BJ291" s="12"/>
      <c r="BK291" s="12"/>
      <c r="BL291" s="12"/>
      <c r="BM291" s="12">
        <f>Tabla202376[[#This Row],[DÍAS PRORROGA 1]]+Tabla202376[[#This Row],[DÍAS PRORROGA  2]]+Tabla202376[[#This Row],[DÍAS PRORROGA 3]]++Tabla202376[[#This Row],[DÍAS PRORROGA 4]]</f>
        <v>90</v>
      </c>
      <c r="BN291" s="25">
        <f>IF(Tabla202376[[#This Row],[NUMERO TOTAL DE ADICIONES]]="NO",0,Tabla202376[[#This Row],[VALOR ADICIÓN 1]]+Tabla202376[[#This Row],[VALOR ADICIÓN 2]]+Tabla202376[[#This Row],[VALOR ADICIÓN 3]]+Tabla202376[[#This Row],[VALOR ADICIÓN 4]])</f>
        <v>18900000</v>
      </c>
      <c r="BO291" s="12"/>
      <c r="BP291" s="22">
        <v>46001</v>
      </c>
      <c r="BQ291" s="20">
        <f>Tabla202376[[#This Row],[VALOR INICIAL DEL CONTRATO]]+Tabla202376[[#This Row],[VALOR ADICIÓN 1]]+Tabla202376[[#This Row],[VALOR ADICIÓN 2]]+Tabla202376[[#This Row],[VALOR ADICIÓN 3]]++Tabla202376[[#This Row],[VALOR ADICIÓN 4]]</f>
        <v>56700000</v>
      </c>
      <c r="BR29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1" s="26"/>
      <c r="BT291" s="60" t="s">
        <v>2824</v>
      </c>
      <c r="BU291" s="60" t="s">
        <v>2825</v>
      </c>
      <c r="BV291" s="60" t="s">
        <v>2826</v>
      </c>
      <c r="BW291" s="13" t="s">
        <v>2827</v>
      </c>
    </row>
    <row r="292" spans="1:75" ht="27.75" customHeight="1" x14ac:dyDescent="0.2">
      <c r="A292" s="12">
        <v>2025</v>
      </c>
      <c r="B292" s="12" t="s">
        <v>456</v>
      </c>
      <c r="C292" s="13" t="str">
        <f ca="1">IF(Tabla202376[[#This Row],[FECHA DE TERMINACIÓN FINAL]]-TODAY()&gt;=15,"VIGENTE",IF(Tabla202376[[#This Row],[FECHA DE TERMINACIÓN FINAL]]-TODAY()&lt;0,"FINALIZADO",IF(Tabla202376[[#This Row],[FECHA DE TERMINACIÓN FINAL]]-TODAY()&lt;=15,"PROXIMO A VENCER")))</f>
        <v>FINALIZADO</v>
      </c>
      <c r="D292" s="12">
        <v>127548</v>
      </c>
      <c r="E292" s="22">
        <v>45670</v>
      </c>
      <c r="F292" s="40" t="s">
        <v>2760</v>
      </c>
      <c r="G292" s="12" t="s">
        <v>2828</v>
      </c>
      <c r="H292" s="13" t="s">
        <v>2829</v>
      </c>
      <c r="I292" s="71" t="s">
        <v>2762</v>
      </c>
      <c r="J292" s="57">
        <v>80101600</v>
      </c>
      <c r="K292" s="57" t="s">
        <v>2763</v>
      </c>
      <c r="L292" s="57" t="s">
        <v>2830</v>
      </c>
      <c r="M292" s="12">
        <v>1104</v>
      </c>
      <c r="N292" s="22">
        <v>45694</v>
      </c>
      <c r="O292" s="12">
        <v>1335</v>
      </c>
      <c r="P292" s="22">
        <v>45730</v>
      </c>
      <c r="Q292" s="51" t="s">
        <v>119</v>
      </c>
      <c r="R292" s="13" t="s">
        <v>81</v>
      </c>
      <c r="S292" s="41" t="s">
        <v>98</v>
      </c>
      <c r="T292" s="13">
        <v>1</v>
      </c>
      <c r="U292" s="60" t="s">
        <v>2765</v>
      </c>
      <c r="V292" s="12" t="s">
        <v>83</v>
      </c>
      <c r="W292" s="41" t="s">
        <v>464</v>
      </c>
      <c r="X292" s="40" t="s">
        <v>403</v>
      </c>
      <c r="Y292" s="40">
        <v>348932</v>
      </c>
      <c r="Z292" s="70" t="s">
        <v>1629</v>
      </c>
      <c r="AA292" s="70">
        <v>1015426783</v>
      </c>
      <c r="AB292" s="12" t="s">
        <v>87</v>
      </c>
      <c r="AC292" s="22">
        <v>45720</v>
      </c>
      <c r="AD292" s="29">
        <v>15750000</v>
      </c>
      <c r="AE292" s="22">
        <v>45730</v>
      </c>
      <c r="AF292" s="22">
        <v>45913</v>
      </c>
      <c r="AG292" s="12">
        <v>180</v>
      </c>
      <c r="AH292" s="12">
        <v>6</v>
      </c>
      <c r="AI292" s="29">
        <f>Tabla202376[[#This Row],[VALOR INICIAL DEL CONTRATO]] / Tabla202376[[#This Row],[PLAZO DE EJECUCIÓN MESES ]]</f>
        <v>2625000</v>
      </c>
      <c r="AJ292" s="12"/>
      <c r="AK292" s="12"/>
      <c r="AL292" s="12"/>
      <c r="AM292" s="12"/>
      <c r="AN292" s="12"/>
      <c r="AO292" s="31"/>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f>Tabla202376[[#This Row],[DÍAS PRORROGA 1]]+Tabla202376[[#This Row],[DÍAS PRORROGA  2]]+Tabla202376[[#This Row],[DÍAS PRORROGA 3]]++Tabla202376[[#This Row],[DÍAS PRORROGA 4]]</f>
        <v>0</v>
      </c>
      <c r="BN292" s="25">
        <f>IF(Tabla202376[[#This Row],[NUMERO TOTAL DE ADICIONES]]="NO",0,Tabla202376[[#This Row],[VALOR ADICIÓN 1]]+Tabla202376[[#This Row],[VALOR ADICIÓN 2]]+Tabla202376[[#This Row],[VALOR ADICIÓN 3]]+Tabla202376[[#This Row],[VALOR ADICIÓN 4]])</f>
        <v>0</v>
      </c>
      <c r="BO292" s="12"/>
      <c r="BP292" s="22">
        <v>45913</v>
      </c>
      <c r="BQ292" s="20">
        <f>Tabla202376[[#This Row],[VALOR INICIAL DEL CONTRATO]]+Tabla202376[[#This Row],[VALOR ADICIÓN 1]]+Tabla202376[[#This Row],[VALOR ADICIÓN 2]]+Tabla202376[[#This Row],[VALOR ADICIÓN 3]]++Tabla202376[[#This Row],[VALOR ADICIÓN 4]]</f>
        <v>15750000</v>
      </c>
      <c r="BR29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2" s="26"/>
      <c r="BT292" s="12"/>
      <c r="BU292" s="41" t="s">
        <v>2767</v>
      </c>
      <c r="BV292" s="41" t="s">
        <v>2213</v>
      </c>
      <c r="BW292" s="13" t="s">
        <v>99</v>
      </c>
    </row>
    <row r="293" spans="1:75" ht="27.75" customHeight="1" x14ac:dyDescent="0.2">
      <c r="A293" s="12">
        <v>2025</v>
      </c>
      <c r="B293" s="12" t="s">
        <v>456</v>
      </c>
      <c r="C293" s="13" t="str">
        <f ca="1">IF(Tabla202376[[#This Row],[FECHA DE TERMINACIÓN FINAL]]-TODAY()&gt;=15,"VIGENTE",IF(Tabla202376[[#This Row],[FECHA DE TERMINACIÓN FINAL]]-TODAY()&lt;0,"FINALIZADO",IF(Tabla202376[[#This Row],[FECHA DE TERMINACIÓN FINAL]]-TODAY()&lt;=15,"PROXIMO A VENCER")))</f>
        <v>FINALIZADO</v>
      </c>
      <c r="D293" s="12">
        <v>127690</v>
      </c>
      <c r="E293" s="22">
        <v>45671</v>
      </c>
      <c r="F293" s="40" t="s">
        <v>2831</v>
      </c>
      <c r="G293" s="40" t="s">
        <v>2832</v>
      </c>
      <c r="H293" s="13" t="s">
        <v>2833</v>
      </c>
      <c r="I293" s="71" t="s">
        <v>2834</v>
      </c>
      <c r="J293" s="57">
        <v>80101600</v>
      </c>
      <c r="K293" s="57" t="s">
        <v>2835</v>
      </c>
      <c r="L293" s="57" t="s">
        <v>2836</v>
      </c>
      <c r="M293" s="12">
        <v>1204</v>
      </c>
      <c r="N293" s="22">
        <v>45709</v>
      </c>
      <c r="O293" s="12">
        <v>1336</v>
      </c>
      <c r="P293" s="22">
        <v>45730</v>
      </c>
      <c r="Q293" s="51" t="s">
        <v>80</v>
      </c>
      <c r="R293" s="83" t="s">
        <v>81</v>
      </c>
      <c r="S293" s="66" t="s">
        <v>82</v>
      </c>
      <c r="T293" s="13">
        <v>1</v>
      </c>
      <c r="U293" s="60" t="s">
        <v>2837</v>
      </c>
      <c r="V293" s="12" t="s">
        <v>83</v>
      </c>
      <c r="W293" s="12" t="s">
        <v>464</v>
      </c>
      <c r="X293" s="12" t="s">
        <v>439</v>
      </c>
      <c r="Y293" s="40">
        <v>1022365664</v>
      </c>
      <c r="Z293" s="38" t="s">
        <v>145</v>
      </c>
      <c r="AA293" s="38">
        <v>74374329</v>
      </c>
      <c r="AB293" s="12" t="s">
        <v>87</v>
      </c>
      <c r="AC293" s="22">
        <v>45720</v>
      </c>
      <c r="AD293" s="29">
        <v>30600000</v>
      </c>
      <c r="AE293" s="22">
        <v>45730</v>
      </c>
      <c r="AF293" s="22">
        <v>45913</v>
      </c>
      <c r="AG293" s="12">
        <v>180</v>
      </c>
      <c r="AH293" s="12">
        <v>6</v>
      </c>
      <c r="AI293" s="29">
        <f>Tabla202376[[#This Row],[VALOR INICIAL DEL CONTRATO]] / Tabla202376[[#This Row],[PLAZO DE EJECUCIÓN MESES ]]</f>
        <v>5100000</v>
      </c>
      <c r="AJ293" s="12"/>
      <c r="AK293" s="12"/>
      <c r="AL293" s="12"/>
      <c r="AM293" s="12"/>
      <c r="AN293" s="12"/>
      <c r="AO293" s="31"/>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f>Tabla202376[[#This Row],[DÍAS PRORROGA 1]]+Tabla202376[[#This Row],[DÍAS PRORROGA  2]]+Tabla202376[[#This Row],[DÍAS PRORROGA 3]]++Tabla202376[[#This Row],[DÍAS PRORROGA 4]]</f>
        <v>0</v>
      </c>
      <c r="BN293" s="25">
        <f>IF(Tabla202376[[#This Row],[NUMERO TOTAL DE ADICIONES]]="NO",0,Tabla202376[[#This Row],[VALOR ADICIÓN 1]]+Tabla202376[[#This Row],[VALOR ADICIÓN 2]]+Tabla202376[[#This Row],[VALOR ADICIÓN 3]]+Tabla202376[[#This Row],[VALOR ADICIÓN 4]])</f>
        <v>0</v>
      </c>
      <c r="BO293" s="12"/>
      <c r="BP293" s="22">
        <v>45913</v>
      </c>
      <c r="BQ293" s="20">
        <f>Tabla202376[[#This Row],[VALOR INICIAL DEL CONTRATO]]+Tabla202376[[#This Row],[VALOR ADICIÓN 1]]+Tabla202376[[#This Row],[VALOR ADICIÓN 2]]+Tabla202376[[#This Row],[VALOR ADICIÓN 3]]++Tabla202376[[#This Row],[VALOR ADICIÓN 4]]</f>
        <v>30600000</v>
      </c>
      <c r="BR29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3" s="26"/>
      <c r="BT293" s="12"/>
      <c r="BU293" s="41" t="s">
        <v>2838</v>
      </c>
      <c r="BV293" s="41" t="s">
        <v>2839</v>
      </c>
      <c r="BW293" s="13" t="s">
        <v>122</v>
      </c>
    </row>
    <row r="294" spans="1:75" ht="27.75" customHeight="1" x14ac:dyDescent="0.2">
      <c r="A294" s="12">
        <v>2025</v>
      </c>
      <c r="B294" s="12" t="s">
        <v>456</v>
      </c>
      <c r="C294" s="13" t="str">
        <f ca="1">IF(Tabla202376[[#This Row],[FECHA DE TERMINACIÓN FINAL]]-TODAY()&gt;=15,"VIGENTE",IF(Tabla202376[[#This Row],[FECHA DE TERMINACIÓN FINAL]]-TODAY()&lt;0,"FINALIZADO",IF(Tabla202376[[#This Row],[FECHA DE TERMINACIÓN FINAL]]-TODAY()&lt;=15,"PROXIMO A VENCER")))</f>
        <v>FINALIZADO</v>
      </c>
      <c r="D294" s="12">
        <v>126252</v>
      </c>
      <c r="E294" s="22">
        <v>45655</v>
      </c>
      <c r="F294" s="12" t="s">
        <v>1877</v>
      </c>
      <c r="G294" s="12" t="s">
        <v>2840</v>
      </c>
      <c r="H294" s="13" t="s">
        <v>243</v>
      </c>
      <c r="I294" s="71" t="s">
        <v>1879</v>
      </c>
      <c r="J294" s="57">
        <v>80101600</v>
      </c>
      <c r="K294" s="57" t="s">
        <v>1880</v>
      </c>
      <c r="L294" s="57" t="s">
        <v>2841</v>
      </c>
      <c r="M294" s="49">
        <v>1142</v>
      </c>
      <c r="N294" s="50">
        <v>45698</v>
      </c>
      <c r="O294" s="49">
        <v>1315</v>
      </c>
      <c r="P294" s="50">
        <v>45720</v>
      </c>
      <c r="Q294" s="51" t="s">
        <v>212</v>
      </c>
      <c r="R294" s="13" t="s">
        <v>81</v>
      </c>
      <c r="S294" s="41" t="s">
        <v>98</v>
      </c>
      <c r="T294" s="13">
        <v>1</v>
      </c>
      <c r="U294" s="60" t="s">
        <v>1882</v>
      </c>
      <c r="V294" s="12" t="s">
        <v>83</v>
      </c>
      <c r="W294" s="41" t="s">
        <v>83</v>
      </c>
      <c r="X294" s="13" t="s">
        <v>939</v>
      </c>
      <c r="Y294" s="12">
        <v>79519517</v>
      </c>
      <c r="Z294" s="38" t="s">
        <v>174</v>
      </c>
      <c r="AA294" s="38">
        <v>7180598</v>
      </c>
      <c r="AB294" s="12" t="s">
        <v>87</v>
      </c>
      <c r="AC294" s="22">
        <v>45720</v>
      </c>
      <c r="AD294" s="29">
        <v>21300000</v>
      </c>
      <c r="AE294" s="22">
        <v>45727</v>
      </c>
      <c r="AF294" s="22">
        <v>45910</v>
      </c>
      <c r="AG294" s="12">
        <v>180</v>
      </c>
      <c r="AH294" s="12">
        <v>6</v>
      </c>
      <c r="AI294" s="29">
        <f>Tabla202376[[#This Row],[VALOR INICIAL DEL CONTRATO]] / Tabla202376[[#This Row],[PLAZO DE EJECUCIÓN MESES ]]</f>
        <v>3550000</v>
      </c>
      <c r="AJ294" s="12"/>
      <c r="AK294" s="12"/>
      <c r="AL294" s="12">
        <v>1</v>
      </c>
      <c r="AM294" s="12">
        <v>1</v>
      </c>
      <c r="AN294" s="12"/>
      <c r="AO294" s="31">
        <v>10650000</v>
      </c>
      <c r="AP294" s="12">
        <v>90</v>
      </c>
      <c r="AQ294" s="12">
        <v>1427</v>
      </c>
      <c r="AR294" s="22">
        <v>45867</v>
      </c>
      <c r="AS294" s="68">
        <v>1684</v>
      </c>
      <c r="AT294" s="94">
        <v>45915</v>
      </c>
      <c r="AU294" s="12"/>
      <c r="AV294" s="12"/>
      <c r="AW294" s="12"/>
      <c r="AX294" s="12"/>
      <c r="AY294" s="12"/>
      <c r="AZ294" s="12"/>
      <c r="BA294" s="12"/>
      <c r="BB294" s="12"/>
      <c r="BC294" s="12"/>
      <c r="BD294" s="12"/>
      <c r="BE294" s="12"/>
      <c r="BF294" s="12"/>
      <c r="BG294" s="12"/>
      <c r="BH294" s="12"/>
      <c r="BI294" s="12"/>
      <c r="BJ294" s="12"/>
      <c r="BK294" s="12"/>
      <c r="BL294" s="12"/>
      <c r="BM294" s="12">
        <f>Tabla202376[[#This Row],[DÍAS PRORROGA 1]]+Tabla202376[[#This Row],[DÍAS PRORROGA  2]]+Tabla202376[[#This Row],[DÍAS PRORROGA 3]]++Tabla202376[[#This Row],[DÍAS PRORROGA 4]]</f>
        <v>90</v>
      </c>
      <c r="BN294" s="25">
        <f>IF(Tabla202376[[#This Row],[NUMERO TOTAL DE ADICIONES]]="NO",0,Tabla202376[[#This Row],[VALOR ADICIÓN 1]]+Tabla202376[[#This Row],[VALOR ADICIÓN 2]]+Tabla202376[[#This Row],[VALOR ADICIÓN 3]]+Tabla202376[[#This Row],[VALOR ADICIÓN 4]])</f>
        <v>10650000</v>
      </c>
      <c r="BO294" s="12"/>
      <c r="BP294" s="22">
        <v>46001</v>
      </c>
      <c r="BQ294" s="20">
        <f>Tabla202376[[#This Row],[VALOR INICIAL DEL CONTRATO]]+Tabla202376[[#This Row],[VALOR ADICIÓN 1]]+Tabla202376[[#This Row],[VALOR ADICIÓN 2]]+Tabla202376[[#This Row],[VALOR ADICIÓN 3]]++Tabla202376[[#This Row],[VALOR ADICIÓN 4]]</f>
        <v>31950000</v>
      </c>
      <c r="BR29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4" s="26"/>
      <c r="BT294" s="41" t="s">
        <v>2842</v>
      </c>
      <c r="BU294" s="41" t="s">
        <v>1884</v>
      </c>
      <c r="BV294" s="41" t="s">
        <v>1885</v>
      </c>
      <c r="BW294" s="41" t="s">
        <v>1886</v>
      </c>
    </row>
    <row r="295" spans="1:75" ht="27.75" customHeight="1" x14ac:dyDescent="0.2">
      <c r="A295" s="12">
        <v>2025</v>
      </c>
      <c r="B295" s="12" t="s">
        <v>456</v>
      </c>
      <c r="C295" s="13" t="str">
        <f ca="1">IF(Tabla202376[[#This Row],[FECHA DE TERMINACIÓN FINAL]]-TODAY()&gt;=15,"VIGENTE",IF(Tabla202376[[#This Row],[FECHA DE TERMINACIÓN FINAL]]-TODAY()&lt;0,"FINALIZADO",IF(Tabla202376[[#This Row],[FECHA DE TERMINACIÓN FINAL]]-TODAY()&lt;=15,"PROXIMO A VENCER")))</f>
        <v>FINALIZADO</v>
      </c>
      <c r="D295" s="12">
        <v>126232</v>
      </c>
      <c r="E295" s="22">
        <v>45655</v>
      </c>
      <c r="F295" s="49" t="s">
        <v>2843</v>
      </c>
      <c r="G295" s="49" t="s">
        <v>2844</v>
      </c>
      <c r="H295" s="13" t="s">
        <v>239</v>
      </c>
      <c r="I295" s="91" t="s">
        <v>2845</v>
      </c>
      <c r="J295" s="57">
        <v>80101600</v>
      </c>
      <c r="K295" s="57" t="s">
        <v>2846</v>
      </c>
      <c r="L295" s="57" t="s">
        <v>2847</v>
      </c>
      <c r="M295" s="12">
        <v>1250</v>
      </c>
      <c r="N295" s="22">
        <v>45715</v>
      </c>
      <c r="O295" s="12">
        <v>1332</v>
      </c>
      <c r="P295" s="22">
        <v>45730</v>
      </c>
      <c r="Q295" s="51" t="s">
        <v>157</v>
      </c>
      <c r="R295" s="13" t="s">
        <v>81</v>
      </c>
      <c r="S295" s="51" t="s">
        <v>98</v>
      </c>
      <c r="T295" s="13">
        <v>1</v>
      </c>
      <c r="U295" s="54" t="s">
        <v>2848</v>
      </c>
      <c r="V295" s="12" t="s">
        <v>83</v>
      </c>
      <c r="W295" s="12" t="s">
        <v>83</v>
      </c>
      <c r="X295" s="12" t="s">
        <v>883</v>
      </c>
      <c r="Y295" s="12">
        <v>1069716477</v>
      </c>
      <c r="Z295" s="51" t="s">
        <v>884</v>
      </c>
      <c r="AA295" s="49">
        <v>1015473918</v>
      </c>
      <c r="AB295" s="12" t="s">
        <v>87</v>
      </c>
      <c r="AC295" s="22">
        <v>45720</v>
      </c>
      <c r="AD295" s="29">
        <v>17010000</v>
      </c>
      <c r="AE295" s="22">
        <v>45730</v>
      </c>
      <c r="AF295" s="22">
        <v>45913</v>
      </c>
      <c r="AG295" s="12">
        <v>180</v>
      </c>
      <c r="AH295" s="12">
        <v>6</v>
      </c>
      <c r="AI295" s="29">
        <f>Tabla202376[[#This Row],[VALOR INICIAL DEL CONTRATO]] / Tabla202376[[#This Row],[PLAZO DE EJECUCIÓN MESES ]]</f>
        <v>2835000</v>
      </c>
      <c r="AJ295" s="12"/>
      <c r="AK295" s="12"/>
      <c r="AL295" s="12">
        <v>1</v>
      </c>
      <c r="AM295" s="12">
        <v>1</v>
      </c>
      <c r="AN295" s="12"/>
      <c r="AO295" s="31">
        <v>8505000</v>
      </c>
      <c r="AP295" s="12">
        <v>90</v>
      </c>
      <c r="AQ295" s="12">
        <v>1526</v>
      </c>
      <c r="AR295" s="22">
        <v>45868</v>
      </c>
      <c r="AS295" s="68">
        <v>1698</v>
      </c>
      <c r="AT295" s="94">
        <v>45916</v>
      </c>
      <c r="AU295" s="12"/>
      <c r="AV295" s="12"/>
      <c r="AW295" s="12"/>
      <c r="AX295" s="12"/>
      <c r="AY295" s="12"/>
      <c r="AZ295" s="12"/>
      <c r="BA295" s="12"/>
      <c r="BB295" s="12"/>
      <c r="BC295" s="12"/>
      <c r="BD295" s="12"/>
      <c r="BE295" s="12"/>
      <c r="BF295" s="12"/>
      <c r="BG295" s="12"/>
      <c r="BH295" s="12"/>
      <c r="BI295" s="12"/>
      <c r="BJ295" s="12"/>
      <c r="BK295" s="12"/>
      <c r="BL295" s="12"/>
      <c r="BM295" s="12">
        <f>Tabla202376[[#This Row],[DÍAS PRORROGA 1]]+Tabla202376[[#This Row],[DÍAS PRORROGA  2]]+Tabla202376[[#This Row],[DÍAS PRORROGA 3]]++Tabla202376[[#This Row],[DÍAS PRORROGA 4]]</f>
        <v>90</v>
      </c>
      <c r="BN295" s="25">
        <f>IF(Tabla202376[[#This Row],[NUMERO TOTAL DE ADICIONES]]="NO",0,Tabla202376[[#This Row],[VALOR ADICIÓN 1]]+Tabla202376[[#This Row],[VALOR ADICIÓN 2]]+Tabla202376[[#This Row],[VALOR ADICIÓN 3]]+Tabla202376[[#This Row],[VALOR ADICIÓN 4]])</f>
        <v>8505000</v>
      </c>
      <c r="BO295" s="12"/>
      <c r="BP295" s="22">
        <v>46004</v>
      </c>
      <c r="BQ295" s="20">
        <f>Tabla202376[[#This Row],[VALOR INICIAL DEL CONTRATO]]+Tabla202376[[#This Row],[VALOR ADICIÓN 1]]+Tabla202376[[#This Row],[VALOR ADICIÓN 2]]+Tabla202376[[#This Row],[VALOR ADICIÓN 3]]++Tabla202376[[#This Row],[VALOR ADICIÓN 4]]</f>
        <v>25515000</v>
      </c>
      <c r="BR29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5" s="26"/>
      <c r="BT295" s="51" t="s">
        <v>2849</v>
      </c>
      <c r="BU295" s="51" t="s">
        <v>2850</v>
      </c>
      <c r="BV295" s="51" t="s">
        <v>241</v>
      </c>
      <c r="BW295" s="13" t="s">
        <v>99</v>
      </c>
    </row>
    <row r="296" spans="1:75" ht="27.75" customHeight="1" x14ac:dyDescent="0.2">
      <c r="A296" s="12">
        <v>2025</v>
      </c>
      <c r="B296" s="12" t="s">
        <v>456</v>
      </c>
      <c r="C296" s="13" t="str">
        <f ca="1">IF(Tabla202376[[#This Row],[FECHA DE TERMINACIÓN FINAL]]-TODAY()&gt;=15,"VIGENTE",IF(Tabla202376[[#This Row],[FECHA DE TERMINACIÓN FINAL]]-TODAY()&lt;0,"FINALIZADO",IF(Tabla202376[[#This Row],[FECHA DE TERMINACIÓN FINAL]]-TODAY()&lt;=15,"PROXIMO A VENCER")))</f>
        <v>FINALIZADO</v>
      </c>
      <c r="D296" s="12">
        <v>126303</v>
      </c>
      <c r="E296" s="22">
        <v>45656</v>
      </c>
      <c r="F296" s="40" t="s">
        <v>1447</v>
      </c>
      <c r="G296" s="40" t="s">
        <v>2851</v>
      </c>
      <c r="H296" s="41" t="s">
        <v>223</v>
      </c>
      <c r="I296" s="71" t="s">
        <v>1449</v>
      </c>
      <c r="J296" s="57">
        <v>80101600</v>
      </c>
      <c r="K296" s="57" t="s">
        <v>1450</v>
      </c>
      <c r="L296" s="57" t="s">
        <v>2852</v>
      </c>
      <c r="M296" s="49">
        <v>1018</v>
      </c>
      <c r="N296" s="50">
        <v>45684</v>
      </c>
      <c r="O296" s="49">
        <v>1313</v>
      </c>
      <c r="P296" s="50">
        <v>45720</v>
      </c>
      <c r="Q296" s="51" t="s">
        <v>166</v>
      </c>
      <c r="R296" s="13" t="s">
        <v>81</v>
      </c>
      <c r="S296" s="41" t="s">
        <v>98</v>
      </c>
      <c r="T296" s="13">
        <v>1</v>
      </c>
      <c r="U296" s="41" t="s">
        <v>1452</v>
      </c>
      <c r="V296" s="12" t="s">
        <v>83</v>
      </c>
      <c r="W296" s="68" t="s">
        <v>83</v>
      </c>
      <c r="X296" s="41" t="s">
        <v>795</v>
      </c>
      <c r="Y296" s="12">
        <v>1032656551</v>
      </c>
      <c r="Z296" s="38" t="s">
        <v>168</v>
      </c>
      <c r="AA296" s="38">
        <v>1018418402</v>
      </c>
      <c r="AB296" s="12" t="s">
        <v>87</v>
      </c>
      <c r="AC296" s="22">
        <v>45720</v>
      </c>
      <c r="AD296" s="29">
        <v>19320000</v>
      </c>
      <c r="AE296" s="22">
        <v>45727</v>
      </c>
      <c r="AF296" s="22">
        <v>45971</v>
      </c>
      <c r="AG296" s="12">
        <v>240</v>
      </c>
      <c r="AH296" s="12">
        <v>8</v>
      </c>
      <c r="AI296" s="29">
        <f>Tabla202376[[#This Row],[VALOR INICIAL DEL CONTRATO]] / Tabla202376[[#This Row],[PLAZO DE EJECUCIÓN MESES ]]</f>
        <v>2415000</v>
      </c>
      <c r="AJ296" s="12"/>
      <c r="AK296" s="12"/>
      <c r="AL296" s="12">
        <v>1</v>
      </c>
      <c r="AM296" s="12">
        <v>1</v>
      </c>
      <c r="AN296" s="12"/>
      <c r="AO296" s="31">
        <v>2415000</v>
      </c>
      <c r="AP296" s="12">
        <v>30</v>
      </c>
      <c r="AQ296" s="12">
        <v>1444</v>
      </c>
      <c r="AR296" s="22">
        <v>45867</v>
      </c>
      <c r="AS296" s="12">
        <v>1537</v>
      </c>
      <c r="AT296" s="22">
        <v>45880</v>
      </c>
      <c r="AU296" s="12"/>
      <c r="AV296" s="12"/>
      <c r="AW296" s="12"/>
      <c r="AX296" s="12"/>
      <c r="AY296" s="12"/>
      <c r="AZ296" s="12"/>
      <c r="BA296" s="12"/>
      <c r="BB296" s="12"/>
      <c r="BC296" s="12"/>
      <c r="BD296" s="12"/>
      <c r="BE296" s="12"/>
      <c r="BF296" s="12"/>
      <c r="BG296" s="12"/>
      <c r="BH296" s="12"/>
      <c r="BI296" s="12"/>
      <c r="BJ296" s="12"/>
      <c r="BK296" s="12"/>
      <c r="BL296" s="12"/>
      <c r="BM296" s="12">
        <f>Tabla202376[[#This Row],[DÍAS PRORROGA 1]]+Tabla202376[[#This Row],[DÍAS PRORROGA  2]]+Tabla202376[[#This Row],[DÍAS PRORROGA 3]]++Tabla202376[[#This Row],[DÍAS PRORROGA 4]]</f>
        <v>30</v>
      </c>
      <c r="BN296" s="25">
        <f>IF(Tabla202376[[#This Row],[NUMERO TOTAL DE ADICIONES]]="NO",0,Tabla202376[[#This Row],[VALOR ADICIÓN 1]]+Tabla202376[[#This Row],[VALOR ADICIÓN 2]]+Tabla202376[[#This Row],[VALOR ADICIÓN 3]]+Tabla202376[[#This Row],[VALOR ADICIÓN 4]])</f>
        <v>2415000</v>
      </c>
      <c r="BO296" s="12"/>
      <c r="BP296" s="22">
        <v>46001</v>
      </c>
      <c r="BQ296" s="20">
        <f>Tabla202376[[#This Row],[VALOR INICIAL DEL CONTRATO]]+Tabla202376[[#This Row],[VALOR ADICIÓN 1]]+Tabla202376[[#This Row],[VALOR ADICIÓN 2]]+Tabla202376[[#This Row],[VALOR ADICIÓN 3]]++Tabla202376[[#This Row],[VALOR ADICIÓN 4]]</f>
        <v>21735000</v>
      </c>
      <c r="BR29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6" s="26"/>
      <c r="BT296" s="60" t="s">
        <v>2853</v>
      </c>
      <c r="BU296" s="60" t="s">
        <v>1454</v>
      </c>
      <c r="BV296" s="60" t="s">
        <v>451</v>
      </c>
      <c r="BW296" s="60" t="s">
        <v>99</v>
      </c>
    </row>
    <row r="297" spans="1:75" ht="27.75" customHeight="1" x14ac:dyDescent="0.2">
      <c r="A297" s="12">
        <v>2025</v>
      </c>
      <c r="B297" s="12" t="s">
        <v>456</v>
      </c>
      <c r="C297" s="13" t="str">
        <f ca="1">IF(Tabla202376[[#This Row],[FECHA DE TERMINACIÓN FINAL]]-TODAY()&gt;=15,"VIGENTE",IF(Tabla202376[[#This Row],[FECHA DE TERMINACIÓN FINAL]]-TODAY()&lt;0,"FINALIZADO",IF(Tabla202376[[#This Row],[FECHA DE TERMINACIÓN FINAL]]-TODAY()&lt;=15,"PROXIMO A VENCER")))</f>
        <v>FINALIZADO</v>
      </c>
      <c r="D297" s="12">
        <v>127959</v>
      </c>
      <c r="E297" s="22">
        <v>45672</v>
      </c>
      <c r="F297" s="12" t="s">
        <v>2856</v>
      </c>
      <c r="G297" s="12" t="s">
        <v>2857</v>
      </c>
      <c r="H297" s="13" t="s">
        <v>2858</v>
      </c>
      <c r="I297" s="71" t="s">
        <v>2859</v>
      </c>
      <c r="J297" s="57">
        <v>80101600</v>
      </c>
      <c r="K297" s="57" t="s">
        <v>2860</v>
      </c>
      <c r="L297" s="57" t="s">
        <v>2861</v>
      </c>
      <c r="M297" s="12">
        <v>1213</v>
      </c>
      <c r="N297" s="50">
        <v>45709</v>
      </c>
      <c r="O297" s="12">
        <v>1329</v>
      </c>
      <c r="P297" s="22">
        <v>45729</v>
      </c>
      <c r="Q297" s="51" t="s">
        <v>206</v>
      </c>
      <c r="R297" s="13" t="s">
        <v>81</v>
      </c>
      <c r="S297" s="41" t="s">
        <v>98</v>
      </c>
      <c r="T297" s="13">
        <v>1</v>
      </c>
      <c r="U297" s="60" t="s">
        <v>2862</v>
      </c>
      <c r="V297" s="12" t="s">
        <v>83</v>
      </c>
      <c r="W297" s="12" t="s">
        <v>464</v>
      </c>
      <c r="X297" s="13" t="s">
        <v>207</v>
      </c>
      <c r="Y297" s="12">
        <v>1000133592</v>
      </c>
      <c r="Z297" s="38" t="s">
        <v>208</v>
      </c>
      <c r="AA297" s="38">
        <v>29180253</v>
      </c>
      <c r="AB297" s="12" t="s">
        <v>87</v>
      </c>
      <c r="AC297" s="22">
        <v>45720</v>
      </c>
      <c r="AD297" s="29">
        <v>16380000</v>
      </c>
      <c r="AE297" s="22">
        <v>45730</v>
      </c>
      <c r="AF297" s="22">
        <v>45913</v>
      </c>
      <c r="AG297" s="12">
        <v>180</v>
      </c>
      <c r="AH297" s="12">
        <v>6</v>
      </c>
      <c r="AI297" s="29">
        <f>Tabla202376[[#This Row],[VALOR INICIAL DEL CONTRATO]] / Tabla202376[[#This Row],[PLAZO DE EJECUCIÓN MESES ]]</f>
        <v>2730000</v>
      </c>
      <c r="AJ297" s="12"/>
      <c r="AK297" s="12"/>
      <c r="AL297" s="12">
        <v>1</v>
      </c>
      <c r="AM297" s="12">
        <v>1</v>
      </c>
      <c r="AN297" s="12"/>
      <c r="AO297" s="31">
        <v>8190000</v>
      </c>
      <c r="AP297" s="12">
        <v>90</v>
      </c>
      <c r="AQ297" s="12">
        <v>1562</v>
      </c>
      <c r="AR297" s="22">
        <v>45882</v>
      </c>
      <c r="AS297" s="68">
        <v>1685</v>
      </c>
      <c r="AT297" s="94">
        <v>45915</v>
      </c>
      <c r="AU297" s="12"/>
      <c r="AV297" s="12"/>
      <c r="AW297" s="12"/>
      <c r="AX297" s="12"/>
      <c r="AY297" s="12"/>
      <c r="AZ297" s="12"/>
      <c r="BA297" s="12"/>
      <c r="BB297" s="12"/>
      <c r="BC297" s="12"/>
      <c r="BD297" s="12"/>
      <c r="BE297" s="12"/>
      <c r="BF297" s="12"/>
      <c r="BG297" s="12"/>
      <c r="BH297" s="12"/>
      <c r="BI297" s="12"/>
      <c r="BJ297" s="12"/>
      <c r="BK297" s="12"/>
      <c r="BL297" s="12"/>
      <c r="BM297" s="12">
        <f>Tabla202376[[#This Row],[DÍAS PRORROGA 1]]+Tabla202376[[#This Row],[DÍAS PRORROGA  2]]+Tabla202376[[#This Row],[DÍAS PRORROGA 3]]++Tabla202376[[#This Row],[DÍAS PRORROGA 4]]</f>
        <v>90</v>
      </c>
      <c r="BN297" s="25">
        <f>IF(Tabla202376[[#This Row],[NUMERO TOTAL DE ADICIONES]]="NO",0,Tabla202376[[#This Row],[VALOR ADICIÓN 1]]+Tabla202376[[#This Row],[VALOR ADICIÓN 2]]+Tabla202376[[#This Row],[VALOR ADICIÓN 3]]+Tabla202376[[#This Row],[VALOR ADICIÓN 4]])</f>
        <v>8190000</v>
      </c>
      <c r="BO297" s="12"/>
      <c r="BP297" s="22">
        <v>46004</v>
      </c>
      <c r="BQ297" s="20">
        <f>Tabla202376[[#This Row],[VALOR INICIAL DEL CONTRATO]]+Tabla202376[[#This Row],[VALOR ADICIÓN 1]]+Tabla202376[[#This Row],[VALOR ADICIÓN 2]]+Tabla202376[[#This Row],[VALOR ADICIÓN 3]]++Tabla202376[[#This Row],[VALOR ADICIÓN 4]]</f>
        <v>24570000</v>
      </c>
      <c r="BR29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7" s="26"/>
      <c r="BT297" s="41" t="s">
        <v>2863</v>
      </c>
      <c r="BU297" s="41" t="s">
        <v>2420</v>
      </c>
      <c r="BV297" s="41" t="s">
        <v>2634</v>
      </c>
      <c r="BW297" s="13" t="s">
        <v>99</v>
      </c>
    </row>
    <row r="298" spans="1:75" ht="27.75" customHeight="1" x14ac:dyDescent="0.2">
      <c r="A298" s="12">
        <v>2025</v>
      </c>
      <c r="B298" s="12" t="s">
        <v>456</v>
      </c>
      <c r="C298" s="13" t="str">
        <f ca="1">IF(Tabla202376[[#This Row],[FECHA DE TERMINACIÓN FINAL]]-TODAY()&gt;=15,"VIGENTE",IF(Tabla202376[[#This Row],[FECHA DE TERMINACIÓN FINAL]]-TODAY()&lt;0,"FINALIZADO",IF(Tabla202376[[#This Row],[FECHA DE TERMINACIÓN FINAL]]-TODAY()&lt;=15,"PROXIMO A VENCER")))</f>
        <v>FINALIZADO</v>
      </c>
      <c r="D298" s="12">
        <v>127989</v>
      </c>
      <c r="E298" s="22">
        <v>45672</v>
      </c>
      <c r="F298" s="40" t="s">
        <v>2250</v>
      </c>
      <c r="G298" s="12" t="s">
        <v>2864</v>
      </c>
      <c r="H298" s="13" t="s">
        <v>378</v>
      </c>
      <c r="I298" s="71" t="s">
        <v>2252</v>
      </c>
      <c r="J298" s="57">
        <v>80101600</v>
      </c>
      <c r="K298" s="57" t="s">
        <v>2253</v>
      </c>
      <c r="L298" s="57" t="s">
        <v>2865</v>
      </c>
      <c r="M298" s="49">
        <v>1197</v>
      </c>
      <c r="N298" s="50">
        <v>45709</v>
      </c>
      <c r="O298" s="12">
        <v>1337</v>
      </c>
      <c r="P298" s="22">
        <v>45730</v>
      </c>
      <c r="Q298" s="51" t="s">
        <v>231</v>
      </c>
      <c r="R298" s="13" t="s">
        <v>81</v>
      </c>
      <c r="S298" s="41" t="s">
        <v>98</v>
      </c>
      <c r="T298" s="13">
        <v>1</v>
      </c>
      <c r="U298" s="41" t="s">
        <v>390</v>
      </c>
      <c r="V298" s="12" t="s">
        <v>83</v>
      </c>
      <c r="W298" s="12" t="s">
        <v>83</v>
      </c>
      <c r="X298" s="41" t="s">
        <v>2866</v>
      </c>
      <c r="Y298" s="12">
        <v>1032656445</v>
      </c>
      <c r="Z298" s="51" t="s">
        <v>233</v>
      </c>
      <c r="AA298" s="49">
        <v>1018427956</v>
      </c>
      <c r="AB298" s="12" t="s">
        <v>87</v>
      </c>
      <c r="AC298" s="22">
        <v>45720</v>
      </c>
      <c r="AD298" s="29">
        <v>17010000</v>
      </c>
      <c r="AE298" s="22">
        <v>45730</v>
      </c>
      <c r="AF298" s="22">
        <v>45913</v>
      </c>
      <c r="AG298" s="12">
        <v>180</v>
      </c>
      <c r="AH298" s="12">
        <v>6</v>
      </c>
      <c r="AI298" s="29">
        <f>Tabla202376[[#This Row],[VALOR INICIAL DEL CONTRATO]] / Tabla202376[[#This Row],[PLAZO DE EJECUCIÓN MESES ]]</f>
        <v>2835000</v>
      </c>
      <c r="AJ298" s="12"/>
      <c r="AK298" s="12"/>
      <c r="AL298" s="12">
        <v>1</v>
      </c>
      <c r="AM298" s="12">
        <v>1</v>
      </c>
      <c r="AN298" s="12"/>
      <c r="AO298" s="31">
        <v>8505000</v>
      </c>
      <c r="AP298" s="12">
        <v>90</v>
      </c>
      <c r="AQ298" s="12">
        <v>1525</v>
      </c>
      <c r="AR298" s="22">
        <v>45868</v>
      </c>
      <c r="AS298" s="68">
        <v>1687</v>
      </c>
      <c r="AT298" s="94">
        <v>45915</v>
      </c>
      <c r="AU298" s="12"/>
      <c r="AV298" s="12"/>
      <c r="AW298" s="12"/>
      <c r="AX298" s="12"/>
      <c r="AY298" s="12"/>
      <c r="AZ298" s="12"/>
      <c r="BA298" s="12"/>
      <c r="BB298" s="12"/>
      <c r="BC298" s="12"/>
      <c r="BD298" s="12"/>
      <c r="BE298" s="12"/>
      <c r="BF298" s="12"/>
      <c r="BG298" s="12"/>
      <c r="BH298" s="12"/>
      <c r="BI298" s="12"/>
      <c r="BJ298" s="12"/>
      <c r="BK298" s="12"/>
      <c r="BL298" s="12"/>
      <c r="BM298" s="12">
        <f>Tabla202376[[#This Row],[DÍAS PRORROGA 1]]+Tabla202376[[#This Row],[DÍAS PRORROGA  2]]+Tabla202376[[#This Row],[DÍAS PRORROGA 3]]++Tabla202376[[#This Row],[DÍAS PRORROGA 4]]</f>
        <v>90</v>
      </c>
      <c r="BN298" s="25">
        <f>IF(Tabla202376[[#This Row],[NUMERO TOTAL DE ADICIONES]]="NO",0,Tabla202376[[#This Row],[VALOR ADICIÓN 1]]+Tabla202376[[#This Row],[VALOR ADICIÓN 2]]+Tabla202376[[#This Row],[VALOR ADICIÓN 3]]+Tabla202376[[#This Row],[VALOR ADICIÓN 4]])</f>
        <v>8505000</v>
      </c>
      <c r="BO298" s="12"/>
      <c r="BP298" s="22">
        <v>46004</v>
      </c>
      <c r="BQ298" s="20">
        <f>Tabla202376[[#This Row],[VALOR INICIAL DEL CONTRATO]]+Tabla202376[[#This Row],[VALOR ADICIÓN 1]]+Tabla202376[[#This Row],[VALOR ADICIÓN 2]]+Tabla202376[[#This Row],[VALOR ADICIÓN 3]]++Tabla202376[[#This Row],[VALOR ADICIÓN 4]]</f>
        <v>25515000</v>
      </c>
      <c r="BR29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8" s="26"/>
      <c r="BT298" s="41" t="s">
        <v>2867</v>
      </c>
      <c r="BU298" s="41" t="s">
        <v>2256</v>
      </c>
      <c r="BV298" s="40" t="s">
        <v>808</v>
      </c>
      <c r="BW298" s="41" t="s">
        <v>99</v>
      </c>
    </row>
    <row r="299" spans="1:75" ht="27.75" customHeight="1" x14ac:dyDescent="0.2">
      <c r="A299" s="12">
        <v>2025</v>
      </c>
      <c r="B299" s="12" t="s">
        <v>456</v>
      </c>
      <c r="C299" s="13" t="str">
        <f ca="1">IF(Tabla202376[[#This Row],[FECHA DE TERMINACIÓN FINAL]]-TODAY()&gt;=15,"VIGENTE",IF(Tabla202376[[#This Row],[FECHA DE TERMINACIÓN FINAL]]-TODAY()&lt;0,"FINALIZADO",IF(Tabla202376[[#This Row],[FECHA DE TERMINACIÓN FINAL]]-TODAY()&lt;=15,"PROXIMO A VENCER")))</f>
        <v>FINALIZADO</v>
      </c>
      <c r="D299" s="12">
        <v>131054</v>
      </c>
      <c r="E299" s="22">
        <v>45706</v>
      </c>
      <c r="F299" s="12" t="s">
        <v>1919</v>
      </c>
      <c r="G299" s="12" t="s">
        <v>2868</v>
      </c>
      <c r="H299" s="13" t="s">
        <v>196</v>
      </c>
      <c r="I299" s="91" t="s">
        <v>1921</v>
      </c>
      <c r="J299" s="57">
        <v>80101500</v>
      </c>
      <c r="K299" s="57" t="s">
        <v>1922</v>
      </c>
      <c r="L299" s="57" t="s">
        <v>2869</v>
      </c>
      <c r="M299" s="49">
        <v>1199</v>
      </c>
      <c r="N299" s="50">
        <v>45709</v>
      </c>
      <c r="O299" s="49">
        <v>1314</v>
      </c>
      <c r="P299" s="50">
        <v>45720</v>
      </c>
      <c r="Q299" s="51" t="s">
        <v>157</v>
      </c>
      <c r="R299" s="83" t="s">
        <v>81</v>
      </c>
      <c r="S299" s="47" t="s">
        <v>82</v>
      </c>
      <c r="T299" s="13">
        <v>1</v>
      </c>
      <c r="U299" s="54" t="s">
        <v>1924</v>
      </c>
      <c r="V299" s="12" t="s">
        <v>83</v>
      </c>
      <c r="W299" s="12" t="s">
        <v>83</v>
      </c>
      <c r="X299" s="12" t="s">
        <v>883</v>
      </c>
      <c r="Y299" s="12">
        <v>1020795504</v>
      </c>
      <c r="Z299" s="51" t="s">
        <v>884</v>
      </c>
      <c r="AA299" s="49">
        <v>1015473918</v>
      </c>
      <c r="AB299" s="12" t="s">
        <v>87</v>
      </c>
      <c r="AC299" s="22">
        <v>45720</v>
      </c>
      <c r="AD299" s="29">
        <v>37800000</v>
      </c>
      <c r="AE299" s="22">
        <v>45727</v>
      </c>
      <c r="AF299" s="22">
        <v>45910</v>
      </c>
      <c r="AG299" s="12">
        <v>180</v>
      </c>
      <c r="AH299" s="12">
        <v>6</v>
      </c>
      <c r="AI299" s="29">
        <f>Tabla202376[[#This Row],[VALOR INICIAL DEL CONTRATO]] / Tabla202376[[#This Row],[PLAZO DE EJECUCIÓN MESES ]]</f>
        <v>6300000</v>
      </c>
      <c r="AJ299" s="12"/>
      <c r="AK299" s="12"/>
      <c r="AL299" s="12">
        <v>1</v>
      </c>
      <c r="AM299" s="12">
        <v>1</v>
      </c>
      <c r="AN299" s="12"/>
      <c r="AO299" s="31">
        <v>18900000</v>
      </c>
      <c r="AP299" s="12">
        <v>90</v>
      </c>
      <c r="AQ299" s="12">
        <v>1648</v>
      </c>
      <c r="AR299" s="22">
        <v>45904</v>
      </c>
      <c r="AS299" s="68">
        <v>1669</v>
      </c>
      <c r="AT299" s="94">
        <v>45909</v>
      </c>
      <c r="AU299" s="12"/>
      <c r="AV299" s="12"/>
      <c r="AW299" s="12"/>
      <c r="AX299" s="12"/>
      <c r="AY299" s="12"/>
      <c r="AZ299" s="12"/>
      <c r="BA299" s="12"/>
      <c r="BB299" s="12"/>
      <c r="BC299" s="12"/>
      <c r="BD299" s="12"/>
      <c r="BE299" s="12"/>
      <c r="BF299" s="12"/>
      <c r="BG299" s="12"/>
      <c r="BH299" s="12"/>
      <c r="BI299" s="12"/>
      <c r="BJ299" s="12"/>
      <c r="BK299" s="12"/>
      <c r="BL299" s="12"/>
      <c r="BM299" s="12">
        <f>Tabla202376[[#This Row],[DÍAS PRORROGA 1]]+Tabla202376[[#This Row],[DÍAS PRORROGA  2]]+Tabla202376[[#This Row],[DÍAS PRORROGA 3]]++Tabla202376[[#This Row],[DÍAS PRORROGA 4]]</f>
        <v>90</v>
      </c>
      <c r="BN299" s="25">
        <f>IF(Tabla202376[[#This Row],[NUMERO TOTAL DE ADICIONES]]="NO",0,Tabla202376[[#This Row],[VALOR ADICIÓN 1]]+Tabla202376[[#This Row],[VALOR ADICIÓN 2]]+Tabla202376[[#This Row],[VALOR ADICIÓN 3]]+Tabla202376[[#This Row],[VALOR ADICIÓN 4]])</f>
        <v>18900000</v>
      </c>
      <c r="BO299" s="12"/>
      <c r="BP299" s="22">
        <v>46001</v>
      </c>
      <c r="BQ299" s="20">
        <f>Tabla202376[[#This Row],[VALOR INICIAL DEL CONTRATO]]+Tabla202376[[#This Row],[VALOR ADICIÓN 1]]+Tabla202376[[#This Row],[VALOR ADICIÓN 2]]+Tabla202376[[#This Row],[VALOR ADICIÓN 3]]++Tabla202376[[#This Row],[VALOR ADICIÓN 4]]</f>
        <v>56700000</v>
      </c>
      <c r="BR29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299" s="26"/>
      <c r="BT299" s="51" t="s">
        <v>2870</v>
      </c>
      <c r="BU299" s="51" t="s">
        <v>1926</v>
      </c>
      <c r="BV299" s="51" t="s">
        <v>1927</v>
      </c>
      <c r="BW299" s="41" t="s">
        <v>88</v>
      </c>
    </row>
    <row r="300" spans="1:75" ht="27.75" customHeight="1" x14ac:dyDescent="0.2">
      <c r="A300" s="12">
        <v>2025</v>
      </c>
      <c r="B300" s="12" t="s">
        <v>456</v>
      </c>
      <c r="C300" s="13" t="str">
        <f ca="1">IF(Tabla202376[[#This Row],[FECHA DE TERMINACIÓN FINAL]]-TODAY()&gt;=15,"VIGENTE",IF(Tabla202376[[#This Row],[FECHA DE TERMINACIÓN FINAL]]-TODAY()&lt;0,"FINALIZADO",IF(Tabla202376[[#This Row],[FECHA DE TERMINACIÓN FINAL]]-TODAY()&lt;=15,"PROXIMO A VENCER")))</f>
        <v>FINALIZADO</v>
      </c>
      <c r="D300" s="12">
        <v>131258</v>
      </c>
      <c r="E300" s="22">
        <v>45709</v>
      </c>
      <c r="F300" s="12" t="s">
        <v>2871</v>
      </c>
      <c r="G300" s="12" t="s">
        <v>2872</v>
      </c>
      <c r="H300" s="13" t="s">
        <v>372</v>
      </c>
      <c r="I300" s="65" t="s">
        <v>2873</v>
      </c>
      <c r="J300" s="51">
        <v>80101600</v>
      </c>
      <c r="K300" s="51" t="s">
        <v>2874</v>
      </c>
      <c r="L300" s="51" t="s">
        <v>2875</v>
      </c>
      <c r="M300" s="12">
        <v>1253</v>
      </c>
      <c r="N300" s="22">
        <v>45719</v>
      </c>
      <c r="O300" s="12">
        <v>1331</v>
      </c>
      <c r="P300" s="50">
        <v>45729</v>
      </c>
      <c r="Q300" s="51" t="s">
        <v>119</v>
      </c>
      <c r="R300" s="83" t="s">
        <v>81</v>
      </c>
      <c r="S300" s="66" t="s">
        <v>82</v>
      </c>
      <c r="T300" s="13">
        <v>1</v>
      </c>
      <c r="U300" s="60" t="s">
        <v>2105</v>
      </c>
      <c r="V300" s="12" t="s">
        <v>83</v>
      </c>
      <c r="W300" s="12" t="s">
        <v>83</v>
      </c>
      <c r="X300" s="12" t="s">
        <v>403</v>
      </c>
      <c r="Y300" s="25">
        <v>1069230695</v>
      </c>
      <c r="Z300" s="38" t="s">
        <v>1629</v>
      </c>
      <c r="AA300" s="38">
        <v>1015426783</v>
      </c>
      <c r="AB300" s="12" t="s">
        <v>87</v>
      </c>
      <c r="AC300" s="22">
        <v>45720</v>
      </c>
      <c r="AD300" s="29">
        <v>30240000</v>
      </c>
      <c r="AE300" s="22">
        <v>45730</v>
      </c>
      <c r="AF300" s="22">
        <v>45913</v>
      </c>
      <c r="AG300" s="12">
        <v>180</v>
      </c>
      <c r="AH300" s="12">
        <v>6</v>
      </c>
      <c r="AI300" s="29">
        <f>Tabla202376[[#This Row],[VALOR INICIAL DEL CONTRATO]] / Tabla202376[[#This Row],[PLAZO DE EJECUCIÓN MESES ]]</f>
        <v>5040000</v>
      </c>
      <c r="AJ300" s="12"/>
      <c r="AK300" s="12"/>
      <c r="AL300" s="12">
        <v>1</v>
      </c>
      <c r="AM300" s="12">
        <v>1</v>
      </c>
      <c r="AN300" s="12"/>
      <c r="AO300" s="31">
        <v>15120000</v>
      </c>
      <c r="AP300" s="12">
        <v>90</v>
      </c>
      <c r="AQ300" s="12">
        <v>1537</v>
      </c>
      <c r="AR300" s="22">
        <v>45868</v>
      </c>
      <c r="AS300" s="68">
        <v>1690</v>
      </c>
      <c r="AT300" s="94">
        <v>45916</v>
      </c>
      <c r="AU300" s="12"/>
      <c r="AV300" s="12"/>
      <c r="AW300" s="12"/>
      <c r="AX300" s="12"/>
      <c r="AY300" s="12"/>
      <c r="AZ300" s="12"/>
      <c r="BA300" s="12"/>
      <c r="BB300" s="12"/>
      <c r="BC300" s="12"/>
      <c r="BD300" s="12"/>
      <c r="BE300" s="12"/>
      <c r="BF300" s="12"/>
      <c r="BG300" s="12"/>
      <c r="BH300" s="12"/>
      <c r="BI300" s="12"/>
      <c r="BJ300" s="12"/>
      <c r="BK300" s="12"/>
      <c r="BL300" s="12"/>
      <c r="BM300" s="12">
        <f>Tabla202376[[#This Row],[DÍAS PRORROGA 1]]+Tabla202376[[#This Row],[DÍAS PRORROGA  2]]+Tabla202376[[#This Row],[DÍAS PRORROGA 3]]++Tabla202376[[#This Row],[DÍAS PRORROGA 4]]</f>
        <v>90</v>
      </c>
      <c r="BN300" s="25">
        <f>IF(Tabla202376[[#This Row],[NUMERO TOTAL DE ADICIONES]]="NO",0,Tabla202376[[#This Row],[VALOR ADICIÓN 1]]+Tabla202376[[#This Row],[VALOR ADICIÓN 2]]+Tabla202376[[#This Row],[VALOR ADICIÓN 3]]+Tabla202376[[#This Row],[VALOR ADICIÓN 4]])</f>
        <v>15120000</v>
      </c>
      <c r="BO300" s="12"/>
      <c r="BP300" s="22">
        <v>46004</v>
      </c>
      <c r="BQ300" s="20">
        <f>Tabla202376[[#This Row],[VALOR INICIAL DEL CONTRATO]]+Tabla202376[[#This Row],[VALOR ADICIÓN 1]]+Tabla202376[[#This Row],[VALOR ADICIÓN 2]]+Tabla202376[[#This Row],[VALOR ADICIÓN 3]]++Tabla202376[[#This Row],[VALOR ADICIÓN 4]]</f>
        <v>45360000</v>
      </c>
      <c r="BR30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0" s="26"/>
      <c r="BT300" s="41" t="s">
        <v>2876</v>
      </c>
      <c r="BU300" s="41" t="s">
        <v>2107</v>
      </c>
      <c r="BV300" s="41" t="s">
        <v>2877</v>
      </c>
      <c r="BW300" s="13" t="s">
        <v>122</v>
      </c>
    </row>
    <row r="301" spans="1:75" ht="27.75" customHeight="1" x14ac:dyDescent="0.2">
      <c r="A301" s="12">
        <v>2025</v>
      </c>
      <c r="B301" s="12" t="s">
        <v>456</v>
      </c>
      <c r="C301" s="13" t="str">
        <f ca="1">IF(Tabla202376[[#This Row],[FECHA DE TERMINACIÓN FINAL]]-TODAY()&gt;=15,"VIGENTE",IF(Tabla202376[[#This Row],[FECHA DE TERMINACIÓN FINAL]]-TODAY()&lt;0,"FINALIZADO",IF(Tabla202376[[#This Row],[FECHA DE TERMINACIÓN FINAL]]-TODAY()&lt;=15,"PROXIMO A VENCER")))</f>
        <v>FINALIZADO</v>
      </c>
      <c r="D301" s="12">
        <v>124883</v>
      </c>
      <c r="E301" s="22">
        <v>45645</v>
      </c>
      <c r="F301" s="12" t="s">
        <v>1832</v>
      </c>
      <c r="G301" s="12" t="s">
        <v>2878</v>
      </c>
      <c r="H301" s="13" t="s">
        <v>2879</v>
      </c>
      <c r="I301" s="71" t="s">
        <v>1835</v>
      </c>
      <c r="J301" s="57">
        <v>80101600</v>
      </c>
      <c r="K301" s="57" t="s">
        <v>1836</v>
      </c>
      <c r="L301" s="57" t="s">
        <v>2880</v>
      </c>
      <c r="M301" s="49">
        <v>1116</v>
      </c>
      <c r="N301" s="50">
        <v>45698</v>
      </c>
      <c r="O301" s="49">
        <v>1322</v>
      </c>
      <c r="P301" s="50">
        <v>45729</v>
      </c>
      <c r="Q301" s="51" t="s">
        <v>80</v>
      </c>
      <c r="R301" s="83" t="s">
        <v>81</v>
      </c>
      <c r="S301" s="66" t="s">
        <v>82</v>
      </c>
      <c r="T301" s="13">
        <v>1</v>
      </c>
      <c r="U301" s="60" t="s">
        <v>1838</v>
      </c>
      <c r="V301" s="12" t="s">
        <v>83</v>
      </c>
      <c r="W301" s="12" t="s">
        <v>464</v>
      </c>
      <c r="X301" s="12" t="s">
        <v>184</v>
      </c>
      <c r="Y301" s="25">
        <v>1030697298</v>
      </c>
      <c r="Z301" s="70" t="s">
        <v>844</v>
      </c>
      <c r="AA301" s="70">
        <v>1018481546</v>
      </c>
      <c r="AB301" s="12" t="s">
        <v>87</v>
      </c>
      <c r="AC301" s="22">
        <v>45720</v>
      </c>
      <c r="AD301" s="29">
        <v>37800000</v>
      </c>
      <c r="AE301" s="22">
        <v>45730</v>
      </c>
      <c r="AF301" s="22">
        <v>45913</v>
      </c>
      <c r="AG301" s="12">
        <v>180</v>
      </c>
      <c r="AH301" s="12">
        <v>6</v>
      </c>
      <c r="AI301" s="29">
        <f>Tabla202376[[#This Row],[VALOR INICIAL DEL CONTRATO]] / Tabla202376[[#This Row],[PLAZO DE EJECUCIÓN MESES ]]</f>
        <v>6300000</v>
      </c>
      <c r="AJ301" s="12"/>
      <c r="AK301" s="12"/>
      <c r="AL301" s="12"/>
      <c r="AM301" s="12"/>
      <c r="AN301" s="12"/>
      <c r="AO301" s="31"/>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f>Tabla202376[[#This Row],[DÍAS PRORROGA 1]]+Tabla202376[[#This Row],[DÍAS PRORROGA  2]]+Tabla202376[[#This Row],[DÍAS PRORROGA 3]]++Tabla202376[[#This Row],[DÍAS PRORROGA 4]]</f>
        <v>0</v>
      </c>
      <c r="BN301" s="25">
        <f>IF(Tabla202376[[#This Row],[NUMERO TOTAL DE ADICIONES]]="NO",0,Tabla202376[[#This Row],[VALOR ADICIÓN 1]]+Tabla202376[[#This Row],[VALOR ADICIÓN 2]]+Tabla202376[[#This Row],[VALOR ADICIÓN 3]]+Tabla202376[[#This Row],[VALOR ADICIÓN 4]])</f>
        <v>0</v>
      </c>
      <c r="BO301" s="12"/>
      <c r="BP301" s="22">
        <v>45913</v>
      </c>
      <c r="BQ301" s="20">
        <f>Tabla202376[[#This Row],[VALOR INICIAL DEL CONTRATO]]+Tabla202376[[#This Row],[VALOR ADICIÓN 1]]+Tabla202376[[#This Row],[VALOR ADICIÓN 2]]+Tabla202376[[#This Row],[VALOR ADICIÓN 3]]++Tabla202376[[#This Row],[VALOR ADICIÓN 4]]</f>
        <v>37800000</v>
      </c>
      <c r="BR30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1" s="26"/>
      <c r="BT301" s="12"/>
      <c r="BU301" s="60" t="s">
        <v>1839</v>
      </c>
      <c r="BV301" s="60" t="s">
        <v>1840</v>
      </c>
      <c r="BW301" s="60" t="s">
        <v>99</v>
      </c>
    </row>
    <row r="302" spans="1:75" ht="27.75" customHeight="1" x14ac:dyDescent="0.25">
      <c r="A302" s="12">
        <v>2025</v>
      </c>
      <c r="B302" s="12" t="s">
        <v>456</v>
      </c>
      <c r="C302" s="13" t="str">
        <f ca="1">IF(Tabla202376[[#This Row],[FECHA DE TERMINACIÓN FINAL]]-TODAY()&gt;=15,"VIGENTE",IF(Tabla202376[[#This Row],[FECHA DE TERMINACIÓN FINAL]]-TODAY()&lt;0,"FINALIZADO",IF(Tabla202376[[#This Row],[FECHA DE TERMINACIÓN FINAL]]-TODAY()&lt;=15,"PROXIMO A VENCER")))</f>
        <v>FINALIZADO</v>
      </c>
      <c r="D302" s="12">
        <v>125654</v>
      </c>
      <c r="E302" s="22">
        <v>45652</v>
      </c>
      <c r="F302" s="12" t="s">
        <v>2881</v>
      </c>
      <c r="G302" s="12" t="s">
        <v>2882</v>
      </c>
      <c r="H302" s="41" t="s">
        <v>200</v>
      </c>
      <c r="I302" s="64" t="s">
        <v>2883</v>
      </c>
      <c r="J302" s="51">
        <v>80101600</v>
      </c>
      <c r="K302" s="51" t="s">
        <v>2884</v>
      </c>
      <c r="L302" s="51" t="s">
        <v>2885</v>
      </c>
      <c r="M302" s="12">
        <v>1222</v>
      </c>
      <c r="N302" s="22">
        <v>45712</v>
      </c>
      <c r="O302" s="12">
        <v>1327</v>
      </c>
      <c r="P302" s="50">
        <v>45729</v>
      </c>
      <c r="Q302" s="51" t="s">
        <v>80</v>
      </c>
      <c r="R302" s="13" t="s">
        <v>81</v>
      </c>
      <c r="S302" s="41" t="s">
        <v>98</v>
      </c>
      <c r="T302" s="13">
        <v>1</v>
      </c>
      <c r="U302" s="60" t="s">
        <v>2149</v>
      </c>
      <c r="V302" s="12" t="s">
        <v>83</v>
      </c>
      <c r="W302" s="12" t="s">
        <v>83</v>
      </c>
      <c r="X302" s="12" t="s">
        <v>764</v>
      </c>
      <c r="Y302" s="25">
        <v>1017258647</v>
      </c>
      <c r="Z302" s="51" t="s">
        <v>258</v>
      </c>
      <c r="AA302" s="49">
        <v>1023888897</v>
      </c>
      <c r="AB302" s="12" t="s">
        <v>87</v>
      </c>
      <c r="AC302" s="22">
        <v>45720</v>
      </c>
      <c r="AD302" s="29">
        <v>24000000</v>
      </c>
      <c r="AE302" s="22">
        <v>45730</v>
      </c>
      <c r="AF302" s="22">
        <v>45913</v>
      </c>
      <c r="AG302" s="12">
        <v>180</v>
      </c>
      <c r="AH302" s="12">
        <v>6</v>
      </c>
      <c r="AI302" s="29">
        <f>Tabla202376[[#This Row],[VALOR INICIAL DEL CONTRATO]] / Tabla202376[[#This Row],[PLAZO DE EJECUCIÓN MESES ]]</f>
        <v>4000000</v>
      </c>
      <c r="AJ302" s="12"/>
      <c r="AK302" s="12"/>
      <c r="AL302" s="12">
        <v>1</v>
      </c>
      <c r="AM302" s="12">
        <v>1</v>
      </c>
      <c r="AN302" s="12"/>
      <c r="AO302" s="31">
        <v>12000000</v>
      </c>
      <c r="AP302" s="12">
        <v>90</v>
      </c>
      <c r="AQ302" s="12">
        <v>1431</v>
      </c>
      <c r="AR302" s="22">
        <v>45867</v>
      </c>
      <c r="AS302" s="12">
        <v>1547</v>
      </c>
      <c r="AT302" s="22">
        <v>45881</v>
      </c>
      <c r="AU302" s="12"/>
      <c r="AV302" s="12"/>
      <c r="AW302" s="12"/>
      <c r="AX302" s="12"/>
      <c r="AY302" s="12"/>
      <c r="AZ302" s="12"/>
      <c r="BA302" s="12"/>
      <c r="BB302" s="12"/>
      <c r="BC302" s="12"/>
      <c r="BD302" s="12"/>
      <c r="BE302" s="12"/>
      <c r="BF302" s="12"/>
      <c r="BG302" s="12"/>
      <c r="BH302" s="12"/>
      <c r="BI302" s="12"/>
      <c r="BJ302" s="12"/>
      <c r="BK302" s="12"/>
      <c r="BL302" s="12"/>
      <c r="BM302" s="12">
        <f>Tabla202376[[#This Row],[DÍAS PRORROGA 1]]+Tabla202376[[#This Row],[DÍAS PRORROGA  2]]+Tabla202376[[#This Row],[DÍAS PRORROGA 3]]++Tabla202376[[#This Row],[DÍAS PRORROGA 4]]</f>
        <v>90</v>
      </c>
      <c r="BN302" s="25">
        <f>IF(Tabla202376[[#This Row],[NUMERO TOTAL DE ADICIONES]]="NO",0,Tabla202376[[#This Row],[VALOR ADICIÓN 1]]+Tabla202376[[#This Row],[VALOR ADICIÓN 2]]+Tabla202376[[#This Row],[VALOR ADICIÓN 3]]+Tabla202376[[#This Row],[VALOR ADICIÓN 4]])</f>
        <v>12000000</v>
      </c>
      <c r="BO302" s="12"/>
      <c r="BP302" s="22">
        <v>46004</v>
      </c>
      <c r="BQ302" s="20">
        <f>Tabla202376[[#This Row],[VALOR INICIAL DEL CONTRATO]]+Tabla202376[[#This Row],[VALOR ADICIÓN 1]]+Tabla202376[[#This Row],[VALOR ADICIÓN 2]]+Tabla202376[[#This Row],[VALOR ADICIÓN 3]]++Tabla202376[[#This Row],[VALOR ADICIÓN 4]]</f>
        <v>36000000</v>
      </c>
      <c r="BR30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2" s="26"/>
      <c r="BT302" s="60" t="s">
        <v>2886</v>
      </c>
      <c r="BU302" s="60" t="s">
        <v>2887</v>
      </c>
      <c r="BV302" s="60" t="s">
        <v>2888</v>
      </c>
      <c r="BW302" s="60" t="s">
        <v>148</v>
      </c>
    </row>
    <row r="303" spans="1:75" ht="27.75" customHeight="1" x14ac:dyDescent="0.2">
      <c r="A303" s="12">
        <v>2025</v>
      </c>
      <c r="B303" s="12" t="s">
        <v>456</v>
      </c>
      <c r="C303" s="13" t="str">
        <f ca="1">IF(Tabla202376[[#This Row],[FECHA DE TERMINACIÓN FINAL]]-TODAY()&gt;=15,"VIGENTE",IF(Tabla202376[[#This Row],[FECHA DE TERMINACIÓN FINAL]]-TODAY()&lt;0,"FINALIZADO",IF(Tabla202376[[#This Row],[FECHA DE TERMINACIÓN FINAL]]-TODAY()&lt;=15,"PROXIMO A VENCER")))</f>
        <v>FINALIZADO</v>
      </c>
      <c r="D303" s="12">
        <v>127819</v>
      </c>
      <c r="E303" s="22">
        <v>45672</v>
      </c>
      <c r="F303" s="12" t="s">
        <v>2889</v>
      </c>
      <c r="G303" s="12" t="s">
        <v>2890</v>
      </c>
      <c r="H303" s="41" t="s">
        <v>2891</v>
      </c>
      <c r="I303" s="71" t="s">
        <v>2892</v>
      </c>
      <c r="J303" s="57">
        <v>80101600</v>
      </c>
      <c r="K303" s="57" t="s">
        <v>2893</v>
      </c>
      <c r="L303" s="57" t="s">
        <v>2894</v>
      </c>
      <c r="M303" s="12">
        <v>1246</v>
      </c>
      <c r="N303" s="22">
        <v>45714</v>
      </c>
      <c r="O303" s="12">
        <v>1326</v>
      </c>
      <c r="P303" s="50">
        <v>45729</v>
      </c>
      <c r="Q303" s="51" t="s">
        <v>175</v>
      </c>
      <c r="R303" s="13" t="s">
        <v>81</v>
      </c>
      <c r="S303" s="41" t="s">
        <v>98</v>
      </c>
      <c r="T303" s="13">
        <v>1</v>
      </c>
      <c r="U303" s="60" t="s">
        <v>2895</v>
      </c>
      <c r="V303" s="12" t="s">
        <v>83</v>
      </c>
      <c r="W303" s="12" t="s">
        <v>83</v>
      </c>
      <c r="X303" s="12" t="s">
        <v>167</v>
      </c>
      <c r="Y303" s="25">
        <v>1011321001</v>
      </c>
      <c r="Z303" s="38" t="s">
        <v>174</v>
      </c>
      <c r="AA303" s="38">
        <v>7180598</v>
      </c>
      <c r="AB303" s="12" t="s">
        <v>87</v>
      </c>
      <c r="AC303" s="22">
        <v>45720</v>
      </c>
      <c r="AD303" s="29">
        <v>12000000</v>
      </c>
      <c r="AE303" s="22">
        <v>45729</v>
      </c>
      <c r="AF303" s="22">
        <v>45912</v>
      </c>
      <c r="AG303" s="12">
        <v>180</v>
      </c>
      <c r="AH303" s="12">
        <v>6</v>
      </c>
      <c r="AI303" s="29">
        <f>Tabla202376[[#This Row],[VALOR INICIAL DEL CONTRATO]] / Tabla202376[[#This Row],[PLAZO DE EJECUCIÓN MESES ]]</f>
        <v>2000000</v>
      </c>
      <c r="AJ303" s="12"/>
      <c r="AK303" s="12"/>
      <c r="AL303" s="12">
        <v>1</v>
      </c>
      <c r="AM303" s="12">
        <v>1</v>
      </c>
      <c r="AN303" s="12"/>
      <c r="AO303" s="31">
        <v>6000000</v>
      </c>
      <c r="AP303" s="12">
        <v>90</v>
      </c>
      <c r="AQ303" s="12">
        <v>1430</v>
      </c>
      <c r="AR303" s="22">
        <v>45867</v>
      </c>
      <c r="AS303" s="12">
        <v>1580</v>
      </c>
      <c r="AT303" s="22">
        <v>45882</v>
      </c>
      <c r="AU303" s="12"/>
      <c r="AV303" s="12"/>
      <c r="AW303" s="12"/>
      <c r="AX303" s="12"/>
      <c r="AY303" s="12"/>
      <c r="AZ303" s="12"/>
      <c r="BA303" s="12"/>
      <c r="BB303" s="12"/>
      <c r="BC303" s="12"/>
      <c r="BD303" s="12"/>
      <c r="BE303" s="12"/>
      <c r="BF303" s="12"/>
      <c r="BG303" s="12"/>
      <c r="BH303" s="12"/>
      <c r="BI303" s="12"/>
      <c r="BJ303" s="12"/>
      <c r="BK303" s="12"/>
      <c r="BL303" s="12"/>
      <c r="BM303" s="12">
        <f>Tabla202376[[#This Row],[DÍAS PRORROGA 1]]+Tabla202376[[#This Row],[DÍAS PRORROGA  2]]+Tabla202376[[#This Row],[DÍAS PRORROGA 3]]++Tabla202376[[#This Row],[DÍAS PRORROGA 4]]</f>
        <v>90</v>
      </c>
      <c r="BN303" s="25">
        <f>IF(Tabla202376[[#This Row],[NUMERO TOTAL DE ADICIONES]]="NO",0,Tabla202376[[#This Row],[VALOR ADICIÓN 1]]+Tabla202376[[#This Row],[VALOR ADICIÓN 2]]+Tabla202376[[#This Row],[VALOR ADICIÓN 3]]+Tabla202376[[#This Row],[VALOR ADICIÓN 4]])</f>
        <v>6000000</v>
      </c>
      <c r="BO303" s="12"/>
      <c r="BP303" s="22">
        <v>46003</v>
      </c>
      <c r="BQ303" s="20">
        <f>Tabla202376[[#This Row],[VALOR INICIAL DEL CONTRATO]]+Tabla202376[[#This Row],[VALOR ADICIÓN 1]]+Tabla202376[[#This Row],[VALOR ADICIÓN 2]]+Tabla202376[[#This Row],[VALOR ADICIÓN 3]]++Tabla202376[[#This Row],[VALOR ADICIÓN 4]]</f>
        <v>18000000</v>
      </c>
      <c r="BR30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3" s="26"/>
      <c r="BT303" s="60" t="s">
        <v>2896</v>
      </c>
      <c r="BU303" s="60" t="s">
        <v>2897</v>
      </c>
      <c r="BV303" s="60" t="s">
        <v>2898</v>
      </c>
      <c r="BW303" s="13" t="s">
        <v>122</v>
      </c>
    </row>
    <row r="304" spans="1:75" ht="27.75" customHeight="1" x14ac:dyDescent="0.2">
      <c r="A304" s="12">
        <v>2025</v>
      </c>
      <c r="B304" s="12" t="s">
        <v>456</v>
      </c>
      <c r="C304" s="13" t="str">
        <f ca="1">IF(Tabla202376[[#This Row],[FECHA DE TERMINACIÓN FINAL]]-TODAY()&gt;=15,"VIGENTE",IF(Tabla202376[[#This Row],[FECHA DE TERMINACIÓN FINAL]]-TODAY()&lt;0,"FINALIZADO",IF(Tabla202376[[#This Row],[FECHA DE TERMINACIÓN FINAL]]-TODAY()&lt;=15,"PROXIMO A VENCER")))</f>
        <v>FINALIZADO</v>
      </c>
      <c r="D304" s="12">
        <v>131265</v>
      </c>
      <c r="E304" s="22">
        <v>45709</v>
      </c>
      <c r="F304" s="12" t="s">
        <v>2899</v>
      </c>
      <c r="G304" s="12" t="s">
        <v>2900</v>
      </c>
      <c r="H304" s="13" t="s">
        <v>2854</v>
      </c>
      <c r="I304" s="71" t="s">
        <v>2901</v>
      </c>
      <c r="J304" s="57">
        <v>80101600</v>
      </c>
      <c r="K304" s="57" t="s">
        <v>2902</v>
      </c>
      <c r="L304" s="57" t="s">
        <v>2855</v>
      </c>
      <c r="M304" s="12">
        <v>1256</v>
      </c>
      <c r="N304" s="22">
        <v>45719</v>
      </c>
      <c r="O304" s="12">
        <v>1338</v>
      </c>
      <c r="P304" s="22">
        <v>45730</v>
      </c>
      <c r="Q304" s="51" t="s">
        <v>227</v>
      </c>
      <c r="R304" s="13" t="s">
        <v>81</v>
      </c>
      <c r="S304" s="41" t="s">
        <v>98</v>
      </c>
      <c r="T304" s="13">
        <v>1</v>
      </c>
      <c r="U304" s="41" t="s">
        <v>2903</v>
      </c>
      <c r="V304" s="12" t="s">
        <v>83</v>
      </c>
      <c r="W304" s="12" t="s">
        <v>464</v>
      </c>
      <c r="X304" s="41" t="s">
        <v>1148</v>
      </c>
      <c r="Y304" s="25">
        <v>1022389817</v>
      </c>
      <c r="Z304" s="13" t="s">
        <v>229</v>
      </c>
      <c r="AA304" s="12">
        <v>1026262117</v>
      </c>
      <c r="AB304" s="12" t="s">
        <v>87</v>
      </c>
      <c r="AC304" s="22">
        <v>45720</v>
      </c>
      <c r="AD304" s="29">
        <v>30000000</v>
      </c>
      <c r="AE304" s="22">
        <v>45730</v>
      </c>
      <c r="AF304" s="22">
        <v>45913</v>
      </c>
      <c r="AG304" s="12">
        <v>180</v>
      </c>
      <c r="AH304" s="12">
        <v>6</v>
      </c>
      <c r="AI304" s="29">
        <f>Tabla202376[[#This Row],[VALOR INICIAL DEL CONTRATO]] / Tabla202376[[#This Row],[PLAZO DE EJECUCIÓN MESES ]]</f>
        <v>5000000</v>
      </c>
      <c r="AJ304" s="12"/>
      <c r="AK304" s="12"/>
      <c r="AL304" s="12">
        <v>1</v>
      </c>
      <c r="AM304" s="12">
        <v>1</v>
      </c>
      <c r="AN304" s="12"/>
      <c r="AO304" s="31">
        <v>15000000</v>
      </c>
      <c r="AP304" s="12">
        <v>90</v>
      </c>
      <c r="AQ304" s="12">
        <v>1672</v>
      </c>
      <c r="AR304" s="22">
        <v>45904</v>
      </c>
      <c r="AS304" s="68">
        <v>1686</v>
      </c>
      <c r="AT304" s="94">
        <v>45915</v>
      </c>
      <c r="AU304" s="12"/>
      <c r="AV304" s="12"/>
      <c r="AW304" s="12"/>
      <c r="AX304" s="12"/>
      <c r="AY304" s="12"/>
      <c r="AZ304" s="12"/>
      <c r="BA304" s="12"/>
      <c r="BB304" s="12"/>
      <c r="BC304" s="12"/>
      <c r="BD304" s="12"/>
      <c r="BE304" s="12"/>
      <c r="BF304" s="12"/>
      <c r="BG304" s="12"/>
      <c r="BH304" s="12"/>
      <c r="BI304" s="12"/>
      <c r="BJ304" s="12"/>
      <c r="BK304" s="12"/>
      <c r="BL304" s="12"/>
      <c r="BM304" s="12">
        <f>Tabla202376[[#This Row],[DÍAS PRORROGA 1]]+Tabla202376[[#This Row],[DÍAS PRORROGA  2]]+Tabla202376[[#This Row],[DÍAS PRORROGA 3]]++Tabla202376[[#This Row],[DÍAS PRORROGA 4]]</f>
        <v>90</v>
      </c>
      <c r="BN304" s="25">
        <f>IF(Tabla202376[[#This Row],[NUMERO TOTAL DE ADICIONES]]="NO",0,Tabla202376[[#This Row],[VALOR ADICIÓN 1]]+Tabla202376[[#This Row],[VALOR ADICIÓN 2]]+Tabla202376[[#This Row],[VALOR ADICIÓN 3]]+Tabla202376[[#This Row],[VALOR ADICIÓN 4]])</f>
        <v>15000000</v>
      </c>
      <c r="BO304" s="12"/>
      <c r="BP304" s="22">
        <v>46004</v>
      </c>
      <c r="BQ304" s="20">
        <f>Tabla202376[[#This Row],[VALOR INICIAL DEL CONTRATO]]+Tabla202376[[#This Row],[VALOR ADICIÓN 1]]+Tabla202376[[#This Row],[VALOR ADICIÓN 2]]+Tabla202376[[#This Row],[VALOR ADICIÓN 3]]++Tabla202376[[#This Row],[VALOR ADICIÓN 4]]</f>
        <v>45000000</v>
      </c>
      <c r="BR30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4" s="26"/>
      <c r="BT304" s="60" t="s">
        <v>2904</v>
      </c>
      <c r="BU304" s="60" t="s">
        <v>2905</v>
      </c>
      <c r="BV304" s="60" t="s">
        <v>2906</v>
      </c>
      <c r="BW304" s="13" t="s">
        <v>122</v>
      </c>
    </row>
    <row r="305" spans="1:75" ht="27.75" customHeight="1" x14ac:dyDescent="0.2">
      <c r="A305" s="12">
        <v>2025</v>
      </c>
      <c r="B305" s="12" t="s">
        <v>456</v>
      </c>
      <c r="C305" s="13" t="str">
        <f ca="1">IF(Tabla202376[[#This Row],[FECHA DE TERMINACIÓN FINAL]]-TODAY()&gt;=15,"VIGENTE",IF(Tabla202376[[#This Row],[FECHA DE TERMINACIÓN FINAL]]-TODAY()&lt;0,"FINALIZADO",IF(Tabla202376[[#This Row],[FECHA DE TERMINACIÓN FINAL]]-TODAY()&lt;=15,"PROXIMO A VENCER")))</f>
        <v>FINALIZADO</v>
      </c>
      <c r="D305" s="12">
        <v>131522</v>
      </c>
      <c r="E305" s="22">
        <v>45715</v>
      </c>
      <c r="F305" s="12" t="s">
        <v>2907</v>
      </c>
      <c r="G305" s="12" t="s">
        <v>2908</v>
      </c>
      <c r="H305" s="13" t="s">
        <v>2909</v>
      </c>
      <c r="I305" s="71" t="s">
        <v>2910</v>
      </c>
      <c r="J305" s="57">
        <v>80101600</v>
      </c>
      <c r="K305" s="57" t="s">
        <v>2911</v>
      </c>
      <c r="L305" s="57" t="s">
        <v>2912</v>
      </c>
      <c r="M305" s="12">
        <v>1251</v>
      </c>
      <c r="N305" s="22">
        <v>45719</v>
      </c>
      <c r="O305" s="12">
        <v>1330</v>
      </c>
      <c r="P305" s="22">
        <v>45729</v>
      </c>
      <c r="Q305" s="51" t="s">
        <v>262</v>
      </c>
      <c r="R305" s="13" t="s">
        <v>81</v>
      </c>
      <c r="S305" s="41" t="s">
        <v>98</v>
      </c>
      <c r="T305" s="13">
        <v>1</v>
      </c>
      <c r="U305" s="60" t="s">
        <v>2913</v>
      </c>
      <c r="V305" s="12" t="s">
        <v>83</v>
      </c>
      <c r="W305" s="12" t="s">
        <v>83</v>
      </c>
      <c r="X305" s="41" t="s">
        <v>1322</v>
      </c>
      <c r="Y305" s="25">
        <v>1019107614</v>
      </c>
      <c r="Z305" s="51" t="s">
        <v>1616</v>
      </c>
      <c r="AA305" s="52">
        <v>1023031689</v>
      </c>
      <c r="AB305" s="12" t="s">
        <v>87</v>
      </c>
      <c r="AC305" s="22">
        <v>45720</v>
      </c>
      <c r="AD305" s="29">
        <v>23400000</v>
      </c>
      <c r="AE305" s="22">
        <v>45730</v>
      </c>
      <c r="AF305" s="22">
        <v>45913</v>
      </c>
      <c r="AG305" s="12">
        <v>180</v>
      </c>
      <c r="AH305" s="12">
        <v>6</v>
      </c>
      <c r="AI305" s="29">
        <f>Tabla202376[[#This Row],[VALOR INICIAL DEL CONTRATO]] / Tabla202376[[#This Row],[PLAZO DE EJECUCIÓN MESES ]]</f>
        <v>3900000</v>
      </c>
      <c r="AJ305" s="12"/>
      <c r="AK305" s="12"/>
      <c r="AL305" s="12">
        <v>1</v>
      </c>
      <c r="AM305" s="12">
        <v>1</v>
      </c>
      <c r="AN305" s="12"/>
      <c r="AO305" s="31">
        <v>11700000</v>
      </c>
      <c r="AP305" s="12">
        <v>90</v>
      </c>
      <c r="AQ305" s="12">
        <v>1563</v>
      </c>
      <c r="AR305" s="22">
        <v>45882</v>
      </c>
      <c r="AS305" s="68">
        <v>1683</v>
      </c>
      <c r="AT305" s="94">
        <v>45915</v>
      </c>
      <c r="AU305" s="12"/>
      <c r="AV305" s="12"/>
      <c r="AW305" s="12"/>
      <c r="AX305" s="12"/>
      <c r="AY305" s="12"/>
      <c r="AZ305" s="12"/>
      <c r="BA305" s="12"/>
      <c r="BB305" s="12"/>
      <c r="BC305" s="12"/>
      <c r="BD305" s="12"/>
      <c r="BE305" s="12"/>
      <c r="BF305" s="12"/>
      <c r="BG305" s="12"/>
      <c r="BH305" s="12"/>
      <c r="BI305" s="12"/>
      <c r="BJ305" s="12"/>
      <c r="BK305" s="12"/>
      <c r="BL305" s="12"/>
      <c r="BM305" s="12">
        <f>Tabla202376[[#This Row],[DÍAS PRORROGA 1]]+Tabla202376[[#This Row],[DÍAS PRORROGA  2]]+Tabla202376[[#This Row],[DÍAS PRORROGA 3]]++Tabla202376[[#This Row],[DÍAS PRORROGA 4]]</f>
        <v>90</v>
      </c>
      <c r="BN305" s="25">
        <f>IF(Tabla202376[[#This Row],[NUMERO TOTAL DE ADICIONES]]="NO",0,Tabla202376[[#This Row],[VALOR ADICIÓN 1]]+Tabla202376[[#This Row],[VALOR ADICIÓN 2]]+Tabla202376[[#This Row],[VALOR ADICIÓN 3]]+Tabla202376[[#This Row],[VALOR ADICIÓN 4]])</f>
        <v>11700000</v>
      </c>
      <c r="BO305" s="12"/>
      <c r="BP305" s="22">
        <v>46004</v>
      </c>
      <c r="BQ305" s="20">
        <f>Tabla202376[[#This Row],[VALOR INICIAL DEL CONTRATO]]+Tabla202376[[#This Row],[VALOR ADICIÓN 1]]+Tabla202376[[#This Row],[VALOR ADICIÓN 2]]+Tabla202376[[#This Row],[VALOR ADICIÓN 3]]++Tabla202376[[#This Row],[VALOR ADICIÓN 4]]</f>
        <v>35100000</v>
      </c>
      <c r="BR30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5" s="26"/>
      <c r="BT305" s="60" t="s">
        <v>2914</v>
      </c>
      <c r="BU305" s="60" t="s">
        <v>2915</v>
      </c>
      <c r="BV305" s="13" t="s">
        <v>2916</v>
      </c>
      <c r="BW305" s="13" t="s">
        <v>148</v>
      </c>
    </row>
    <row r="306" spans="1:75" ht="27.75" customHeight="1" x14ac:dyDescent="0.2">
      <c r="A306" s="12">
        <v>2025</v>
      </c>
      <c r="B306" s="12" t="s">
        <v>456</v>
      </c>
      <c r="C306" s="13" t="str">
        <f ca="1">IF(Tabla202376[[#This Row],[FECHA DE TERMINACIÓN FINAL]]-TODAY()&gt;=15,"VIGENTE",IF(Tabla202376[[#This Row],[FECHA DE TERMINACIÓN FINAL]]-TODAY()&lt;0,"FINALIZADO",IF(Tabla202376[[#This Row],[FECHA DE TERMINACIÓN FINAL]]-TODAY()&lt;=15,"PROXIMO A VENCER")))</f>
        <v>FINALIZADO</v>
      </c>
      <c r="D306" s="12">
        <v>131703</v>
      </c>
      <c r="E306" s="22">
        <v>45720</v>
      </c>
      <c r="F306" s="12" t="s">
        <v>2917</v>
      </c>
      <c r="G306" s="12" t="s">
        <v>2918</v>
      </c>
      <c r="H306" s="13" t="s">
        <v>250</v>
      </c>
      <c r="I306" s="71" t="s">
        <v>2919</v>
      </c>
      <c r="J306" s="57">
        <v>80101600</v>
      </c>
      <c r="K306" s="57" t="s">
        <v>2920</v>
      </c>
      <c r="L306" s="57" t="s">
        <v>2921</v>
      </c>
      <c r="M306" s="12">
        <v>1266</v>
      </c>
      <c r="N306" s="22">
        <v>45729</v>
      </c>
      <c r="O306" s="12">
        <v>1341</v>
      </c>
      <c r="P306" s="22">
        <v>45730</v>
      </c>
      <c r="Q306" s="51" t="s">
        <v>80</v>
      </c>
      <c r="R306" s="13" t="s">
        <v>81</v>
      </c>
      <c r="S306" s="41" t="s">
        <v>82</v>
      </c>
      <c r="T306" s="13">
        <v>1</v>
      </c>
      <c r="U306" s="60" t="s">
        <v>2922</v>
      </c>
      <c r="V306" s="12" t="s">
        <v>83</v>
      </c>
      <c r="W306" s="12" t="s">
        <v>83</v>
      </c>
      <c r="X306" s="12" t="s">
        <v>439</v>
      </c>
      <c r="Y306" s="25">
        <v>1057611038</v>
      </c>
      <c r="Z306" s="13" t="s">
        <v>145</v>
      </c>
      <c r="AA306" s="12">
        <v>74374329</v>
      </c>
      <c r="AB306" s="12" t="s">
        <v>87</v>
      </c>
      <c r="AC306" s="22">
        <v>45729</v>
      </c>
      <c r="AD306" s="29">
        <v>36000000</v>
      </c>
      <c r="AE306" s="22">
        <v>45730</v>
      </c>
      <c r="AF306" s="22">
        <v>45913</v>
      </c>
      <c r="AG306" s="12">
        <v>180</v>
      </c>
      <c r="AH306" s="12">
        <v>6</v>
      </c>
      <c r="AI306" s="29">
        <f>Tabla202376[[#This Row],[VALOR INICIAL DEL CONTRATO]] / Tabla202376[[#This Row],[PLAZO DE EJECUCIÓN MESES ]]</f>
        <v>6000000</v>
      </c>
      <c r="AJ306" s="12"/>
      <c r="AK306" s="12"/>
      <c r="AL306" s="12">
        <v>1</v>
      </c>
      <c r="AM306" s="12">
        <v>1</v>
      </c>
      <c r="AN306" s="12"/>
      <c r="AO306" s="31">
        <v>18000000</v>
      </c>
      <c r="AP306" s="12">
        <v>90</v>
      </c>
      <c r="AQ306" s="12">
        <v>1432</v>
      </c>
      <c r="AR306" s="22">
        <v>45867</v>
      </c>
      <c r="AS306" s="12">
        <v>1535</v>
      </c>
      <c r="AT306" s="22">
        <v>45880</v>
      </c>
      <c r="AU306" s="12"/>
      <c r="AV306" s="12"/>
      <c r="AW306" s="12"/>
      <c r="AX306" s="12"/>
      <c r="AY306" s="12"/>
      <c r="AZ306" s="12"/>
      <c r="BA306" s="12"/>
      <c r="BB306" s="12"/>
      <c r="BC306" s="12"/>
      <c r="BD306" s="12"/>
      <c r="BE306" s="12"/>
      <c r="BF306" s="12"/>
      <c r="BG306" s="12"/>
      <c r="BH306" s="12"/>
      <c r="BI306" s="12"/>
      <c r="BJ306" s="12"/>
      <c r="BK306" s="12"/>
      <c r="BL306" s="12"/>
      <c r="BM306" s="12">
        <f>Tabla202376[[#This Row],[DÍAS PRORROGA 1]]+Tabla202376[[#This Row],[DÍAS PRORROGA  2]]+Tabla202376[[#This Row],[DÍAS PRORROGA 3]]++Tabla202376[[#This Row],[DÍAS PRORROGA 4]]</f>
        <v>90</v>
      </c>
      <c r="BN306" s="25">
        <f>IF(Tabla202376[[#This Row],[NUMERO TOTAL DE ADICIONES]]="NO",0,Tabla202376[[#This Row],[VALOR ADICIÓN 1]]+Tabla202376[[#This Row],[VALOR ADICIÓN 2]]+Tabla202376[[#This Row],[VALOR ADICIÓN 3]]+Tabla202376[[#This Row],[VALOR ADICIÓN 4]])</f>
        <v>18000000</v>
      </c>
      <c r="BO306" s="12"/>
      <c r="BP306" s="22">
        <v>46004</v>
      </c>
      <c r="BQ306" s="20">
        <f>Tabla202376[[#This Row],[VALOR INICIAL DEL CONTRATO]]+Tabla202376[[#This Row],[VALOR ADICIÓN 1]]+Tabla202376[[#This Row],[VALOR ADICIÓN 2]]+Tabla202376[[#This Row],[VALOR ADICIÓN 3]]++Tabla202376[[#This Row],[VALOR ADICIÓN 4]]</f>
        <v>54000000</v>
      </c>
      <c r="BR30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6" s="26"/>
      <c r="BT306" s="60" t="s">
        <v>2923</v>
      </c>
      <c r="BU306" s="60" t="s">
        <v>2924</v>
      </c>
      <c r="BV306" s="13" t="s">
        <v>2925</v>
      </c>
      <c r="BW306" s="60" t="s">
        <v>99</v>
      </c>
    </row>
    <row r="307" spans="1:75" ht="27.75" customHeight="1" x14ac:dyDescent="0.2">
      <c r="A307" s="12">
        <v>2025</v>
      </c>
      <c r="B307" s="13" t="s">
        <v>265</v>
      </c>
      <c r="C307" s="13" t="str">
        <f ca="1">IF(Tabla202376[[#This Row],[FECHA DE TERMINACIÓN FINAL]]-TODAY()&gt;=15,"VIGENTE",IF(Tabla202376[[#This Row],[FECHA DE TERMINACIÓN FINAL]]-TODAY()&lt;0,"FINALIZADO",IF(Tabla202376[[#This Row],[FECHA DE TERMINACIÓN FINAL]]-TODAY()&lt;=15,"PROXIMO A VENCER")))</f>
        <v>FINALIZADO</v>
      </c>
      <c r="D307" s="12">
        <v>130937</v>
      </c>
      <c r="E307" s="22">
        <v>45705</v>
      </c>
      <c r="F307" s="12" t="s">
        <v>2926</v>
      </c>
      <c r="G307" s="12" t="s">
        <v>2927</v>
      </c>
      <c r="H307" s="13" t="s">
        <v>135</v>
      </c>
      <c r="I307" s="71" t="s">
        <v>2928</v>
      </c>
      <c r="J307" s="57">
        <v>80101600</v>
      </c>
      <c r="K307" s="57" t="s">
        <v>2929</v>
      </c>
      <c r="L307" s="57" t="s">
        <v>2930</v>
      </c>
      <c r="M307" s="12">
        <v>1178</v>
      </c>
      <c r="N307" s="22">
        <v>45709</v>
      </c>
      <c r="O307" s="12">
        <v>1347</v>
      </c>
      <c r="P307" s="22">
        <v>45741</v>
      </c>
      <c r="Q307" s="51" t="s">
        <v>217</v>
      </c>
      <c r="R307" s="13" t="s">
        <v>81</v>
      </c>
      <c r="S307" s="41" t="s">
        <v>82</v>
      </c>
      <c r="T307" s="13">
        <v>1</v>
      </c>
      <c r="U307" s="60" t="s">
        <v>2931</v>
      </c>
      <c r="V307" s="12" t="s">
        <v>83</v>
      </c>
      <c r="W307" s="12" t="s">
        <v>83</v>
      </c>
      <c r="X307" s="12" t="s">
        <v>188</v>
      </c>
      <c r="Y307" s="25">
        <v>1013636939</v>
      </c>
      <c r="Z307" s="41" t="s">
        <v>396</v>
      </c>
      <c r="AA307" s="63">
        <v>79804578</v>
      </c>
      <c r="AB307" s="12" t="s">
        <v>87</v>
      </c>
      <c r="AC307" s="22">
        <v>45737</v>
      </c>
      <c r="AD307" s="29">
        <v>33000000</v>
      </c>
      <c r="AE307" s="22">
        <v>45743</v>
      </c>
      <c r="AF307" s="22">
        <v>45926</v>
      </c>
      <c r="AG307" s="12">
        <v>180</v>
      </c>
      <c r="AH307" s="12">
        <v>6</v>
      </c>
      <c r="AI307" s="29">
        <f>Tabla202376[[#This Row],[VALOR INICIAL DEL CONTRATO]] / Tabla202376[[#This Row],[PLAZO DE EJECUCIÓN MESES ]]</f>
        <v>5500000</v>
      </c>
      <c r="AJ307" s="12"/>
      <c r="AK307" s="12"/>
      <c r="AL307" s="12"/>
      <c r="AM307" s="12"/>
      <c r="AN307" s="12"/>
      <c r="AO307" s="31"/>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f>Tabla202376[[#This Row],[DÍAS PRORROGA 1]]+Tabla202376[[#This Row],[DÍAS PRORROGA  2]]+Tabla202376[[#This Row],[DÍAS PRORROGA 3]]++Tabla202376[[#This Row],[DÍAS PRORROGA 4]]</f>
        <v>0</v>
      </c>
      <c r="BN307" s="25">
        <f>IF(Tabla202376[[#This Row],[NUMERO TOTAL DE ADICIONES]]="NO",0,Tabla202376[[#This Row],[VALOR ADICIÓN 1]]+Tabla202376[[#This Row],[VALOR ADICIÓN 2]]+Tabla202376[[#This Row],[VALOR ADICIÓN 3]]+Tabla202376[[#This Row],[VALOR ADICIÓN 4]])</f>
        <v>0</v>
      </c>
      <c r="BO307" s="12"/>
      <c r="BP307" s="22">
        <v>45887</v>
      </c>
      <c r="BQ307" s="20">
        <f>Tabla202376[[#This Row],[VALOR INICIAL DEL CONTRATO]]+Tabla202376[[#This Row],[VALOR ADICIÓN 1]]+Tabla202376[[#This Row],[VALOR ADICIÓN 2]]+Tabla202376[[#This Row],[VALOR ADICIÓN 3]]++Tabla202376[[#This Row],[VALOR ADICIÓN 4]]</f>
        <v>33000000</v>
      </c>
      <c r="BR307"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0.78688524590163933</v>
      </c>
      <c r="BS307" s="26"/>
      <c r="BT307" s="13" t="s">
        <v>2932</v>
      </c>
      <c r="BU307" s="104" t="s">
        <v>2933</v>
      </c>
      <c r="BV307" s="13" t="s">
        <v>2934</v>
      </c>
      <c r="BW307" s="13" t="s">
        <v>122</v>
      </c>
    </row>
    <row r="308" spans="1:75" ht="27.75" customHeight="1" x14ac:dyDescent="0.2">
      <c r="A308" s="12">
        <v>2025</v>
      </c>
      <c r="B308" s="12" t="s">
        <v>456</v>
      </c>
      <c r="C308" s="13" t="str">
        <f ca="1">IF(Tabla202376[[#This Row],[FECHA DE TERMINACIÓN FINAL]]-TODAY()&gt;=15,"VIGENTE",IF(Tabla202376[[#This Row],[FECHA DE TERMINACIÓN FINAL]]-TODAY()&lt;0,"FINALIZADO",IF(Tabla202376[[#This Row],[FECHA DE TERMINACIÓN FINAL]]-TODAY()&lt;=15,"PROXIMO A VENCER")))</f>
        <v>FINALIZADO</v>
      </c>
      <c r="D308" s="12">
        <v>127991</v>
      </c>
      <c r="E308" s="22">
        <v>45672</v>
      </c>
      <c r="F308" s="12" t="s">
        <v>2935</v>
      </c>
      <c r="G308" s="12" t="s">
        <v>2936</v>
      </c>
      <c r="H308" s="13" t="s">
        <v>2937</v>
      </c>
      <c r="I308" s="71" t="s">
        <v>2938</v>
      </c>
      <c r="J308" s="57">
        <v>80101600</v>
      </c>
      <c r="K308" s="57" t="s">
        <v>2939</v>
      </c>
      <c r="L308" s="57" t="s">
        <v>2940</v>
      </c>
      <c r="M308" s="12">
        <v>1180</v>
      </c>
      <c r="N308" s="22">
        <v>45709</v>
      </c>
      <c r="O308" s="12">
        <v>1348</v>
      </c>
      <c r="P308" s="22">
        <v>45743</v>
      </c>
      <c r="Q308" s="51" t="s">
        <v>80</v>
      </c>
      <c r="R308" s="13" t="s">
        <v>81</v>
      </c>
      <c r="S308" s="41" t="s">
        <v>82</v>
      </c>
      <c r="T308" s="13">
        <v>1</v>
      </c>
      <c r="U308" s="60" t="s">
        <v>2941</v>
      </c>
      <c r="V308" s="12" t="s">
        <v>83</v>
      </c>
      <c r="W308" s="12" t="s">
        <v>83</v>
      </c>
      <c r="X308" s="12" t="s">
        <v>188</v>
      </c>
      <c r="Y308" s="25">
        <v>1031159833</v>
      </c>
      <c r="Z308" s="51" t="s">
        <v>135</v>
      </c>
      <c r="AA308" s="52">
        <v>1013636939</v>
      </c>
      <c r="AB308" s="12" t="s">
        <v>87</v>
      </c>
      <c r="AC308" s="22">
        <v>45743</v>
      </c>
      <c r="AD308" s="29">
        <v>50400000</v>
      </c>
      <c r="AE308" s="22">
        <v>45748</v>
      </c>
      <c r="AF308" s="22">
        <v>45930</v>
      </c>
      <c r="AG308" s="12">
        <v>180</v>
      </c>
      <c r="AH308" s="12">
        <v>6</v>
      </c>
      <c r="AI308" s="29">
        <f>Tabla202376[[#This Row],[VALOR INICIAL DEL CONTRATO]] / Tabla202376[[#This Row],[PLAZO DE EJECUCIÓN MESES ]]</f>
        <v>8400000</v>
      </c>
      <c r="AJ308" s="12"/>
      <c r="AK308" s="12"/>
      <c r="AL308" s="12">
        <v>1</v>
      </c>
      <c r="AM308" s="12">
        <v>1</v>
      </c>
      <c r="AN308" s="12"/>
      <c r="AO308" s="31">
        <v>25200000</v>
      </c>
      <c r="AP308" s="12">
        <v>90</v>
      </c>
      <c r="AQ308" s="12">
        <v>1435</v>
      </c>
      <c r="AR308" s="22">
        <v>45867</v>
      </c>
      <c r="AS308" s="12">
        <v>1539</v>
      </c>
      <c r="AT308" s="22">
        <v>45880</v>
      </c>
      <c r="AU308" s="12"/>
      <c r="AV308" s="12"/>
      <c r="AW308" s="12"/>
      <c r="AX308" s="12"/>
      <c r="AY308" s="12"/>
      <c r="AZ308" s="12"/>
      <c r="BA308" s="12"/>
      <c r="BB308" s="12"/>
      <c r="BC308" s="12"/>
      <c r="BD308" s="12"/>
      <c r="BE308" s="12"/>
      <c r="BF308" s="12"/>
      <c r="BG308" s="12"/>
      <c r="BH308" s="12"/>
      <c r="BI308" s="12"/>
      <c r="BJ308" s="12"/>
      <c r="BK308" s="12"/>
      <c r="BL308" s="12"/>
      <c r="BM308" s="12">
        <f>Tabla202376[[#This Row],[DÍAS PRORROGA 1]]+Tabla202376[[#This Row],[DÍAS PRORROGA  2]]+Tabla202376[[#This Row],[DÍAS PRORROGA 3]]++Tabla202376[[#This Row],[DÍAS PRORROGA 4]]</f>
        <v>90</v>
      </c>
      <c r="BN308" s="25">
        <f>IF(Tabla202376[[#This Row],[NUMERO TOTAL DE ADICIONES]]="NO",0,Tabla202376[[#This Row],[VALOR ADICIÓN 1]]+Tabla202376[[#This Row],[VALOR ADICIÓN 2]]+Tabla202376[[#This Row],[VALOR ADICIÓN 3]]+Tabla202376[[#This Row],[VALOR ADICIÓN 4]])</f>
        <v>25200000</v>
      </c>
      <c r="BO308" s="12"/>
      <c r="BP308" s="22">
        <v>46021</v>
      </c>
      <c r="BQ308" s="20">
        <f>Tabla202376[[#This Row],[VALOR INICIAL DEL CONTRATO]]+Tabla202376[[#This Row],[VALOR ADICIÓN 1]]+Tabla202376[[#This Row],[VALOR ADICIÓN 2]]+Tabla202376[[#This Row],[VALOR ADICIÓN 3]]++Tabla202376[[#This Row],[VALOR ADICIÓN 4]]</f>
        <v>75600000</v>
      </c>
      <c r="BR30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8" s="26"/>
      <c r="BT308" s="104" t="s">
        <v>2942</v>
      </c>
      <c r="BU308" s="104" t="s">
        <v>2943</v>
      </c>
      <c r="BV308" s="13" t="s">
        <v>2944</v>
      </c>
      <c r="BW308" s="13" t="s">
        <v>2945</v>
      </c>
    </row>
    <row r="309" spans="1:75" ht="27.75" customHeight="1" x14ac:dyDescent="0.2">
      <c r="A309" s="12">
        <v>2025</v>
      </c>
      <c r="B309" s="12" t="s">
        <v>456</v>
      </c>
      <c r="C309" s="13" t="str">
        <f ca="1">IF(Tabla202376[[#This Row],[FECHA DE TERMINACIÓN FINAL]]-TODAY()&gt;=15,"VIGENTE",IF(Tabla202376[[#This Row],[FECHA DE TERMINACIÓN FINAL]]-TODAY()&lt;0,"FINALIZADO",IF(Tabla202376[[#This Row],[FECHA DE TERMINACIÓN FINAL]]-TODAY()&lt;=15,"PROXIMO A VENCER")))</f>
        <v>FINALIZADO</v>
      </c>
      <c r="D309" s="12">
        <v>124917</v>
      </c>
      <c r="E309" s="22">
        <v>45645</v>
      </c>
      <c r="F309" s="49" t="s">
        <v>1326</v>
      </c>
      <c r="G309" s="12" t="s">
        <v>2946</v>
      </c>
      <c r="H309" s="13" t="s">
        <v>2947</v>
      </c>
      <c r="I309" s="91" t="s">
        <v>1328</v>
      </c>
      <c r="J309" s="57">
        <v>80101600</v>
      </c>
      <c r="K309" s="57" t="s">
        <v>1329</v>
      </c>
      <c r="L309" s="57" t="s">
        <v>2948</v>
      </c>
      <c r="M309" s="49">
        <v>1083</v>
      </c>
      <c r="N309" s="50">
        <v>45692</v>
      </c>
      <c r="O309" s="49">
        <v>1349</v>
      </c>
      <c r="P309" s="50">
        <v>45747</v>
      </c>
      <c r="Q309" s="51" t="s">
        <v>80</v>
      </c>
      <c r="R309" s="13" t="s">
        <v>81</v>
      </c>
      <c r="S309" s="51" t="s">
        <v>98</v>
      </c>
      <c r="T309" s="13">
        <v>1</v>
      </c>
      <c r="U309" s="54" t="s">
        <v>1331</v>
      </c>
      <c r="V309" s="12" t="s">
        <v>83</v>
      </c>
      <c r="W309" s="12" t="s">
        <v>83</v>
      </c>
      <c r="X309" s="12" t="s">
        <v>184</v>
      </c>
      <c r="Y309" s="25">
        <v>1010012275</v>
      </c>
      <c r="Z309" s="13" t="s">
        <v>185</v>
      </c>
      <c r="AA309" s="46">
        <v>1013685604</v>
      </c>
      <c r="AB309" s="51" t="s">
        <v>87</v>
      </c>
      <c r="AC309" s="50">
        <v>45744</v>
      </c>
      <c r="AD309" s="29">
        <v>21780000</v>
      </c>
      <c r="AE309" s="22">
        <v>45748</v>
      </c>
      <c r="AF309" s="22">
        <v>45930</v>
      </c>
      <c r="AG309" s="49">
        <v>180</v>
      </c>
      <c r="AH309" s="49">
        <v>6</v>
      </c>
      <c r="AI309" s="29">
        <f>Tabla202376[[#This Row],[VALOR INICIAL DEL CONTRATO]] / Tabla202376[[#This Row],[PLAZO DE EJECUCIÓN MESES ]]</f>
        <v>3630000</v>
      </c>
      <c r="AJ309" s="12"/>
      <c r="AK309" s="12"/>
      <c r="AL309" s="12">
        <v>1</v>
      </c>
      <c r="AM309" s="12">
        <v>1</v>
      </c>
      <c r="AN309" s="12"/>
      <c r="AO309" s="31">
        <v>10890000</v>
      </c>
      <c r="AP309" s="12">
        <v>90</v>
      </c>
      <c r="AQ309" s="12">
        <v>1436</v>
      </c>
      <c r="AR309" s="22">
        <v>45867</v>
      </c>
      <c r="AS309" s="12">
        <v>1591</v>
      </c>
      <c r="AT309" s="22">
        <v>45882</v>
      </c>
      <c r="AU309" s="12"/>
      <c r="AV309" s="12"/>
      <c r="AW309" s="12"/>
      <c r="AX309" s="12"/>
      <c r="AY309" s="12"/>
      <c r="AZ309" s="12"/>
      <c r="BA309" s="12"/>
      <c r="BB309" s="12"/>
      <c r="BC309" s="12"/>
      <c r="BD309" s="12"/>
      <c r="BE309" s="12"/>
      <c r="BF309" s="12"/>
      <c r="BG309" s="12"/>
      <c r="BH309" s="12"/>
      <c r="BI309" s="12"/>
      <c r="BJ309" s="12"/>
      <c r="BK309" s="12"/>
      <c r="BL309" s="12"/>
      <c r="BM309" s="12">
        <f>Tabla202376[[#This Row],[DÍAS PRORROGA 1]]+Tabla202376[[#This Row],[DÍAS PRORROGA  2]]+Tabla202376[[#This Row],[DÍAS PRORROGA 3]]++Tabla202376[[#This Row],[DÍAS PRORROGA 4]]</f>
        <v>90</v>
      </c>
      <c r="BN309" s="25">
        <f>IF(Tabla202376[[#This Row],[NUMERO TOTAL DE ADICIONES]]="NO",0,Tabla202376[[#This Row],[VALOR ADICIÓN 1]]+Tabla202376[[#This Row],[VALOR ADICIÓN 2]]+Tabla202376[[#This Row],[VALOR ADICIÓN 3]]+Tabla202376[[#This Row],[VALOR ADICIÓN 4]])</f>
        <v>10890000</v>
      </c>
      <c r="BO309" s="12"/>
      <c r="BP309" s="22">
        <v>46022</v>
      </c>
      <c r="BQ309" s="20">
        <f>Tabla202376[[#This Row],[VALOR INICIAL DEL CONTRATO]]+Tabla202376[[#This Row],[VALOR ADICIÓN 1]]+Tabla202376[[#This Row],[VALOR ADICIÓN 2]]+Tabla202376[[#This Row],[VALOR ADICIÓN 3]]++Tabla202376[[#This Row],[VALOR ADICIÓN 4]]</f>
        <v>32670000</v>
      </c>
      <c r="BR30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09" s="26"/>
      <c r="BT309" s="104" t="s">
        <v>2949</v>
      </c>
      <c r="BU309" s="104" t="s">
        <v>1333</v>
      </c>
      <c r="BV309" s="60" t="s">
        <v>1334</v>
      </c>
      <c r="BW309" s="60" t="s">
        <v>148</v>
      </c>
    </row>
    <row r="310" spans="1:75" ht="27.75" customHeight="1" x14ac:dyDescent="0.2">
      <c r="A310" s="12">
        <v>2025</v>
      </c>
      <c r="B310" s="12" t="s">
        <v>456</v>
      </c>
      <c r="C310" s="13" t="str">
        <f ca="1">IF(Tabla202376[[#This Row],[FECHA DE TERMINACIÓN FINAL]]-TODAY()&gt;=15,"VIGENTE",IF(Tabla202376[[#This Row],[FECHA DE TERMINACIÓN FINAL]]-TODAY()&lt;0,"FINALIZADO",IF(Tabla202376[[#This Row],[FECHA DE TERMINACIÓN FINAL]]-TODAY()&lt;=15,"PROXIMO A VENCER")))</f>
        <v>FINALIZADO</v>
      </c>
      <c r="D310" s="12">
        <v>127548</v>
      </c>
      <c r="E310" s="22">
        <v>45670</v>
      </c>
      <c r="F310" s="40" t="s">
        <v>2760</v>
      </c>
      <c r="G310" s="12" t="s">
        <v>2950</v>
      </c>
      <c r="H310" s="13" t="s">
        <v>320</v>
      </c>
      <c r="I310" s="71" t="s">
        <v>2762</v>
      </c>
      <c r="J310" s="57">
        <v>80101600</v>
      </c>
      <c r="K310" s="57" t="s">
        <v>2763</v>
      </c>
      <c r="L310" s="57" t="s">
        <v>2951</v>
      </c>
      <c r="M310" s="49">
        <v>1104</v>
      </c>
      <c r="N310" s="50">
        <v>45694</v>
      </c>
      <c r="O310" s="12">
        <v>1351</v>
      </c>
      <c r="P310" s="22">
        <v>45747</v>
      </c>
      <c r="Q310" s="51" t="s">
        <v>119</v>
      </c>
      <c r="R310" s="13" t="s">
        <v>81</v>
      </c>
      <c r="S310" s="41" t="s">
        <v>98</v>
      </c>
      <c r="T310" s="13">
        <v>1</v>
      </c>
      <c r="U310" s="60" t="s">
        <v>2765</v>
      </c>
      <c r="V310" s="12" t="s">
        <v>83</v>
      </c>
      <c r="W310" s="12" t="s">
        <v>83</v>
      </c>
      <c r="X310" s="12" t="s">
        <v>403</v>
      </c>
      <c r="Y310" s="25">
        <v>1110520592</v>
      </c>
      <c r="Z310" s="38" t="s">
        <v>1629</v>
      </c>
      <c r="AA310" s="38">
        <v>1015426783</v>
      </c>
      <c r="AB310" s="41" t="s">
        <v>87</v>
      </c>
      <c r="AC310" s="58">
        <v>45747</v>
      </c>
      <c r="AD310" s="29">
        <v>15750000</v>
      </c>
      <c r="AE310" s="22">
        <v>45748</v>
      </c>
      <c r="AF310" s="22">
        <v>45930</v>
      </c>
      <c r="AG310" s="40">
        <v>180</v>
      </c>
      <c r="AH310" s="40">
        <v>6</v>
      </c>
      <c r="AI310" s="29">
        <f>Tabla202376[[#This Row],[VALOR INICIAL DEL CONTRATO]] / Tabla202376[[#This Row],[PLAZO DE EJECUCIÓN MESES ]]</f>
        <v>2625000</v>
      </c>
      <c r="AJ310" s="12"/>
      <c r="AK310" s="12"/>
      <c r="AL310" s="12">
        <v>1</v>
      </c>
      <c r="AM310" s="12">
        <v>1</v>
      </c>
      <c r="AN310" s="12"/>
      <c r="AO310" s="31">
        <v>7875000</v>
      </c>
      <c r="AP310" s="12">
        <v>90</v>
      </c>
      <c r="AQ310" s="12">
        <v>1539</v>
      </c>
      <c r="AR310" s="22">
        <v>45868</v>
      </c>
      <c r="AS310" s="68">
        <v>1755</v>
      </c>
      <c r="AT310" s="94">
        <v>45926</v>
      </c>
      <c r="AU310" s="12"/>
      <c r="AV310" s="12"/>
      <c r="AW310" s="12"/>
      <c r="AX310" s="12"/>
      <c r="AY310" s="12"/>
      <c r="AZ310" s="12"/>
      <c r="BA310" s="12"/>
      <c r="BB310" s="12"/>
      <c r="BC310" s="12"/>
      <c r="BD310" s="12"/>
      <c r="BE310" s="12"/>
      <c r="BF310" s="12"/>
      <c r="BG310" s="12"/>
      <c r="BH310" s="12"/>
      <c r="BI310" s="12"/>
      <c r="BJ310" s="12"/>
      <c r="BK310" s="12"/>
      <c r="BL310" s="12"/>
      <c r="BM310" s="12">
        <f>Tabla202376[[#This Row],[DÍAS PRORROGA 1]]+Tabla202376[[#This Row],[DÍAS PRORROGA  2]]+Tabla202376[[#This Row],[DÍAS PRORROGA 3]]++Tabla202376[[#This Row],[DÍAS PRORROGA 4]]</f>
        <v>90</v>
      </c>
      <c r="BN310" s="25">
        <f>IF(Tabla202376[[#This Row],[NUMERO TOTAL DE ADICIONES]]="NO",0,Tabla202376[[#This Row],[VALOR ADICIÓN 1]]+Tabla202376[[#This Row],[VALOR ADICIÓN 2]]+Tabla202376[[#This Row],[VALOR ADICIÓN 3]]+Tabla202376[[#This Row],[VALOR ADICIÓN 4]])</f>
        <v>7875000</v>
      </c>
      <c r="BO310" s="12"/>
      <c r="BP310" s="22">
        <v>46021</v>
      </c>
      <c r="BQ310" s="20">
        <f>Tabla202376[[#This Row],[VALOR INICIAL DEL CONTRATO]]+Tabla202376[[#This Row],[VALOR ADICIÓN 1]]+Tabla202376[[#This Row],[VALOR ADICIÓN 2]]+Tabla202376[[#This Row],[VALOR ADICIÓN 3]]++Tabla202376[[#This Row],[VALOR ADICIÓN 4]]</f>
        <v>23625000</v>
      </c>
      <c r="BR31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0" s="26"/>
      <c r="BT310" s="13" t="s">
        <v>2952</v>
      </c>
      <c r="BU310" s="104" t="s">
        <v>2767</v>
      </c>
      <c r="BV310" s="60" t="s">
        <v>2213</v>
      </c>
      <c r="BW310" s="60" t="s">
        <v>99</v>
      </c>
    </row>
    <row r="311" spans="1:75" ht="27.75" customHeight="1" x14ac:dyDescent="0.2">
      <c r="A311" s="12">
        <v>2025</v>
      </c>
      <c r="B311" s="12" t="s">
        <v>456</v>
      </c>
      <c r="C311" s="13" t="str">
        <f ca="1">IF(Tabla202376[[#This Row],[FECHA DE TERMINACIÓN FINAL]]-TODAY()&gt;=15,"VIGENTE",IF(Tabla202376[[#This Row],[FECHA DE TERMINACIÓN FINAL]]-TODAY()&lt;0,"FINALIZADO",IF(Tabla202376[[#This Row],[FECHA DE TERMINACIÓN FINAL]]-TODAY()&lt;=15,"PROXIMO A VENCER")))</f>
        <v>FINALIZADO</v>
      </c>
      <c r="D311" s="12">
        <v>127983</v>
      </c>
      <c r="E311" s="22">
        <v>45672</v>
      </c>
      <c r="F311" s="40" t="s">
        <v>2953</v>
      </c>
      <c r="G311" s="12" t="s">
        <v>2954</v>
      </c>
      <c r="H311" s="13" t="s">
        <v>323</v>
      </c>
      <c r="I311" s="71" t="s">
        <v>2955</v>
      </c>
      <c r="J311" s="57">
        <v>80101600</v>
      </c>
      <c r="K311" s="57" t="s">
        <v>2956</v>
      </c>
      <c r="L311" s="57" t="s">
        <v>2957</v>
      </c>
      <c r="M311" s="12">
        <v>1155</v>
      </c>
      <c r="N311" s="22">
        <v>45699</v>
      </c>
      <c r="O311" s="12">
        <v>1356</v>
      </c>
      <c r="P311" s="22">
        <v>45749</v>
      </c>
      <c r="Q311" s="51" t="s">
        <v>80</v>
      </c>
      <c r="R311" s="13" t="s">
        <v>81</v>
      </c>
      <c r="S311" s="41" t="s">
        <v>82</v>
      </c>
      <c r="T311" s="13">
        <v>1</v>
      </c>
      <c r="U311" s="60" t="s">
        <v>2958</v>
      </c>
      <c r="V311" s="12"/>
      <c r="W311" s="12" t="s">
        <v>83</v>
      </c>
      <c r="X311" s="12" t="s">
        <v>198</v>
      </c>
      <c r="Y311" s="25">
        <v>1022958537</v>
      </c>
      <c r="Z311" s="51" t="s">
        <v>306</v>
      </c>
      <c r="AA311" s="49">
        <v>79632494</v>
      </c>
      <c r="AB311" s="41" t="s">
        <v>87</v>
      </c>
      <c r="AC311" s="22">
        <v>45748</v>
      </c>
      <c r="AD311" s="29">
        <v>37800000</v>
      </c>
      <c r="AE311" s="22">
        <v>45749</v>
      </c>
      <c r="AF311" s="22">
        <v>45931</v>
      </c>
      <c r="AG311" s="40">
        <v>180</v>
      </c>
      <c r="AH311" s="40">
        <v>6</v>
      </c>
      <c r="AI311" s="29">
        <f>Tabla202376[[#This Row],[VALOR INICIAL DEL CONTRATO]] / Tabla202376[[#This Row],[PLAZO DE EJECUCIÓN MESES ]]</f>
        <v>6300000</v>
      </c>
      <c r="AJ311" s="12"/>
      <c r="AK311" s="12"/>
      <c r="AL311" s="12">
        <v>1</v>
      </c>
      <c r="AM311" s="12">
        <v>1</v>
      </c>
      <c r="AN311" s="12"/>
      <c r="AO311" s="31">
        <v>18900000</v>
      </c>
      <c r="AP311" s="12">
        <v>90</v>
      </c>
      <c r="AQ311" s="12">
        <v>1437</v>
      </c>
      <c r="AR311" s="22">
        <v>45867</v>
      </c>
      <c r="AS311" s="12">
        <v>1577</v>
      </c>
      <c r="AT311" s="22">
        <v>45882</v>
      </c>
      <c r="AU311" s="12"/>
      <c r="AV311" s="12"/>
      <c r="AW311" s="12"/>
      <c r="AX311" s="12"/>
      <c r="AY311" s="12"/>
      <c r="AZ311" s="12"/>
      <c r="BA311" s="12"/>
      <c r="BB311" s="12"/>
      <c r="BC311" s="12"/>
      <c r="BD311" s="12"/>
      <c r="BE311" s="12"/>
      <c r="BF311" s="12"/>
      <c r="BG311" s="12"/>
      <c r="BH311" s="12"/>
      <c r="BI311" s="12"/>
      <c r="BJ311" s="12"/>
      <c r="BK311" s="12"/>
      <c r="BL311" s="12"/>
      <c r="BM311" s="12">
        <f>Tabla202376[[#This Row],[DÍAS PRORROGA 1]]+Tabla202376[[#This Row],[DÍAS PRORROGA  2]]+Tabla202376[[#This Row],[DÍAS PRORROGA 3]]++Tabla202376[[#This Row],[DÍAS PRORROGA 4]]</f>
        <v>90</v>
      </c>
      <c r="BN311" s="25">
        <f>IF(Tabla202376[[#This Row],[NUMERO TOTAL DE ADICIONES]]="NO",0,Tabla202376[[#This Row],[VALOR ADICIÓN 1]]+Tabla202376[[#This Row],[VALOR ADICIÓN 2]]+Tabla202376[[#This Row],[VALOR ADICIÓN 3]]+Tabla202376[[#This Row],[VALOR ADICIÓN 4]])</f>
        <v>18900000</v>
      </c>
      <c r="BO311" s="12"/>
      <c r="BP311" s="22">
        <v>46023</v>
      </c>
      <c r="BQ311" s="20">
        <f>Tabla202376[[#This Row],[VALOR INICIAL DEL CONTRATO]]+Tabla202376[[#This Row],[VALOR ADICIÓN 1]]+Tabla202376[[#This Row],[VALOR ADICIÓN 2]]+Tabla202376[[#This Row],[VALOR ADICIÓN 3]]++Tabla202376[[#This Row],[VALOR ADICIÓN 4]]</f>
        <v>56700000</v>
      </c>
      <c r="BR3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1" s="26"/>
      <c r="BT311" s="104" t="s">
        <v>2959</v>
      </c>
      <c r="BU311" s="104" t="s">
        <v>2960</v>
      </c>
      <c r="BV311" s="60" t="s">
        <v>2961</v>
      </c>
      <c r="BW311" s="60" t="s">
        <v>99</v>
      </c>
    </row>
    <row r="312" spans="1:75" ht="27.75" customHeight="1" x14ac:dyDescent="0.25">
      <c r="A312" s="12">
        <v>2025</v>
      </c>
      <c r="B312" s="12" t="s">
        <v>456</v>
      </c>
      <c r="C312" s="13" t="str">
        <f ca="1">IF(Tabla202376[[#This Row],[FECHA DE TERMINACIÓN FINAL]]-TODAY()&gt;=15,"VIGENTE",IF(Tabla202376[[#This Row],[FECHA DE TERMINACIÓN FINAL]]-TODAY()&lt;0,"FINALIZADO",IF(Tabla202376[[#This Row],[FECHA DE TERMINACIÓN FINAL]]-TODAY()&lt;=15,"PROXIMO A VENCER")))</f>
        <v>FINALIZADO</v>
      </c>
      <c r="D312" s="12">
        <v>127697</v>
      </c>
      <c r="E312" s="22">
        <v>45671</v>
      </c>
      <c r="F312" s="40" t="s">
        <v>1767</v>
      </c>
      <c r="G312" s="12" t="s">
        <v>2962</v>
      </c>
      <c r="H312" s="13" t="s">
        <v>427</v>
      </c>
      <c r="I312" s="64" t="s">
        <v>1769</v>
      </c>
      <c r="J312" s="57">
        <v>80101600</v>
      </c>
      <c r="K312" s="57" t="s">
        <v>1770</v>
      </c>
      <c r="L312" s="57" t="s">
        <v>2963</v>
      </c>
      <c r="M312" s="49">
        <v>1106</v>
      </c>
      <c r="N312" s="50">
        <v>45694</v>
      </c>
      <c r="O312" s="12">
        <v>1350</v>
      </c>
      <c r="P312" s="22">
        <v>45747</v>
      </c>
      <c r="Q312" s="51" t="s">
        <v>80</v>
      </c>
      <c r="R312" s="13" t="s">
        <v>81</v>
      </c>
      <c r="S312" s="41" t="s">
        <v>98</v>
      </c>
      <c r="T312" s="13">
        <v>1</v>
      </c>
      <c r="U312" s="60" t="s">
        <v>1772</v>
      </c>
      <c r="V312" s="12"/>
      <c r="W312" s="12" t="s">
        <v>464</v>
      </c>
      <c r="X312" s="12" t="s">
        <v>160</v>
      </c>
      <c r="Y312" s="25">
        <v>1032656394</v>
      </c>
      <c r="Z312" s="13" t="s">
        <v>1773</v>
      </c>
      <c r="AA312" s="12">
        <v>80750279</v>
      </c>
      <c r="AB312" s="41" t="s">
        <v>87</v>
      </c>
      <c r="AC312" s="58">
        <v>45747</v>
      </c>
      <c r="AD312" s="29">
        <v>21780000</v>
      </c>
      <c r="AE312" s="22">
        <v>45748</v>
      </c>
      <c r="AF312" s="22">
        <v>45930</v>
      </c>
      <c r="AG312" s="40">
        <v>180</v>
      </c>
      <c r="AH312" s="40">
        <v>6</v>
      </c>
      <c r="AI312" s="29">
        <f>Tabla202376[[#This Row],[VALOR INICIAL DEL CONTRATO]] / Tabla202376[[#This Row],[PLAZO DE EJECUCIÓN MESES ]]</f>
        <v>3630000</v>
      </c>
      <c r="AJ312" s="12"/>
      <c r="AK312" s="12"/>
      <c r="AL312" s="12">
        <v>1</v>
      </c>
      <c r="AM312" s="12">
        <v>1</v>
      </c>
      <c r="AN312" s="12"/>
      <c r="AO312" s="31">
        <v>10890000</v>
      </c>
      <c r="AP312" s="12">
        <v>90</v>
      </c>
      <c r="AQ312" s="12">
        <v>1538</v>
      </c>
      <c r="AR312" s="22">
        <v>45868</v>
      </c>
      <c r="AS312" s="68">
        <v>1742</v>
      </c>
      <c r="AT312" s="94">
        <v>45923</v>
      </c>
      <c r="AU312" s="12"/>
      <c r="AV312" s="12"/>
      <c r="AW312" s="12"/>
      <c r="AX312" s="12"/>
      <c r="AY312" s="12"/>
      <c r="AZ312" s="12"/>
      <c r="BA312" s="12"/>
      <c r="BB312" s="12"/>
      <c r="BC312" s="12"/>
      <c r="BD312" s="12"/>
      <c r="BE312" s="12"/>
      <c r="BF312" s="12"/>
      <c r="BG312" s="12"/>
      <c r="BH312" s="12"/>
      <c r="BI312" s="12"/>
      <c r="BJ312" s="12"/>
      <c r="BK312" s="12"/>
      <c r="BL312" s="12"/>
      <c r="BM312" s="12">
        <f>Tabla202376[[#This Row],[DÍAS PRORROGA 1]]+Tabla202376[[#This Row],[DÍAS PRORROGA  2]]+Tabla202376[[#This Row],[DÍAS PRORROGA 3]]++Tabla202376[[#This Row],[DÍAS PRORROGA 4]]</f>
        <v>90</v>
      </c>
      <c r="BN312" s="25">
        <f>IF(Tabla202376[[#This Row],[NUMERO TOTAL DE ADICIONES]]="NO",0,Tabla202376[[#This Row],[VALOR ADICIÓN 1]]+Tabla202376[[#This Row],[VALOR ADICIÓN 2]]+Tabla202376[[#This Row],[VALOR ADICIÓN 3]]+Tabla202376[[#This Row],[VALOR ADICIÓN 4]])</f>
        <v>10890000</v>
      </c>
      <c r="BO312" s="12"/>
      <c r="BP312" s="22">
        <v>46021</v>
      </c>
      <c r="BQ312" s="20">
        <f>Tabla202376[[#This Row],[VALOR INICIAL DEL CONTRATO]]+Tabla202376[[#This Row],[VALOR ADICIÓN 1]]+Tabla202376[[#This Row],[VALOR ADICIÓN 2]]+Tabla202376[[#This Row],[VALOR ADICIÓN 3]]++Tabla202376[[#This Row],[VALOR ADICIÓN 4]]</f>
        <v>32670000</v>
      </c>
      <c r="BR3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2" s="26"/>
      <c r="BT312" s="104" t="s">
        <v>2964</v>
      </c>
      <c r="BU312" s="104" t="s">
        <v>2016</v>
      </c>
      <c r="BV312" s="41" t="s">
        <v>1776</v>
      </c>
      <c r="BW312" s="41" t="s">
        <v>2017</v>
      </c>
    </row>
    <row r="313" spans="1:75" ht="27.75" customHeight="1" x14ac:dyDescent="0.2">
      <c r="A313" s="12">
        <v>2025</v>
      </c>
      <c r="B313" s="12" t="s">
        <v>456</v>
      </c>
      <c r="C313" s="13" t="str">
        <f ca="1">IF(Tabla202376[[#This Row],[FECHA DE TERMINACIÓN FINAL]]-TODAY()&gt;=15,"VIGENTE",IF(Tabla202376[[#This Row],[FECHA DE TERMINACIÓN FINAL]]-TODAY()&lt;0,"FINALIZADO",IF(Tabla202376[[#This Row],[FECHA DE TERMINACIÓN FINAL]]-TODAY()&lt;=15,"PROXIMO A VENCER")))</f>
        <v>FINALIZADO</v>
      </c>
      <c r="D313" s="12">
        <v>130765</v>
      </c>
      <c r="E313" s="22">
        <v>45702</v>
      </c>
      <c r="F313" s="40" t="s">
        <v>2784</v>
      </c>
      <c r="G313" s="12" t="s">
        <v>2965</v>
      </c>
      <c r="H313" s="13" t="s">
        <v>380</v>
      </c>
      <c r="I313" s="71" t="s">
        <v>2787</v>
      </c>
      <c r="J313" s="57">
        <v>80101600</v>
      </c>
      <c r="K313" s="57" t="s">
        <v>2788</v>
      </c>
      <c r="L313" s="57" t="s">
        <v>2966</v>
      </c>
      <c r="M313" s="49">
        <v>1214</v>
      </c>
      <c r="N313" s="50">
        <v>45709</v>
      </c>
      <c r="O313" s="12">
        <v>1352</v>
      </c>
      <c r="P313" s="22">
        <v>45748</v>
      </c>
      <c r="Q313" s="51" t="s">
        <v>365</v>
      </c>
      <c r="R313" s="13" t="s">
        <v>81</v>
      </c>
      <c r="S313" s="41" t="s">
        <v>98</v>
      </c>
      <c r="T313" s="13">
        <v>1</v>
      </c>
      <c r="U313" s="60" t="s">
        <v>1574</v>
      </c>
      <c r="V313" s="12" t="s">
        <v>83</v>
      </c>
      <c r="W313" s="12" t="s">
        <v>83</v>
      </c>
      <c r="X313" s="12" t="s">
        <v>256</v>
      </c>
      <c r="Y313" s="25">
        <v>11382243</v>
      </c>
      <c r="Z313" s="38" t="s">
        <v>366</v>
      </c>
      <c r="AA313" s="38">
        <v>52432694</v>
      </c>
      <c r="AB313" s="41" t="s">
        <v>87</v>
      </c>
      <c r="AC313" s="58">
        <v>45747</v>
      </c>
      <c r="AD313" s="29">
        <v>18600000</v>
      </c>
      <c r="AE313" s="22">
        <v>45751</v>
      </c>
      <c r="AF313" s="22">
        <v>45933</v>
      </c>
      <c r="AG313" s="40">
        <v>180</v>
      </c>
      <c r="AH313" s="40">
        <v>6</v>
      </c>
      <c r="AI313" s="29">
        <f>Tabla202376[[#This Row],[VALOR INICIAL DEL CONTRATO]] / Tabla202376[[#This Row],[PLAZO DE EJECUCIÓN MESES ]]</f>
        <v>3100000</v>
      </c>
      <c r="AJ313" s="12"/>
      <c r="AK313" s="12"/>
      <c r="AL313" s="12">
        <v>1</v>
      </c>
      <c r="AM313" s="12">
        <v>1</v>
      </c>
      <c r="AN313" s="12"/>
      <c r="AO313" s="31">
        <v>7750000</v>
      </c>
      <c r="AP313" s="12">
        <v>75</v>
      </c>
      <c r="AQ313" s="12">
        <v>1543</v>
      </c>
      <c r="AR313" s="22">
        <v>45869</v>
      </c>
      <c r="AS313" s="12">
        <v>1567</v>
      </c>
      <c r="AT313" s="22">
        <v>45881</v>
      </c>
      <c r="AU313" s="12"/>
      <c r="AV313" s="12"/>
      <c r="AW313" s="12"/>
      <c r="AX313" s="12"/>
      <c r="AY313" s="12"/>
      <c r="AZ313" s="12"/>
      <c r="BA313" s="12"/>
      <c r="BB313" s="12"/>
      <c r="BC313" s="12"/>
      <c r="BD313" s="12"/>
      <c r="BE313" s="12"/>
      <c r="BF313" s="12"/>
      <c r="BG313" s="12"/>
      <c r="BH313" s="12"/>
      <c r="BI313" s="12"/>
      <c r="BJ313" s="12"/>
      <c r="BK313" s="12"/>
      <c r="BL313" s="12"/>
      <c r="BM313" s="12">
        <f>Tabla202376[[#This Row],[DÍAS PRORROGA 1]]+Tabla202376[[#This Row],[DÍAS PRORROGA  2]]+Tabla202376[[#This Row],[DÍAS PRORROGA 3]]++Tabla202376[[#This Row],[DÍAS PRORROGA 4]]</f>
        <v>75</v>
      </c>
      <c r="BN313" s="25">
        <f>IF(Tabla202376[[#This Row],[NUMERO TOTAL DE ADICIONES]]="NO",0,Tabla202376[[#This Row],[VALOR ADICIÓN 1]]+Tabla202376[[#This Row],[VALOR ADICIÓN 2]]+Tabla202376[[#This Row],[VALOR ADICIÓN 3]]+Tabla202376[[#This Row],[VALOR ADICIÓN 4]])</f>
        <v>7750000</v>
      </c>
      <c r="BO313" s="12"/>
      <c r="BP313" s="22">
        <v>46009</v>
      </c>
      <c r="BQ313" s="20">
        <f>Tabla202376[[#This Row],[VALOR INICIAL DEL CONTRATO]]+Tabla202376[[#This Row],[VALOR ADICIÓN 1]]+Tabla202376[[#This Row],[VALOR ADICIÓN 2]]+Tabla202376[[#This Row],[VALOR ADICIÓN 3]]++Tabla202376[[#This Row],[VALOR ADICIÓN 4]]</f>
        <v>26350000</v>
      </c>
      <c r="BR31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3" s="26"/>
      <c r="BT313" s="104" t="s">
        <v>2967</v>
      </c>
      <c r="BU313" s="104" t="s">
        <v>2792</v>
      </c>
      <c r="BV313" s="60" t="s">
        <v>2395</v>
      </c>
      <c r="BW313" s="60" t="s">
        <v>148</v>
      </c>
    </row>
    <row r="314" spans="1:75" ht="27.75" customHeight="1" x14ac:dyDescent="0.2">
      <c r="A314" s="12">
        <v>2025</v>
      </c>
      <c r="B314" s="12" t="s">
        <v>456</v>
      </c>
      <c r="C314" s="13" t="str">
        <f ca="1">IF(Tabla202376[[#This Row],[FECHA DE TERMINACIÓN FINAL]]-TODAY()&gt;=15,"VIGENTE",IF(Tabla202376[[#This Row],[FECHA DE TERMINACIÓN FINAL]]-TODAY()&lt;0,"FINALIZADO",IF(Tabla202376[[#This Row],[FECHA DE TERMINACIÓN FINAL]]-TODAY()&lt;=15,"PROXIMO A VENCER")))</f>
        <v>FINALIZADO</v>
      </c>
      <c r="D314" s="12">
        <v>131253</v>
      </c>
      <c r="E314" s="22">
        <v>45709</v>
      </c>
      <c r="F314" s="40" t="s">
        <v>2802</v>
      </c>
      <c r="G314" s="12" t="s">
        <v>2968</v>
      </c>
      <c r="H314" s="13" t="s">
        <v>2969</v>
      </c>
      <c r="I314" s="71" t="s">
        <v>2805</v>
      </c>
      <c r="J314" s="51">
        <v>80101600</v>
      </c>
      <c r="K314" s="51" t="s">
        <v>2806</v>
      </c>
      <c r="L314" s="51" t="s">
        <v>2970</v>
      </c>
      <c r="M314" s="49">
        <v>1249</v>
      </c>
      <c r="N314" s="50">
        <v>45714</v>
      </c>
      <c r="O314" s="12">
        <v>1354</v>
      </c>
      <c r="P314" s="22">
        <v>45749</v>
      </c>
      <c r="Q314" s="51" t="s">
        <v>80</v>
      </c>
      <c r="R314" s="13" t="s">
        <v>81</v>
      </c>
      <c r="S314" s="41" t="s">
        <v>98</v>
      </c>
      <c r="T314" s="13">
        <v>1</v>
      </c>
      <c r="U314" s="60" t="s">
        <v>2808</v>
      </c>
      <c r="V314" s="12" t="s">
        <v>83</v>
      </c>
      <c r="W314" s="12" t="s">
        <v>83</v>
      </c>
      <c r="X314" s="12" t="s">
        <v>198</v>
      </c>
      <c r="Y314" s="25">
        <v>52183242</v>
      </c>
      <c r="Z314" s="51" t="s">
        <v>121</v>
      </c>
      <c r="AA314" s="49">
        <v>1010199232</v>
      </c>
      <c r="AB314" s="41" t="s">
        <v>87</v>
      </c>
      <c r="AC314" s="22">
        <v>45748</v>
      </c>
      <c r="AD314" s="29">
        <v>18000000</v>
      </c>
      <c r="AE314" s="22">
        <v>45750</v>
      </c>
      <c r="AF314" s="22">
        <v>45932</v>
      </c>
      <c r="AG314" s="40">
        <v>180</v>
      </c>
      <c r="AH314" s="40">
        <v>6</v>
      </c>
      <c r="AI314" s="29">
        <f>Tabla202376[[#This Row],[VALOR INICIAL DEL CONTRATO]] / Tabla202376[[#This Row],[PLAZO DE EJECUCIÓN MESES ]]</f>
        <v>3000000</v>
      </c>
      <c r="AJ314" s="12"/>
      <c r="AK314" s="12"/>
      <c r="AL314" s="12">
        <v>1</v>
      </c>
      <c r="AM314" s="12">
        <v>1</v>
      </c>
      <c r="AN314" s="12"/>
      <c r="AO314" s="31">
        <v>7500000</v>
      </c>
      <c r="AP314" s="12">
        <v>75</v>
      </c>
      <c r="AQ314" s="12">
        <v>1634</v>
      </c>
      <c r="AR314" s="22">
        <v>45901</v>
      </c>
      <c r="AS314" s="12">
        <v>1769</v>
      </c>
      <c r="AT314" s="22">
        <v>45931</v>
      </c>
      <c r="AU314" s="12"/>
      <c r="AV314" s="12"/>
      <c r="AW314" s="12"/>
      <c r="AX314" s="12"/>
      <c r="AY314" s="12"/>
      <c r="AZ314" s="12"/>
      <c r="BA314" s="12"/>
      <c r="BB314" s="12"/>
      <c r="BC314" s="12"/>
      <c r="BD314" s="12"/>
      <c r="BE314" s="12"/>
      <c r="BF314" s="12"/>
      <c r="BG314" s="12"/>
      <c r="BH314" s="12"/>
      <c r="BI314" s="12"/>
      <c r="BJ314" s="12"/>
      <c r="BK314" s="12"/>
      <c r="BL314" s="12"/>
      <c r="BM314" s="12">
        <f>Tabla202376[[#This Row],[DÍAS PRORROGA 1]]+Tabla202376[[#This Row],[DÍAS PRORROGA  2]]+Tabla202376[[#This Row],[DÍAS PRORROGA 3]]++Tabla202376[[#This Row],[DÍAS PRORROGA 4]]</f>
        <v>75</v>
      </c>
      <c r="BN314" s="25">
        <f>IF(Tabla202376[[#This Row],[NUMERO TOTAL DE ADICIONES]]="NO",0,Tabla202376[[#This Row],[VALOR ADICIÓN 1]]+Tabla202376[[#This Row],[VALOR ADICIÓN 2]]+Tabla202376[[#This Row],[VALOR ADICIÓN 3]]+Tabla202376[[#This Row],[VALOR ADICIÓN 4]])</f>
        <v>7500000</v>
      </c>
      <c r="BO314" s="12"/>
      <c r="BP314" s="22">
        <v>46008</v>
      </c>
      <c r="BQ314" s="20">
        <f>Tabla202376[[#This Row],[VALOR INICIAL DEL CONTRATO]]+Tabla202376[[#This Row],[VALOR ADICIÓN 1]]+Tabla202376[[#This Row],[VALOR ADICIÓN 2]]+Tabla202376[[#This Row],[VALOR ADICIÓN 3]]++Tabla202376[[#This Row],[VALOR ADICIÓN 4]]</f>
        <v>25500000</v>
      </c>
      <c r="BR31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4" s="26"/>
      <c r="BT314" s="104" t="s">
        <v>2971</v>
      </c>
      <c r="BU314" s="104" t="s">
        <v>2972</v>
      </c>
      <c r="BV314" s="41" t="s">
        <v>2812</v>
      </c>
      <c r="BW314" s="41" t="s">
        <v>148</v>
      </c>
    </row>
    <row r="315" spans="1:75" ht="27.75" customHeight="1" x14ac:dyDescent="0.2">
      <c r="A315" s="12">
        <v>2025</v>
      </c>
      <c r="B315" s="12" t="s">
        <v>456</v>
      </c>
      <c r="C315" s="13" t="str">
        <f ca="1">IF(Tabla202376[[#This Row],[FECHA DE TERMINACIÓN FINAL]]-TODAY()&gt;=15,"VIGENTE",IF(Tabla202376[[#This Row],[FECHA DE TERMINACIÓN FINAL]]-TODAY()&lt;0,"FINALIZADO",IF(Tabla202376[[#This Row],[FECHA DE TERMINACIÓN FINAL]]-TODAY()&lt;=15,"PROXIMO A VENCER")))</f>
        <v>FINALIZADO</v>
      </c>
      <c r="D315" s="12">
        <v>131258</v>
      </c>
      <c r="E315" s="22">
        <v>45709</v>
      </c>
      <c r="F315" s="12" t="s">
        <v>2871</v>
      </c>
      <c r="G315" s="12" t="s">
        <v>2973</v>
      </c>
      <c r="H315" s="13" t="s">
        <v>2974</v>
      </c>
      <c r="I315" s="71" t="s">
        <v>2873</v>
      </c>
      <c r="J315" s="51">
        <v>80101600</v>
      </c>
      <c r="K315" s="51" t="s">
        <v>2874</v>
      </c>
      <c r="L315" s="51" t="s">
        <v>2975</v>
      </c>
      <c r="M315" s="49">
        <v>1253</v>
      </c>
      <c r="N315" s="50">
        <v>45719</v>
      </c>
      <c r="O315" s="49">
        <v>1353</v>
      </c>
      <c r="P315" s="22">
        <v>45749</v>
      </c>
      <c r="Q315" s="51" t="s">
        <v>119</v>
      </c>
      <c r="R315" s="13" t="s">
        <v>81</v>
      </c>
      <c r="S315" s="41" t="s">
        <v>82</v>
      </c>
      <c r="T315" s="13">
        <v>1</v>
      </c>
      <c r="U315" s="60" t="s">
        <v>2105</v>
      </c>
      <c r="V315" s="12" t="s">
        <v>83</v>
      </c>
      <c r="W315" s="12" t="s">
        <v>83</v>
      </c>
      <c r="X315" s="12" t="s">
        <v>403</v>
      </c>
      <c r="Y315" s="84" t="s">
        <v>2976</v>
      </c>
      <c r="Z315" s="14" t="s">
        <v>1629</v>
      </c>
      <c r="AA315" s="14">
        <v>1015426783</v>
      </c>
      <c r="AB315" s="41" t="s">
        <v>87</v>
      </c>
      <c r="AC315" s="22">
        <v>45748</v>
      </c>
      <c r="AD315" s="29">
        <v>30240000</v>
      </c>
      <c r="AE315" s="22">
        <v>45750</v>
      </c>
      <c r="AF315" s="22">
        <v>45932</v>
      </c>
      <c r="AG315" s="40">
        <v>180</v>
      </c>
      <c r="AH315" s="40">
        <v>6</v>
      </c>
      <c r="AI315" s="29">
        <f>Tabla202376[[#This Row],[VALOR INICIAL DEL CONTRATO]] / Tabla202376[[#This Row],[PLAZO DE EJECUCIÓN MESES ]]</f>
        <v>5040000</v>
      </c>
      <c r="AJ315" s="12"/>
      <c r="AK315" s="12"/>
      <c r="AL315" s="12">
        <v>1</v>
      </c>
      <c r="AM315" s="12">
        <v>1</v>
      </c>
      <c r="AN315" s="12"/>
      <c r="AO315" s="31">
        <v>15120000</v>
      </c>
      <c r="AP315" s="12">
        <v>90</v>
      </c>
      <c r="AQ315" s="12">
        <v>1527</v>
      </c>
      <c r="AR315" s="22">
        <v>45868</v>
      </c>
      <c r="AS315" s="12">
        <v>1782</v>
      </c>
      <c r="AT315" s="22">
        <v>45933</v>
      </c>
      <c r="AU315" s="12"/>
      <c r="AV315" s="12"/>
      <c r="AW315" s="12"/>
      <c r="AX315" s="12"/>
      <c r="AY315" s="12"/>
      <c r="AZ315" s="12"/>
      <c r="BA315" s="12"/>
      <c r="BB315" s="12"/>
      <c r="BC315" s="12"/>
      <c r="BD315" s="12"/>
      <c r="BE315" s="12"/>
      <c r="BF315" s="12"/>
      <c r="BG315" s="12"/>
      <c r="BH315" s="12"/>
      <c r="BI315" s="12"/>
      <c r="BJ315" s="12"/>
      <c r="BK315" s="12"/>
      <c r="BL315" s="12"/>
      <c r="BM315" s="12">
        <f>Tabla202376[[#This Row],[DÍAS PRORROGA 1]]+Tabla202376[[#This Row],[DÍAS PRORROGA  2]]+Tabla202376[[#This Row],[DÍAS PRORROGA 3]]++Tabla202376[[#This Row],[DÍAS PRORROGA 4]]</f>
        <v>90</v>
      </c>
      <c r="BN315" s="25">
        <f>IF(Tabla202376[[#This Row],[NUMERO TOTAL DE ADICIONES]]="NO",0,Tabla202376[[#This Row],[VALOR ADICIÓN 1]]+Tabla202376[[#This Row],[VALOR ADICIÓN 2]]+Tabla202376[[#This Row],[VALOR ADICIÓN 3]]+Tabla202376[[#This Row],[VALOR ADICIÓN 4]])</f>
        <v>15120000</v>
      </c>
      <c r="BO315" s="12"/>
      <c r="BP315" s="22">
        <v>46024</v>
      </c>
      <c r="BQ315" s="20">
        <f>Tabla202376[[#This Row],[VALOR INICIAL DEL CONTRATO]]+Tabla202376[[#This Row],[VALOR ADICIÓN 1]]+Tabla202376[[#This Row],[VALOR ADICIÓN 2]]+Tabla202376[[#This Row],[VALOR ADICIÓN 3]]++Tabla202376[[#This Row],[VALOR ADICIÓN 4]]</f>
        <v>45360000</v>
      </c>
      <c r="BR3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5" s="26"/>
      <c r="BT315" s="13" t="s">
        <v>2977</v>
      </c>
      <c r="BU315" s="104" t="s">
        <v>2107</v>
      </c>
      <c r="BV315" s="41" t="s">
        <v>2877</v>
      </c>
      <c r="BW315" s="41" t="s">
        <v>122</v>
      </c>
    </row>
    <row r="316" spans="1:75" ht="27.75" customHeight="1" x14ac:dyDescent="0.2">
      <c r="A316" s="12">
        <v>2025</v>
      </c>
      <c r="B316" s="12" t="s">
        <v>456</v>
      </c>
      <c r="C316" s="13" t="str">
        <f ca="1">IF(Tabla202376[[#This Row],[FECHA DE TERMINACIÓN FINAL]]-TODAY()&gt;=15,"VIGENTE",IF(Tabla202376[[#This Row],[FECHA DE TERMINACIÓN FINAL]]-TODAY()&lt;0,"FINALIZADO",IF(Tabla202376[[#This Row],[FECHA DE TERMINACIÓN FINAL]]-TODAY()&lt;=15,"PROXIMO A VENCER")))</f>
        <v>FINALIZADO</v>
      </c>
      <c r="D316" s="12">
        <v>130920</v>
      </c>
      <c r="E316" s="22">
        <v>45705</v>
      </c>
      <c r="F316" s="40" t="s">
        <v>2978</v>
      </c>
      <c r="G316" s="12" t="s">
        <v>2979</v>
      </c>
      <c r="H316" s="13" t="s">
        <v>2980</v>
      </c>
      <c r="I316" s="71" t="s">
        <v>2981</v>
      </c>
      <c r="J316" s="57">
        <v>80101600</v>
      </c>
      <c r="K316" s="57" t="s">
        <v>2982</v>
      </c>
      <c r="L316" s="57" t="s">
        <v>2983</v>
      </c>
      <c r="M316" s="12">
        <v>1191</v>
      </c>
      <c r="N316" s="22">
        <v>45709</v>
      </c>
      <c r="O316" s="12">
        <v>1360</v>
      </c>
      <c r="P316" s="22">
        <v>45749</v>
      </c>
      <c r="Q316" s="51" t="s">
        <v>365</v>
      </c>
      <c r="R316" s="13" t="s">
        <v>81</v>
      </c>
      <c r="S316" s="41" t="s">
        <v>82</v>
      </c>
      <c r="T316" s="13">
        <v>1</v>
      </c>
      <c r="U316" s="60" t="s">
        <v>2984</v>
      </c>
      <c r="V316" s="12" t="s">
        <v>83</v>
      </c>
      <c r="W316" s="12" t="s">
        <v>83</v>
      </c>
      <c r="X316" s="12" t="s">
        <v>2985</v>
      </c>
      <c r="Y316" s="84" t="s">
        <v>2986</v>
      </c>
      <c r="Z316" s="51" t="s">
        <v>575</v>
      </c>
      <c r="AA316" s="12">
        <v>1022422381</v>
      </c>
      <c r="AB316" s="41" t="s">
        <v>87</v>
      </c>
      <c r="AC316" s="22">
        <v>45748</v>
      </c>
      <c r="AD316" s="29">
        <v>37200000</v>
      </c>
      <c r="AE316" s="22">
        <v>45750</v>
      </c>
      <c r="AF316" s="22">
        <v>45932</v>
      </c>
      <c r="AG316" s="40">
        <v>180</v>
      </c>
      <c r="AH316" s="40">
        <v>6</v>
      </c>
      <c r="AI316" s="29">
        <f>Tabla202376[[#This Row],[VALOR INICIAL DEL CONTRATO]] / Tabla202376[[#This Row],[PLAZO DE EJECUCIÓN MESES ]]</f>
        <v>6200000</v>
      </c>
      <c r="AJ316" s="12"/>
      <c r="AK316" s="12"/>
      <c r="AL316" s="12">
        <v>1</v>
      </c>
      <c r="AM316" s="12">
        <v>1</v>
      </c>
      <c r="AN316" s="12"/>
      <c r="AO316" s="31">
        <v>18600000</v>
      </c>
      <c r="AP316" s="12">
        <v>90</v>
      </c>
      <c r="AQ316" s="12">
        <v>1493</v>
      </c>
      <c r="AR316" s="22">
        <v>45868</v>
      </c>
      <c r="AS316" s="12">
        <v>1541</v>
      </c>
      <c r="AT316" s="22">
        <v>45880</v>
      </c>
      <c r="AU316" s="12"/>
      <c r="AV316" s="12"/>
      <c r="AW316" s="12"/>
      <c r="AX316" s="12"/>
      <c r="AY316" s="12"/>
      <c r="AZ316" s="12"/>
      <c r="BA316" s="12"/>
      <c r="BB316" s="12"/>
      <c r="BC316" s="12"/>
      <c r="BD316" s="12"/>
      <c r="BE316" s="12"/>
      <c r="BF316" s="12"/>
      <c r="BG316" s="12"/>
      <c r="BH316" s="12"/>
      <c r="BI316" s="12"/>
      <c r="BJ316" s="12"/>
      <c r="BK316" s="12"/>
      <c r="BL316" s="12"/>
      <c r="BM316" s="12">
        <f>Tabla202376[[#This Row],[DÍAS PRORROGA 1]]+Tabla202376[[#This Row],[DÍAS PRORROGA  2]]+Tabla202376[[#This Row],[DÍAS PRORROGA 3]]++Tabla202376[[#This Row],[DÍAS PRORROGA 4]]</f>
        <v>90</v>
      </c>
      <c r="BN316" s="25">
        <f>IF(Tabla202376[[#This Row],[NUMERO TOTAL DE ADICIONES]]="NO",0,Tabla202376[[#This Row],[VALOR ADICIÓN 1]]+Tabla202376[[#This Row],[VALOR ADICIÓN 2]]+Tabla202376[[#This Row],[VALOR ADICIÓN 3]]+Tabla202376[[#This Row],[VALOR ADICIÓN 4]])</f>
        <v>18600000</v>
      </c>
      <c r="BO316" s="12"/>
      <c r="BP316" s="22">
        <v>46024</v>
      </c>
      <c r="BQ316" s="20">
        <f>Tabla202376[[#This Row],[VALOR INICIAL DEL CONTRATO]]+Tabla202376[[#This Row],[VALOR ADICIÓN 1]]+Tabla202376[[#This Row],[VALOR ADICIÓN 2]]+Tabla202376[[#This Row],[VALOR ADICIÓN 3]]++Tabla202376[[#This Row],[VALOR ADICIÓN 4]]</f>
        <v>55800000</v>
      </c>
      <c r="BR3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6" s="26"/>
      <c r="BT316" s="104" t="s">
        <v>2987</v>
      </c>
      <c r="BU316" s="104" t="s">
        <v>2988</v>
      </c>
      <c r="BV316" s="41" t="s">
        <v>2989</v>
      </c>
      <c r="BW316" s="41" t="s">
        <v>88</v>
      </c>
    </row>
    <row r="317" spans="1:75" ht="27.75" customHeight="1" x14ac:dyDescent="0.2">
      <c r="A317" s="12">
        <v>2025</v>
      </c>
      <c r="B317" s="12" t="s">
        <v>456</v>
      </c>
      <c r="C317" s="13" t="str">
        <f ca="1">IF(Tabla202376[[#This Row],[FECHA DE TERMINACIÓN FINAL]]-TODAY()&gt;=15,"VIGENTE",IF(Tabla202376[[#This Row],[FECHA DE TERMINACIÓN FINAL]]-TODAY()&lt;0,"FINALIZADO",IF(Tabla202376[[#This Row],[FECHA DE TERMINACIÓN FINAL]]-TODAY()&lt;=15,"PROXIMO A VENCER")))</f>
        <v>FINALIZADO</v>
      </c>
      <c r="D317" s="12">
        <v>125027</v>
      </c>
      <c r="E317" s="22">
        <v>45646</v>
      </c>
      <c r="F317" s="40" t="s">
        <v>2990</v>
      </c>
      <c r="G317" s="12" t="s">
        <v>2991</v>
      </c>
      <c r="H317" s="13" t="s">
        <v>341</v>
      </c>
      <c r="I317" s="71" t="s">
        <v>2992</v>
      </c>
      <c r="J317" s="51">
        <v>80101600</v>
      </c>
      <c r="K317" s="51" t="s">
        <v>2993</v>
      </c>
      <c r="L317" s="51" t="s">
        <v>2994</v>
      </c>
      <c r="M317" s="12">
        <v>1232</v>
      </c>
      <c r="N317" s="22">
        <v>45712</v>
      </c>
      <c r="O317" s="12">
        <v>1361</v>
      </c>
      <c r="P317" s="22">
        <v>45749</v>
      </c>
      <c r="Q317" s="51" t="s">
        <v>80</v>
      </c>
      <c r="R317" s="13" t="s">
        <v>81</v>
      </c>
      <c r="S317" s="41" t="s">
        <v>82</v>
      </c>
      <c r="T317" s="13">
        <v>1</v>
      </c>
      <c r="U317" s="60" t="s">
        <v>2995</v>
      </c>
      <c r="V317" s="12" t="s">
        <v>83</v>
      </c>
      <c r="W317" s="12" t="s">
        <v>83</v>
      </c>
      <c r="X317" s="13" t="s">
        <v>111</v>
      </c>
      <c r="Y317" s="25">
        <v>1013613113</v>
      </c>
      <c r="Z317" s="14" t="s">
        <v>86</v>
      </c>
      <c r="AA317" s="14">
        <v>1015415370</v>
      </c>
      <c r="AB317" s="41" t="s">
        <v>87</v>
      </c>
      <c r="AC317" s="22">
        <v>45749</v>
      </c>
      <c r="AD317" s="29">
        <v>48000000</v>
      </c>
      <c r="AE317" s="22">
        <v>45750</v>
      </c>
      <c r="AF317" s="22">
        <v>45932</v>
      </c>
      <c r="AG317" s="40">
        <v>180</v>
      </c>
      <c r="AH317" s="40">
        <v>6</v>
      </c>
      <c r="AI317" s="29">
        <f>Tabla202376[[#This Row],[VALOR INICIAL DEL CONTRATO]] / Tabla202376[[#This Row],[PLAZO DE EJECUCIÓN MESES ]]</f>
        <v>8000000</v>
      </c>
      <c r="AJ317" s="12"/>
      <c r="AK317" s="12"/>
      <c r="AL317" s="12">
        <v>1</v>
      </c>
      <c r="AM317" s="12">
        <v>1</v>
      </c>
      <c r="AN317" s="12"/>
      <c r="AO317" s="31">
        <v>20000000</v>
      </c>
      <c r="AP317" s="12">
        <v>75</v>
      </c>
      <c r="AQ317" s="12">
        <v>1438</v>
      </c>
      <c r="AR317" s="22">
        <v>45867</v>
      </c>
      <c r="AS317" s="12">
        <v>1602</v>
      </c>
      <c r="AT317" s="22">
        <v>45883</v>
      </c>
      <c r="AU317" s="12"/>
      <c r="AV317" s="12"/>
      <c r="AW317" s="12"/>
      <c r="AX317" s="12"/>
      <c r="AY317" s="12"/>
      <c r="AZ317" s="12"/>
      <c r="BA317" s="12"/>
      <c r="BB317" s="12"/>
      <c r="BC317" s="12"/>
      <c r="BD317" s="12"/>
      <c r="BE317" s="12"/>
      <c r="BF317" s="12"/>
      <c r="BG317" s="12"/>
      <c r="BH317" s="12"/>
      <c r="BI317" s="12"/>
      <c r="BJ317" s="12"/>
      <c r="BK317" s="12"/>
      <c r="BL317" s="12"/>
      <c r="BM317" s="12">
        <f>Tabla202376[[#This Row],[DÍAS PRORROGA 1]]+Tabla202376[[#This Row],[DÍAS PRORROGA  2]]+Tabla202376[[#This Row],[DÍAS PRORROGA 3]]++Tabla202376[[#This Row],[DÍAS PRORROGA 4]]</f>
        <v>75</v>
      </c>
      <c r="BN317" s="25">
        <f>IF(Tabla202376[[#This Row],[NUMERO TOTAL DE ADICIONES]]="NO",0,Tabla202376[[#This Row],[VALOR ADICIÓN 1]]+Tabla202376[[#This Row],[VALOR ADICIÓN 2]]+Tabla202376[[#This Row],[VALOR ADICIÓN 3]]+Tabla202376[[#This Row],[VALOR ADICIÓN 4]])</f>
        <v>20000000</v>
      </c>
      <c r="BO317" s="12"/>
      <c r="BP317" s="22">
        <v>46008</v>
      </c>
      <c r="BQ317" s="20">
        <f>Tabla202376[[#This Row],[VALOR INICIAL DEL CONTRATO]]+Tabla202376[[#This Row],[VALOR ADICIÓN 1]]+Tabla202376[[#This Row],[VALOR ADICIÓN 2]]+Tabla202376[[#This Row],[VALOR ADICIÓN 3]]++Tabla202376[[#This Row],[VALOR ADICIÓN 4]]</f>
        <v>68000000</v>
      </c>
      <c r="BR3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7" s="26"/>
      <c r="BT317" s="104" t="s">
        <v>2996</v>
      </c>
      <c r="BU317" s="104" t="s">
        <v>2997</v>
      </c>
      <c r="BV317" s="41" t="s">
        <v>2998</v>
      </c>
      <c r="BW317" s="13" t="s">
        <v>1314</v>
      </c>
    </row>
    <row r="318" spans="1:75" ht="27.75" customHeight="1" x14ac:dyDescent="0.2">
      <c r="A318" s="12">
        <v>2025</v>
      </c>
      <c r="B318" s="12" t="s">
        <v>456</v>
      </c>
      <c r="C318" s="13" t="str">
        <f ca="1">IF(Tabla202376[[#This Row],[FECHA DE TERMINACIÓN FINAL]]-TODAY()&gt;=15,"VIGENTE",IF(Tabla202376[[#This Row],[FECHA DE TERMINACIÓN FINAL]]-TODAY()&lt;0,"FINALIZADO",IF(Tabla202376[[#This Row],[FECHA DE TERMINACIÓN FINAL]]-TODAY()&lt;=15,"PROXIMO A VENCER")))</f>
        <v>FINALIZADO</v>
      </c>
      <c r="D318" s="12">
        <v>125670</v>
      </c>
      <c r="E318" s="22">
        <v>45652</v>
      </c>
      <c r="F318" s="40" t="s">
        <v>2090</v>
      </c>
      <c r="G318" s="12" t="s">
        <v>2999</v>
      </c>
      <c r="H318" s="13" t="s">
        <v>299</v>
      </c>
      <c r="I318" s="71" t="s">
        <v>2093</v>
      </c>
      <c r="J318" s="51">
        <v>80101600</v>
      </c>
      <c r="K318" s="51" t="s">
        <v>2094</v>
      </c>
      <c r="L318" s="51" t="s">
        <v>3000</v>
      </c>
      <c r="M318" s="49">
        <v>1136</v>
      </c>
      <c r="N318" s="50">
        <v>45698</v>
      </c>
      <c r="O318" s="12">
        <v>1358</v>
      </c>
      <c r="P318" s="22">
        <v>45749</v>
      </c>
      <c r="Q318" s="51" t="s">
        <v>80</v>
      </c>
      <c r="R318" s="13" t="s">
        <v>81</v>
      </c>
      <c r="S318" s="41" t="s">
        <v>98</v>
      </c>
      <c r="T318" s="13">
        <v>1</v>
      </c>
      <c r="U318" s="60" t="s">
        <v>2096</v>
      </c>
      <c r="V318" s="12" t="s">
        <v>83</v>
      </c>
      <c r="W318" s="12" t="s">
        <v>83</v>
      </c>
      <c r="X318" s="12" t="s">
        <v>184</v>
      </c>
      <c r="Y318" s="25">
        <v>82389886</v>
      </c>
      <c r="Z318" s="13" t="s">
        <v>185</v>
      </c>
      <c r="AA318" s="46">
        <v>1013685604</v>
      </c>
      <c r="AB318" s="41" t="s">
        <v>87</v>
      </c>
      <c r="AC318" s="22">
        <v>45748</v>
      </c>
      <c r="AD318" s="29">
        <v>17100000</v>
      </c>
      <c r="AE318" s="22">
        <v>45750</v>
      </c>
      <c r="AF318" s="22">
        <v>45932</v>
      </c>
      <c r="AG318" s="40">
        <v>180</v>
      </c>
      <c r="AH318" s="40">
        <v>6</v>
      </c>
      <c r="AI318" s="29">
        <f>Tabla202376[[#This Row],[VALOR INICIAL DEL CONTRATO]] / Tabla202376[[#This Row],[PLAZO DE EJECUCIÓN MESES ]]</f>
        <v>2850000</v>
      </c>
      <c r="AJ318" s="12"/>
      <c r="AK318" s="12"/>
      <c r="AL318" s="12">
        <v>1</v>
      </c>
      <c r="AM318" s="12">
        <v>1</v>
      </c>
      <c r="AN318" s="12"/>
      <c r="AO318" s="31">
        <v>8550000</v>
      </c>
      <c r="AP318" s="12">
        <v>90</v>
      </c>
      <c r="AQ318" s="12">
        <v>1440</v>
      </c>
      <c r="AR318" s="22">
        <v>45867</v>
      </c>
      <c r="AS318" s="12">
        <v>1594</v>
      </c>
      <c r="AT318" s="22">
        <v>45882</v>
      </c>
      <c r="AU318" s="12"/>
      <c r="AV318" s="12"/>
      <c r="AW318" s="12"/>
      <c r="AX318" s="12"/>
      <c r="AY318" s="12"/>
      <c r="AZ318" s="12"/>
      <c r="BA318" s="12"/>
      <c r="BB318" s="12"/>
      <c r="BC318" s="12"/>
      <c r="BD318" s="12"/>
      <c r="BE318" s="12"/>
      <c r="BF318" s="12"/>
      <c r="BG318" s="12"/>
      <c r="BH318" s="12"/>
      <c r="BI318" s="12"/>
      <c r="BJ318" s="12"/>
      <c r="BK318" s="12"/>
      <c r="BL318" s="12"/>
      <c r="BM318" s="12">
        <f>Tabla202376[[#This Row],[DÍAS PRORROGA 1]]+Tabla202376[[#This Row],[DÍAS PRORROGA  2]]+Tabla202376[[#This Row],[DÍAS PRORROGA 3]]++Tabla202376[[#This Row],[DÍAS PRORROGA 4]]</f>
        <v>90</v>
      </c>
      <c r="BN318" s="25">
        <f>IF(Tabla202376[[#This Row],[NUMERO TOTAL DE ADICIONES]]="NO",0,Tabla202376[[#This Row],[VALOR ADICIÓN 1]]+Tabla202376[[#This Row],[VALOR ADICIÓN 2]]+Tabla202376[[#This Row],[VALOR ADICIÓN 3]]+Tabla202376[[#This Row],[VALOR ADICIÓN 4]])</f>
        <v>8550000</v>
      </c>
      <c r="BO318" s="12"/>
      <c r="BP318" s="22">
        <v>46024</v>
      </c>
      <c r="BQ318" s="20">
        <f>Tabla202376[[#This Row],[VALOR INICIAL DEL CONTRATO]]+Tabla202376[[#This Row],[VALOR ADICIÓN 1]]+Tabla202376[[#This Row],[VALOR ADICIÓN 2]]+Tabla202376[[#This Row],[VALOR ADICIÓN 3]]++Tabla202376[[#This Row],[VALOR ADICIÓN 4]]</f>
        <v>25650000</v>
      </c>
      <c r="BR3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8" s="26"/>
      <c r="BT318" s="104" t="s">
        <v>3001</v>
      </c>
      <c r="BU318" s="104" t="s">
        <v>2098</v>
      </c>
      <c r="BV318" s="41" t="s">
        <v>808</v>
      </c>
      <c r="BW318" s="41" t="s">
        <v>99</v>
      </c>
    </row>
    <row r="319" spans="1:75" ht="27.75" customHeight="1" x14ac:dyDescent="0.2">
      <c r="A319" s="12">
        <v>2025</v>
      </c>
      <c r="B319" s="12" t="s">
        <v>456</v>
      </c>
      <c r="C319" s="13" t="str">
        <f ca="1">IF(Tabla202376[[#This Row],[FECHA DE TERMINACIÓN FINAL]]-TODAY()&gt;=15,"VIGENTE",IF(Tabla202376[[#This Row],[FECHA DE TERMINACIÓN FINAL]]-TODAY()&lt;0,"FINALIZADO",IF(Tabla202376[[#This Row],[FECHA DE TERMINACIÓN FINAL]]-TODAY()&lt;=15,"PROXIMO A VENCER")))</f>
        <v>FINALIZADO</v>
      </c>
      <c r="D319" s="12">
        <v>127548</v>
      </c>
      <c r="E319" s="22">
        <v>45670</v>
      </c>
      <c r="F319" s="40" t="s">
        <v>2760</v>
      </c>
      <c r="G319" s="12" t="s">
        <v>3002</v>
      </c>
      <c r="H319" s="13" t="s">
        <v>3003</v>
      </c>
      <c r="I319" s="71" t="s">
        <v>2762</v>
      </c>
      <c r="J319" s="57">
        <v>80101600</v>
      </c>
      <c r="K319" s="57" t="s">
        <v>2763</v>
      </c>
      <c r="L319" s="57" t="s">
        <v>3004</v>
      </c>
      <c r="M319" s="49">
        <v>1104</v>
      </c>
      <c r="N319" s="50">
        <v>45694</v>
      </c>
      <c r="O319" s="12">
        <v>1357</v>
      </c>
      <c r="P319" s="22">
        <v>45749</v>
      </c>
      <c r="Q319" s="51" t="s">
        <v>119</v>
      </c>
      <c r="R319" s="13" t="s">
        <v>81</v>
      </c>
      <c r="S319" s="41" t="s">
        <v>98</v>
      </c>
      <c r="T319" s="13">
        <v>1</v>
      </c>
      <c r="U319" s="60" t="s">
        <v>2765</v>
      </c>
      <c r="V319" s="12" t="s">
        <v>83</v>
      </c>
      <c r="W319" s="12" t="s">
        <v>83</v>
      </c>
      <c r="X319" s="40" t="s">
        <v>403</v>
      </c>
      <c r="Y319" s="41" t="s">
        <v>3005</v>
      </c>
      <c r="Z319" s="38" t="s">
        <v>1629</v>
      </c>
      <c r="AA319" s="38">
        <v>1015426783</v>
      </c>
      <c r="AB319" s="41" t="s">
        <v>87</v>
      </c>
      <c r="AC319" s="22">
        <v>45748</v>
      </c>
      <c r="AD319" s="29">
        <v>15750000</v>
      </c>
      <c r="AE319" s="22">
        <v>45750</v>
      </c>
      <c r="AF319" s="22">
        <v>45932</v>
      </c>
      <c r="AG319" s="40">
        <v>180</v>
      </c>
      <c r="AH319" s="40">
        <v>6</v>
      </c>
      <c r="AI319" s="29">
        <f>Tabla202376[[#This Row],[VALOR INICIAL DEL CONTRATO]] / Tabla202376[[#This Row],[PLAZO DE EJECUCIÓN MESES ]]</f>
        <v>2625000</v>
      </c>
      <c r="AJ319" s="12"/>
      <c r="AK319" s="12"/>
      <c r="AL319" s="12">
        <v>1</v>
      </c>
      <c r="AM319" s="12">
        <v>1</v>
      </c>
      <c r="AN319" s="12"/>
      <c r="AO319" s="31">
        <v>6562500</v>
      </c>
      <c r="AP319" s="12">
        <v>75</v>
      </c>
      <c r="AQ319" s="12">
        <v>1439</v>
      </c>
      <c r="AR319" s="22">
        <v>45867</v>
      </c>
      <c r="AS319" s="12">
        <v>1595</v>
      </c>
      <c r="AT319" s="22">
        <v>45882</v>
      </c>
      <c r="AU319" s="12"/>
      <c r="AV319" s="12"/>
      <c r="AW319" s="12"/>
      <c r="AX319" s="12"/>
      <c r="AY319" s="12"/>
      <c r="AZ319" s="12"/>
      <c r="BA319" s="12"/>
      <c r="BB319" s="12"/>
      <c r="BC319" s="12"/>
      <c r="BD319" s="12"/>
      <c r="BE319" s="12"/>
      <c r="BF319" s="12"/>
      <c r="BG319" s="12"/>
      <c r="BH319" s="12"/>
      <c r="BI319" s="12"/>
      <c r="BJ319" s="12"/>
      <c r="BK319" s="12"/>
      <c r="BL319" s="12"/>
      <c r="BM319" s="12">
        <f>Tabla202376[[#This Row],[DÍAS PRORROGA 1]]+Tabla202376[[#This Row],[DÍAS PRORROGA  2]]+Tabla202376[[#This Row],[DÍAS PRORROGA 3]]++Tabla202376[[#This Row],[DÍAS PRORROGA 4]]</f>
        <v>75</v>
      </c>
      <c r="BN319" s="25">
        <f>IF(Tabla202376[[#This Row],[NUMERO TOTAL DE ADICIONES]]="NO",0,Tabla202376[[#This Row],[VALOR ADICIÓN 1]]+Tabla202376[[#This Row],[VALOR ADICIÓN 2]]+Tabla202376[[#This Row],[VALOR ADICIÓN 3]]+Tabla202376[[#This Row],[VALOR ADICIÓN 4]])</f>
        <v>6562500</v>
      </c>
      <c r="BO319" s="12"/>
      <c r="BP319" s="22">
        <v>46008</v>
      </c>
      <c r="BQ319" s="20">
        <f>Tabla202376[[#This Row],[VALOR INICIAL DEL CONTRATO]]+Tabla202376[[#This Row],[VALOR ADICIÓN 1]]+Tabla202376[[#This Row],[VALOR ADICIÓN 2]]+Tabla202376[[#This Row],[VALOR ADICIÓN 3]]++Tabla202376[[#This Row],[VALOR ADICIÓN 4]]</f>
        <v>22312500</v>
      </c>
      <c r="BR3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19" s="26"/>
      <c r="BT319" s="13" t="s">
        <v>3006</v>
      </c>
      <c r="BU319" s="104" t="s">
        <v>2767</v>
      </c>
      <c r="BV319" s="41" t="s">
        <v>2213</v>
      </c>
      <c r="BW319" s="41" t="s">
        <v>99</v>
      </c>
    </row>
    <row r="320" spans="1:75" ht="27.75" customHeight="1" x14ac:dyDescent="0.2">
      <c r="A320" s="12">
        <v>2025</v>
      </c>
      <c r="B320" s="12" t="s">
        <v>456</v>
      </c>
      <c r="C320" s="13" t="str">
        <f ca="1">IF(Tabla202376[[#This Row],[FECHA DE TERMINACIÓN FINAL]]-TODAY()&gt;=15,"VIGENTE",IF(Tabla202376[[#This Row],[FECHA DE TERMINACIÓN FINAL]]-TODAY()&lt;0,"FINALIZADO",IF(Tabla202376[[#This Row],[FECHA DE TERMINACIÓN FINAL]]-TODAY()&lt;=15,"PROXIMO A VENCER")))</f>
        <v>FINALIZADO</v>
      </c>
      <c r="D320" s="12">
        <v>127548</v>
      </c>
      <c r="E320" s="22">
        <v>45670</v>
      </c>
      <c r="F320" s="40" t="s">
        <v>2760</v>
      </c>
      <c r="G320" s="12" t="s">
        <v>3007</v>
      </c>
      <c r="H320" s="13" t="s">
        <v>3008</v>
      </c>
      <c r="I320" s="71" t="s">
        <v>2762</v>
      </c>
      <c r="J320" s="57">
        <v>80101600</v>
      </c>
      <c r="K320" s="57" t="s">
        <v>2763</v>
      </c>
      <c r="L320" s="57" t="s">
        <v>3009</v>
      </c>
      <c r="M320" s="49">
        <v>1104</v>
      </c>
      <c r="N320" s="50">
        <v>45694</v>
      </c>
      <c r="O320" s="12">
        <v>1359</v>
      </c>
      <c r="P320" s="22">
        <v>45749</v>
      </c>
      <c r="Q320" s="51" t="s">
        <v>119</v>
      </c>
      <c r="R320" s="13" t="s">
        <v>81</v>
      </c>
      <c r="S320" s="41" t="s">
        <v>98</v>
      </c>
      <c r="T320" s="13">
        <v>1</v>
      </c>
      <c r="U320" s="60" t="s">
        <v>2765</v>
      </c>
      <c r="V320" s="12" t="s">
        <v>83</v>
      </c>
      <c r="W320" s="12" t="s">
        <v>464</v>
      </c>
      <c r="X320" s="12" t="s">
        <v>403</v>
      </c>
      <c r="Y320" s="40">
        <v>174182</v>
      </c>
      <c r="Z320" s="38" t="s">
        <v>1629</v>
      </c>
      <c r="AA320" s="38">
        <v>1015426783</v>
      </c>
      <c r="AB320" s="41" t="s">
        <v>87</v>
      </c>
      <c r="AC320" s="22">
        <v>45748</v>
      </c>
      <c r="AD320" s="29">
        <v>15750000</v>
      </c>
      <c r="AE320" s="22">
        <v>45754</v>
      </c>
      <c r="AF320" s="22">
        <v>45936</v>
      </c>
      <c r="AG320" s="40">
        <v>180</v>
      </c>
      <c r="AH320" s="40">
        <v>6</v>
      </c>
      <c r="AI320" s="29">
        <f>Tabla202376[[#This Row],[VALOR INICIAL DEL CONTRATO]] / Tabla202376[[#This Row],[PLAZO DE EJECUCIÓN MESES ]]</f>
        <v>2625000</v>
      </c>
      <c r="AJ320" s="12"/>
      <c r="AK320" s="12"/>
      <c r="AL320" s="12"/>
      <c r="AM320" s="12"/>
      <c r="AN320" s="12"/>
      <c r="AO320" s="31"/>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f>Tabla202376[[#This Row],[DÍAS PRORROGA 1]]+Tabla202376[[#This Row],[DÍAS PRORROGA  2]]+Tabla202376[[#This Row],[DÍAS PRORROGA 3]]++Tabla202376[[#This Row],[DÍAS PRORROGA 4]]</f>
        <v>0</v>
      </c>
      <c r="BN320" s="25">
        <f>IF(Tabla202376[[#This Row],[NUMERO TOTAL DE ADICIONES]]="NO",0,Tabla202376[[#This Row],[VALOR ADICIÓN 1]]+Tabla202376[[#This Row],[VALOR ADICIÓN 2]]+Tabla202376[[#This Row],[VALOR ADICIÓN 3]]+Tabla202376[[#This Row],[VALOR ADICIÓN 4]])</f>
        <v>0</v>
      </c>
      <c r="BO320" s="12"/>
      <c r="BP320" s="22">
        <v>45936</v>
      </c>
      <c r="BQ320" s="20">
        <f>Tabla202376[[#This Row],[VALOR INICIAL DEL CONTRATO]]+Tabla202376[[#This Row],[VALOR ADICIÓN 1]]+Tabla202376[[#This Row],[VALOR ADICIÓN 2]]+Tabla202376[[#This Row],[VALOR ADICIÓN 3]]++Tabla202376[[#This Row],[VALOR ADICIÓN 4]]</f>
        <v>15750000</v>
      </c>
      <c r="BR32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0" s="26"/>
      <c r="BT320" s="12"/>
      <c r="BU320" s="104" t="s">
        <v>2767</v>
      </c>
      <c r="BV320" s="41" t="s">
        <v>2213</v>
      </c>
      <c r="BW320" s="41" t="s">
        <v>99</v>
      </c>
    </row>
    <row r="321" spans="1:75" ht="27.75" customHeight="1" x14ac:dyDescent="0.2">
      <c r="A321" s="12">
        <v>2025</v>
      </c>
      <c r="B321" s="12" t="s">
        <v>456</v>
      </c>
      <c r="C321" s="13" t="str">
        <f ca="1">IF(Tabla202376[[#This Row],[FECHA DE TERMINACIÓN FINAL]]-TODAY()&gt;=15,"VIGENTE",IF(Tabla202376[[#This Row],[FECHA DE TERMINACIÓN FINAL]]-TODAY()&lt;0,"FINALIZADO",IF(Tabla202376[[#This Row],[FECHA DE TERMINACIÓN FINAL]]-TODAY()&lt;=15,"PROXIMO A VENCER")))</f>
        <v>FINALIZADO</v>
      </c>
      <c r="D321" s="12">
        <v>127548</v>
      </c>
      <c r="E321" s="22">
        <v>45670</v>
      </c>
      <c r="F321" s="12" t="s">
        <v>2760</v>
      </c>
      <c r="G321" s="12" t="s">
        <v>3010</v>
      </c>
      <c r="H321" s="13" t="s">
        <v>369</v>
      </c>
      <c r="I321" s="71" t="s">
        <v>2762</v>
      </c>
      <c r="J321" s="57">
        <v>80101600</v>
      </c>
      <c r="K321" s="57" t="s">
        <v>2763</v>
      </c>
      <c r="L321" s="57" t="s">
        <v>3011</v>
      </c>
      <c r="M321" s="49">
        <v>1104</v>
      </c>
      <c r="N321" s="50">
        <v>45694</v>
      </c>
      <c r="O321" s="12">
        <v>1355</v>
      </c>
      <c r="P321" s="22">
        <v>45749</v>
      </c>
      <c r="Q321" s="51" t="s">
        <v>119</v>
      </c>
      <c r="R321" s="13" t="s">
        <v>81</v>
      </c>
      <c r="S321" s="41" t="s">
        <v>98</v>
      </c>
      <c r="T321" s="13">
        <v>1</v>
      </c>
      <c r="U321" s="60" t="s">
        <v>2765</v>
      </c>
      <c r="V321" s="12" t="s">
        <v>83</v>
      </c>
      <c r="W321" s="41" t="s">
        <v>83</v>
      </c>
      <c r="X321" s="12" t="s">
        <v>403</v>
      </c>
      <c r="Y321" s="40">
        <v>1001170017</v>
      </c>
      <c r="Z321" s="38" t="s">
        <v>1629</v>
      </c>
      <c r="AA321" s="38">
        <v>1015426783</v>
      </c>
      <c r="AB321" s="41" t="s">
        <v>87</v>
      </c>
      <c r="AC321" s="22">
        <v>45749</v>
      </c>
      <c r="AD321" s="29">
        <v>15750000</v>
      </c>
      <c r="AE321" s="22">
        <v>45750</v>
      </c>
      <c r="AF321" s="22">
        <v>45932</v>
      </c>
      <c r="AG321" s="40">
        <v>180</v>
      </c>
      <c r="AH321" s="40">
        <v>6</v>
      </c>
      <c r="AI321" s="29">
        <f>Tabla202376[[#This Row],[VALOR INICIAL DEL CONTRATO]] / Tabla202376[[#This Row],[PLAZO DE EJECUCIÓN MESES ]]</f>
        <v>2625000</v>
      </c>
      <c r="AJ321" s="12"/>
      <c r="AK321" s="12"/>
      <c r="AL321" s="12">
        <v>1</v>
      </c>
      <c r="AM321" s="12">
        <v>1</v>
      </c>
      <c r="AN321" s="12"/>
      <c r="AO321" s="31">
        <v>6562500</v>
      </c>
      <c r="AP321" s="12">
        <v>75</v>
      </c>
      <c r="AQ321" s="12">
        <v>1528</v>
      </c>
      <c r="AR321" s="22">
        <v>45868</v>
      </c>
      <c r="AS321" s="68">
        <v>1737</v>
      </c>
      <c r="AT321" s="94">
        <v>45923</v>
      </c>
      <c r="AU321" s="12"/>
      <c r="AV321" s="12"/>
      <c r="AW321" s="12"/>
      <c r="AX321" s="12"/>
      <c r="AY321" s="12"/>
      <c r="AZ321" s="12"/>
      <c r="BA321" s="12"/>
      <c r="BB321" s="12"/>
      <c r="BC321" s="12"/>
      <c r="BD321" s="12"/>
      <c r="BE321" s="12"/>
      <c r="BF321" s="12"/>
      <c r="BG321" s="12"/>
      <c r="BH321" s="12"/>
      <c r="BI321" s="12"/>
      <c r="BJ321" s="12"/>
      <c r="BK321" s="12"/>
      <c r="BL321" s="12"/>
      <c r="BM321" s="12">
        <f>Tabla202376[[#This Row],[DÍAS PRORROGA 1]]+Tabla202376[[#This Row],[DÍAS PRORROGA  2]]+Tabla202376[[#This Row],[DÍAS PRORROGA 3]]++Tabla202376[[#This Row],[DÍAS PRORROGA 4]]</f>
        <v>75</v>
      </c>
      <c r="BN321" s="25">
        <f>IF(Tabla202376[[#This Row],[NUMERO TOTAL DE ADICIONES]]="NO",0,Tabla202376[[#This Row],[VALOR ADICIÓN 1]]+Tabla202376[[#This Row],[VALOR ADICIÓN 2]]+Tabla202376[[#This Row],[VALOR ADICIÓN 3]]+Tabla202376[[#This Row],[VALOR ADICIÓN 4]])</f>
        <v>6562500</v>
      </c>
      <c r="BO321" s="12"/>
      <c r="BP321" s="22">
        <v>46008</v>
      </c>
      <c r="BQ321" s="20">
        <f>Tabla202376[[#This Row],[VALOR INICIAL DEL CONTRATO]]+Tabla202376[[#This Row],[VALOR ADICIÓN 1]]+Tabla202376[[#This Row],[VALOR ADICIÓN 2]]+Tabla202376[[#This Row],[VALOR ADICIÓN 3]]++Tabla202376[[#This Row],[VALOR ADICIÓN 4]]</f>
        <v>22312500</v>
      </c>
      <c r="BR32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1" s="26"/>
      <c r="BT321" s="104" t="s">
        <v>3012</v>
      </c>
      <c r="BU321" s="104" t="s">
        <v>2767</v>
      </c>
      <c r="BV321" s="41" t="s">
        <v>2213</v>
      </c>
      <c r="BW321" s="41" t="s">
        <v>99</v>
      </c>
    </row>
    <row r="322" spans="1:75" ht="27.75" customHeight="1" x14ac:dyDescent="0.25">
      <c r="A322" s="12">
        <v>2025</v>
      </c>
      <c r="B322" s="12" t="s">
        <v>456</v>
      </c>
      <c r="C322" s="13" t="str">
        <f ca="1">IF(Tabla202376[[#This Row],[FECHA DE TERMINACIÓN FINAL]]-TODAY()&gt;=15,"VIGENTE",IF(Tabla202376[[#This Row],[FECHA DE TERMINACIÓN FINAL]]-TODAY()&lt;0,"FINALIZADO",IF(Tabla202376[[#This Row],[FECHA DE TERMINACIÓN FINAL]]-TODAY()&lt;=15,"PROXIMO A VENCER")))</f>
        <v>FINALIZADO</v>
      </c>
      <c r="D322" s="12">
        <v>130167</v>
      </c>
      <c r="E322" s="22">
        <v>45692</v>
      </c>
      <c r="F322" s="12" t="s">
        <v>3013</v>
      </c>
      <c r="G322" s="12" t="s">
        <v>3014</v>
      </c>
      <c r="H322" s="13" t="s">
        <v>3015</v>
      </c>
      <c r="I322" s="64" t="s">
        <v>3016</v>
      </c>
      <c r="J322" s="51">
        <v>80101500</v>
      </c>
      <c r="K322" s="51" t="s">
        <v>3017</v>
      </c>
      <c r="L322" s="51" t="s">
        <v>3018</v>
      </c>
      <c r="M322" s="12">
        <v>1160</v>
      </c>
      <c r="N322" s="22">
        <v>45699</v>
      </c>
      <c r="O322" s="12">
        <v>1362</v>
      </c>
      <c r="P322" s="22">
        <v>45751</v>
      </c>
      <c r="Q322" s="51" t="s">
        <v>80</v>
      </c>
      <c r="R322" s="13" t="s">
        <v>81</v>
      </c>
      <c r="S322" s="41" t="s">
        <v>98</v>
      </c>
      <c r="T322" s="13">
        <v>1</v>
      </c>
      <c r="U322" s="60" t="s">
        <v>3019</v>
      </c>
      <c r="V322" s="12" t="s">
        <v>83</v>
      </c>
      <c r="W322" s="12" t="s">
        <v>464</v>
      </c>
      <c r="X322" s="12" t="s">
        <v>188</v>
      </c>
      <c r="Y322" s="12">
        <v>80202726</v>
      </c>
      <c r="Z322" s="51" t="s">
        <v>575</v>
      </c>
      <c r="AA322" s="49">
        <v>1022422381</v>
      </c>
      <c r="AB322" s="41" t="s">
        <v>87</v>
      </c>
      <c r="AC322" s="22">
        <v>45750</v>
      </c>
      <c r="AD322" s="29">
        <v>24000000</v>
      </c>
      <c r="AE322" s="22">
        <v>45756</v>
      </c>
      <c r="AF322" s="22">
        <v>45938</v>
      </c>
      <c r="AG322" s="40">
        <v>180</v>
      </c>
      <c r="AH322" s="40">
        <v>6</v>
      </c>
      <c r="AI322" s="29">
        <f>Tabla202376[[#This Row],[VALOR INICIAL DEL CONTRATO]] / Tabla202376[[#This Row],[PLAZO DE EJECUCIÓN MESES ]]</f>
        <v>4000000</v>
      </c>
      <c r="AJ322" s="12"/>
      <c r="AK322" s="12"/>
      <c r="AL322" s="12">
        <v>1</v>
      </c>
      <c r="AM322" s="12">
        <v>1</v>
      </c>
      <c r="AN322" s="12"/>
      <c r="AO322" s="31">
        <v>12000000</v>
      </c>
      <c r="AP322" s="12">
        <v>90</v>
      </c>
      <c r="AQ322" s="12">
        <v>1529</v>
      </c>
      <c r="AR322" s="22">
        <v>45868</v>
      </c>
      <c r="AS322" s="12">
        <v>1813</v>
      </c>
      <c r="AT322" s="22">
        <v>45938</v>
      </c>
      <c r="AU322" s="12"/>
      <c r="AV322" s="12"/>
      <c r="AW322" s="12"/>
      <c r="AX322" s="12"/>
      <c r="AY322" s="12"/>
      <c r="AZ322" s="12"/>
      <c r="BA322" s="12"/>
      <c r="BB322" s="12"/>
      <c r="BC322" s="12"/>
      <c r="BD322" s="12"/>
      <c r="BE322" s="12"/>
      <c r="BF322" s="12"/>
      <c r="BG322" s="12"/>
      <c r="BH322" s="12"/>
      <c r="BI322" s="12"/>
      <c r="BJ322" s="12"/>
      <c r="BK322" s="12"/>
      <c r="BL322" s="12"/>
      <c r="BM322" s="12">
        <f>Tabla202376[[#This Row],[DÍAS PRORROGA 1]]+Tabla202376[[#This Row],[DÍAS PRORROGA  2]]+Tabla202376[[#This Row],[DÍAS PRORROGA 3]]++Tabla202376[[#This Row],[DÍAS PRORROGA 4]]</f>
        <v>90</v>
      </c>
      <c r="BN322" s="25">
        <f>IF(Tabla202376[[#This Row],[NUMERO TOTAL DE ADICIONES]]="NO",0,Tabla202376[[#This Row],[VALOR ADICIÓN 1]]+Tabla202376[[#This Row],[VALOR ADICIÓN 2]]+Tabla202376[[#This Row],[VALOR ADICIÓN 3]]+Tabla202376[[#This Row],[VALOR ADICIÓN 4]])</f>
        <v>12000000</v>
      </c>
      <c r="BO322" s="12"/>
      <c r="BP322" s="22">
        <v>46030</v>
      </c>
      <c r="BQ322" s="20">
        <f>Tabla202376[[#This Row],[VALOR INICIAL DEL CONTRATO]]+Tabla202376[[#This Row],[VALOR ADICIÓN 1]]+Tabla202376[[#This Row],[VALOR ADICIÓN 2]]+Tabla202376[[#This Row],[VALOR ADICIÓN 3]]++Tabla202376[[#This Row],[VALOR ADICIÓN 4]]</f>
        <v>36000000</v>
      </c>
      <c r="BR32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2" s="26"/>
      <c r="BT322" s="13" t="s">
        <v>3020</v>
      </c>
      <c r="BU322" s="104" t="s">
        <v>3021</v>
      </c>
      <c r="BV322" s="41" t="s">
        <v>3022</v>
      </c>
      <c r="BW322" s="41" t="s">
        <v>148</v>
      </c>
    </row>
    <row r="323" spans="1:75" ht="27.75" customHeight="1" x14ac:dyDescent="0.2">
      <c r="A323" s="12">
        <v>2025</v>
      </c>
      <c r="B323" s="12" t="s">
        <v>456</v>
      </c>
      <c r="C323" s="13" t="str">
        <f ca="1">IF(Tabla202376[[#This Row],[FECHA DE TERMINACIÓN FINAL]]-TODAY()&gt;=15,"VIGENTE",IF(Tabla202376[[#This Row],[FECHA DE TERMINACIÓN FINAL]]-TODAY()&lt;0,"FINALIZADO",IF(Tabla202376[[#This Row],[FECHA DE TERMINACIÓN FINAL]]-TODAY()&lt;=15,"PROXIMO A VENCER")))</f>
        <v>FINALIZADO</v>
      </c>
      <c r="D323" s="12">
        <v>127555</v>
      </c>
      <c r="E323" s="22">
        <v>45670</v>
      </c>
      <c r="F323" s="12" t="s">
        <v>3023</v>
      </c>
      <c r="G323" s="12" t="s">
        <v>3024</v>
      </c>
      <c r="H323" s="13" t="s">
        <v>121</v>
      </c>
      <c r="I323" s="71" t="s">
        <v>3025</v>
      </c>
      <c r="J323" s="57">
        <v>80101600</v>
      </c>
      <c r="K323" s="57" t="s">
        <v>3026</v>
      </c>
      <c r="L323" s="57" t="s">
        <v>3027</v>
      </c>
      <c r="M323" s="12">
        <v>1205</v>
      </c>
      <c r="N323" s="22">
        <v>45709</v>
      </c>
      <c r="O323" s="12">
        <v>1363</v>
      </c>
      <c r="P323" s="22">
        <v>45754</v>
      </c>
      <c r="Q323" s="51" t="s">
        <v>119</v>
      </c>
      <c r="R323" s="13" t="s">
        <v>81</v>
      </c>
      <c r="S323" s="41" t="s">
        <v>98</v>
      </c>
      <c r="T323" s="13">
        <v>1</v>
      </c>
      <c r="U323" s="60" t="s">
        <v>3028</v>
      </c>
      <c r="V323" s="12" t="s">
        <v>83</v>
      </c>
      <c r="W323" s="12" t="s">
        <v>83</v>
      </c>
      <c r="X323" s="12" t="s">
        <v>188</v>
      </c>
      <c r="Y323" s="12">
        <v>1010199232</v>
      </c>
      <c r="Z323" s="14" t="s">
        <v>1629</v>
      </c>
      <c r="AA323" s="14">
        <v>1015426783</v>
      </c>
      <c r="AB323" s="41" t="s">
        <v>87</v>
      </c>
      <c r="AC323" s="22">
        <v>45751</v>
      </c>
      <c r="AD323" s="29">
        <v>21300000</v>
      </c>
      <c r="AE323" s="22">
        <v>45757</v>
      </c>
      <c r="AF323" s="22">
        <v>45939</v>
      </c>
      <c r="AG323" s="40">
        <v>180</v>
      </c>
      <c r="AH323" s="40">
        <v>6</v>
      </c>
      <c r="AI323" s="29">
        <f>Tabla202376[[#This Row],[VALOR INICIAL DEL CONTRATO]] / Tabla202376[[#This Row],[PLAZO DE EJECUCIÓN MESES ]]</f>
        <v>3550000</v>
      </c>
      <c r="AJ323" s="12"/>
      <c r="AK323" s="12"/>
      <c r="AL323" s="12">
        <v>1</v>
      </c>
      <c r="AM323" s="12">
        <v>1</v>
      </c>
      <c r="AN323" s="12"/>
      <c r="AO323" s="31">
        <v>8875000</v>
      </c>
      <c r="AP323" s="12">
        <v>75</v>
      </c>
      <c r="AQ323" s="12">
        <v>1530</v>
      </c>
      <c r="AR323" s="22">
        <v>45868</v>
      </c>
      <c r="AS323" s="12">
        <v>1645</v>
      </c>
      <c r="AT323" s="22">
        <v>45897</v>
      </c>
      <c r="AU323" s="12"/>
      <c r="AV323" s="12"/>
      <c r="AW323" s="12"/>
      <c r="AX323" s="12"/>
      <c r="AY323" s="12"/>
      <c r="AZ323" s="12"/>
      <c r="BA323" s="12"/>
      <c r="BB323" s="12"/>
      <c r="BC323" s="12"/>
      <c r="BD323" s="12"/>
      <c r="BE323" s="12"/>
      <c r="BF323" s="12"/>
      <c r="BG323" s="12"/>
      <c r="BH323" s="12"/>
      <c r="BI323" s="12"/>
      <c r="BJ323" s="12"/>
      <c r="BK323" s="12"/>
      <c r="BL323" s="12"/>
      <c r="BM323" s="12">
        <f>Tabla202376[[#This Row],[DÍAS PRORROGA 1]]+Tabla202376[[#This Row],[DÍAS PRORROGA  2]]+Tabla202376[[#This Row],[DÍAS PRORROGA 3]]++Tabla202376[[#This Row],[DÍAS PRORROGA 4]]</f>
        <v>75</v>
      </c>
      <c r="BN323" s="25">
        <f>IF(Tabla202376[[#This Row],[NUMERO TOTAL DE ADICIONES]]="NO",0,Tabla202376[[#This Row],[VALOR ADICIÓN 1]]+Tabla202376[[#This Row],[VALOR ADICIÓN 2]]+Tabla202376[[#This Row],[VALOR ADICIÓN 3]]+Tabla202376[[#This Row],[VALOR ADICIÓN 4]])</f>
        <v>8875000</v>
      </c>
      <c r="BO323" s="12"/>
      <c r="BP323" s="22">
        <v>46015</v>
      </c>
      <c r="BQ323" s="20">
        <f>Tabla202376[[#This Row],[VALOR INICIAL DEL CONTRATO]]+Tabla202376[[#This Row],[VALOR ADICIÓN 1]]+Tabla202376[[#This Row],[VALOR ADICIÓN 2]]+Tabla202376[[#This Row],[VALOR ADICIÓN 3]]++Tabla202376[[#This Row],[VALOR ADICIÓN 4]]</f>
        <v>30175000</v>
      </c>
      <c r="BR32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3" s="104"/>
      <c r="BT323" s="104" t="s">
        <v>3029</v>
      </c>
      <c r="BU323" s="104" t="s">
        <v>3030</v>
      </c>
      <c r="BV323" s="41" t="s">
        <v>3031</v>
      </c>
      <c r="BW323" s="41" t="s">
        <v>148</v>
      </c>
    </row>
    <row r="324" spans="1:75" ht="27.75" customHeight="1" x14ac:dyDescent="0.2">
      <c r="A324" s="12">
        <v>2025</v>
      </c>
      <c r="B324" s="13" t="s">
        <v>265</v>
      </c>
      <c r="C324" s="13" t="str">
        <f ca="1">IF(Tabla202376[[#This Row],[FECHA DE TERMINACIÓN FINAL]]-TODAY()&gt;=15,"VIGENTE",IF(Tabla202376[[#This Row],[FECHA DE TERMINACIÓN FINAL]]-TODAY()&lt;0,"FINALIZADO",IF(Tabla202376[[#This Row],[FECHA DE TERMINACIÓN FINAL]]-TODAY()&lt;=15,"PROXIMO A VENCER")))</f>
        <v>FINALIZADO</v>
      </c>
      <c r="D324" s="12">
        <v>132249</v>
      </c>
      <c r="E324" s="22">
        <v>45737</v>
      </c>
      <c r="F324" s="12" t="s">
        <v>3032</v>
      </c>
      <c r="G324" s="12" t="s">
        <v>3033</v>
      </c>
      <c r="H324" s="13" t="s">
        <v>189</v>
      </c>
      <c r="I324" s="71" t="s">
        <v>3034</v>
      </c>
      <c r="J324" s="57">
        <v>80101600</v>
      </c>
      <c r="K324" s="57" t="s">
        <v>3035</v>
      </c>
      <c r="L324" s="57" t="s">
        <v>3036</v>
      </c>
      <c r="M324" s="12">
        <v>1279</v>
      </c>
      <c r="N324" s="22">
        <v>45750</v>
      </c>
      <c r="O324" s="12">
        <v>1364</v>
      </c>
      <c r="P324" s="22">
        <v>45755</v>
      </c>
      <c r="Q324" s="51" t="s">
        <v>80</v>
      </c>
      <c r="R324" s="13" t="s">
        <v>81</v>
      </c>
      <c r="S324" s="41" t="s">
        <v>82</v>
      </c>
      <c r="T324" s="13">
        <v>1</v>
      </c>
      <c r="U324" s="60" t="s">
        <v>3037</v>
      </c>
      <c r="V324" s="12" t="s">
        <v>83</v>
      </c>
      <c r="W324" s="12" t="s">
        <v>83</v>
      </c>
      <c r="X324" s="12" t="s">
        <v>188</v>
      </c>
      <c r="Y324" s="12">
        <v>1022422381</v>
      </c>
      <c r="Z324" s="38" t="s">
        <v>396</v>
      </c>
      <c r="AA324" s="42">
        <v>79804578</v>
      </c>
      <c r="AB324" s="41" t="s">
        <v>87</v>
      </c>
      <c r="AC324" s="22">
        <v>45754</v>
      </c>
      <c r="AD324" s="29">
        <v>45080000</v>
      </c>
      <c r="AE324" s="22">
        <v>45755</v>
      </c>
      <c r="AF324" s="22">
        <v>45998</v>
      </c>
      <c r="AG324" s="40">
        <v>240</v>
      </c>
      <c r="AH324" s="40">
        <v>8</v>
      </c>
      <c r="AI324" s="29">
        <f>Tabla202376[[#This Row],[VALOR INICIAL DEL CONTRATO]] / Tabla202376[[#This Row],[PLAZO DE EJECUCIÓN MESES ]]</f>
        <v>5635000</v>
      </c>
      <c r="AJ324" s="12"/>
      <c r="AK324" s="12"/>
      <c r="AL324" s="12">
        <v>1</v>
      </c>
      <c r="AM324" s="12">
        <v>1</v>
      </c>
      <c r="AN324" s="12"/>
      <c r="AO324" s="31">
        <v>5635000</v>
      </c>
      <c r="AP324" s="12">
        <v>30</v>
      </c>
      <c r="AQ324" s="12">
        <v>1446</v>
      </c>
      <c r="AR324" s="22">
        <v>45867</v>
      </c>
      <c r="AS324" s="12">
        <v>1540</v>
      </c>
      <c r="AT324" s="22">
        <v>45880</v>
      </c>
      <c r="AU324" s="12"/>
      <c r="AV324" s="12"/>
      <c r="AW324" s="12"/>
      <c r="AX324" s="12"/>
      <c r="AY324" s="12"/>
      <c r="AZ324" s="12"/>
      <c r="BA324" s="12"/>
      <c r="BB324" s="12"/>
      <c r="BC324" s="12"/>
      <c r="BD324" s="12"/>
      <c r="BE324" s="12"/>
      <c r="BF324" s="12"/>
      <c r="BG324" s="12"/>
      <c r="BH324" s="12"/>
      <c r="BI324" s="12"/>
      <c r="BJ324" s="12"/>
      <c r="BK324" s="12"/>
      <c r="BL324" s="12"/>
      <c r="BM324" s="12">
        <f>Tabla202376[[#This Row],[DÍAS PRORROGA 1]]+Tabla202376[[#This Row],[DÍAS PRORROGA  2]]+Tabla202376[[#This Row],[DÍAS PRORROGA 3]]++Tabla202376[[#This Row],[DÍAS PRORROGA 4]]</f>
        <v>30</v>
      </c>
      <c r="BN324" s="25">
        <f>IF(Tabla202376[[#This Row],[NUMERO TOTAL DE ADICIONES]]="NO",0,Tabla202376[[#This Row],[VALOR ADICIÓN 1]]+Tabla202376[[#This Row],[VALOR ADICIÓN 2]]+Tabla202376[[#This Row],[VALOR ADICIÓN 3]]+Tabla202376[[#This Row],[VALOR ADICIÓN 4]])</f>
        <v>5635000</v>
      </c>
      <c r="BO324" s="12"/>
      <c r="BP324" s="22">
        <v>46009</v>
      </c>
      <c r="BQ324" s="20">
        <f>Tabla202376[[#This Row],[VALOR INICIAL DEL CONTRATO]]+Tabla202376[[#This Row],[VALOR ADICIÓN 1]]+Tabla202376[[#This Row],[VALOR ADICIÓN 2]]+Tabla202376[[#This Row],[VALOR ADICIÓN 3]]++Tabla202376[[#This Row],[VALOR ADICIÓN 4]]</f>
        <v>50715000</v>
      </c>
      <c r="BR324"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1.0452674897119341</v>
      </c>
      <c r="BS324" s="26"/>
      <c r="BT324" s="104" t="s">
        <v>3038</v>
      </c>
      <c r="BU324" s="104" t="s">
        <v>3039</v>
      </c>
      <c r="BV324" s="41" t="s">
        <v>3040</v>
      </c>
      <c r="BW324" s="13" t="s">
        <v>122</v>
      </c>
    </row>
    <row r="325" spans="1:75" ht="27.75" customHeight="1" x14ac:dyDescent="0.2">
      <c r="A325" s="12">
        <v>2025</v>
      </c>
      <c r="B325" s="12" t="s">
        <v>456</v>
      </c>
      <c r="C325" s="13" t="str">
        <f ca="1">IF(Tabla202376[[#This Row],[FECHA DE TERMINACIÓN FINAL]]-TODAY()&gt;=15,"VIGENTE",IF(Tabla202376[[#This Row],[FECHA DE TERMINACIÓN FINAL]]-TODAY()&lt;0,"FINALIZADO",IF(Tabla202376[[#This Row],[FECHA DE TERMINACIÓN FINAL]]-TODAY()&lt;=15,"PROXIMO A VENCER")))</f>
        <v>FINALIZADO</v>
      </c>
      <c r="D325" s="12">
        <v>125677</v>
      </c>
      <c r="E325" s="22">
        <v>45652</v>
      </c>
      <c r="F325" s="49" t="s">
        <v>1437</v>
      </c>
      <c r="G325" s="49" t="s">
        <v>3041</v>
      </c>
      <c r="H325" s="13" t="s">
        <v>3042</v>
      </c>
      <c r="I325" s="91" t="s">
        <v>1439</v>
      </c>
      <c r="J325" s="57">
        <v>80101500</v>
      </c>
      <c r="K325" s="57" t="s">
        <v>1440</v>
      </c>
      <c r="L325" s="57" t="s">
        <v>3043</v>
      </c>
      <c r="M325" s="49">
        <v>1137</v>
      </c>
      <c r="N325" s="50">
        <v>45698</v>
      </c>
      <c r="O325" s="12">
        <v>1366</v>
      </c>
      <c r="P325" s="22">
        <v>45756</v>
      </c>
      <c r="Q325" s="51" t="s">
        <v>80</v>
      </c>
      <c r="R325" s="13" t="s">
        <v>81</v>
      </c>
      <c r="S325" s="51" t="s">
        <v>82</v>
      </c>
      <c r="T325" s="13">
        <v>1</v>
      </c>
      <c r="U325" s="54" t="s">
        <v>1442</v>
      </c>
      <c r="V325" s="12" t="s">
        <v>83</v>
      </c>
      <c r="W325" s="12" t="s">
        <v>83</v>
      </c>
      <c r="X325" s="12" t="s">
        <v>184</v>
      </c>
      <c r="Y325" s="12">
        <v>1019072215</v>
      </c>
      <c r="Z325" s="13" t="s">
        <v>185</v>
      </c>
      <c r="AA325" s="46">
        <v>1013685604</v>
      </c>
      <c r="AB325" s="51" t="s">
        <v>87</v>
      </c>
      <c r="AC325" s="22">
        <v>45754</v>
      </c>
      <c r="AD325" s="29">
        <v>37800000</v>
      </c>
      <c r="AE325" s="22">
        <v>45758</v>
      </c>
      <c r="AF325" s="22">
        <v>45940</v>
      </c>
      <c r="AG325" s="49">
        <v>180</v>
      </c>
      <c r="AH325" s="49">
        <v>6</v>
      </c>
      <c r="AI325" s="29">
        <f>Tabla202376[[#This Row],[VALOR INICIAL DEL CONTRATO]] / Tabla202376[[#This Row],[PLAZO DE EJECUCIÓN MESES ]]</f>
        <v>6300000</v>
      </c>
      <c r="AJ325" s="12"/>
      <c r="AK325" s="12"/>
      <c r="AL325" s="12">
        <v>1</v>
      </c>
      <c r="AM325" s="12">
        <v>1</v>
      </c>
      <c r="AN325" s="12"/>
      <c r="AO325" s="31">
        <v>16800000</v>
      </c>
      <c r="AP325" s="12">
        <v>81</v>
      </c>
      <c r="AQ325" s="12">
        <v>1738</v>
      </c>
      <c r="AR325" s="22">
        <v>45940</v>
      </c>
      <c r="AS325" s="12">
        <v>1822</v>
      </c>
      <c r="AT325" s="22">
        <v>45944</v>
      </c>
      <c r="AU325" s="12"/>
      <c r="AV325" s="12"/>
      <c r="AW325" s="12"/>
      <c r="AX325" s="12"/>
      <c r="AY325" s="12"/>
      <c r="AZ325" s="12"/>
      <c r="BA325" s="12"/>
      <c r="BB325" s="12"/>
      <c r="BC325" s="12"/>
      <c r="BD325" s="12"/>
      <c r="BE325" s="12"/>
      <c r="BF325" s="12"/>
      <c r="BG325" s="12"/>
      <c r="BH325" s="12"/>
      <c r="BI325" s="12"/>
      <c r="BJ325" s="12"/>
      <c r="BK325" s="12"/>
      <c r="BL325" s="12"/>
      <c r="BM325" s="12">
        <f>Tabla202376[[#This Row],[DÍAS PRORROGA 1]]+Tabla202376[[#This Row],[DÍAS PRORROGA  2]]+Tabla202376[[#This Row],[DÍAS PRORROGA 3]]++Tabla202376[[#This Row],[DÍAS PRORROGA 4]]</f>
        <v>81</v>
      </c>
      <c r="BN325" s="25">
        <f>IF(Tabla202376[[#This Row],[NUMERO TOTAL DE ADICIONES]]="NO",0,Tabla202376[[#This Row],[VALOR ADICIÓN 1]]+Tabla202376[[#This Row],[VALOR ADICIÓN 2]]+Tabla202376[[#This Row],[VALOR ADICIÓN 3]]+Tabla202376[[#This Row],[VALOR ADICIÓN 4]])</f>
        <v>16800000</v>
      </c>
      <c r="BO325" s="12"/>
      <c r="BP325" s="22">
        <v>46022</v>
      </c>
      <c r="BQ325" s="20">
        <f>Tabla202376[[#This Row],[VALOR INICIAL DEL CONTRATO]]+Tabla202376[[#This Row],[VALOR ADICIÓN 1]]+Tabla202376[[#This Row],[VALOR ADICIÓN 2]]+Tabla202376[[#This Row],[VALOR ADICIÓN 3]]++Tabla202376[[#This Row],[VALOR ADICIÓN 4]]</f>
        <v>54600000</v>
      </c>
      <c r="BR32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5" s="26"/>
      <c r="BT325" s="13" t="s">
        <v>3044</v>
      </c>
      <c r="BU325" s="104" t="s">
        <v>1444</v>
      </c>
      <c r="BV325" s="41" t="s">
        <v>1445</v>
      </c>
      <c r="BW325" s="41" t="s">
        <v>1446</v>
      </c>
    </row>
    <row r="326" spans="1:75" ht="27.75" customHeight="1" x14ac:dyDescent="0.2">
      <c r="A326" s="12">
        <v>2025</v>
      </c>
      <c r="B326" s="12" t="s">
        <v>77</v>
      </c>
      <c r="C326" s="13" t="str">
        <f ca="1">IF(Tabla202376[[#This Row],[FECHA DE TERMINACIÓN FINAL]]-TODAY()&gt;=15,"VIGENTE",IF(Tabla202376[[#This Row],[FECHA DE TERMINACIÓN FINAL]]-TODAY()&lt;0,"FINALIZADO",IF(Tabla202376[[#This Row],[FECHA DE TERMINACIÓN FINAL]]-TODAY()&lt;=15,"PROXIMO A VENCER")))</f>
        <v>VIGENTE</v>
      </c>
      <c r="D326" s="12">
        <v>132328</v>
      </c>
      <c r="E326" s="22">
        <v>45742</v>
      </c>
      <c r="F326" s="40" t="s">
        <v>3045</v>
      </c>
      <c r="G326" s="40" t="s">
        <v>3046</v>
      </c>
      <c r="H326" s="13" t="s">
        <v>3047</v>
      </c>
      <c r="I326" s="65" t="s">
        <v>3048</v>
      </c>
      <c r="J326" s="57">
        <v>84131600</v>
      </c>
      <c r="K326" s="57" t="s">
        <v>3049</v>
      </c>
      <c r="L326" s="57" t="s">
        <v>3050</v>
      </c>
      <c r="M326" s="12">
        <v>1276</v>
      </c>
      <c r="N326" s="22">
        <v>45742</v>
      </c>
      <c r="O326" s="12">
        <v>1367</v>
      </c>
      <c r="P326" s="22">
        <v>45756</v>
      </c>
      <c r="Q326" s="51" t="s">
        <v>3051</v>
      </c>
      <c r="R326" s="51" t="s">
        <v>3052</v>
      </c>
      <c r="S326" s="13" t="s">
        <v>3053</v>
      </c>
      <c r="T326" s="12">
        <v>2</v>
      </c>
      <c r="U326" s="60" t="s">
        <v>3054</v>
      </c>
      <c r="V326" s="13" t="s">
        <v>3055</v>
      </c>
      <c r="W326" s="12" t="s">
        <v>464</v>
      </c>
      <c r="X326" s="12" t="s">
        <v>397</v>
      </c>
      <c r="Y326" s="12">
        <v>860022137</v>
      </c>
      <c r="Z326" s="38" t="s">
        <v>438</v>
      </c>
      <c r="AA326" s="42">
        <v>52159153</v>
      </c>
      <c r="AB326" s="41" t="s">
        <v>87</v>
      </c>
      <c r="AC326" s="22">
        <v>45755</v>
      </c>
      <c r="AD326" s="29">
        <v>13814964</v>
      </c>
      <c r="AE326" s="22">
        <v>45757</v>
      </c>
      <c r="AF326" s="22">
        <v>46149</v>
      </c>
      <c r="AG326" s="12">
        <v>392</v>
      </c>
      <c r="AH326" s="12">
        <v>13.06</v>
      </c>
      <c r="AI326" s="29">
        <f>Tabla202376[[#This Row],[VALOR INICIAL DEL CONTRATO]] / Tabla202376[[#This Row],[PLAZO DE EJECUCIÓN MESES ]]</f>
        <v>1057807.3506891271</v>
      </c>
      <c r="AJ326" s="12"/>
      <c r="AK326" s="12"/>
      <c r="AL326" s="12"/>
      <c r="AM326" s="12"/>
      <c r="AN326" s="12"/>
      <c r="AO326" s="31"/>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f>Tabla202376[[#This Row],[DÍAS PRORROGA 1]]+Tabla202376[[#This Row],[DÍAS PRORROGA  2]]+Tabla202376[[#This Row],[DÍAS PRORROGA 3]]++Tabla202376[[#This Row],[DÍAS PRORROGA 4]]</f>
        <v>0</v>
      </c>
      <c r="BN326" s="25">
        <f>IF(Tabla202376[[#This Row],[NUMERO TOTAL DE ADICIONES]]="NO",0,Tabla202376[[#This Row],[VALOR ADICIÓN 1]]+Tabla202376[[#This Row],[VALOR ADICIÓN 2]]+Tabla202376[[#This Row],[VALOR ADICIÓN 3]]+Tabla202376[[#This Row],[VALOR ADICIÓN 4]])</f>
        <v>0</v>
      </c>
      <c r="BO326" s="12"/>
      <c r="BP326" s="22">
        <v>46149</v>
      </c>
      <c r="BQ326" s="20">
        <f>Tabla202376[[#This Row],[VALOR INICIAL DEL CONTRATO]]+Tabla202376[[#This Row],[VALOR ADICIÓN 1]]+Tabla202376[[#This Row],[VALOR ADICIÓN 2]]+Tabla202376[[#This Row],[VALOR ADICIÓN 3]]++Tabla202376[[#This Row],[VALOR ADICIÓN 4]]</f>
        <v>13814964</v>
      </c>
      <c r="BR326"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26" s="26"/>
      <c r="BT326" s="12"/>
      <c r="BU326" s="12"/>
      <c r="BV326" s="12"/>
      <c r="BW326" s="12"/>
    </row>
    <row r="327" spans="1:75" ht="27.75" customHeight="1" x14ac:dyDescent="0.2">
      <c r="A327" s="12">
        <v>2025</v>
      </c>
      <c r="B327" s="12" t="s">
        <v>456</v>
      </c>
      <c r="C327" s="13" t="str">
        <f ca="1">IF(Tabla202376[[#This Row],[FECHA DE TERMINACIÓN FINAL]]-TODAY()&gt;=15,"VIGENTE",IF(Tabla202376[[#This Row],[FECHA DE TERMINACIÓN FINAL]]-TODAY()&lt;0,"FINALIZADO",IF(Tabla202376[[#This Row],[FECHA DE TERMINACIÓN FINAL]]-TODAY()&lt;=15,"PROXIMO A VENCER")))</f>
        <v>FINALIZADO</v>
      </c>
      <c r="D327" s="12">
        <v>132241</v>
      </c>
      <c r="E327" s="22">
        <v>45737</v>
      </c>
      <c r="F327" s="40" t="s">
        <v>3056</v>
      </c>
      <c r="G327" s="40" t="s">
        <v>3057</v>
      </c>
      <c r="H327" s="13" t="s">
        <v>96</v>
      </c>
      <c r="I327" s="71" t="s">
        <v>3058</v>
      </c>
      <c r="J327" s="57">
        <v>80101600</v>
      </c>
      <c r="K327" s="57" t="s">
        <v>3059</v>
      </c>
      <c r="L327" s="57" t="s">
        <v>3060</v>
      </c>
      <c r="M327" s="12">
        <v>1278</v>
      </c>
      <c r="N327" s="22">
        <v>45750</v>
      </c>
      <c r="O327" s="12">
        <v>1365</v>
      </c>
      <c r="P327" s="22">
        <v>45756</v>
      </c>
      <c r="Q327" s="51" t="s">
        <v>80</v>
      </c>
      <c r="R327" s="13" t="s">
        <v>81</v>
      </c>
      <c r="S327" s="41" t="s">
        <v>82</v>
      </c>
      <c r="T327" s="13">
        <v>1</v>
      </c>
      <c r="U327" s="60" t="s">
        <v>3061</v>
      </c>
      <c r="V327" s="12" t="s">
        <v>83</v>
      </c>
      <c r="W327" s="12" t="s">
        <v>83</v>
      </c>
      <c r="X327" s="12" t="s">
        <v>90</v>
      </c>
      <c r="Y327" s="12">
        <v>51986672</v>
      </c>
      <c r="Z327" s="51" t="s">
        <v>129</v>
      </c>
      <c r="AA327" s="49">
        <v>52047323</v>
      </c>
      <c r="AB327" s="41" t="s">
        <v>87</v>
      </c>
      <c r="AC327" s="22">
        <v>45755</v>
      </c>
      <c r="AD327" s="29">
        <v>86400000</v>
      </c>
      <c r="AE327" s="22">
        <v>45756</v>
      </c>
      <c r="AF327" s="22">
        <v>45999</v>
      </c>
      <c r="AG327" s="40">
        <v>240</v>
      </c>
      <c r="AH327" s="40">
        <v>8</v>
      </c>
      <c r="AI327" s="29">
        <f>Tabla202376[[#This Row],[VALOR INICIAL DEL CONTRATO]] / Tabla202376[[#This Row],[PLAZO DE EJECUCIÓN MESES ]]</f>
        <v>10800000</v>
      </c>
      <c r="AJ327" s="12"/>
      <c r="AK327" s="12"/>
      <c r="AL327" s="12">
        <v>1</v>
      </c>
      <c r="AM327" s="12">
        <v>1</v>
      </c>
      <c r="AN327" s="12"/>
      <c r="AO327" s="31">
        <v>10800000</v>
      </c>
      <c r="AP327" s="12">
        <v>30</v>
      </c>
      <c r="AQ327" s="12">
        <v>1671</v>
      </c>
      <c r="AR327" s="22">
        <v>45965</v>
      </c>
      <c r="AS327" s="12">
        <v>1916</v>
      </c>
      <c r="AT327" s="22">
        <v>45986</v>
      </c>
      <c r="AU327" s="12"/>
      <c r="AV327" s="12"/>
      <c r="AW327" s="12"/>
      <c r="AX327" s="12"/>
      <c r="AY327" s="12"/>
      <c r="AZ327" s="12"/>
      <c r="BA327" s="12"/>
      <c r="BB327" s="12"/>
      <c r="BC327" s="12"/>
      <c r="BD327" s="12"/>
      <c r="BE327" s="12"/>
      <c r="BF327" s="12"/>
      <c r="BG327" s="12"/>
      <c r="BH327" s="12"/>
      <c r="BI327" s="12"/>
      <c r="BJ327" s="12"/>
      <c r="BK327" s="12"/>
      <c r="BL327" s="12"/>
      <c r="BM327" s="12">
        <f>Tabla202376[[#This Row],[DÍAS PRORROGA 1]]+Tabla202376[[#This Row],[DÍAS PRORROGA  2]]+Tabla202376[[#This Row],[DÍAS PRORROGA 3]]++Tabla202376[[#This Row],[DÍAS PRORROGA 4]]</f>
        <v>30</v>
      </c>
      <c r="BN327" s="25">
        <f>IF(Tabla202376[[#This Row],[NUMERO TOTAL DE ADICIONES]]="NO",0,Tabla202376[[#This Row],[VALOR ADICIÓN 1]]+Tabla202376[[#This Row],[VALOR ADICIÓN 2]]+Tabla202376[[#This Row],[VALOR ADICIÓN 3]]+Tabla202376[[#This Row],[VALOR ADICIÓN 4]])</f>
        <v>10800000</v>
      </c>
      <c r="BO327" s="12"/>
      <c r="BP327" s="22">
        <v>46030</v>
      </c>
      <c r="BQ327" s="20">
        <f>Tabla202376[[#This Row],[VALOR INICIAL DEL CONTRATO]]+Tabla202376[[#This Row],[VALOR ADICIÓN 1]]+Tabla202376[[#This Row],[VALOR ADICIÓN 2]]+Tabla202376[[#This Row],[VALOR ADICIÓN 3]]++Tabla202376[[#This Row],[VALOR ADICIÓN 4]]</f>
        <v>97200000</v>
      </c>
      <c r="BR32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7" s="26"/>
      <c r="BT327" s="13" t="s">
        <v>3062</v>
      </c>
      <c r="BU327" s="105" t="s">
        <v>3063</v>
      </c>
      <c r="BV327" s="13" t="s">
        <v>3064</v>
      </c>
      <c r="BW327" s="13" t="s">
        <v>3065</v>
      </c>
    </row>
    <row r="328" spans="1:75" ht="27.75" customHeight="1" x14ac:dyDescent="0.2">
      <c r="A328" s="12">
        <v>2025</v>
      </c>
      <c r="B328" s="12" t="s">
        <v>456</v>
      </c>
      <c r="C328" s="13" t="str">
        <f ca="1">IF(Tabla202376[[#This Row],[FECHA DE TERMINACIÓN FINAL]]-TODAY()&gt;=15,"VIGENTE",IF(Tabla202376[[#This Row],[FECHA DE TERMINACIÓN FINAL]]-TODAY()&lt;0,"FINALIZADO",IF(Tabla202376[[#This Row],[FECHA DE TERMINACIÓN FINAL]]-TODAY()&lt;=15,"PROXIMO A VENCER")))</f>
        <v>FINALIZADO</v>
      </c>
      <c r="D328" s="12">
        <v>127553</v>
      </c>
      <c r="E328" s="22">
        <v>45670</v>
      </c>
      <c r="F328" s="40" t="s">
        <v>2626</v>
      </c>
      <c r="G328" s="40" t="s">
        <v>3066</v>
      </c>
      <c r="H328" s="13" t="s">
        <v>448</v>
      </c>
      <c r="I328" s="71" t="s">
        <v>2629</v>
      </c>
      <c r="J328" s="51">
        <v>80101600</v>
      </c>
      <c r="K328" s="51" t="s">
        <v>2630</v>
      </c>
      <c r="L328" s="51" t="s">
        <v>3067</v>
      </c>
      <c r="M328" s="49">
        <v>1206</v>
      </c>
      <c r="N328" s="50">
        <v>45709</v>
      </c>
      <c r="O328" s="12">
        <v>1368</v>
      </c>
      <c r="P328" s="22">
        <v>45768</v>
      </c>
      <c r="Q328" s="51" t="s">
        <v>115</v>
      </c>
      <c r="R328" s="51" t="s">
        <v>81</v>
      </c>
      <c r="S328" s="41" t="s">
        <v>98</v>
      </c>
      <c r="T328" s="13">
        <v>1</v>
      </c>
      <c r="U328" s="72" t="s">
        <v>2632</v>
      </c>
      <c r="V328" s="12" t="s">
        <v>83</v>
      </c>
      <c r="W328" s="12" t="s">
        <v>83</v>
      </c>
      <c r="X328" s="13" t="s">
        <v>939</v>
      </c>
      <c r="Y328" s="12">
        <v>52305417</v>
      </c>
      <c r="Z328" s="51" t="s">
        <v>941</v>
      </c>
      <c r="AA328" s="49">
        <v>52351640</v>
      </c>
      <c r="AB328" s="41" t="s">
        <v>87</v>
      </c>
      <c r="AC328" s="22">
        <v>45762</v>
      </c>
      <c r="AD328" s="29">
        <v>12480000</v>
      </c>
      <c r="AE328" s="22">
        <v>45772</v>
      </c>
      <c r="AF328" s="22">
        <v>45954</v>
      </c>
      <c r="AG328" s="40">
        <v>180</v>
      </c>
      <c r="AH328" s="40">
        <v>6</v>
      </c>
      <c r="AI328" s="29">
        <f>Tabla202376[[#This Row],[VALOR INICIAL DEL CONTRATO]] / Tabla202376[[#This Row],[PLAZO DE EJECUCIÓN MESES ]]</f>
        <v>2080000</v>
      </c>
      <c r="AJ328" s="12"/>
      <c r="AK328" s="12"/>
      <c r="AL328" s="12">
        <v>1</v>
      </c>
      <c r="AM328" s="12">
        <v>1</v>
      </c>
      <c r="AN328" s="12"/>
      <c r="AO328" s="31">
        <v>4160000</v>
      </c>
      <c r="AP328" s="12">
        <v>60</v>
      </c>
      <c r="AQ328" s="12">
        <v>1533</v>
      </c>
      <c r="AR328" s="22">
        <v>45868</v>
      </c>
      <c r="AS328" s="12">
        <v>1617</v>
      </c>
      <c r="AT328" s="22">
        <v>45890</v>
      </c>
      <c r="AU328" s="12"/>
      <c r="AV328" s="12"/>
      <c r="AW328" s="12"/>
      <c r="AX328" s="12"/>
      <c r="AY328" s="12"/>
      <c r="AZ328" s="12"/>
      <c r="BA328" s="12"/>
      <c r="BB328" s="12"/>
      <c r="BC328" s="12"/>
      <c r="BD328" s="12"/>
      <c r="BE328" s="12"/>
      <c r="BF328" s="12"/>
      <c r="BG328" s="12"/>
      <c r="BH328" s="12"/>
      <c r="BI328" s="12"/>
      <c r="BJ328" s="12"/>
      <c r="BK328" s="12"/>
      <c r="BL328" s="12"/>
      <c r="BM328" s="12">
        <f>Tabla202376[[#This Row],[DÍAS PRORROGA 1]]+Tabla202376[[#This Row],[DÍAS PRORROGA  2]]+Tabla202376[[#This Row],[DÍAS PRORROGA 3]]++Tabla202376[[#This Row],[DÍAS PRORROGA 4]]</f>
        <v>60</v>
      </c>
      <c r="BN328" s="25">
        <f>IF(Tabla202376[[#This Row],[NUMERO TOTAL DE ADICIONES]]="NO",0,Tabla202376[[#This Row],[VALOR ADICIÓN 1]]+Tabla202376[[#This Row],[VALOR ADICIÓN 2]]+Tabla202376[[#This Row],[VALOR ADICIÓN 3]]+Tabla202376[[#This Row],[VALOR ADICIÓN 4]])</f>
        <v>4160000</v>
      </c>
      <c r="BO328" s="12"/>
      <c r="BP328" s="22">
        <v>46015</v>
      </c>
      <c r="BQ328" s="20">
        <f>Tabla202376[[#This Row],[VALOR INICIAL DEL CONTRATO]]+Tabla202376[[#This Row],[VALOR ADICIÓN 1]]+Tabla202376[[#This Row],[VALOR ADICIÓN 2]]+Tabla202376[[#This Row],[VALOR ADICIÓN 3]]++Tabla202376[[#This Row],[VALOR ADICIÓN 4]]</f>
        <v>16640000</v>
      </c>
      <c r="BR32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8" s="26"/>
      <c r="BT328" s="104" t="s">
        <v>3068</v>
      </c>
      <c r="BU328" s="104" t="s">
        <v>3069</v>
      </c>
      <c r="BV328" s="60" t="s">
        <v>2634</v>
      </c>
      <c r="BW328" s="60" t="s">
        <v>99</v>
      </c>
    </row>
    <row r="329" spans="1:75" ht="27.75" customHeight="1" x14ac:dyDescent="0.2">
      <c r="A329" s="12">
        <v>2025</v>
      </c>
      <c r="B329" s="12" t="s">
        <v>456</v>
      </c>
      <c r="C329" s="13" t="str">
        <f ca="1">IF(Tabla202376[[#This Row],[FECHA DE TERMINACIÓN FINAL]]-TODAY()&gt;=15,"VIGENTE",IF(Tabla202376[[#This Row],[FECHA DE TERMINACIÓN FINAL]]-TODAY()&lt;0,"FINALIZADO",IF(Tabla202376[[#This Row],[FECHA DE TERMINACIÓN FINAL]]-TODAY()&lt;=15,"PROXIMO A VENCER")))</f>
        <v>FINALIZADO</v>
      </c>
      <c r="D329" s="12">
        <v>132477</v>
      </c>
      <c r="E329" s="22">
        <v>45748</v>
      </c>
      <c r="F329" s="40" t="s">
        <v>3070</v>
      </c>
      <c r="G329" s="40" t="s">
        <v>3071</v>
      </c>
      <c r="H329" s="13" t="s">
        <v>129</v>
      </c>
      <c r="I329" s="71" t="s">
        <v>3072</v>
      </c>
      <c r="J329" s="57">
        <v>80101600</v>
      </c>
      <c r="K329" s="57" t="s">
        <v>3073</v>
      </c>
      <c r="L329" s="57" t="s">
        <v>3074</v>
      </c>
      <c r="M329" s="12">
        <v>1282</v>
      </c>
      <c r="N329" s="22">
        <v>45761</v>
      </c>
      <c r="O329" s="12">
        <v>1369</v>
      </c>
      <c r="P329" s="22">
        <v>45768</v>
      </c>
      <c r="Q329" s="51" t="s">
        <v>80</v>
      </c>
      <c r="R329" s="13" t="s">
        <v>81</v>
      </c>
      <c r="S329" s="41" t="s">
        <v>82</v>
      </c>
      <c r="T329" s="13">
        <v>1</v>
      </c>
      <c r="U329" s="19" t="s">
        <v>3075</v>
      </c>
      <c r="V329" s="12" t="s">
        <v>83</v>
      </c>
      <c r="W329" s="12" t="s">
        <v>83</v>
      </c>
      <c r="X329" s="12" t="s">
        <v>90</v>
      </c>
      <c r="Y329" s="12">
        <v>52047323</v>
      </c>
      <c r="Z329" s="38" t="s">
        <v>396</v>
      </c>
      <c r="AA329" s="42">
        <v>79804578</v>
      </c>
      <c r="AB329" s="41" t="s">
        <v>87</v>
      </c>
      <c r="AC329" s="22">
        <v>45762</v>
      </c>
      <c r="AD329" s="29">
        <v>86400000</v>
      </c>
      <c r="AE329" s="22">
        <v>45768</v>
      </c>
      <c r="AF329" s="22">
        <v>46011</v>
      </c>
      <c r="AG329" s="40">
        <v>240</v>
      </c>
      <c r="AH329" s="40">
        <v>8</v>
      </c>
      <c r="AI329" s="29">
        <f>Tabla202376[[#This Row],[VALOR INICIAL DEL CONTRATO]] / Tabla202376[[#This Row],[PLAZO DE EJECUCIÓN MESES ]]</f>
        <v>10800000</v>
      </c>
      <c r="AJ329" s="12"/>
      <c r="AK329" s="12"/>
      <c r="AL329" s="12">
        <v>1</v>
      </c>
      <c r="AM329" s="12">
        <v>1</v>
      </c>
      <c r="AN329" s="12"/>
      <c r="AO329" s="31">
        <v>9000000</v>
      </c>
      <c r="AP329" s="12">
        <v>25</v>
      </c>
      <c r="AQ329" s="12">
        <v>1902</v>
      </c>
      <c r="AR329" s="22">
        <v>46008</v>
      </c>
      <c r="AS329" s="12">
        <v>1969</v>
      </c>
      <c r="AT329" s="22">
        <v>46009</v>
      </c>
      <c r="AU329" s="12"/>
      <c r="AV329" s="12"/>
      <c r="AW329" s="12"/>
      <c r="AX329" s="12"/>
      <c r="AY329" s="12"/>
      <c r="AZ329" s="12"/>
      <c r="BA329" s="12"/>
      <c r="BB329" s="12"/>
      <c r="BC329" s="12"/>
      <c r="BD329" s="12"/>
      <c r="BE329" s="12"/>
      <c r="BF329" s="12"/>
      <c r="BG329" s="12"/>
      <c r="BH329" s="12"/>
      <c r="BI329" s="12"/>
      <c r="BJ329" s="12"/>
      <c r="BK329" s="12"/>
      <c r="BL329" s="12"/>
      <c r="BM329" s="12">
        <f>Tabla202376[[#This Row],[DÍAS PRORROGA 1]]+Tabla202376[[#This Row],[DÍAS PRORROGA  2]]+Tabla202376[[#This Row],[DÍAS PRORROGA 3]]++Tabla202376[[#This Row],[DÍAS PRORROGA 4]]</f>
        <v>25</v>
      </c>
      <c r="BN329" s="25">
        <f>IF(Tabla202376[[#This Row],[NUMERO TOTAL DE ADICIONES]]="NO",0,Tabla202376[[#This Row],[VALOR ADICIÓN 1]]+Tabla202376[[#This Row],[VALOR ADICIÓN 2]]+Tabla202376[[#This Row],[VALOR ADICIÓN 3]]+Tabla202376[[#This Row],[VALOR ADICIÓN 4]])</f>
        <v>9000000</v>
      </c>
      <c r="BO329" s="12"/>
      <c r="BP329" s="22">
        <v>46037</v>
      </c>
      <c r="BQ329" s="20">
        <f>Tabla202376[[#This Row],[VALOR INICIAL DEL CONTRATO]]+Tabla202376[[#This Row],[VALOR ADICIÓN 1]]+Tabla202376[[#This Row],[VALOR ADICIÓN 2]]+Tabla202376[[#This Row],[VALOR ADICIÓN 3]]++Tabla202376[[#This Row],[VALOR ADICIÓN 4]]</f>
        <v>95400000</v>
      </c>
      <c r="BR32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29" s="26"/>
      <c r="BT329" s="13" t="s">
        <v>3076</v>
      </c>
      <c r="BU329" s="104" t="s">
        <v>3077</v>
      </c>
      <c r="BV329" s="60" t="s">
        <v>3078</v>
      </c>
      <c r="BW329" s="60" t="s">
        <v>3079</v>
      </c>
    </row>
    <row r="330" spans="1:75" ht="27.75" customHeight="1" x14ac:dyDescent="0.2">
      <c r="A330" s="12">
        <v>2025</v>
      </c>
      <c r="B330" s="12" t="s">
        <v>456</v>
      </c>
      <c r="C330" s="13" t="str">
        <f ca="1">IF(Tabla202376[[#This Row],[FECHA DE TERMINACIÓN FINAL]]-TODAY()&gt;=15,"VIGENTE",IF(Tabla202376[[#This Row],[FECHA DE TERMINACIÓN FINAL]]-TODAY()&lt;0,"FINALIZADO",IF(Tabla202376[[#This Row],[FECHA DE TERMINACIÓN FINAL]]-TODAY()&lt;=15,"PROXIMO A VENCER")))</f>
        <v>FINALIZADO</v>
      </c>
      <c r="D330" s="12">
        <v>132516</v>
      </c>
      <c r="E330" s="22">
        <v>45749</v>
      </c>
      <c r="F330" s="40" t="s">
        <v>3080</v>
      </c>
      <c r="G330" s="40" t="s">
        <v>3081</v>
      </c>
      <c r="H330" s="13" t="s">
        <v>303</v>
      </c>
      <c r="I330" s="71" t="s">
        <v>3082</v>
      </c>
      <c r="J330" s="57">
        <v>80101600</v>
      </c>
      <c r="K330" s="57" t="s">
        <v>3083</v>
      </c>
      <c r="L330" s="57" t="s">
        <v>3084</v>
      </c>
      <c r="M330" s="12">
        <v>1283</v>
      </c>
      <c r="N330" s="22">
        <v>45761</v>
      </c>
      <c r="O330" s="12">
        <v>1370</v>
      </c>
      <c r="P330" s="22">
        <v>45770</v>
      </c>
      <c r="Q330" s="51" t="s">
        <v>304</v>
      </c>
      <c r="R330" s="13" t="s">
        <v>81</v>
      </c>
      <c r="S330" s="41" t="s">
        <v>82</v>
      </c>
      <c r="T330" s="13">
        <v>1</v>
      </c>
      <c r="U330" s="19" t="s">
        <v>3085</v>
      </c>
      <c r="V330" s="12" t="s">
        <v>83</v>
      </c>
      <c r="W330" s="12" t="s">
        <v>464</v>
      </c>
      <c r="X330" s="120" t="s">
        <v>2539</v>
      </c>
      <c r="Y330" s="12">
        <v>1020797423</v>
      </c>
      <c r="Z330" s="51" t="s">
        <v>1668</v>
      </c>
      <c r="AA330" s="38">
        <v>1073170778</v>
      </c>
      <c r="AB330" s="41" t="s">
        <v>87</v>
      </c>
      <c r="AC330" s="22">
        <v>45769</v>
      </c>
      <c r="AD330" s="29">
        <v>50400000</v>
      </c>
      <c r="AE330" s="22">
        <v>45771</v>
      </c>
      <c r="AF330" s="22">
        <v>46014</v>
      </c>
      <c r="AG330" s="40">
        <v>240</v>
      </c>
      <c r="AH330" s="40">
        <v>8</v>
      </c>
      <c r="AI330" s="29">
        <f>Tabla202376[[#This Row],[VALOR INICIAL DEL CONTRATO]] / Tabla202376[[#This Row],[PLAZO DE EJECUCIÓN MESES ]]</f>
        <v>6300000</v>
      </c>
      <c r="AJ330" s="12"/>
      <c r="AK330" s="12"/>
      <c r="AL330" s="12"/>
      <c r="AM330" s="12"/>
      <c r="AN330" s="12"/>
      <c r="AO330" s="31"/>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f>Tabla202376[[#This Row],[DÍAS PRORROGA 1]]+Tabla202376[[#This Row],[DÍAS PRORROGA  2]]+Tabla202376[[#This Row],[DÍAS PRORROGA 3]]++Tabla202376[[#This Row],[DÍAS PRORROGA 4]]</f>
        <v>0</v>
      </c>
      <c r="BN330" s="25">
        <f>IF(Tabla202376[[#This Row],[NUMERO TOTAL DE ADICIONES]]="NO",0,Tabla202376[[#This Row],[VALOR ADICIÓN 1]]+Tabla202376[[#This Row],[VALOR ADICIÓN 2]]+Tabla202376[[#This Row],[VALOR ADICIÓN 3]]+Tabla202376[[#This Row],[VALOR ADICIÓN 4]])</f>
        <v>0</v>
      </c>
      <c r="BO330" s="12"/>
      <c r="BP330" s="22">
        <v>46014</v>
      </c>
      <c r="BQ330" s="20">
        <f>Tabla202376[[#This Row],[VALOR INICIAL DEL CONTRATO]]+Tabla202376[[#This Row],[VALOR ADICIÓN 1]]+Tabla202376[[#This Row],[VALOR ADICIÓN 2]]+Tabla202376[[#This Row],[VALOR ADICIÓN 3]]++Tabla202376[[#This Row],[VALOR ADICIÓN 4]]</f>
        <v>50400000</v>
      </c>
      <c r="BR33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0" s="26"/>
      <c r="BT330" s="12"/>
      <c r="BU330" s="104" t="s">
        <v>3086</v>
      </c>
      <c r="BV330" s="60" t="s">
        <v>3087</v>
      </c>
      <c r="BW330" s="60" t="s">
        <v>88</v>
      </c>
    </row>
    <row r="331" spans="1:75" ht="27.75" customHeight="1" x14ac:dyDescent="0.2">
      <c r="A331" s="12">
        <v>2025</v>
      </c>
      <c r="B331" s="12" t="s">
        <v>77</v>
      </c>
      <c r="C331" s="13" t="str">
        <f ca="1">IF(Tabla202376[[#This Row],[FECHA DE TERMINACIÓN FINAL]]-TODAY()&gt;=15,"VIGENTE",IF(Tabla202376[[#This Row],[FECHA DE TERMINACIÓN FINAL]]-TODAY()&lt;0,"FINALIZADO",IF(Tabla202376[[#This Row],[FECHA DE TERMINACIÓN FINAL]]-TODAY()&lt;=15,"PROXIMO A VENCER")))</f>
        <v>VIGENTE</v>
      </c>
      <c r="D331" s="12">
        <v>131984</v>
      </c>
      <c r="E331" s="22">
        <v>45728</v>
      </c>
      <c r="F331" s="40" t="s">
        <v>3088</v>
      </c>
      <c r="G331" s="13" t="s">
        <v>3089</v>
      </c>
      <c r="H331" s="13" t="s">
        <v>3090</v>
      </c>
      <c r="I331" s="65" t="s">
        <v>3091</v>
      </c>
      <c r="J331" s="57">
        <v>46101500</v>
      </c>
      <c r="K331" s="57" t="s">
        <v>3092</v>
      </c>
      <c r="L331" s="57" t="s">
        <v>3092</v>
      </c>
      <c r="M331" s="12">
        <v>1270</v>
      </c>
      <c r="N331" s="22">
        <v>45730</v>
      </c>
      <c r="O331" s="12">
        <v>1371</v>
      </c>
      <c r="P331" s="22">
        <v>45772</v>
      </c>
      <c r="Q331" s="51" t="s">
        <v>3093</v>
      </c>
      <c r="R331" s="51" t="s">
        <v>3094</v>
      </c>
      <c r="S331" s="41" t="s">
        <v>3095</v>
      </c>
      <c r="T331" s="12">
        <v>6</v>
      </c>
      <c r="U331" s="72" t="s">
        <v>3096</v>
      </c>
      <c r="V331" s="13" t="s">
        <v>3097</v>
      </c>
      <c r="W331" s="12" t="s">
        <v>3098</v>
      </c>
      <c r="X331" s="12" t="s">
        <v>397</v>
      </c>
      <c r="Y331" s="12">
        <v>9019405399</v>
      </c>
      <c r="Z331" s="51" t="s">
        <v>438</v>
      </c>
      <c r="AA331" s="25">
        <v>52159153</v>
      </c>
      <c r="AB331" s="41" t="s">
        <v>87</v>
      </c>
      <c r="AC331" s="22">
        <v>45772</v>
      </c>
      <c r="AD331" s="29">
        <v>660000000</v>
      </c>
      <c r="AE331" s="22">
        <v>45775</v>
      </c>
      <c r="AF331" s="22">
        <v>46139</v>
      </c>
      <c r="AG331" s="12">
        <v>360</v>
      </c>
      <c r="AH331" s="12">
        <v>12</v>
      </c>
      <c r="AI331" s="29">
        <f>Tabla202376[[#This Row],[VALOR INICIAL DEL CONTRATO]] / Tabla202376[[#This Row],[PLAZO DE EJECUCIÓN MESES ]]</f>
        <v>55000000</v>
      </c>
      <c r="AJ331" s="12"/>
      <c r="AK331" s="12"/>
      <c r="AL331" s="12">
        <v>1</v>
      </c>
      <c r="AM331" s="12">
        <v>1</v>
      </c>
      <c r="AN331" s="12"/>
      <c r="AO331" s="31">
        <v>192610607</v>
      </c>
      <c r="AP331" s="12">
        <v>126</v>
      </c>
      <c r="AQ331" s="12">
        <v>1941</v>
      </c>
      <c r="AR331" s="22">
        <v>46021</v>
      </c>
      <c r="AS331" s="12">
        <v>2041</v>
      </c>
      <c r="AT331" s="22">
        <v>46022</v>
      </c>
      <c r="AU331" s="12"/>
      <c r="AV331" s="12"/>
      <c r="AW331" s="12"/>
      <c r="AX331" s="12"/>
      <c r="AY331" s="12"/>
      <c r="AZ331" s="12"/>
      <c r="BA331" s="12"/>
      <c r="BB331" s="12"/>
      <c r="BC331" s="12"/>
      <c r="BD331" s="12"/>
      <c r="BE331" s="12"/>
      <c r="BF331" s="12"/>
      <c r="BG331" s="12"/>
      <c r="BH331" s="12"/>
      <c r="BI331" s="12"/>
      <c r="BJ331" s="12"/>
      <c r="BK331" s="12"/>
      <c r="BL331" s="12"/>
      <c r="BM331" s="12">
        <f>Tabla202376[[#This Row],[DÍAS PRORROGA 1]]+Tabla202376[[#This Row],[DÍAS PRORROGA  2]]+Tabla202376[[#This Row],[DÍAS PRORROGA 3]]++Tabla202376[[#This Row],[DÍAS PRORROGA 4]]</f>
        <v>126</v>
      </c>
      <c r="BN331" s="25">
        <f>IF(Tabla202376[[#This Row],[NUMERO TOTAL DE ADICIONES]]="NO",0,Tabla202376[[#This Row],[VALOR ADICIÓN 1]]+Tabla202376[[#This Row],[VALOR ADICIÓN 2]]+Tabla202376[[#This Row],[VALOR ADICIÓN 3]]+Tabla202376[[#This Row],[VALOR ADICIÓN 4]])</f>
        <v>192610607</v>
      </c>
      <c r="BO331" s="12"/>
      <c r="BP331" s="22">
        <v>46267</v>
      </c>
      <c r="BQ331" s="20">
        <f>Tabla202376[[#This Row],[VALOR INICIAL DEL CONTRATO]]+Tabla202376[[#This Row],[VALOR ADICIÓN 1]]+Tabla202376[[#This Row],[VALOR ADICIÓN 2]]+Tabla202376[[#This Row],[VALOR ADICIÓN 3]]++Tabla202376[[#This Row],[VALOR ADICIÓN 4]]</f>
        <v>852610607</v>
      </c>
      <c r="BR331"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31" s="26"/>
      <c r="BT331" s="13" t="s">
        <v>3099</v>
      </c>
      <c r="BU331" s="12"/>
      <c r="BV331" s="12"/>
      <c r="BW331" s="12"/>
    </row>
    <row r="332" spans="1:75" ht="27.75" customHeight="1" x14ac:dyDescent="0.2">
      <c r="A332" s="12">
        <v>2025</v>
      </c>
      <c r="B332" s="12" t="s">
        <v>456</v>
      </c>
      <c r="C332" s="13" t="str">
        <f ca="1">IF(Tabla202376[[#This Row],[FECHA DE TERMINACIÓN FINAL]]-TODAY()&gt;=15,"VIGENTE",IF(Tabla202376[[#This Row],[FECHA DE TERMINACIÓN FINAL]]-TODAY()&lt;0,"FINALIZADO",IF(Tabla202376[[#This Row],[FECHA DE TERMINACIÓN FINAL]]-TODAY()&lt;=15,"PROXIMO A VENCER")))</f>
        <v>FINALIZADO</v>
      </c>
      <c r="D332" s="12">
        <v>132268</v>
      </c>
      <c r="E332" s="22">
        <v>45741</v>
      </c>
      <c r="F332" s="40" t="s">
        <v>3100</v>
      </c>
      <c r="G332" s="40" t="s">
        <v>3101</v>
      </c>
      <c r="H332" s="13" t="s">
        <v>3102</v>
      </c>
      <c r="I332" s="71" t="s">
        <v>3103</v>
      </c>
      <c r="J332" s="57">
        <v>80111612</v>
      </c>
      <c r="K332" s="57" t="s">
        <v>3104</v>
      </c>
      <c r="L332" s="57" t="s">
        <v>3105</v>
      </c>
      <c r="M332" s="12">
        <v>1280</v>
      </c>
      <c r="N332" s="22">
        <v>45761</v>
      </c>
      <c r="O332" s="12">
        <v>1372</v>
      </c>
      <c r="P332" s="22">
        <v>45775</v>
      </c>
      <c r="Q332" s="51" t="s">
        <v>201</v>
      </c>
      <c r="R332" s="51" t="s">
        <v>81</v>
      </c>
      <c r="S332" s="41" t="s">
        <v>98</v>
      </c>
      <c r="T332" s="12"/>
      <c r="U332" s="38" t="s">
        <v>3106</v>
      </c>
      <c r="V332" s="12" t="s">
        <v>83</v>
      </c>
      <c r="W332" s="12" t="s">
        <v>464</v>
      </c>
      <c r="X332" s="40" t="s">
        <v>204</v>
      </c>
      <c r="Y332" s="12">
        <v>11448287</v>
      </c>
      <c r="Z332" s="38" t="s">
        <v>309</v>
      </c>
      <c r="AA332" s="38">
        <v>80126283</v>
      </c>
      <c r="AB332" s="12" t="s">
        <v>87</v>
      </c>
      <c r="AC332" s="22">
        <v>45775</v>
      </c>
      <c r="AD332" s="29">
        <v>2883000</v>
      </c>
      <c r="AE332" s="22">
        <v>45776</v>
      </c>
      <c r="AF332" s="22">
        <v>45805</v>
      </c>
      <c r="AG332" s="12">
        <v>30</v>
      </c>
      <c r="AH332" s="12">
        <v>1</v>
      </c>
      <c r="AI332" s="29">
        <f>Tabla202376[[#This Row],[VALOR INICIAL DEL CONTRATO]] / Tabla202376[[#This Row],[PLAZO DE EJECUCIÓN MESES ]]</f>
        <v>2883000</v>
      </c>
      <c r="AJ332" s="12"/>
      <c r="AK332" s="12"/>
      <c r="AL332" s="12"/>
      <c r="AM332" s="12"/>
      <c r="AN332" s="12"/>
      <c r="AO332" s="31"/>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f>Tabla202376[[#This Row],[DÍAS PRORROGA 1]]+Tabla202376[[#This Row],[DÍAS PRORROGA  2]]+Tabla202376[[#This Row],[DÍAS PRORROGA 3]]++Tabla202376[[#This Row],[DÍAS PRORROGA 4]]</f>
        <v>0</v>
      </c>
      <c r="BN332" s="25">
        <f>IF(Tabla202376[[#This Row],[NUMERO TOTAL DE ADICIONES]]="NO",0,Tabla202376[[#This Row],[VALOR ADICIÓN 1]]+Tabla202376[[#This Row],[VALOR ADICIÓN 2]]+Tabla202376[[#This Row],[VALOR ADICIÓN 3]]+Tabla202376[[#This Row],[VALOR ADICIÓN 4]])</f>
        <v>0</v>
      </c>
      <c r="BO332" s="12"/>
      <c r="BP332" s="22">
        <v>45805</v>
      </c>
      <c r="BQ332" s="20">
        <f>Tabla202376[[#This Row],[VALOR INICIAL DEL CONTRATO]]+Tabla202376[[#This Row],[VALOR ADICIÓN 1]]+Tabla202376[[#This Row],[VALOR ADICIÓN 2]]+Tabla202376[[#This Row],[VALOR ADICIÓN 3]]++Tabla202376[[#This Row],[VALOR ADICIÓN 4]]</f>
        <v>2883000</v>
      </c>
      <c r="BR3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2" s="26"/>
      <c r="BT332" s="12"/>
      <c r="BU332" s="104" t="s">
        <v>3107</v>
      </c>
      <c r="BV332" s="60" t="s">
        <v>3108</v>
      </c>
      <c r="BW332" s="60" t="s">
        <v>3109</v>
      </c>
    </row>
    <row r="333" spans="1:75" ht="27.75" customHeight="1" x14ac:dyDescent="0.2">
      <c r="A333" s="12">
        <v>2025</v>
      </c>
      <c r="B333" s="12" t="s">
        <v>456</v>
      </c>
      <c r="C333" s="13" t="str">
        <f ca="1">IF(Tabla202376[[#This Row],[FECHA DE TERMINACIÓN FINAL]]-TODAY()&gt;=15,"VIGENTE",IF(Tabla202376[[#This Row],[FECHA DE TERMINACIÓN FINAL]]-TODAY()&lt;0,"FINALIZADO",IF(Tabla202376[[#This Row],[FECHA DE TERMINACIÓN FINAL]]-TODAY()&lt;=15,"PROXIMO A VENCER")))</f>
        <v>FINALIZADO</v>
      </c>
      <c r="D333" s="12">
        <v>132283</v>
      </c>
      <c r="E333" s="22">
        <v>45741</v>
      </c>
      <c r="F333" s="40" t="s">
        <v>3110</v>
      </c>
      <c r="G333" s="40" t="s">
        <v>3111</v>
      </c>
      <c r="H333" s="13" t="s">
        <v>3112</v>
      </c>
      <c r="I333" s="71" t="s">
        <v>3113</v>
      </c>
      <c r="J333" s="57">
        <v>80101600</v>
      </c>
      <c r="K333" s="57" t="s">
        <v>3114</v>
      </c>
      <c r="L333" s="57" t="s">
        <v>3115</v>
      </c>
      <c r="M333" s="12">
        <v>1284</v>
      </c>
      <c r="N333" s="22">
        <v>45768</v>
      </c>
      <c r="O333" s="12">
        <v>1373</v>
      </c>
      <c r="P333" s="22">
        <v>45776</v>
      </c>
      <c r="Q333" s="51" t="s">
        <v>201</v>
      </c>
      <c r="R333" s="51" t="s">
        <v>81</v>
      </c>
      <c r="S333" s="41" t="s">
        <v>98</v>
      </c>
      <c r="T333" s="12"/>
      <c r="U333" s="38" t="s">
        <v>3116</v>
      </c>
      <c r="V333" s="12" t="s">
        <v>83</v>
      </c>
      <c r="W333" s="12" t="s">
        <v>464</v>
      </c>
      <c r="X333" s="40" t="s">
        <v>204</v>
      </c>
      <c r="Y333" s="12">
        <v>79727160</v>
      </c>
      <c r="Z333" s="38" t="s">
        <v>309</v>
      </c>
      <c r="AA333" s="38">
        <v>80126283</v>
      </c>
      <c r="AB333" s="12" t="s">
        <v>87</v>
      </c>
      <c r="AC333" s="22">
        <v>45775</v>
      </c>
      <c r="AD333" s="29">
        <v>3400000</v>
      </c>
      <c r="AE333" s="22">
        <v>45776</v>
      </c>
      <c r="AF333" s="22">
        <v>45805</v>
      </c>
      <c r="AG333" s="12">
        <v>30</v>
      </c>
      <c r="AH333" s="12">
        <v>1</v>
      </c>
      <c r="AI333" s="29">
        <f>Tabla202376[[#This Row],[VALOR INICIAL DEL CONTRATO]] / Tabla202376[[#This Row],[PLAZO DE EJECUCIÓN MESES ]]</f>
        <v>3400000</v>
      </c>
      <c r="AJ333" s="12"/>
      <c r="AK333" s="12"/>
      <c r="AL333" s="12"/>
      <c r="AM333" s="12"/>
      <c r="AN333" s="12"/>
      <c r="AO333" s="31"/>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f>Tabla202376[[#This Row],[DÍAS PRORROGA 1]]+Tabla202376[[#This Row],[DÍAS PRORROGA  2]]+Tabla202376[[#This Row],[DÍAS PRORROGA 3]]++Tabla202376[[#This Row],[DÍAS PRORROGA 4]]</f>
        <v>0</v>
      </c>
      <c r="BN333" s="25">
        <f>IF(Tabla202376[[#This Row],[NUMERO TOTAL DE ADICIONES]]="NO",0,Tabla202376[[#This Row],[VALOR ADICIÓN 1]]+Tabla202376[[#This Row],[VALOR ADICIÓN 2]]+Tabla202376[[#This Row],[VALOR ADICIÓN 3]]+Tabla202376[[#This Row],[VALOR ADICIÓN 4]])</f>
        <v>0</v>
      </c>
      <c r="BO333" s="12"/>
      <c r="BP333" s="22">
        <v>45805</v>
      </c>
      <c r="BQ333" s="20">
        <f>Tabla202376[[#This Row],[VALOR INICIAL DEL CONTRATO]]+Tabla202376[[#This Row],[VALOR ADICIÓN 1]]+Tabla202376[[#This Row],[VALOR ADICIÓN 2]]+Tabla202376[[#This Row],[VALOR ADICIÓN 3]]++Tabla202376[[#This Row],[VALOR ADICIÓN 4]]</f>
        <v>3400000</v>
      </c>
      <c r="BR33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3" s="26"/>
      <c r="BT333" s="12"/>
      <c r="BU333" s="105" t="s">
        <v>3117</v>
      </c>
      <c r="BV333" s="13" t="s">
        <v>3118</v>
      </c>
      <c r="BW333" s="13" t="s">
        <v>3119</v>
      </c>
    </row>
    <row r="334" spans="1:75" ht="27.75" customHeight="1" x14ac:dyDescent="0.2">
      <c r="A334" s="12">
        <v>2025</v>
      </c>
      <c r="B334" s="12" t="s">
        <v>456</v>
      </c>
      <c r="C334" s="13" t="str">
        <f ca="1">IF(Tabla202376[[#This Row],[FECHA DE TERMINACIÓN FINAL]]-TODAY()&gt;=15,"VIGENTE",IF(Tabla202376[[#This Row],[FECHA DE TERMINACIÓN FINAL]]-TODAY()&lt;0,"FINALIZADO",IF(Tabla202376[[#This Row],[FECHA DE TERMINACIÓN FINAL]]-TODAY()&lt;=15,"PROXIMO A VENCER")))</f>
        <v>FINALIZADO</v>
      </c>
      <c r="D334" s="12">
        <v>132283</v>
      </c>
      <c r="E334" s="22">
        <v>45741</v>
      </c>
      <c r="F334" s="40" t="s">
        <v>3110</v>
      </c>
      <c r="G334" s="40" t="s">
        <v>3120</v>
      </c>
      <c r="H334" s="13" t="s">
        <v>3121</v>
      </c>
      <c r="I334" s="71" t="s">
        <v>3113</v>
      </c>
      <c r="J334" s="57">
        <v>80101600</v>
      </c>
      <c r="K334" s="57" t="s">
        <v>3114</v>
      </c>
      <c r="L334" s="57" t="s">
        <v>3122</v>
      </c>
      <c r="M334" s="12">
        <v>1284</v>
      </c>
      <c r="N334" s="22">
        <v>45768</v>
      </c>
      <c r="O334" s="12">
        <v>1374</v>
      </c>
      <c r="P334" s="22">
        <v>45776</v>
      </c>
      <c r="Q334" s="51" t="s">
        <v>201</v>
      </c>
      <c r="R334" s="51" t="s">
        <v>81</v>
      </c>
      <c r="S334" s="41" t="s">
        <v>98</v>
      </c>
      <c r="T334" s="12"/>
      <c r="U334" s="38" t="s">
        <v>3116</v>
      </c>
      <c r="V334" s="12" t="s">
        <v>83</v>
      </c>
      <c r="W334" s="12" t="s">
        <v>464</v>
      </c>
      <c r="X334" s="40" t="s">
        <v>204</v>
      </c>
      <c r="Y334" s="12">
        <v>11388875</v>
      </c>
      <c r="Z334" s="38" t="s">
        <v>309</v>
      </c>
      <c r="AA334" s="38">
        <v>80126283</v>
      </c>
      <c r="AB334" s="12" t="s">
        <v>87</v>
      </c>
      <c r="AC334" s="22">
        <v>45775</v>
      </c>
      <c r="AD334" s="29">
        <v>3400000</v>
      </c>
      <c r="AE334" s="22">
        <v>45776</v>
      </c>
      <c r="AF334" s="22">
        <v>45805</v>
      </c>
      <c r="AG334" s="12">
        <v>30</v>
      </c>
      <c r="AH334" s="12">
        <v>1</v>
      </c>
      <c r="AI334" s="29">
        <f>Tabla202376[[#This Row],[VALOR INICIAL DEL CONTRATO]] / Tabla202376[[#This Row],[PLAZO DE EJECUCIÓN MESES ]]</f>
        <v>3400000</v>
      </c>
      <c r="AJ334" s="12"/>
      <c r="AK334" s="12"/>
      <c r="AL334" s="12"/>
      <c r="AM334" s="12"/>
      <c r="AN334" s="12"/>
      <c r="AO334" s="31"/>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f>Tabla202376[[#This Row],[DÍAS PRORROGA 1]]+Tabla202376[[#This Row],[DÍAS PRORROGA  2]]+Tabla202376[[#This Row],[DÍAS PRORROGA 3]]++Tabla202376[[#This Row],[DÍAS PRORROGA 4]]</f>
        <v>0</v>
      </c>
      <c r="BN334" s="25">
        <f>IF(Tabla202376[[#This Row],[NUMERO TOTAL DE ADICIONES]]="NO",0,Tabla202376[[#This Row],[VALOR ADICIÓN 1]]+Tabla202376[[#This Row],[VALOR ADICIÓN 2]]+Tabla202376[[#This Row],[VALOR ADICIÓN 3]]+Tabla202376[[#This Row],[VALOR ADICIÓN 4]])</f>
        <v>0</v>
      </c>
      <c r="BO334" s="12"/>
      <c r="BP334" s="22">
        <v>45805</v>
      </c>
      <c r="BQ334" s="20">
        <f>Tabla202376[[#This Row],[VALOR INICIAL DEL CONTRATO]]+Tabla202376[[#This Row],[VALOR ADICIÓN 1]]+Tabla202376[[#This Row],[VALOR ADICIÓN 2]]+Tabla202376[[#This Row],[VALOR ADICIÓN 3]]++Tabla202376[[#This Row],[VALOR ADICIÓN 4]]</f>
        <v>3400000</v>
      </c>
      <c r="BR33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4" s="26"/>
      <c r="BT334" s="12"/>
      <c r="BU334" s="105" t="s">
        <v>3123</v>
      </c>
      <c r="BV334" s="13" t="s">
        <v>3118</v>
      </c>
      <c r="BW334" s="13" t="s">
        <v>3119</v>
      </c>
    </row>
    <row r="335" spans="1:75" ht="27.75" customHeight="1" x14ac:dyDescent="0.2">
      <c r="A335" s="12">
        <v>2025</v>
      </c>
      <c r="B335" s="12" t="s">
        <v>456</v>
      </c>
      <c r="C335" s="13" t="str">
        <f ca="1">IF(Tabla202376[[#This Row],[FECHA DE TERMINACIÓN FINAL]]-TODAY()&gt;=15,"VIGENTE",IF(Tabla202376[[#This Row],[FECHA DE TERMINACIÓN FINAL]]-TODAY()&lt;0,"FINALIZADO",IF(Tabla202376[[#This Row],[FECHA DE TERMINACIÓN FINAL]]-TODAY()&lt;=15,"PROXIMO A VENCER")))</f>
        <v>FINALIZADO</v>
      </c>
      <c r="D335" s="12">
        <v>132285</v>
      </c>
      <c r="E335" s="22">
        <v>45741</v>
      </c>
      <c r="F335" s="40" t="s">
        <v>3124</v>
      </c>
      <c r="G335" s="40" t="s">
        <v>3125</v>
      </c>
      <c r="H335" s="13" t="s">
        <v>3126</v>
      </c>
      <c r="I335" s="71" t="s">
        <v>3127</v>
      </c>
      <c r="J335" s="57">
        <v>80111612</v>
      </c>
      <c r="K335" s="57" t="s">
        <v>3128</v>
      </c>
      <c r="L335" s="57" t="s">
        <v>3129</v>
      </c>
      <c r="M335" s="12">
        <v>1281</v>
      </c>
      <c r="N335" s="22">
        <v>45761</v>
      </c>
      <c r="O335" s="12">
        <v>1377</v>
      </c>
      <c r="P335" s="22">
        <v>45777</v>
      </c>
      <c r="Q335" s="51" t="s">
        <v>201</v>
      </c>
      <c r="R335" s="51" t="s">
        <v>81</v>
      </c>
      <c r="S335" s="41" t="s">
        <v>98</v>
      </c>
      <c r="T335" s="12"/>
      <c r="U335" s="38" t="s">
        <v>3130</v>
      </c>
      <c r="V335" s="12" t="s">
        <v>83</v>
      </c>
      <c r="W335" s="12" t="s">
        <v>464</v>
      </c>
      <c r="X335" s="40" t="s">
        <v>204</v>
      </c>
      <c r="Y335" s="12">
        <v>79216776</v>
      </c>
      <c r="Z335" s="38" t="s">
        <v>309</v>
      </c>
      <c r="AA335" s="38">
        <v>80126283</v>
      </c>
      <c r="AB335" s="12" t="s">
        <v>87</v>
      </c>
      <c r="AC335" s="22">
        <v>45775</v>
      </c>
      <c r="AD335" s="29">
        <v>2883000</v>
      </c>
      <c r="AE335" s="22">
        <v>45782</v>
      </c>
      <c r="AF335" s="22">
        <v>45812</v>
      </c>
      <c r="AG335" s="12">
        <v>30</v>
      </c>
      <c r="AH335" s="12">
        <v>1</v>
      </c>
      <c r="AI335" s="29">
        <f>Tabla202376[[#This Row],[VALOR INICIAL DEL CONTRATO]] / Tabla202376[[#This Row],[PLAZO DE EJECUCIÓN MESES ]]</f>
        <v>2883000</v>
      </c>
      <c r="AJ335" s="12"/>
      <c r="AK335" s="12"/>
      <c r="AL335" s="12"/>
      <c r="AM335" s="12"/>
      <c r="AN335" s="12"/>
      <c r="AO335" s="31"/>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f>Tabla202376[[#This Row],[DÍAS PRORROGA 1]]+Tabla202376[[#This Row],[DÍAS PRORROGA  2]]+Tabla202376[[#This Row],[DÍAS PRORROGA 3]]++Tabla202376[[#This Row],[DÍAS PRORROGA 4]]</f>
        <v>0</v>
      </c>
      <c r="BN335" s="25">
        <f>IF(Tabla202376[[#This Row],[NUMERO TOTAL DE ADICIONES]]="NO",0,Tabla202376[[#This Row],[VALOR ADICIÓN 1]]+Tabla202376[[#This Row],[VALOR ADICIÓN 2]]+Tabla202376[[#This Row],[VALOR ADICIÓN 3]]+Tabla202376[[#This Row],[VALOR ADICIÓN 4]])</f>
        <v>0</v>
      </c>
      <c r="BO335" s="12"/>
      <c r="BP335" s="22">
        <v>45812</v>
      </c>
      <c r="BQ335" s="20">
        <f>Tabla202376[[#This Row],[VALOR INICIAL DEL CONTRATO]]+Tabla202376[[#This Row],[VALOR ADICIÓN 1]]+Tabla202376[[#This Row],[VALOR ADICIÓN 2]]+Tabla202376[[#This Row],[VALOR ADICIÓN 3]]++Tabla202376[[#This Row],[VALOR ADICIÓN 4]]</f>
        <v>2883000</v>
      </c>
      <c r="BR33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5" s="26"/>
      <c r="BT335" s="12"/>
      <c r="BU335" s="105" t="s">
        <v>3131</v>
      </c>
      <c r="BV335" s="13" t="s">
        <v>3132</v>
      </c>
      <c r="BW335" s="13" t="s">
        <v>3133</v>
      </c>
    </row>
    <row r="336" spans="1:75" ht="27.75" customHeight="1" x14ac:dyDescent="0.2">
      <c r="A336" s="12">
        <v>2025</v>
      </c>
      <c r="B336" s="12" t="s">
        <v>456</v>
      </c>
      <c r="C336" s="13" t="str">
        <f ca="1">IF(Tabla202376[[#This Row],[FECHA DE TERMINACIÓN FINAL]]-TODAY()&gt;=15,"VIGENTE",IF(Tabla202376[[#This Row],[FECHA DE TERMINACIÓN FINAL]]-TODAY()&lt;0,"FINALIZADO",IF(Tabla202376[[#This Row],[FECHA DE TERMINACIÓN FINAL]]-TODAY()&lt;=15,"PROXIMO A VENCER")))</f>
        <v>FINALIZADO</v>
      </c>
      <c r="D336" s="12">
        <v>132268</v>
      </c>
      <c r="E336" s="22">
        <v>45741</v>
      </c>
      <c r="F336" s="40" t="s">
        <v>3100</v>
      </c>
      <c r="G336" s="40" t="s">
        <v>3134</v>
      </c>
      <c r="H336" s="13" t="s">
        <v>3135</v>
      </c>
      <c r="I336" s="71" t="s">
        <v>3103</v>
      </c>
      <c r="J336" s="57">
        <v>80111612</v>
      </c>
      <c r="K336" s="57" t="s">
        <v>3104</v>
      </c>
      <c r="L336" s="57" t="s">
        <v>3136</v>
      </c>
      <c r="M336" s="12">
        <v>1280</v>
      </c>
      <c r="N336" s="22">
        <v>45761</v>
      </c>
      <c r="O336" s="12">
        <v>1375</v>
      </c>
      <c r="P336" s="22">
        <v>45776</v>
      </c>
      <c r="Q336" s="51" t="s">
        <v>201</v>
      </c>
      <c r="R336" s="51" t="s">
        <v>81</v>
      </c>
      <c r="S336" s="41" t="s">
        <v>98</v>
      </c>
      <c r="T336" s="12"/>
      <c r="U336" s="38" t="s">
        <v>3106</v>
      </c>
      <c r="V336" s="12" t="s">
        <v>83</v>
      </c>
      <c r="W336" s="12" t="s">
        <v>464</v>
      </c>
      <c r="X336" s="40" t="s">
        <v>204</v>
      </c>
      <c r="Y336" s="12">
        <v>79632409</v>
      </c>
      <c r="Z336" s="38" t="s">
        <v>309</v>
      </c>
      <c r="AA336" s="38">
        <v>80126283</v>
      </c>
      <c r="AB336" s="12" t="s">
        <v>87</v>
      </c>
      <c r="AC336" s="22">
        <v>45776</v>
      </c>
      <c r="AD336" s="29">
        <v>2883000</v>
      </c>
      <c r="AE336" s="22">
        <v>45776</v>
      </c>
      <c r="AF336" s="22">
        <v>45805</v>
      </c>
      <c r="AG336" s="12">
        <v>30</v>
      </c>
      <c r="AH336" s="12">
        <v>1</v>
      </c>
      <c r="AI336" s="29">
        <f>Tabla202376[[#This Row],[VALOR INICIAL DEL CONTRATO]] / Tabla202376[[#This Row],[PLAZO DE EJECUCIÓN MESES ]]</f>
        <v>2883000</v>
      </c>
      <c r="AJ336" s="12"/>
      <c r="AK336" s="12"/>
      <c r="AL336" s="12"/>
      <c r="AM336" s="12"/>
      <c r="AN336" s="12"/>
      <c r="AO336" s="31"/>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f>Tabla202376[[#This Row],[DÍAS PRORROGA 1]]+Tabla202376[[#This Row],[DÍAS PRORROGA  2]]+Tabla202376[[#This Row],[DÍAS PRORROGA 3]]++Tabla202376[[#This Row],[DÍAS PRORROGA 4]]</f>
        <v>0</v>
      </c>
      <c r="BN336" s="25">
        <f>IF(Tabla202376[[#This Row],[NUMERO TOTAL DE ADICIONES]]="NO",0,Tabla202376[[#This Row],[VALOR ADICIÓN 1]]+Tabla202376[[#This Row],[VALOR ADICIÓN 2]]+Tabla202376[[#This Row],[VALOR ADICIÓN 3]]+Tabla202376[[#This Row],[VALOR ADICIÓN 4]])</f>
        <v>0</v>
      </c>
      <c r="BO336" s="12"/>
      <c r="BP336" s="22">
        <v>45805</v>
      </c>
      <c r="BQ336" s="20">
        <f>Tabla202376[[#This Row],[VALOR INICIAL DEL CONTRATO]]+Tabla202376[[#This Row],[VALOR ADICIÓN 1]]+Tabla202376[[#This Row],[VALOR ADICIÓN 2]]+Tabla202376[[#This Row],[VALOR ADICIÓN 3]]++Tabla202376[[#This Row],[VALOR ADICIÓN 4]]</f>
        <v>2883000</v>
      </c>
      <c r="BR33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6" s="26"/>
      <c r="BT336" s="12"/>
      <c r="BU336" s="104" t="s">
        <v>3137</v>
      </c>
      <c r="BV336" s="60" t="s">
        <v>3108</v>
      </c>
      <c r="BW336" s="60" t="s">
        <v>3109</v>
      </c>
    </row>
    <row r="337" spans="1:75" ht="27.75" customHeight="1" x14ac:dyDescent="0.2">
      <c r="A337" s="12">
        <v>2025</v>
      </c>
      <c r="B337" s="12" t="s">
        <v>456</v>
      </c>
      <c r="C337" s="13" t="str">
        <f ca="1">IF(Tabla202376[[#This Row],[FECHA DE TERMINACIÓN FINAL]]-TODAY()&gt;=15,"VIGENTE",IF(Tabla202376[[#This Row],[FECHA DE TERMINACIÓN FINAL]]-TODAY()&lt;0,"FINALIZADO",IF(Tabla202376[[#This Row],[FECHA DE TERMINACIÓN FINAL]]-TODAY()&lt;=15,"PROXIMO A VENCER")))</f>
        <v>FINALIZADO</v>
      </c>
      <c r="D337" s="12">
        <v>132268</v>
      </c>
      <c r="E337" s="22">
        <v>45741</v>
      </c>
      <c r="F337" s="40" t="s">
        <v>3100</v>
      </c>
      <c r="G337" s="40" t="s">
        <v>3138</v>
      </c>
      <c r="H337" s="13" t="s">
        <v>3139</v>
      </c>
      <c r="I337" s="71" t="s">
        <v>3103</v>
      </c>
      <c r="J337" s="51">
        <v>80111612</v>
      </c>
      <c r="K337" s="51" t="s">
        <v>3104</v>
      </c>
      <c r="L337" s="51" t="s">
        <v>3140</v>
      </c>
      <c r="M337" s="12">
        <v>1280</v>
      </c>
      <c r="N337" s="22">
        <v>45761</v>
      </c>
      <c r="O337" s="12">
        <v>1376</v>
      </c>
      <c r="P337" s="22">
        <v>45776</v>
      </c>
      <c r="Q337" s="51" t="s">
        <v>201</v>
      </c>
      <c r="R337" s="51" t="s">
        <v>81</v>
      </c>
      <c r="S337" s="41" t="s">
        <v>98</v>
      </c>
      <c r="T337" s="12" t="s">
        <v>83</v>
      </c>
      <c r="U337" s="38" t="s">
        <v>3106</v>
      </c>
      <c r="V337" s="12" t="s">
        <v>83</v>
      </c>
      <c r="W337" s="12" t="s">
        <v>464</v>
      </c>
      <c r="X337" s="40" t="s">
        <v>204</v>
      </c>
      <c r="Y337" s="12">
        <v>1007829181</v>
      </c>
      <c r="Z337" s="38" t="s">
        <v>309</v>
      </c>
      <c r="AA337" s="38">
        <v>80126283</v>
      </c>
      <c r="AB337" s="12" t="s">
        <v>87</v>
      </c>
      <c r="AC337" s="22">
        <v>45776</v>
      </c>
      <c r="AD337" s="29">
        <v>2883000</v>
      </c>
      <c r="AE337" s="22">
        <v>45783</v>
      </c>
      <c r="AF337" s="22">
        <v>45813</v>
      </c>
      <c r="AG337" s="12">
        <v>30</v>
      </c>
      <c r="AH337" s="12">
        <v>1</v>
      </c>
      <c r="AI337" s="29">
        <f>Tabla202376[[#This Row],[VALOR INICIAL DEL CONTRATO]] / Tabla202376[[#This Row],[PLAZO DE EJECUCIÓN MESES ]]</f>
        <v>2883000</v>
      </c>
      <c r="AJ337" s="12"/>
      <c r="AK337" s="12"/>
      <c r="AL337" s="12"/>
      <c r="AM337" s="12"/>
      <c r="AN337" s="12"/>
      <c r="AO337" s="31"/>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f>Tabla202376[[#This Row],[DÍAS PRORROGA 1]]+Tabla202376[[#This Row],[DÍAS PRORROGA  2]]+Tabla202376[[#This Row],[DÍAS PRORROGA 3]]++Tabla202376[[#This Row],[DÍAS PRORROGA 4]]</f>
        <v>0</v>
      </c>
      <c r="BN337" s="25">
        <f>IF(Tabla202376[[#This Row],[NUMERO TOTAL DE ADICIONES]]="NO",0,Tabla202376[[#This Row],[VALOR ADICIÓN 1]]+Tabla202376[[#This Row],[VALOR ADICIÓN 2]]+Tabla202376[[#This Row],[VALOR ADICIÓN 3]]+Tabla202376[[#This Row],[VALOR ADICIÓN 4]])</f>
        <v>0</v>
      </c>
      <c r="BO337" s="12"/>
      <c r="BP337" s="22">
        <v>45813</v>
      </c>
      <c r="BQ337" s="20">
        <f>Tabla202376[[#This Row],[VALOR INICIAL DEL CONTRATO]]+Tabla202376[[#This Row],[VALOR ADICIÓN 1]]+Tabla202376[[#This Row],[VALOR ADICIÓN 2]]+Tabla202376[[#This Row],[VALOR ADICIÓN 3]]++Tabla202376[[#This Row],[VALOR ADICIÓN 4]]</f>
        <v>2883000</v>
      </c>
      <c r="BR33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7" s="26"/>
      <c r="BT337" s="12"/>
      <c r="BU337" s="104" t="s">
        <v>3141</v>
      </c>
      <c r="BV337" s="60" t="s">
        <v>3108</v>
      </c>
      <c r="BW337" s="60" t="s">
        <v>3109</v>
      </c>
    </row>
    <row r="338" spans="1:75" ht="27.75" customHeight="1" x14ac:dyDescent="0.2">
      <c r="A338" s="12">
        <v>2025</v>
      </c>
      <c r="B338" s="12" t="s">
        <v>456</v>
      </c>
      <c r="C338" s="13" t="str">
        <f ca="1">IF(Tabla202376[[#This Row],[FECHA DE TERMINACIÓN FINAL]]-TODAY()&gt;=15,"VIGENTE",IF(Tabla202376[[#This Row],[FECHA DE TERMINACIÓN FINAL]]-TODAY()&lt;0,"FINALIZADO",IF(Tabla202376[[#This Row],[FECHA DE TERMINACIÓN FINAL]]-TODAY()&lt;=15,"PROXIMO A VENCER")))</f>
        <v>FINALIZADO</v>
      </c>
      <c r="D338" s="12">
        <v>132268</v>
      </c>
      <c r="E338" s="22">
        <v>45741</v>
      </c>
      <c r="F338" s="40" t="s">
        <v>3100</v>
      </c>
      <c r="G338" s="40" t="s">
        <v>3142</v>
      </c>
      <c r="H338" s="13" t="s">
        <v>3143</v>
      </c>
      <c r="I338" s="71" t="s">
        <v>3103</v>
      </c>
      <c r="J338" s="51">
        <v>80111612</v>
      </c>
      <c r="K338" s="51" t="s">
        <v>3104</v>
      </c>
      <c r="L338" s="51" t="s">
        <v>3144</v>
      </c>
      <c r="M338" s="12">
        <v>1280</v>
      </c>
      <c r="N338" s="22">
        <v>45761</v>
      </c>
      <c r="O338" s="12">
        <v>1381</v>
      </c>
      <c r="P338" s="22">
        <v>45779</v>
      </c>
      <c r="Q338" s="51" t="s">
        <v>201</v>
      </c>
      <c r="R338" s="51" t="s">
        <v>81</v>
      </c>
      <c r="S338" s="41" t="s">
        <v>98</v>
      </c>
      <c r="T338" s="12" t="s">
        <v>83</v>
      </c>
      <c r="U338" s="38" t="s">
        <v>3106</v>
      </c>
      <c r="V338" s="12" t="s">
        <v>83</v>
      </c>
      <c r="W338" s="12" t="s">
        <v>464</v>
      </c>
      <c r="X338" s="40" t="s">
        <v>204</v>
      </c>
      <c r="Y338" s="12">
        <v>1022924525</v>
      </c>
      <c r="Z338" s="38" t="s">
        <v>309</v>
      </c>
      <c r="AA338" s="38">
        <v>80126283</v>
      </c>
      <c r="AB338" s="12" t="s">
        <v>87</v>
      </c>
      <c r="AC338" s="22">
        <v>45776</v>
      </c>
      <c r="AD338" s="29">
        <v>2883000</v>
      </c>
      <c r="AE338" s="22">
        <v>45783</v>
      </c>
      <c r="AF338" s="22">
        <v>45813</v>
      </c>
      <c r="AG338" s="12">
        <v>30</v>
      </c>
      <c r="AH338" s="12">
        <v>1</v>
      </c>
      <c r="AI338" s="29">
        <f>Tabla202376[[#This Row],[VALOR INICIAL DEL CONTRATO]] / Tabla202376[[#This Row],[PLAZO DE EJECUCIÓN MESES ]]</f>
        <v>2883000</v>
      </c>
      <c r="AJ338" s="12"/>
      <c r="AK338" s="12"/>
      <c r="AL338" s="12"/>
      <c r="AM338" s="12"/>
      <c r="AN338" s="12"/>
      <c r="AO338" s="31"/>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f>Tabla202376[[#This Row],[DÍAS PRORROGA 1]]+Tabla202376[[#This Row],[DÍAS PRORROGA  2]]+Tabla202376[[#This Row],[DÍAS PRORROGA 3]]++Tabla202376[[#This Row],[DÍAS PRORROGA 4]]</f>
        <v>0</v>
      </c>
      <c r="BN338" s="25">
        <f>IF(Tabla202376[[#This Row],[NUMERO TOTAL DE ADICIONES]]="NO",0,Tabla202376[[#This Row],[VALOR ADICIÓN 1]]+Tabla202376[[#This Row],[VALOR ADICIÓN 2]]+Tabla202376[[#This Row],[VALOR ADICIÓN 3]]+Tabla202376[[#This Row],[VALOR ADICIÓN 4]])</f>
        <v>0</v>
      </c>
      <c r="BO338" s="12"/>
      <c r="BP338" s="22">
        <v>45813</v>
      </c>
      <c r="BQ338" s="20">
        <f>Tabla202376[[#This Row],[VALOR INICIAL DEL CONTRATO]]+Tabla202376[[#This Row],[VALOR ADICIÓN 1]]+Tabla202376[[#This Row],[VALOR ADICIÓN 2]]+Tabla202376[[#This Row],[VALOR ADICIÓN 3]]++Tabla202376[[#This Row],[VALOR ADICIÓN 4]]</f>
        <v>2883000</v>
      </c>
      <c r="BR33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8" s="26"/>
      <c r="BT338" s="12"/>
      <c r="BU338" s="104" t="s">
        <v>3141</v>
      </c>
      <c r="BV338" s="60" t="s">
        <v>3108</v>
      </c>
      <c r="BW338" s="60" t="s">
        <v>3109</v>
      </c>
    </row>
    <row r="339" spans="1:75" ht="27.75" customHeight="1" x14ac:dyDescent="0.2">
      <c r="A339" s="12">
        <v>2025</v>
      </c>
      <c r="B339" s="12" t="s">
        <v>456</v>
      </c>
      <c r="C339" s="13" t="str">
        <f ca="1">IF(Tabla202376[[#This Row],[FECHA DE TERMINACIÓN FINAL]]-TODAY()&gt;=15,"VIGENTE",IF(Tabla202376[[#This Row],[FECHA DE TERMINACIÓN FINAL]]-TODAY()&lt;0,"FINALIZADO",IF(Tabla202376[[#This Row],[FECHA DE TERMINACIÓN FINAL]]-TODAY()&lt;=15,"PROXIMO A VENCER")))</f>
        <v>FINALIZADO</v>
      </c>
      <c r="D339" s="12">
        <v>132268</v>
      </c>
      <c r="E339" s="22">
        <v>45741</v>
      </c>
      <c r="F339" s="40" t="s">
        <v>3100</v>
      </c>
      <c r="G339" s="40" t="s">
        <v>3145</v>
      </c>
      <c r="H339" s="13" t="s">
        <v>3146</v>
      </c>
      <c r="I339" s="71" t="s">
        <v>3103</v>
      </c>
      <c r="J339" s="51">
        <v>80111612</v>
      </c>
      <c r="K339" s="51" t="s">
        <v>3104</v>
      </c>
      <c r="L339" s="51" t="s">
        <v>3147</v>
      </c>
      <c r="M339" s="12">
        <v>1280</v>
      </c>
      <c r="N339" s="22">
        <v>45761</v>
      </c>
      <c r="O339" s="12">
        <v>1382</v>
      </c>
      <c r="P339" s="22">
        <v>45779</v>
      </c>
      <c r="Q339" s="51" t="s">
        <v>201</v>
      </c>
      <c r="R339" s="51" t="s">
        <v>81</v>
      </c>
      <c r="S339" s="41" t="s">
        <v>98</v>
      </c>
      <c r="T339" s="12" t="s">
        <v>83</v>
      </c>
      <c r="U339" s="38" t="s">
        <v>3106</v>
      </c>
      <c r="V339" s="12" t="s">
        <v>83</v>
      </c>
      <c r="W339" s="12" t="s">
        <v>464</v>
      </c>
      <c r="X339" s="40" t="s">
        <v>204</v>
      </c>
      <c r="Y339" s="12">
        <v>1024559011</v>
      </c>
      <c r="Z339" s="38" t="s">
        <v>309</v>
      </c>
      <c r="AA339" s="38">
        <v>80126283</v>
      </c>
      <c r="AB339" s="12" t="s">
        <v>87</v>
      </c>
      <c r="AC339" s="22">
        <v>45777</v>
      </c>
      <c r="AD339" s="29">
        <v>2883000</v>
      </c>
      <c r="AE339" s="22">
        <v>45783</v>
      </c>
      <c r="AF339" s="22">
        <v>45813</v>
      </c>
      <c r="AG339" s="12">
        <v>30</v>
      </c>
      <c r="AH339" s="12">
        <v>1</v>
      </c>
      <c r="AI339" s="29">
        <f>Tabla202376[[#This Row],[VALOR INICIAL DEL CONTRATO]] / Tabla202376[[#This Row],[PLAZO DE EJECUCIÓN MESES ]]</f>
        <v>2883000</v>
      </c>
      <c r="AJ339" s="12"/>
      <c r="AK339" s="12"/>
      <c r="AL339" s="12"/>
      <c r="AM339" s="12"/>
      <c r="AN339" s="12"/>
      <c r="AO339" s="31"/>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f>Tabla202376[[#This Row],[DÍAS PRORROGA 1]]+Tabla202376[[#This Row],[DÍAS PRORROGA  2]]+Tabla202376[[#This Row],[DÍAS PRORROGA 3]]++Tabla202376[[#This Row],[DÍAS PRORROGA 4]]</f>
        <v>0</v>
      </c>
      <c r="BN339" s="25">
        <f>IF(Tabla202376[[#This Row],[NUMERO TOTAL DE ADICIONES]]="NO",0,Tabla202376[[#This Row],[VALOR ADICIÓN 1]]+Tabla202376[[#This Row],[VALOR ADICIÓN 2]]+Tabla202376[[#This Row],[VALOR ADICIÓN 3]]+Tabla202376[[#This Row],[VALOR ADICIÓN 4]])</f>
        <v>0</v>
      </c>
      <c r="BO339" s="12"/>
      <c r="BP339" s="22">
        <v>45813</v>
      </c>
      <c r="BQ339" s="20">
        <f>Tabla202376[[#This Row],[VALOR INICIAL DEL CONTRATO]]+Tabla202376[[#This Row],[VALOR ADICIÓN 1]]+Tabla202376[[#This Row],[VALOR ADICIÓN 2]]+Tabla202376[[#This Row],[VALOR ADICIÓN 3]]++Tabla202376[[#This Row],[VALOR ADICIÓN 4]]</f>
        <v>2883000</v>
      </c>
      <c r="BR33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39" s="26"/>
      <c r="BT339" s="12"/>
      <c r="BU339" s="104" t="s">
        <v>3141</v>
      </c>
      <c r="BV339" s="60" t="s">
        <v>3108</v>
      </c>
      <c r="BW339" s="60" t="s">
        <v>3109</v>
      </c>
    </row>
    <row r="340" spans="1:75" ht="27.75" customHeight="1" x14ac:dyDescent="0.2">
      <c r="A340" s="12">
        <v>2025</v>
      </c>
      <c r="B340" s="12" t="s">
        <v>456</v>
      </c>
      <c r="C340" s="13" t="str">
        <f ca="1">IF(Tabla202376[[#This Row],[FECHA DE TERMINACIÓN FINAL]]-TODAY()&gt;=15,"VIGENTE",IF(Tabla202376[[#This Row],[FECHA DE TERMINACIÓN FINAL]]-TODAY()&lt;0,"FINALIZADO",IF(Tabla202376[[#This Row],[FECHA DE TERMINACIÓN FINAL]]-TODAY()&lt;=15,"PROXIMO A VENCER")))</f>
        <v>FINALIZADO</v>
      </c>
      <c r="D340" s="12">
        <v>132285</v>
      </c>
      <c r="E340" s="22">
        <v>45741</v>
      </c>
      <c r="F340" s="40" t="s">
        <v>3124</v>
      </c>
      <c r="G340" s="40" t="s">
        <v>3148</v>
      </c>
      <c r="H340" s="13" t="s">
        <v>3149</v>
      </c>
      <c r="I340" s="71" t="s">
        <v>3127</v>
      </c>
      <c r="J340" s="57">
        <v>80111612</v>
      </c>
      <c r="K340" s="57" t="s">
        <v>3128</v>
      </c>
      <c r="L340" s="57" t="s">
        <v>3150</v>
      </c>
      <c r="M340" s="12">
        <v>1281</v>
      </c>
      <c r="N340" s="22">
        <v>45761</v>
      </c>
      <c r="O340" s="12">
        <v>1386</v>
      </c>
      <c r="P340" s="22">
        <v>45779</v>
      </c>
      <c r="Q340" s="51" t="s">
        <v>201</v>
      </c>
      <c r="R340" s="51" t="s">
        <v>81</v>
      </c>
      <c r="S340" s="41" t="s">
        <v>98</v>
      </c>
      <c r="T340" s="12"/>
      <c r="U340" s="41" t="s">
        <v>3130</v>
      </c>
      <c r="V340" s="12" t="s">
        <v>83</v>
      </c>
      <c r="W340" s="12" t="s">
        <v>464</v>
      </c>
      <c r="X340" s="40" t="s">
        <v>204</v>
      </c>
      <c r="Y340" s="12">
        <v>1013598298</v>
      </c>
      <c r="Z340" s="38" t="s">
        <v>309</v>
      </c>
      <c r="AA340" s="38">
        <v>80126283</v>
      </c>
      <c r="AB340" s="12" t="s">
        <v>87</v>
      </c>
      <c r="AC340" s="22">
        <v>45777</v>
      </c>
      <c r="AD340" s="29">
        <v>2883000</v>
      </c>
      <c r="AE340" s="22">
        <v>45782</v>
      </c>
      <c r="AF340" s="22">
        <v>45812</v>
      </c>
      <c r="AG340" s="12">
        <v>30</v>
      </c>
      <c r="AH340" s="12">
        <v>1</v>
      </c>
      <c r="AI340" s="29">
        <f>Tabla202376[[#This Row],[VALOR INICIAL DEL CONTRATO]] / Tabla202376[[#This Row],[PLAZO DE EJECUCIÓN MESES ]]</f>
        <v>2883000</v>
      </c>
      <c r="AJ340" s="12"/>
      <c r="AK340" s="12"/>
      <c r="AL340" s="12"/>
      <c r="AM340" s="12"/>
      <c r="AN340" s="12"/>
      <c r="AO340" s="31"/>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f>Tabla202376[[#This Row],[DÍAS PRORROGA 1]]+Tabla202376[[#This Row],[DÍAS PRORROGA  2]]+Tabla202376[[#This Row],[DÍAS PRORROGA 3]]++Tabla202376[[#This Row],[DÍAS PRORROGA 4]]</f>
        <v>0</v>
      </c>
      <c r="BN340" s="25">
        <f>IF(Tabla202376[[#This Row],[NUMERO TOTAL DE ADICIONES]]="NO",0,Tabla202376[[#This Row],[VALOR ADICIÓN 1]]+Tabla202376[[#This Row],[VALOR ADICIÓN 2]]+Tabla202376[[#This Row],[VALOR ADICIÓN 3]]+Tabla202376[[#This Row],[VALOR ADICIÓN 4]])</f>
        <v>0</v>
      </c>
      <c r="BO340" s="12"/>
      <c r="BP340" s="22">
        <v>45812</v>
      </c>
      <c r="BQ340" s="20">
        <f>Tabla202376[[#This Row],[VALOR INICIAL DEL CONTRATO]]+Tabla202376[[#This Row],[VALOR ADICIÓN 1]]+Tabla202376[[#This Row],[VALOR ADICIÓN 2]]+Tabla202376[[#This Row],[VALOR ADICIÓN 3]]++Tabla202376[[#This Row],[VALOR ADICIÓN 4]]</f>
        <v>2883000</v>
      </c>
      <c r="BR34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0" s="26"/>
      <c r="BT340" s="12"/>
      <c r="BU340" s="105" t="s">
        <v>3131</v>
      </c>
      <c r="BV340" s="60" t="s">
        <v>3132</v>
      </c>
      <c r="BW340" s="60" t="s">
        <v>3133</v>
      </c>
    </row>
    <row r="341" spans="1:75" ht="27.75" customHeight="1" x14ac:dyDescent="0.2">
      <c r="A341" s="12">
        <v>2025</v>
      </c>
      <c r="B341" s="12" t="s">
        <v>456</v>
      </c>
      <c r="C341" s="13" t="str">
        <f ca="1">IF(Tabla202376[[#This Row],[FECHA DE TERMINACIÓN FINAL]]-TODAY()&gt;=15,"VIGENTE",IF(Tabla202376[[#This Row],[FECHA DE TERMINACIÓN FINAL]]-TODAY()&lt;0,"FINALIZADO",IF(Tabla202376[[#This Row],[FECHA DE TERMINACIÓN FINAL]]-TODAY()&lt;=15,"PROXIMO A VENCER")))</f>
        <v>FINALIZADO</v>
      </c>
      <c r="D341" s="12">
        <v>132285</v>
      </c>
      <c r="E341" s="22">
        <v>45741</v>
      </c>
      <c r="F341" s="40" t="s">
        <v>3124</v>
      </c>
      <c r="G341" s="40" t="s">
        <v>3151</v>
      </c>
      <c r="H341" s="13" t="s">
        <v>3152</v>
      </c>
      <c r="I341" s="71" t="s">
        <v>3127</v>
      </c>
      <c r="J341" s="57">
        <v>80111612</v>
      </c>
      <c r="K341" s="57" t="s">
        <v>3128</v>
      </c>
      <c r="L341" s="57" t="s">
        <v>3153</v>
      </c>
      <c r="M341" s="12">
        <v>1281</v>
      </c>
      <c r="N341" s="22">
        <v>45761</v>
      </c>
      <c r="O341" s="12">
        <v>1387</v>
      </c>
      <c r="P341" s="22">
        <v>45779</v>
      </c>
      <c r="Q341" s="51" t="s">
        <v>201</v>
      </c>
      <c r="R341" s="51" t="s">
        <v>81</v>
      </c>
      <c r="S341" s="41" t="s">
        <v>98</v>
      </c>
      <c r="T341" s="12"/>
      <c r="U341" s="41" t="s">
        <v>3130</v>
      </c>
      <c r="V341" s="12" t="s">
        <v>83</v>
      </c>
      <c r="W341" s="12" t="s">
        <v>464</v>
      </c>
      <c r="X341" s="40" t="s">
        <v>204</v>
      </c>
      <c r="Y341" s="12">
        <v>1033676728</v>
      </c>
      <c r="Z341" s="38" t="s">
        <v>309</v>
      </c>
      <c r="AA341" s="38">
        <v>80126283</v>
      </c>
      <c r="AB341" s="12" t="s">
        <v>87</v>
      </c>
      <c r="AC341" s="22">
        <v>45777</v>
      </c>
      <c r="AD341" s="29">
        <v>2883000</v>
      </c>
      <c r="AE341" s="22">
        <v>45791</v>
      </c>
      <c r="AF341" s="22">
        <v>45821</v>
      </c>
      <c r="AG341" s="12">
        <v>30</v>
      </c>
      <c r="AH341" s="12">
        <v>1</v>
      </c>
      <c r="AI341" s="29">
        <f>Tabla202376[[#This Row],[VALOR INICIAL DEL CONTRATO]] / Tabla202376[[#This Row],[PLAZO DE EJECUCIÓN MESES ]]</f>
        <v>2883000</v>
      </c>
      <c r="AJ341" s="12"/>
      <c r="AK341" s="12"/>
      <c r="AL341" s="12"/>
      <c r="AM341" s="12"/>
      <c r="AN341" s="12"/>
      <c r="AO341" s="31"/>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f>Tabla202376[[#This Row],[DÍAS PRORROGA 1]]+Tabla202376[[#This Row],[DÍAS PRORROGA  2]]+Tabla202376[[#This Row],[DÍAS PRORROGA 3]]++Tabla202376[[#This Row],[DÍAS PRORROGA 4]]</f>
        <v>0</v>
      </c>
      <c r="BN341" s="25">
        <f>IF(Tabla202376[[#This Row],[NUMERO TOTAL DE ADICIONES]]="NO",0,Tabla202376[[#This Row],[VALOR ADICIÓN 1]]+Tabla202376[[#This Row],[VALOR ADICIÓN 2]]+Tabla202376[[#This Row],[VALOR ADICIÓN 3]]+Tabla202376[[#This Row],[VALOR ADICIÓN 4]])</f>
        <v>0</v>
      </c>
      <c r="BO341" s="12"/>
      <c r="BP341" s="22">
        <v>45821</v>
      </c>
      <c r="BQ341" s="20">
        <f>Tabla202376[[#This Row],[VALOR INICIAL DEL CONTRATO]]+Tabla202376[[#This Row],[VALOR ADICIÓN 1]]+Tabla202376[[#This Row],[VALOR ADICIÓN 2]]+Tabla202376[[#This Row],[VALOR ADICIÓN 3]]++Tabla202376[[#This Row],[VALOR ADICIÓN 4]]</f>
        <v>2883000</v>
      </c>
      <c r="BR34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1" s="26"/>
      <c r="BT341" s="12"/>
      <c r="BU341" s="105" t="s">
        <v>3131</v>
      </c>
      <c r="BV341" s="60" t="s">
        <v>3132</v>
      </c>
      <c r="BW341" s="60" t="s">
        <v>3133</v>
      </c>
    </row>
    <row r="342" spans="1:75" ht="27.75" customHeight="1" x14ac:dyDescent="0.2">
      <c r="A342" s="12">
        <v>2025</v>
      </c>
      <c r="B342" s="12" t="s">
        <v>456</v>
      </c>
      <c r="C342" s="13" t="str">
        <f ca="1">IF(Tabla202376[[#This Row],[FECHA DE TERMINACIÓN FINAL]]-TODAY()&gt;=15,"VIGENTE",IF(Tabla202376[[#This Row],[FECHA DE TERMINACIÓN FINAL]]-TODAY()&lt;0,"FINALIZADO",IF(Tabla202376[[#This Row],[FECHA DE TERMINACIÓN FINAL]]-TODAY()&lt;=15,"PROXIMO A VENCER")))</f>
        <v>FINALIZADO</v>
      </c>
      <c r="D342" s="12">
        <v>132285</v>
      </c>
      <c r="E342" s="22">
        <v>45741</v>
      </c>
      <c r="F342" s="40" t="s">
        <v>3124</v>
      </c>
      <c r="G342" s="40" t="s">
        <v>3154</v>
      </c>
      <c r="H342" s="13" t="s">
        <v>3155</v>
      </c>
      <c r="I342" s="71" t="s">
        <v>3127</v>
      </c>
      <c r="J342" s="57">
        <v>80111612</v>
      </c>
      <c r="K342" s="57" t="s">
        <v>3128</v>
      </c>
      <c r="L342" s="57" t="s">
        <v>3156</v>
      </c>
      <c r="M342" s="12">
        <v>1281</v>
      </c>
      <c r="N342" s="22">
        <v>45761</v>
      </c>
      <c r="O342" s="12">
        <v>1380</v>
      </c>
      <c r="P342" s="22">
        <v>45779</v>
      </c>
      <c r="Q342" s="51" t="s">
        <v>201</v>
      </c>
      <c r="R342" s="51" t="s">
        <v>81</v>
      </c>
      <c r="S342" s="41" t="s">
        <v>98</v>
      </c>
      <c r="T342" s="12"/>
      <c r="U342" s="41" t="s">
        <v>3130</v>
      </c>
      <c r="V342" s="12" t="s">
        <v>83</v>
      </c>
      <c r="W342" s="12" t="s">
        <v>464</v>
      </c>
      <c r="X342" s="40" t="s">
        <v>204</v>
      </c>
      <c r="Y342" s="12">
        <v>1010000989</v>
      </c>
      <c r="Z342" s="38" t="s">
        <v>309</v>
      </c>
      <c r="AA342" s="38">
        <v>80126283</v>
      </c>
      <c r="AB342" s="12" t="s">
        <v>87</v>
      </c>
      <c r="AC342" s="22">
        <v>45777</v>
      </c>
      <c r="AD342" s="29">
        <v>2883000</v>
      </c>
      <c r="AE342" s="22">
        <v>45786</v>
      </c>
      <c r="AF342" s="22">
        <v>45816</v>
      </c>
      <c r="AG342" s="12">
        <v>30</v>
      </c>
      <c r="AH342" s="12">
        <v>1</v>
      </c>
      <c r="AI342" s="29">
        <f>Tabla202376[[#This Row],[VALOR INICIAL DEL CONTRATO]] / Tabla202376[[#This Row],[PLAZO DE EJECUCIÓN MESES ]]</f>
        <v>2883000</v>
      </c>
      <c r="AJ342" s="12"/>
      <c r="AK342" s="12"/>
      <c r="AL342" s="12"/>
      <c r="AM342" s="12"/>
      <c r="AN342" s="12"/>
      <c r="AO342" s="31"/>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f>Tabla202376[[#This Row],[DÍAS PRORROGA 1]]+Tabla202376[[#This Row],[DÍAS PRORROGA  2]]+Tabla202376[[#This Row],[DÍAS PRORROGA 3]]++Tabla202376[[#This Row],[DÍAS PRORROGA 4]]</f>
        <v>0</v>
      </c>
      <c r="BN342" s="25">
        <f>IF(Tabla202376[[#This Row],[NUMERO TOTAL DE ADICIONES]]="NO",0,Tabla202376[[#This Row],[VALOR ADICIÓN 1]]+Tabla202376[[#This Row],[VALOR ADICIÓN 2]]+Tabla202376[[#This Row],[VALOR ADICIÓN 3]]+Tabla202376[[#This Row],[VALOR ADICIÓN 4]])</f>
        <v>0</v>
      </c>
      <c r="BO342" s="12"/>
      <c r="BP342" s="22">
        <v>45816</v>
      </c>
      <c r="BQ342" s="20">
        <f>Tabla202376[[#This Row],[VALOR INICIAL DEL CONTRATO]]+Tabla202376[[#This Row],[VALOR ADICIÓN 1]]+Tabla202376[[#This Row],[VALOR ADICIÓN 2]]+Tabla202376[[#This Row],[VALOR ADICIÓN 3]]++Tabla202376[[#This Row],[VALOR ADICIÓN 4]]</f>
        <v>2883000</v>
      </c>
      <c r="BR34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2" s="26"/>
      <c r="BT342" s="12"/>
      <c r="BU342" s="105" t="s">
        <v>3131</v>
      </c>
      <c r="BV342" s="60" t="s">
        <v>3132</v>
      </c>
      <c r="BW342" s="60" t="s">
        <v>3133</v>
      </c>
    </row>
    <row r="343" spans="1:75" ht="27.75" customHeight="1" x14ac:dyDescent="0.2">
      <c r="A343" s="12">
        <v>2025</v>
      </c>
      <c r="B343" s="12" t="s">
        <v>456</v>
      </c>
      <c r="C343" s="13" t="str">
        <f ca="1">IF(Tabla202376[[#This Row],[FECHA DE TERMINACIÓN FINAL]]-TODAY()&gt;=15,"VIGENTE",IF(Tabla202376[[#This Row],[FECHA DE TERMINACIÓN FINAL]]-TODAY()&lt;0,"FINALIZADO",IF(Tabla202376[[#This Row],[FECHA DE TERMINACIÓN FINAL]]-TODAY()&lt;=15,"PROXIMO A VENCER")))</f>
        <v>FINALIZADO</v>
      </c>
      <c r="D343" s="12">
        <v>132285</v>
      </c>
      <c r="E343" s="22">
        <v>45741</v>
      </c>
      <c r="F343" s="40" t="s">
        <v>3124</v>
      </c>
      <c r="G343" s="40" t="s">
        <v>3157</v>
      </c>
      <c r="H343" s="13" t="s">
        <v>3158</v>
      </c>
      <c r="I343" s="71" t="s">
        <v>3127</v>
      </c>
      <c r="J343" s="57">
        <v>80111612</v>
      </c>
      <c r="K343" s="57" t="s">
        <v>3128</v>
      </c>
      <c r="L343" s="57" t="s">
        <v>3159</v>
      </c>
      <c r="M343" s="12">
        <v>1281</v>
      </c>
      <c r="N343" s="22">
        <v>45761</v>
      </c>
      <c r="O343" s="12">
        <v>1391</v>
      </c>
      <c r="P343" s="22">
        <v>45779</v>
      </c>
      <c r="Q343" s="51" t="s">
        <v>201</v>
      </c>
      <c r="R343" s="51" t="s">
        <v>81</v>
      </c>
      <c r="S343" s="41" t="s">
        <v>98</v>
      </c>
      <c r="T343" s="12"/>
      <c r="U343" s="41" t="s">
        <v>3130</v>
      </c>
      <c r="V343" s="12" t="s">
        <v>83</v>
      </c>
      <c r="W343" s="12" t="s">
        <v>464</v>
      </c>
      <c r="X343" s="40" t="s">
        <v>204</v>
      </c>
      <c r="Y343" s="12">
        <v>80451743</v>
      </c>
      <c r="Z343" s="38" t="s">
        <v>309</v>
      </c>
      <c r="AA343" s="38">
        <v>80126283</v>
      </c>
      <c r="AB343" s="12" t="s">
        <v>87</v>
      </c>
      <c r="AC343" s="22">
        <v>45777</v>
      </c>
      <c r="AD343" s="29">
        <v>2883000</v>
      </c>
      <c r="AE343" s="22">
        <v>45782</v>
      </c>
      <c r="AF343" s="22">
        <v>45812</v>
      </c>
      <c r="AG343" s="12">
        <v>30</v>
      </c>
      <c r="AH343" s="12">
        <v>1</v>
      </c>
      <c r="AI343" s="29">
        <f>Tabla202376[[#This Row],[VALOR INICIAL DEL CONTRATO]] / Tabla202376[[#This Row],[PLAZO DE EJECUCIÓN MESES ]]</f>
        <v>2883000</v>
      </c>
      <c r="AJ343" s="12"/>
      <c r="AK343" s="12"/>
      <c r="AL343" s="12"/>
      <c r="AM343" s="12"/>
      <c r="AN343" s="12"/>
      <c r="AO343" s="31"/>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f>Tabla202376[[#This Row],[DÍAS PRORROGA 1]]+Tabla202376[[#This Row],[DÍAS PRORROGA  2]]+Tabla202376[[#This Row],[DÍAS PRORROGA 3]]++Tabla202376[[#This Row],[DÍAS PRORROGA 4]]</f>
        <v>0</v>
      </c>
      <c r="BN343" s="25">
        <f>IF(Tabla202376[[#This Row],[NUMERO TOTAL DE ADICIONES]]="NO",0,Tabla202376[[#This Row],[VALOR ADICIÓN 1]]+Tabla202376[[#This Row],[VALOR ADICIÓN 2]]+Tabla202376[[#This Row],[VALOR ADICIÓN 3]]+Tabla202376[[#This Row],[VALOR ADICIÓN 4]])</f>
        <v>0</v>
      </c>
      <c r="BO343" s="12"/>
      <c r="BP343" s="22">
        <v>45812</v>
      </c>
      <c r="BQ343" s="20">
        <f>Tabla202376[[#This Row],[VALOR INICIAL DEL CONTRATO]]+Tabla202376[[#This Row],[VALOR ADICIÓN 1]]+Tabla202376[[#This Row],[VALOR ADICIÓN 2]]+Tabla202376[[#This Row],[VALOR ADICIÓN 3]]++Tabla202376[[#This Row],[VALOR ADICIÓN 4]]</f>
        <v>2883000</v>
      </c>
      <c r="BR34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3" s="26"/>
      <c r="BT343" s="12"/>
      <c r="BU343" s="105" t="s">
        <v>3131</v>
      </c>
      <c r="BV343" s="60" t="s">
        <v>3132</v>
      </c>
      <c r="BW343" s="60" t="s">
        <v>3133</v>
      </c>
    </row>
    <row r="344" spans="1:75" ht="27.75" customHeight="1" x14ac:dyDescent="0.2">
      <c r="A344" s="12">
        <v>2025</v>
      </c>
      <c r="B344" s="12" t="s">
        <v>456</v>
      </c>
      <c r="C344" s="13" t="str">
        <f ca="1">IF(Tabla202376[[#This Row],[FECHA DE TERMINACIÓN FINAL]]-TODAY()&gt;=15,"VIGENTE",IF(Tabla202376[[#This Row],[FECHA DE TERMINACIÓN FINAL]]-TODAY()&lt;0,"FINALIZADO",IF(Tabla202376[[#This Row],[FECHA DE TERMINACIÓN FINAL]]-TODAY()&lt;=15,"PROXIMO A VENCER")))</f>
        <v>FINALIZADO</v>
      </c>
      <c r="D344" s="12">
        <v>132285</v>
      </c>
      <c r="E344" s="22">
        <v>45741</v>
      </c>
      <c r="F344" s="40" t="s">
        <v>3124</v>
      </c>
      <c r="G344" s="40" t="s">
        <v>3160</v>
      </c>
      <c r="H344" s="13" t="s">
        <v>3161</v>
      </c>
      <c r="I344" s="71" t="s">
        <v>3127</v>
      </c>
      <c r="J344" s="57">
        <v>80111612</v>
      </c>
      <c r="K344" s="57" t="s">
        <v>3128</v>
      </c>
      <c r="L344" s="57" t="s">
        <v>3162</v>
      </c>
      <c r="M344" s="12">
        <v>1281</v>
      </c>
      <c r="N344" s="22">
        <v>45761</v>
      </c>
      <c r="O344" s="12">
        <v>1389</v>
      </c>
      <c r="P344" s="22">
        <v>45779</v>
      </c>
      <c r="Q344" s="51" t="s">
        <v>201</v>
      </c>
      <c r="R344" s="51" t="s">
        <v>81</v>
      </c>
      <c r="S344" s="41" t="s">
        <v>98</v>
      </c>
      <c r="T344" s="12"/>
      <c r="U344" s="41" t="s">
        <v>3130</v>
      </c>
      <c r="V344" s="12" t="s">
        <v>83</v>
      </c>
      <c r="W344" s="12" t="s">
        <v>464</v>
      </c>
      <c r="X344" s="40" t="s">
        <v>204</v>
      </c>
      <c r="Y344" s="12">
        <v>80380149</v>
      </c>
      <c r="Z344" s="38" t="s">
        <v>309</v>
      </c>
      <c r="AA344" s="38">
        <v>80126283</v>
      </c>
      <c r="AB344" s="12" t="s">
        <v>87</v>
      </c>
      <c r="AC344" s="22">
        <v>45777</v>
      </c>
      <c r="AD344" s="29">
        <v>2883000</v>
      </c>
      <c r="AE344" s="22">
        <v>45782</v>
      </c>
      <c r="AF344" s="22">
        <v>45812</v>
      </c>
      <c r="AG344" s="12">
        <v>30</v>
      </c>
      <c r="AH344" s="12">
        <v>1</v>
      </c>
      <c r="AI344" s="29">
        <f>Tabla202376[[#This Row],[VALOR INICIAL DEL CONTRATO]] / Tabla202376[[#This Row],[PLAZO DE EJECUCIÓN MESES ]]</f>
        <v>2883000</v>
      </c>
      <c r="AJ344" s="12"/>
      <c r="AK344" s="12"/>
      <c r="AL344" s="12"/>
      <c r="AM344" s="12"/>
      <c r="AN344" s="12"/>
      <c r="AO344" s="31"/>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f>Tabla202376[[#This Row],[DÍAS PRORROGA 1]]+Tabla202376[[#This Row],[DÍAS PRORROGA  2]]+Tabla202376[[#This Row],[DÍAS PRORROGA 3]]++Tabla202376[[#This Row],[DÍAS PRORROGA 4]]</f>
        <v>0</v>
      </c>
      <c r="BN344" s="25">
        <f>IF(Tabla202376[[#This Row],[NUMERO TOTAL DE ADICIONES]]="NO",0,Tabla202376[[#This Row],[VALOR ADICIÓN 1]]+Tabla202376[[#This Row],[VALOR ADICIÓN 2]]+Tabla202376[[#This Row],[VALOR ADICIÓN 3]]+Tabla202376[[#This Row],[VALOR ADICIÓN 4]])</f>
        <v>0</v>
      </c>
      <c r="BO344" s="12"/>
      <c r="BP344" s="22">
        <v>45812</v>
      </c>
      <c r="BQ344" s="20">
        <f>Tabla202376[[#This Row],[VALOR INICIAL DEL CONTRATO]]+Tabla202376[[#This Row],[VALOR ADICIÓN 1]]+Tabla202376[[#This Row],[VALOR ADICIÓN 2]]+Tabla202376[[#This Row],[VALOR ADICIÓN 3]]++Tabla202376[[#This Row],[VALOR ADICIÓN 4]]</f>
        <v>2883000</v>
      </c>
      <c r="BR34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4" s="26"/>
      <c r="BT344" s="12"/>
      <c r="BU344" s="105" t="s">
        <v>3131</v>
      </c>
      <c r="BV344" s="60" t="s">
        <v>3132</v>
      </c>
      <c r="BW344" s="60" t="s">
        <v>3133</v>
      </c>
    </row>
    <row r="345" spans="1:75" ht="27.75" customHeight="1" x14ac:dyDescent="0.2">
      <c r="A345" s="12">
        <v>2025</v>
      </c>
      <c r="B345" s="12" t="s">
        <v>456</v>
      </c>
      <c r="C345" s="13" t="str">
        <f ca="1">IF(Tabla202376[[#This Row],[FECHA DE TERMINACIÓN FINAL]]-TODAY()&gt;=15,"VIGENTE",IF(Tabla202376[[#This Row],[FECHA DE TERMINACIÓN FINAL]]-TODAY()&lt;0,"FINALIZADO",IF(Tabla202376[[#This Row],[FECHA DE TERMINACIÓN FINAL]]-TODAY()&lt;=15,"PROXIMO A VENCER")))</f>
        <v>FINALIZADO</v>
      </c>
      <c r="D345" s="12">
        <v>132268</v>
      </c>
      <c r="E345" s="22">
        <v>45741</v>
      </c>
      <c r="F345" s="40" t="s">
        <v>3100</v>
      </c>
      <c r="G345" s="40" t="s">
        <v>3163</v>
      </c>
      <c r="H345" s="13" t="s">
        <v>3164</v>
      </c>
      <c r="I345" s="71" t="s">
        <v>3103</v>
      </c>
      <c r="J345" s="51">
        <v>80111612</v>
      </c>
      <c r="K345" s="51" t="s">
        <v>3104</v>
      </c>
      <c r="L345" s="51" t="s">
        <v>3165</v>
      </c>
      <c r="M345" s="12">
        <v>1280</v>
      </c>
      <c r="N345" s="22">
        <v>45761</v>
      </c>
      <c r="O345" s="12">
        <v>1383</v>
      </c>
      <c r="P345" s="22">
        <v>45779</v>
      </c>
      <c r="Q345" s="51" t="s">
        <v>201</v>
      </c>
      <c r="R345" s="51" t="s">
        <v>81</v>
      </c>
      <c r="S345" s="41" t="s">
        <v>98</v>
      </c>
      <c r="T345" s="12" t="s">
        <v>83</v>
      </c>
      <c r="U345" s="38" t="s">
        <v>3106</v>
      </c>
      <c r="V345" s="12" t="s">
        <v>83</v>
      </c>
      <c r="W345" s="12" t="s">
        <v>464</v>
      </c>
      <c r="X345" s="40" t="s">
        <v>204</v>
      </c>
      <c r="Y345" s="15">
        <v>79632420</v>
      </c>
      <c r="Z345" s="38" t="s">
        <v>309</v>
      </c>
      <c r="AA345" s="38">
        <v>80126283</v>
      </c>
      <c r="AB345" s="12" t="s">
        <v>87</v>
      </c>
      <c r="AC345" s="22">
        <v>45777</v>
      </c>
      <c r="AD345" s="29">
        <v>2883000</v>
      </c>
      <c r="AE345" s="22">
        <v>45783</v>
      </c>
      <c r="AF345" s="22">
        <v>45813</v>
      </c>
      <c r="AG345" s="12">
        <v>30</v>
      </c>
      <c r="AH345" s="12">
        <v>1</v>
      </c>
      <c r="AI345" s="29">
        <f>Tabla202376[[#This Row],[VALOR INICIAL DEL CONTRATO]] / Tabla202376[[#This Row],[PLAZO DE EJECUCIÓN MESES ]]</f>
        <v>2883000</v>
      </c>
      <c r="AJ345" s="12"/>
      <c r="AK345" s="12"/>
      <c r="AL345" s="12"/>
      <c r="AM345" s="12"/>
      <c r="AN345" s="12"/>
      <c r="AO345" s="31"/>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f>Tabla202376[[#This Row],[DÍAS PRORROGA 1]]+Tabla202376[[#This Row],[DÍAS PRORROGA  2]]+Tabla202376[[#This Row],[DÍAS PRORROGA 3]]++Tabla202376[[#This Row],[DÍAS PRORROGA 4]]</f>
        <v>0</v>
      </c>
      <c r="BN345" s="25">
        <f>IF(Tabla202376[[#This Row],[NUMERO TOTAL DE ADICIONES]]="NO",0,Tabla202376[[#This Row],[VALOR ADICIÓN 1]]+Tabla202376[[#This Row],[VALOR ADICIÓN 2]]+Tabla202376[[#This Row],[VALOR ADICIÓN 3]]+Tabla202376[[#This Row],[VALOR ADICIÓN 4]])</f>
        <v>0</v>
      </c>
      <c r="BO345" s="12"/>
      <c r="BP345" s="22">
        <v>45813</v>
      </c>
      <c r="BQ345" s="20">
        <f>Tabla202376[[#This Row],[VALOR INICIAL DEL CONTRATO]]+Tabla202376[[#This Row],[VALOR ADICIÓN 1]]+Tabla202376[[#This Row],[VALOR ADICIÓN 2]]+Tabla202376[[#This Row],[VALOR ADICIÓN 3]]++Tabla202376[[#This Row],[VALOR ADICIÓN 4]]</f>
        <v>2883000</v>
      </c>
      <c r="BR3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5" s="26"/>
      <c r="BT345" s="12"/>
      <c r="BU345" s="104" t="s">
        <v>3141</v>
      </c>
      <c r="BV345" s="60" t="s">
        <v>3108</v>
      </c>
      <c r="BW345" s="60" t="s">
        <v>3109</v>
      </c>
    </row>
    <row r="346" spans="1:75" ht="27.75" customHeight="1" x14ac:dyDescent="0.2">
      <c r="A346" s="12">
        <v>2025</v>
      </c>
      <c r="B346" s="12" t="s">
        <v>456</v>
      </c>
      <c r="C346" s="13" t="str">
        <f ca="1">IF(Tabla202376[[#This Row],[FECHA DE TERMINACIÓN FINAL]]-TODAY()&gt;=15,"VIGENTE",IF(Tabla202376[[#This Row],[FECHA DE TERMINACIÓN FINAL]]-TODAY()&lt;0,"FINALIZADO",IF(Tabla202376[[#This Row],[FECHA DE TERMINACIÓN FINAL]]-TODAY()&lt;=15,"PROXIMO A VENCER")))</f>
        <v>FINALIZADO</v>
      </c>
      <c r="D346" s="12">
        <v>132268</v>
      </c>
      <c r="E346" s="22">
        <v>45741</v>
      </c>
      <c r="F346" s="40" t="s">
        <v>3100</v>
      </c>
      <c r="G346" s="40" t="s">
        <v>3166</v>
      </c>
      <c r="H346" s="13" t="s">
        <v>3167</v>
      </c>
      <c r="I346" s="71" t="s">
        <v>3103</v>
      </c>
      <c r="J346" s="57">
        <v>80111612</v>
      </c>
      <c r="K346" s="57" t="s">
        <v>3104</v>
      </c>
      <c r="L346" s="57" t="s">
        <v>3168</v>
      </c>
      <c r="M346" s="12">
        <v>1280</v>
      </c>
      <c r="N346" s="22">
        <v>45761</v>
      </c>
      <c r="O346" s="12">
        <v>1384</v>
      </c>
      <c r="P346" s="22">
        <v>45779</v>
      </c>
      <c r="Q346" s="51" t="s">
        <v>201</v>
      </c>
      <c r="R346" s="51" t="s">
        <v>81</v>
      </c>
      <c r="S346" s="41" t="s">
        <v>98</v>
      </c>
      <c r="T346" s="12" t="s">
        <v>83</v>
      </c>
      <c r="U346" s="38" t="s">
        <v>3106</v>
      </c>
      <c r="V346" s="12" t="s">
        <v>83</v>
      </c>
      <c r="W346" s="12" t="s">
        <v>464</v>
      </c>
      <c r="X346" s="40" t="s">
        <v>204</v>
      </c>
      <c r="Y346" s="15">
        <v>1032656045</v>
      </c>
      <c r="Z346" s="38" t="s">
        <v>309</v>
      </c>
      <c r="AA346" s="38">
        <v>80126283</v>
      </c>
      <c r="AB346" s="12" t="s">
        <v>87</v>
      </c>
      <c r="AC346" s="22">
        <v>45777</v>
      </c>
      <c r="AD346" s="29">
        <v>2883000</v>
      </c>
      <c r="AE346" s="22">
        <v>45782</v>
      </c>
      <c r="AF346" s="22">
        <v>45812</v>
      </c>
      <c r="AG346" s="12">
        <v>30</v>
      </c>
      <c r="AH346" s="12">
        <v>1</v>
      </c>
      <c r="AI346" s="29">
        <f>Tabla202376[[#This Row],[VALOR INICIAL DEL CONTRATO]] / Tabla202376[[#This Row],[PLAZO DE EJECUCIÓN MESES ]]</f>
        <v>2883000</v>
      </c>
      <c r="AJ346" s="12"/>
      <c r="AK346" s="12"/>
      <c r="AL346" s="12"/>
      <c r="AM346" s="12"/>
      <c r="AN346" s="12"/>
      <c r="AO346" s="31"/>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f>Tabla202376[[#This Row],[DÍAS PRORROGA 1]]+Tabla202376[[#This Row],[DÍAS PRORROGA  2]]+Tabla202376[[#This Row],[DÍAS PRORROGA 3]]++Tabla202376[[#This Row],[DÍAS PRORROGA 4]]</f>
        <v>0</v>
      </c>
      <c r="BN346" s="25">
        <f>IF(Tabla202376[[#This Row],[NUMERO TOTAL DE ADICIONES]]="NO",0,Tabla202376[[#This Row],[VALOR ADICIÓN 1]]+Tabla202376[[#This Row],[VALOR ADICIÓN 2]]+Tabla202376[[#This Row],[VALOR ADICIÓN 3]]+Tabla202376[[#This Row],[VALOR ADICIÓN 4]])</f>
        <v>0</v>
      </c>
      <c r="BO346" s="12"/>
      <c r="BP346" s="22">
        <v>45812</v>
      </c>
      <c r="BQ346" s="20">
        <f>Tabla202376[[#This Row],[VALOR INICIAL DEL CONTRATO]]+Tabla202376[[#This Row],[VALOR ADICIÓN 1]]+Tabla202376[[#This Row],[VALOR ADICIÓN 2]]+Tabla202376[[#This Row],[VALOR ADICIÓN 3]]++Tabla202376[[#This Row],[VALOR ADICIÓN 4]]</f>
        <v>2883000</v>
      </c>
      <c r="BR34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6" s="26"/>
      <c r="BT346" s="12"/>
      <c r="BU346" s="104" t="s">
        <v>3141</v>
      </c>
      <c r="BV346" s="60" t="s">
        <v>3108</v>
      </c>
      <c r="BW346" s="60" t="s">
        <v>3109</v>
      </c>
    </row>
    <row r="347" spans="1:75" ht="27.75" customHeight="1" x14ac:dyDescent="0.2">
      <c r="A347" s="12">
        <v>2025</v>
      </c>
      <c r="B347" s="12" t="s">
        <v>456</v>
      </c>
      <c r="C347" s="13" t="str">
        <f ca="1">IF(Tabla202376[[#This Row],[FECHA DE TERMINACIÓN FINAL]]-TODAY()&gt;=15,"VIGENTE",IF(Tabla202376[[#This Row],[FECHA DE TERMINACIÓN FINAL]]-TODAY()&lt;0,"FINALIZADO",IF(Tabla202376[[#This Row],[FECHA DE TERMINACIÓN FINAL]]-TODAY()&lt;=15,"PROXIMO A VENCER")))</f>
        <v>FINALIZADO</v>
      </c>
      <c r="D347" s="12">
        <v>132268</v>
      </c>
      <c r="E347" s="22">
        <v>45741</v>
      </c>
      <c r="F347" s="40" t="s">
        <v>3100</v>
      </c>
      <c r="G347" s="40" t="s">
        <v>3169</v>
      </c>
      <c r="H347" s="13" t="s">
        <v>3170</v>
      </c>
      <c r="I347" s="71" t="s">
        <v>3103</v>
      </c>
      <c r="J347" s="51">
        <v>80111612</v>
      </c>
      <c r="K347" s="51" t="s">
        <v>3104</v>
      </c>
      <c r="L347" s="51" t="s">
        <v>3171</v>
      </c>
      <c r="M347" s="12">
        <v>1280</v>
      </c>
      <c r="N347" s="22">
        <v>45761</v>
      </c>
      <c r="O347" s="12">
        <v>1385</v>
      </c>
      <c r="P347" s="22">
        <v>45779</v>
      </c>
      <c r="Q347" s="51" t="s">
        <v>201</v>
      </c>
      <c r="R347" s="51" t="s">
        <v>81</v>
      </c>
      <c r="S347" s="41" t="s">
        <v>98</v>
      </c>
      <c r="T347" s="12" t="s">
        <v>83</v>
      </c>
      <c r="U347" s="38" t="s">
        <v>3106</v>
      </c>
      <c r="V347" s="12" t="s">
        <v>83</v>
      </c>
      <c r="W347" s="12" t="s">
        <v>464</v>
      </c>
      <c r="X347" s="40" t="s">
        <v>204</v>
      </c>
      <c r="Y347" s="15">
        <v>80877733</v>
      </c>
      <c r="Z347" s="38" t="s">
        <v>309</v>
      </c>
      <c r="AA347" s="38">
        <v>80126283</v>
      </c>
      <c r="AB347" s="12" t="s">
        <v>87</v>
      </c>
      <c r="AC347" s="22">
        <v>45777</v>
      </c>
      <c r="AD347" s="29">
        <v>2883000</v>
      </c>
      <c r="AE347" s="22">
        <v>45783</v>
      </c>
      <c r="AF347" s="22">
        <v>45813</v>
      </c>
      <c r="AG347" s="12">
        <v>30</v>
      </c>
      <c r="AH347" s="12">
        <v>1</v>
      </c>
      <c r="AI347" s="29">
        <f>Tabla202376[[#This Row],[VALOR INICIAL DEL CONTRATO]] / Tabla202376[[#This Row],[PLAZO DE EJECUCIÓN MESES ]]</f>
        <v>2883000</v>
      </c>
      <c r="AJ347" s="12"/>
      <c r="AK347" s="12"/>
      <c r="AL347" s="12"/>
      <c r="AM347" s="12"/>
      <c r="AN347" s="12"/>
      <c r="AO347" s="31"/>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f>Tabla202376[[#This Row],[DÍAS PRORROGA 1]]+Tabla202376[[#This Row],[DÍAS PRORROGA  2]]+Tabla202376[[#This Row],[DÍAS PRORROGA 3]]++Tabla202376[[#This Row],[DÍAS PRORROGA 4]]</f>
        <v>0</v>
      </c>
      <c r="BN347" s="25">
        <f>IF(Tabla202376[[#This Row],[NUMERO TOTAL DE ADICIONES]]="NO",0,Tabla202376[[#This Row],[VALOR ADICIÓN 1]]+Tabla202376[[#This Row],[VALOR ADICIÓN 2]]+Tabla202376[[#This Row],[VALOR ADICIÓN 3]]+Tabla202376[[#This Row],[VALOR ADICIÓN 4]])</f>
        <v>0</v>
      </c>
      <c r="BO347" s="12"/>
      <c r="BP347" s="22">
        <v>45813</v>
      </c>
      <c r="BQ347" s="20">
        <f>Tabla202376[[#This Row],[VALOR INICIAL DEL CONTRATO]]+Tabla202376[[#This Row],[VALOR ADICIÓN 1]]+Tabla202376[[#This Row],[VALOR ADICIÓN 2]]+Tabla202376[[#This Row],[VALOR ADICIÓN 3]]++Tabla202376[[#This Row],[VALOR ADICIÓN 4]]</f>
        <v>2883000</v>
      </c>
      <c r="BR34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7" s="26"/>
      <c r="BT347" s="12"/>
      <c r="BU347" s="104" t="s">
        <v>3141</v>
      </c>
      <c r="BV347" s="60" t="s">
        <v>3108</v>
      </c>
      <c r="BW347" s="60" t="s">
        <v>3109</v>
      </c>
    </row>
    <row r="348" spans="1:75" ht="27.75" customHeight="1" x14ac:dyDescent="0.2">
      <c r="A348" s="12">
        <v>2025</v>
      </c>
      <c r="B348" s="12" t="s">
        <v>456</v>
      </c>
      <c r="C348" s="13" t="str">
        <f ca="1">IF(Tabla202376[[#This Row],[FECHA DE TERMINACIÓN FINAL]]-TODAY()&gt;=15,"VIGENTE",IF(Tabla202376[[#This Row],[FECHA DE TERMINACIÓN FINAL]]-TODAY()&lt;0,"FINALIZADO",IF(Tabla202376[[#This Row],[FECHA DE TERMINACIÓN FINAL]]-TODAY()&lt;=15,"PROXIMO A VENCER")))</f>
        <v>FINALIZADO</v>
      </c>
      <c r="D348" s="12">
        <v>132285</v>
      </c>
      <c r="E348" s="22">
        <v>45741</v>
      </c>
      <c r="F348" s="40" t="s">
        <v>3124</v>
      </c>
      <c r="G348" s="40" t="s">
        <v>3172</v>
      </c>
      <c r="H348" s="13" t="s">
        <v>3173</v>
      </c>
      <c r="I348" s="71" t="s">
        <v>3127</v>
      </c>
      <c r="J348" s="57">
        <v>80111612</v>
      </c>
      <c r="K348" s="57" t="s">
        <v>3128</v>
      </c>
      <c r="L348" s="57" t="s">
        <v>3174</v>
      </c>
      <c r="M348" s="12">
        <v>1281</v>
      </c>
      <c r="N348" s="22">
        <v>45761</v>
      </c>
      <c r="O348" s="12">
        <v>1390</v>
      </c>
      <c r="P348" s="22">
        <v>45779</v>
      </c>
      <c r="Q348" s="51" t="s">
        <v>201</v>
      </c>
      <c r="R348" s="51" t="s">
        <v>81</v>
      </c>
      <c r="S348" s="41" t="s">
        <v>98</v>
      </c>
      <c r="T348" s="12" t="s">
        <v>83</v>
      </c>
      <c r="U348" s="41" t="s">
        <v>3130</v>
      </c>
      <c r="V348" s="12" t="s">
        <v>83</v>
      </c>
      <c r="W348" s="12" t="s">
        <v>464</v>
      </c>
      <c r="X348" s="40" t="s">
        <v>204</v>
      </c>
      <c r="Y348" s="15">
        <v>1022938049</v>
      </c>
      <c r="Z348" s="38" t="s">
        <v>309</v>
      </c>
      <c r="AA348" s="38">
        <v>80126283</v>
      </c>
      <c r="AB348" s="12" t="s">
        <v>87</v>
      </c>
      <c r="AC348" s="22">
        <v>45779</v>
      </c>
      <c r="AD348" s="29">
        <v>2883000</v>
      </c>
      <c r="AE348" s="22">
        <v>45784</v>
      </c>
      <c r="AF348" s="22">
        <v>45814</v>
      </c>
      <c r="AG348" s="12">
        <v>30</v>
      </c>
      <c r="AH348" s="12">
        <v>1</v>
      </c>
      <c r="AI348" s="29">
        <f>Tabla202376[[#This Row],[VALOR INICIAL DEL CONTRATO]] / Tabla202376[[#This Row],[PLAZO DE EJECUCIÓN MESES ]]</f>
        <v>2883000</v>
      </c>
      <c r="AJ348" s="12"/>
      <c r="AK348" s="12"/>
      <c r="AL348" s="12"/>
      <c r="AM348" s="12"/>
      <c r="AN348" s="12"/>
      <c r="AO348" s="31"/>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f>Tabla202376[[#This Row],[DÍAS PRORROGA 1]]+Tabla202376[[#This Row],[DÍAS PRORROGA  2]]+Tabla202376[[#This Row],[DÍAS PRORROGA 3]]++Tabla202376[[#This Row],[DÍAS PRORROGA 4]]</f>
        <v>0</v>
      </c>
      <c r="BN348" s="25">
        <f>IF(Tabla202376[[#This Row],[NUMERO TOTAL DE ADICIONES]]="NO",0,Tabla202376[[#This Row],[VALOR ADICIÓN 1]]+Tabla202376[[#This Row],[VALOR ADICIÓN 2]]+Tabla202376[[#This Row],[VALOR ADICIÓN 3]]+Tabla202376[[#This Row],[VALOR ADICIÓN 4]])</f>
        <v>0</v>
      </c>
      <c r="BO348" s="12"/>
      <c r="BP348" s="22">
        <v>45814</v>
      </c>
      <c r="BQ348" s="20">
        <f>Tabla202376[[#This Row],[VALOR INICIAL DEL CONTRATO]]+Tabla202376[[#This Row],[VALOR ADICIÓN 1]]+Tabla202376[[#This Row],[VALOR ADICIÓN 2]]+Tabla202376[[#This Row],[VALOR ADICIÓN 3]]++Tabla202376[[#This Row],[VALOR ADICIÓN 4]]</f>
        <v>2883000</v>
      </c>
      <c r="BR34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8" s="26"/>
      <c r="BT348" s="12"/>
      <c r="BU348" s="105" t="s">
        <v>3131</v>
      </c>
      <c r="BV348" s="60" t="s">
        <v>3132</v>
      </c>
      <c r="BW348" s="60" t="s">
        <v>3133</v>
      </c>
    </row>
    <row r="349" spans="1:75" ht="27.75" customHeight="1" x14ac:dyDescent="0.2">
      <c r="A349" s="12">
        <v>2025</v>
      </c>
      <c r="B349" s="12" t="s">
        <v>456</v>
      </c>
      <c r="C349" s="13" t="str">
        <f ca="1">IF(Tabla202376[[#This Row],[FECHA DE TERMINACIÓN FINAL]]-TODAY()&gt;=15,"VIGENTE",IF(Tabla202376[[#This Row],[FECHA DE TERMINACIÓN FINAL]]-TODAY()&lt;0,"FINALIZADO",IF(Tabla202376[[#This Row],[FECHA DE TERMINACIÓN FINAL]]-TODAY()&lt;=15,"PROXIMO A VENCER")))</f>
        <v>FINALIZADO</v>
      </c>
      <c r="D349" s="12">
        <v>132285</v>
      </c>
      <c r="E349" s="22">
        <v>45741</v>
      </c>
      <c r="F349" s="40" t="s">
        <v>3124</v>
      </c>
      <c r="G349" s="40" t="s">
        <v>3175</v>
      </c>
      <c r="H349" s="13" t="s">
        <v>3176</v>
      </c>
      <c r="I349" s="71" t="s">
        <v>3127</v>
      </c>
      <c r="J349" s="57">
        <v>80111612</v>
      </c>
      <c r="K349" s="57" t="s">
        <v>3128</v>
      </c>
      <c r="L349" s="57" t="s">
        <v>3177</v>
      </c>
      <c r="M349" s="12">
        <v>1281</v>
      </c>
      <c r="N349" s="22">
        <v>45761</v>
      </c>
      <c r="O349" s="12">
        <v>1394</v>
      </c>
      <c r="P349" s="22">
        <v>45782</v>
      </c>
      <c r="Q349" s="51" t="s">
        <v>201</v>
      </c>
      <c r="R349" s="51" t="s">
        <v>81</v>
      </c>
      <c r="S349" s="41" t="s">
        <v>98</v>
      </c>
      <c r="T349" s="12" t="s">
        <v>83</v>
      </c>
      <c r="U349" s="41" t="s">
        <v>3130</v>
      </c>
      <c r="V349" s="12" t="s">
        <v>83</v>
      </c>
      <c r="W349" s="12" t="s">
        <v>464</v>
      </c>
      <c r="X349" s="40" t="s">
        <v>204</v>
      </c>
      <c r="Y349" s="15">
        <v>1032656287</v>
      </c>
      <c r="Z349" s="38" t="s">
        <v>309</v>
      </c>
      <c r="AA349" s="38">
        <v>80126283</v>
      </c>
      <c r="AB349" s="12" t="s">
        <v>87</v>
      </c>
      <c r="AC349" s="22">
        <v>45779</v>
      </c>
      <c r="AD349" s="29">
        <v>2883000</v>
      </c>
      <c r="AE349" s="22">
        <v>45783</v>
      </c>
      <c r="AF349" s="22">
        <v>45813</v>
      </c>
      <c r="AG349" s="12">
        <v>30</v>
      </c>
      <c r="AH349" s="12">
        <v>1</v>
      </c>
      <c r="AI349" s="29">
        <f>Tabla202376[[#This Row],[VALOR INICIAL DEL CONTRATO]] / Tabla202376[[#This Row],[PLAZO DE EJECUCIÓN MESES ]]</f>
        <v>2883000</v>
      </c>
      <c r="AJ349" s="12"/>
      <c r="AK349" s="12"/>
      <c r="AL349" s="12"/>
      <c r="AM349" s="12"/>
      <c r="AN349" s="12"/>
      <c r="AO349" s="31"/>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f>Tabla202376[[#This Row],[DÍAS PRORROGA 1]]+Tabla202376[[#This Row],[DÍAS PRORROGA  2]]+Tabla202376[[#This Row],[DÍAS PRORROGA 3]]++Tabla202376[[#This Row],[DÍAS PRORROGA 4]]</f>
        <v>0</v>
      </c>
      <c r="BN349" s="25">
        <f>IF(Tabla202376[[#This Row],[NUMERO TOTAL DE ADICIONES]]="NO",0,Tabla202376[[#This Row],[VALOR ADICIÓN 1]]+Tabla202376[[#This Row],[VALOR ADICIÓN 2]]+Tabla202376[[#This Row],[VALOR ADICIÓN 3]]+Tabla202376[[#This Row],[VALOR ADICIÓN 4]])</f>
        <v>0</v>
      </c>
      <c r="BO349" s="12"/>
      <c r="BP349" s="22">
        <v>45813</v>
      </c>
      <c r="BQ349" s="20">
        <f>Tabla202376[[#This Row],[VALOR INICIAL DEL CONTRATO]]+Tabla202376[[#This Row],[VALOR ADICIÓN 1]]+Tabla202376[[#This Row],[VALOR ADICIÓN 2]]+Tabla202376[[#This Row],[VALOR ADICIÓN 3]]++Tabla202376[[#This Row],[VALOR ADICIÓN 4]]</f>
        <v>2883000</v>
      </c>
      <c r="BR34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49" s="26"/>
      <c r="BT349" s="12"/>
      <c r="BU349" s="105" t="s">
        <v>3131</v>
      </c>
      <c r="BV349" s="13" t="s">
        <v>3178</v>
      </c>
      <c r="BW349" s="13" t="s">
        <v>3179</v>
      </c>
    </row>
    <row r="350" spans="1:75" ht="27.75" customHeight="1" x14ac:dyDescent="0.2">
      <c r="A350" s="12">
        <v>2025</v>
      </c>
      <c r="B350" s="12" t="s">
        <v>456</v>
      </c>
      <c r="C350" s="13" t="str">
        <f ca="1">IF(Tabla202376[[#This Row],[FECHA DE TERMINACIÓN FINAL]]-TODAY()&gt;=15,"VIGENTE",IF(Tabla202376[[#This Row],[FECHA DE TERMINACIÓN FINAL]]-TODAY()&lt;0,"FINALIZADO",IF(Tabla202376[[#This Row],[FECHA DE TERMINACIÓN FINAL]]-TODAY()&lt;=15,"PROXIMO A VENCER")))</f>
        <v>FINALIZADO</v>
      </c>
      <c r="D350" s="12">
        <v>132473</v>
      </c>
      <c r="E350" s="22">
        <v>45748</v>
      </c>
      <c r="F350" s="40" t="s">
        <v>3180</v>
      </c>
      <c r="G350" s="40" t="s">
        <v>3181</v>
      </c>
      <c r="H350" s="13" t="s">
        <v>258</v>
      </c>
      <c r="I350" s="71" t="s">
        <v>3182</v>
      </c>
      <c r="J350" s="57">
        <v>80101600</v>
      </c>
      <c r="K350" s="57" t="s">
        <v>3183</v>
      </c>
      <c r="L350" s="57" t="s">
        <v>3184</v>
      </c>
      <c r="M350" s="12">
        <v>1287</v>
      </c>
      <c r="N350" s="22">
        <v>45771</v>
      </c>
      <c r="O350" s="12">
        <v>1397</v>
      </c>
      <c r="P350" s="22">
        <v>45783</v>
      </c>
      <c r="Q350" s="51" t="s">
        <v>80</v>
      </c>
      <c r="R350" s="13" t="s">
        <v>81</v>
      </c>
      <c r="S350" s="41" t="s">
        <v>82</v>
      </c>
      <c r="T350" s="12" t="s">
        <v>83</v>
      </c>
      <c r="U350" s="41" t="s">
        <v>3185</v>
      </c>
      <c r="V350" s="12" t="s">
        <v>83</v>
      </c>
      <c r="W350" s="12" t="s">
        <v>83</v>
      </c>
      <c r="X350" s="40" t="s">
        <v>188</v>
      </c>
      <c r="Y350" s="15">
        <v>1023888897</v>
      </c>
      <c r="Z350" s="51" t="s">
        <v>135</v>
      </c>
      <c r="AA350" s="52">
        <v>1013636939</v>
      </c>
      <c r="AB350" s="12" t="s">
        <v>87</v>
      </c>
      <c r="AC350" s="22">
        <v>45782</v>
      </c>
      <c r="AD350" s="29">
        <v>61504000</v>
      </c>
      <c r="AE350" s="22">
        <v>45784</v>
      </c>
      <c r="AF350" s="22">
        <v>46028</v>
      </c>
      <c r="AG350" s="12">
        <v>240</v>
      </c>
      <c r="AH350" s="12">
        <v>8</v>
      </c>
      <c r="AI350" s="29">
        <f>Tabla202376[[#This Row],[VALOR INICIAL DEL CONTRATO]] / Tabla202376[[#This Row],[PLAZO DE EJECUCIÓN MESES ]]</f>
        <v>7688000</v>
      </c>
      <c r="AJ350" s="12"/>
      <c r="AK350" s="12"/>
      <c r="AL350" s="12"/>
      <c r="AM350" s="12"/>
      <c r="AN350" s="12"/>
      <c r="AO350" s="31"/>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f>Tabla202376[[#This Row],[DÍAS PRORROGA 1]]+Tabla202376[[#This Row],[DÍAS PRORROGA  2]]+Tabla202376[[#This Row],[DÍAS PRORROGA 3]]++Tabla202376[[#This Row],[DÍAS PRORROGA 4]]</f>
        <v>0</v>
      </c>
      <c r="BN350" s="25">
        <f>IF(Tabla202376[[#This Row],[NUMERO TOTAL DE ADICIONES]]="NO",0,Tabla202376[[#This Row],[VALOR ADICIÓN 1]]+Tabla202376[[#This Row],[VALOR ADICIÓN 2]]+Tabla202376[[#This Row],[VALOR ADICIÓN 3]]+Tabla202376[[#This Row],[VALOR ADICIÓN 4]])</f>
        <v>0</v>
      </c>
      <c r="BO350" s="12"/>
      <c r="BP350" s="22">
        <v>46028</v>
      </c>
      <c r="BQ350" s="20">
        <f>Tabla202376[[#This Row],[VALOR INICIAL DEL CONTRATO]]+Tabla202376[[#This Row],[VALOR ADICIÓN 1]]+Tabla202376[[#This Row],[VALOR ADICIÓN 2]]+Tabla202376[[#This Row],[VALOR ADICIÓN 3]]++Tabla202376[[#This Row],[VALOR ADICIÓN 4]]</f>
        <v>61504000</v>
      </c>
      <c r="BR35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0" s="26"/>
      <c r="BT350" s="12"/>
      <c r="BU350" s="105" t="s">
        <v>3186</v>
      </c>
      <c r="BV350" s="13" t="s">
        <v>3187</v>
      </c>
      <c r="BW350" s="13" t="s">
        <v>3188</v>
      </c>
    </row>
    <row r="351" spans="1:75" ht="27.75" customHeight="1" x14ac:dyDescent="0.2">
      <c r="A351" s="12">
        <v>2025</v>
      </c>
      <c r="B351" s="12" t="s">
        <v>456</v>
      </c>
      <c r="C351" s="13" t="str">
        <f ca="1">IF(Tabla202376[[#This Row],[FECHA DE TERMINACIÓN FINAL]]-TODAY()&gt;=15,"VIGENTE",IF(Tabla202376[[#This Row],[FECHA DE TERMINACIÓN FINAL]]-TODAY()&lt;0,"FINALIZADO",IF(Tabla202376[[#This Row],[FECHA DE TERMINACIÓN FINAL]]-TODAY()&lt;=15,"PROXIMO A VENCER")))</f>
        <v>FINALIZADO</v>
      </c>
      <c r="D351" s="12">
        <v>132838</v>
      </c>
      <c r="E351" s="22">
        <v>45763</v>
      </c>
      <c r="F351" s="40" t="s">
        <v>3189</v>
      </c>
      <c r="G351" s="40" t="s">
        <v>3190</v>
      </c>
      <c r="H351" s="13" t="s">
        <v>131</v>
      </c>
      <c r="I351" s="71" t="s">
        <v>3191</v>
      </c>
      <c r="J351" s="57">
        <v>80101600</v>
      </c>
      <c r="K351" s="57" t="s">
        <v>3192</v>
      </c>
      <c r="L351" s="57" t="s">
        <v>3193</v>
      </c>
      <c r="M351" s="12">
        <v>1288</v>
      </c>
      <c r="N351" s="22">
        <v>45771</v>
      </c>
      <c r="O351" s="12">
        <v>1392</v>
      </c>
      <c r="P351" s="22">
        <v>45782</v>
      </c>
      <c r="Q351" s="51" t="s">
        <v>80</v>
      </c>
      <c r="R351" s="13" t="s">
        <v>81</v>
      </c>
      <c r="S351" s="41" t="s">
        <v>82</v>
      </c>
      <c r="T351" s="12" t="s">
        <v>83</v>
      </c>
      <c r="U351" s="41" t="s">
        <v>3194</v>
      </c>
      <c r="V351" s="12" t="s">
        <v>83</v>
      </c>
      <c r="W351" s="12" t="s">
        <v>83</v>
      </c>
      <c r="X351" s="40" t="s">
        <v>188</v>
      </c>
      <c r="Y351" s="15">
        <v>19426513</v>
      </c>
      <c r="Z351" s="51" t="s">
        <v>135</v>
      </c>
      <c r="AA351" s="52">
        <v>1013636939</v>
      </c>
      <c r="AB351" s="12" t="s">
        <v>87</v>
      </c>
      <c r="AC351" s="22">
        <v>45779</v>
      </c>
      <c r="AD351" s="29">
        <v>64000000</v>
      </c>
      <c r="AE351" s="22">
        <v>45782</v>
      </c>
      <c r="AF351" s="22">
        <v>46026</v>
      </c>
      <c r="AG351" s="12">
        <v>240</v>
      </c>
      <c r="AH351" s="12">
        <v>8</v>
      </c>
      <c r="AI351" s="29">
        <f>Tabla202376[[#This Row],[VALOR INICIAL DEL CONTRATO]] / Tabla202376[[#This Row],[PLAZO DE EJECUCIÓN MESES ]]</f>
        <v>8000000</v>
      </c>
      <c r="AJ351" s="12"/>
      <c r="AK351" s="12"/>
      <c r="AL351" s="12"/>
      <c r="AM351" s="12"/>
      <c r="AN351" s="12"/>
      <c r="AO351" s="31"/>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f>Tabla202376[[#This Row],[DÍAS PRORROGA 1]]+Tabla202376[[#This Row],[DÍAS PRORROGA  2]]+Tabla202376[[#This Row],[DÍAS PRORROGA 3]]++Tabla202376[[#This Row],[DÍAS PRORROGA 4]]</f>
        <v>0</v>
      </c>
      <c r="BN351" s="25">
        <f>IF(Tabla202376[[#This Row],[NUMERO TOTAL DE ADICIONES]]="NO",0,Tabla202376[[#This Row],[VALOR ADICIÓN 1]]+Tabla202376[[#This Row],[VALOR ADICIÓN 2]]+Tabla202376[[#This Row],[VALOR ADICIÓN 3]]+Tabla202376[[#This Row],[VALOR ADICIÓN 4]])</f>
        <v>0</v>
      </c>
      <c r="BO351" s="12"/>
      <c r="BP351" s="22">
        <v>46026</v>
      </c>
      <c r="BQ351" s="20">
        <f>Tabla202376[[#This Row],[VALOR INICIAL DEL CONTRATO]]+Tabla202376[[#This Row],[VALOR ADICIÓN 1]]+Tabla202376[[#This Row],[VALOR ADICIÓN 2]]+Tabla202376[[#This Row],[VALOR ADICIÓN 3]]++Tabla202376[[#This Row],[VALOR ADICIÓN 4]]</f>
        <v>64000000</v>
      </c>
      <c r="BR35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1" s="26"/>
      <c r="BT351" s="12"/>
      <c r="BU351" s="105" t="s">
        <v>3195</v>
      </c>
      <c r="BV351" s="13" t="s">
        <v>3196</v>
      </c>
      <c r="BW351" s="13" t="s">
        <v>3197</v>
      </c>
    </row>
    <row r="352" spans="1:75" ht="27.75" customHeight="1" x14ac:dyDescent="0.2">
      <c r="A352" s="12">
        <v>2025</v>
      </c>
      <c r="B352" s="12" t="s">
        <v>456</v>
      </c>
      <c r="C352" s="13" t="str">
        <f ca="1">IF(Tabla202376[[#This Row],[FECHA DE TERMINACIÓN FINAL]]-TODAY()&gt;=15,"VIGENTE",IF(Tabla202376[[#This Row],[FECHA DE TERMINACIÓN FINAL]]-TODAY()&lt;0,"FINALIZADO",IF(Tabla202376[[#This Row],[FECHA DE TERMINACIÓN FINAL]]-TODAY()&lt;=15,"PROXIMO A VENCER")))</f>
        <v>FINALIZADO</v>
      </c>
      <c r="D352" s="12">
        <v>132285</v>
      </c>
      <c r="E352" s="22">
        <v>45741</v>
      </c>
      <c r="F352" s="40" t="s">
        <v>3124</v>
      </c>
      <c r="G352" s="40" t="s">
        <v>3198</v>
      </c>
      <c r="H352" s="13" t="s">
        <v>3199</v>
      </c>
      <c r="I352" s="71" t="s">
        <v>3127</v>
      </c>
      <c r="J352" s="57">
        <v>80111612</v>
      </c>
      <c r="K352" s="57" t="s">
        <v>3128</v>
      </c>
      <c r="L352" s="57" t="s">
        <v>3200</v>
      </c>
      <c r="M352" s="12">
        <v>1281</v>
      </c>
      <c r="N352" s="22">
        <v>45761</v>
      </c>
      <c r="O352" s="12">
        <v>1393</v>
      </c>
      <c r="P352" s="22">
        <v>45782</v>
      </c>
      <c r="Q352" s="51" t="s">
        <v>201</v>
      </c>
      <c r="R352" s="51" t="s">
        <v>81</v>
      </c>
      <c r="S352" s="41" t="s">
        <v>98</v>
      </c>
      <c r="T352" s="12" t="s">
        <v>83</v>
      </c>
      <c r="U352" s="41" t="s">
        <v>3130</v>
      </c>
      <c r="V352" s="12" t="s">
        <v>83</v>
      </c>
      <c r="W352" s="12" t="s">
        <v>464</v>
      </c>
      <c r="X352" s="40" t="s">
        <v>204</v>
      </c>
      <c r="Y352" s="15">
        <v>1023025796</v>
      </c>
      <c r="Z352" s="38" t="s">
        <v>309</v>
      </c>
      <c r="AA352" s="38">
        <v>80126283</v>
      </c>
      <c r="AB352" s="12" t="s">
        <v>87</v>
      </c>
      <c r="AC352" s="22">
        <v>45779</v>
      </c>
      <c r="AD352" s="29">
        <v>2883000</v>
      </c>
      <c r="AE352" s="22">
        <v>45791</v>
      </c>
      <c r="AF352" s="22">
        <v>45821</v>
      </c>
      <c r="AG352" s="12">
        <v>30</v>
      </c>
      <c r="AH352" s="12">
        <v>1</v>
      </c>
      <c r="AI352" s="29">
        <f>Tabla202376[[#This Row],[VALOR INICIAL DEL CONTRATO]] / Tabla202376[[#This Row],[PLAZO DE EJECUCIÓN MESES ]]</f>
        <v>2883000</v>
      </c>
      <c r="AJ352" s="12"/>
      <c r="AK352" s="12"/>
      <c r="AL352" s="12"/>
      <c r="AM352" s="12"/>
      <c r="AN352" s="12"/>
      <c r="AO352" s="31"/>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f>Tabla202376[[#This Row],[DÍAS PRORROGA 1]]+Tabla202376[[#This Row],[DÍAS PRORROGA  2]]+Tabla202376[[#This Row],[DÍAS PRORROGA 3]]++Tabla202376[[#This Row],[DÍAS PRORROGA 4]]</f>
        <v>0</v>
      </c>
      <c r="BN352" s="25">
        <f>IF(Tabla202376[[#This Row],[NUMERO TOTAL DE ADICIONES]]="NO",0,Tabla202376[[#This Row],[VALOR ADICIÓN 1]]+Tabla202376[[#This Row],[VALOR ADICIÓN 2]]+Tabla202376[[#This Row],[VALOR ADICIÓN 3]]+Tabla202376[[#This Row],[VALOR ADICIÓN 4]])</f>
        <v>0</v>
      </c>
      <c r="BO352" s="12"/>
      <c r="BP352" s="22">
        <v>45821</v>
      </c>
      <c r="BQ352" s="20">
        <f>Tabla202376[[#This Row],[VALOR INICIAL DEL CONTRATO]]+Tabla202376[[#This Row],[VALOR ADICIÓN 1]]+Tabla202376[[#This Row],[VALOR ADICIÓN 2]]+Tabla202376[[#This Row],[VALOR ADICIÓN 3]]++Tabla202376[[#This Row],[VALOR ADICIÓN 4]]</f>
        <v>2883000</v>
      </c>
      <c r="BR35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2" s="26"/>
      <c r="BT352" s="12"/>
      <c r="BU352" s="105" t="s">
        <v>3131</v>
      </c>
      <c r="BV352" s="13" t="s">
        <v>3178</v>
      </c>
      <c r="BW352" s="13" t="s">
        <v>3179</v>
      </c>
    </row>
    <row r="353" spans="1:82" ht="27.75" customHeight="1" x14ac:dyDescent="0.2">
      <c r="A353" s="12">
        <v>2025</v>
      </c>
      <c r="B353" s="12" t="s">
        <v>456</v>
      </c>
      <c r="C353" s="13" t="str">
        <f ca="1">IF(Tabla202376[[#This Row],[FECHA DE TERMINACIÓN FINAL]]-TODAY()&gt;=15,"VIGENTE",IF(Tabla202376[[#This Row],[FECHA DE TERMINACIÓN FINAL]]-TODAY()&lt;0,"FINALIZADO",IF(Tabla202376[[#This Row],[FECHA DE TERMINACIÓN FINAL]]-TODAY()&lt;=15,"PROXIMO A VENCER")))</f>
        <v>FINALIZADO</v>
      </c>
      <c r="D353" s="12">
        <v>132285</v>
      </c>
      <c r="E353" s="22">
        <v>45741</v>
      </c>
      <c r="F353" s="40" t="s">
        <v>3124</v>
      </c>
      <c r="G353" s="40" t="s">
        <v>3201</v>
      </c>
      <c r="H353" s="13" t="s">
        <v>3202</v>
      </c>
      <c r="I353" s="71" t="s">
        <v>3127</v>
      </c>
      <c r="J353" s="57">
        <v>80111612</v>
      </c>
      <c r="K353" s="57" t="s">
        <v>3128</v>
      </c>
      <c r="L353" s="57" t="s">
        <v>3203</v>
      </c>
      <c r="M353" s="12">
        <v>1281</v>
      </c>
      <c r="N353" s="22">
        <v>45761</v>
      </c>
      <c r="O353" s="12">
        <v>1395</v>
      </c>
      <c r="P353" s="22">
        <v>45783</v>
      </c>
      <c r="Q353" s="51" t="s">
        <v>201</v>
      </c>
      <c r="R353" s="51" t="s">
        <v>81</v>
      </c>
      <c r="S353" s="41" t="s">
        <v>98</v>
      </c>
      <c r="T353" s="12" t="s">
        <v>83</v>
      </c>
      <c r="U353" s="41" t="s">
        <v>3130</v>
      </c>
      <c r="V353" s="12" t="s">
        <v>83</v>
      </c>
      <c r="W353" s="12" t="s">
        <v>464</v>
      </c>
      <c r="X353" s="40" t="s">
        <v>204</v>
      </c>
      <c r="Y353" s="15">
        <v>79519512</v>
      </c>
      <c r="Z353" s="38" t="s">
        <v>309</v>
      </c>
      <c r="AA353" s="38">
        <v>80126283</v>
      </c>
      <c r="AB353" s="12" t="s">
        <v>87</v>
      </c>
      <c r="AC353" s="22">
        <v>45779</v>
      </c>
      <c r="AD353" s="29">
        <v>2883000</v>
      </c>
      <c r="AE353" s="22">
        <v>45789</v>
      </c>
      <c r="AF353" s="22">
        <v>45819</v>
      </c>
      <c r="AG353" s="12">
        <v>30</v>
      </c>
      <c r="AH353" s="12">
        <v>1</v>
      </c>
      <c r="AI353" s="29">
        <f>Tabla202376[[#This Row],[VALOR INICIAL DEL CONTRATO]] / Tabla202376[[#This Row],[PLAZO DE EJECUCIÓN MESES ]]</f>
        <v>2883000</v>
      </c>
      <c r="AJ353" s="12"/>
      <c r="AK353" s="12"/>
      <c r="AL353" s="12"/>
      <c r="AM353" s="12"/>
      <c r="AN353" s="12"/>
      <c r="AO353" s="31"/>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f>Tabla202376[[#This Row],[DÍAS PRORROGA 1]]+Tabla202376[[#This Row],[DÍAS PRORROGA  2]]+Tabla202376[[#This Row],[DÍAS PRORROGA 3]]++Tabla202376[[#This Row],[DÍAS PRORROGA 4]]</f>
        <v>0</v>
      </c>
      <c r="BN353" s="25">
        <f>IF(Tabla202376[[#This Row],[NUMERO TOTAL DE ADICIONES]]="NO",0,Tabla202376[[#This Row],[VALOR ADICIÓN 1]]+Tabla202376[[#This Row],[VALOR ADICIÓN 2]]+Tabla202376[[#This Row],[VALOR ADICIÓN 3]]+Tabla202376[[#This Row],[VALOR ADICIÓN 4]])</f>
        <v>0</v>
      </c>
      <c r="BO353" s="12"/>
      <c r="BP353" s="22">
        <v>45819</v>
      </c>
      <c r="BQ353" s="20">
        <f>Tabla202376[[#This Row],[VALOR INICIAL DEL CONTRATO]]+Tabla202376[[#This Row],[VALOR ADICIÓN 1]]+Tabla202376[[#This Row],[VALOR ADICIÓN 2]]+Tabla202376[[#This Row],[VALOR ADICIÓN 3]]++Tabla202376[[#This Row],[VALOR ADICIÓN 4]]</f>
        <v>2883000</v>
      </c>
      <c r="BR35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3" s="26"/>
      <c r="BT353" s="12"/>
      <c r="BU353" s="105" t="s">
        <v>3131</v>
      </c>
      <c r="BV353" s="13" t="s">
        <v>3178</v>
      </c>
      <c r="BW353" s="13" t="s">
        <v>3179</v>
      </c>
    </row>
    <row r="354" spans="1:82" ht="27.75" customHeight="1" x14ac:dyDescent="0.2">
      <c r="A354" s="12">
        <v>2025</v>
      </c>
      <c r="B354" s="12" t="s">
        <v>456</v>
      </c>
      <c r="C354" s="13" t="str">
        <f ca="1">IF(Tabla202376[[#This Row],[FECHA DE TERMINACIÓN FINAL]]-TODAY()&gt;=15,"VIGENTE",IF(Tabla202376[[#This Row],[FECHA DE TERMINACIÓN FINAL]]-TODAY()&lt;0,"FINALIZADO",IF(Tabla202376[[#This Row],[FECHA DE TERMINACIÓN FINAL]]-TODAY()&lt;=15,"PROXIMO A VENCER")))</f>
        <v>FINALIZADO</v>
      </c>
      <c r="D354" s="12">
        <v>132288</v>
      </c>
      <c r="E354" s="22">
        <v>45741</v>
      </c>
      <c r="F354" s="40" t="s">
        <v>3204</v>
      </c>
      <c r="G354" s="40" t="s">
        <v>3205</v>
      </c>
      <c r="H354" s="13" t="s">
        <v>3206</v>
      </c>
      <c r="I354" s="71" t="s">
        <v>3207</v>
      </c>
      <c r="J354" s="51">
        <v>80111612</v>
      </c>
      <c r="K354" s="51" t="s">
        <v>3208</v>
      </c>
      <c r="L354" s="51" t="s">
        <v>3209</v>
      </c>
      <c r="M354" s="12">
        <v>1285</v>
      </c>
      <c r="N354" s="22">
        <v>45771</v>
      </c>
      <c r="O354" s="12">
        <v>1398</v>
      </c>
      <c r="P354" s="22">
        <v>45783</v>
      </c>
      <c r="Q354" s="51" t="s">
        <v>201</v>
      </c>
      <c r="R354" s="51" t="s">
        <v>81</v>
      </c>
      <c r="S354" s="41" t="s">
        <v>98</v>
      </c>
      <c r="T354" s="12" t="s">
        <v>83</v>
      </c>
      <c r="U354" s="41" t="s">
        <v>3210</v>
      </c>
      <c r="V354" s="12" t="s">
        <v>83</v>
      </c>
      <c r="W354" s="12" t="s">
        <v>464</v>
      </c>
      <c r="X354" s="40" t="s">
        <v>204</v>
      </c>
      <c r="Y354" s="15">
        <v>1072895770</v>
      </c>
      <c r="Z354" s="38" t="s">
        <v>309</v>
      </c>
      <c r="AA354" s="38">
        <v>80126283</v>
      </c>
      <c r="AB354" s="12" t="s">
        <v>87</v>
      </c>
      <c r="AC354" s="22">
        <v>45782</v>
      </c>
      <c r="AD354" s="29">
        <v>2720000</v>
      </c>
      <c r="AE354" s="22">
        <v>45784</v>
      </c>
      <c r="AF354" s="22">
        <v>45814</v>
      </c>
      <c r="AG354" s="12">
        <v>30</v>
      </c>
      <c r="AH354" s="12">
        <v>1</v>
      </c>
      <c r="AI354" s="29">
        <f>Tabla202376[[#This Row],[VALOR INICIAL DEL CONTRATO]] / Tabla202376[[#This Row],[PLAZO DE EJECUCIÓN MESES ]]</f>
        <v>2720000</v>
      </c>
      <c r="AJ354" s="12"/>
      <c r="AK354" s="12"/>
      <c r="AL354" s="12"/>
      <c r="AM354" s="12"/>
      <c r="AN354" s="12"/>
      <c r="AO354" s="31"/>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f>Tabla202376[[#This Row],[DÍAS PRORROGA 1]]+Tabla202376[[#This Row],[DÍAS PRORROGA  2]]+Tabla202376[[#This Row],[DÍAS PRORROGA 3]]++Tabla202376[[#This Row],[DÍAS PRORROGA 4]]</f>
        <v>0</v>
      </c>
      <c r="BN354" s="25">
        <f>IF(Tabla202376[[#This Row],[NUMERO TOTAL DE ADICIONES]]="NO",0,Tabla202376[[#This Row],[VALOR ADICIÓN 1]]+Tabla202376[[#This Row],[VALOR ADICIÓN 2]]+Tabla202376[[#This Row],[VALOR ADICIÓN 3]]+Tabla202376[[#This Row],[VALOR ADICIÓN 4]])</f>
        <v>0</v>
      </c>
      <c r="BO354" s="12"/>
      <c r="BP354" s="22">
        <v>45814</v>
      </c>
      <c r="BQ354" s="20">
        <f>Tabla202376[[#This Row],[VALOR INICIAL DEL CONTRATO]]+Tabla202376[[#This Row],[VALOR ADICIÓN 1]]+Tabla202376[[#This Row],[VALOR ADICIÓN 2]]+Tabla202376[[#This Row],[VALOR ADICIÓN 3]]++Tabla202376[[#This Row],[VALOR ADICIÓN 4]]</f>
        <v>2720000</v>
      </c>
      <c r="BR35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4" s="26"/>
      <c r="BT354" s="12"/>
      <c r="BU354" s="105" t="s">
        <v>3211</v>
      </c>
      <c r="BV354" s="13" t="s">
        <v>3212</v>
      </c>
      <c r="BW354" s="13" t="s">
        <v>3179</v>
      </c>
    </row>
    <row r="355" spans="1:82" ht="27.75" customHeight="1" x14ac:dyDescent="0.2">
      <c r="A355" s="12">
        <v>2025</v>
      </c>
      <c r="B355" s="12" t="s">
        <v>456</v>
      </c>
      <c r="C355" s="13" t="str">
        <f ca="1">IF(Tabla202376[[#This Row],[FECHA DE TERMINACIÓN FINAL]]-TODAY()&gt;=15,"VIGENTE",IF(Tabla202376[[#This Row],[FECHA DE TERMINACIÓN FINAL]]-TODAY()&lt;0,"FINALIZADO",IF(Tabla202376[[#This Row],[FECHA DE TERMINACIÓN FINAL]]-TODAY()&lt;=15,"PROXIMO A VENCER")))</f>
        <v>FINALIZADO</v>
      </c>
      <c r="D355" s="12">
        <v>132288</v>
      </c>
      <c r="E355" s="22">
        <v>45741</v>
      </c>
      <c r="F355" s="40" t="s">
        <v>3204</v>
      </c>
      <c r="G355" s="40" t="s">
        <v>3213</v>
      </c>
      <c r="H355" s="13" t="s">
        <v>3214</v>
      </c>
      <c r="I355" s="71" t="s">
        <v>3207</v>
      </c>
      <c r="J355" s="51">
        <v>80111612</v>
      </c>
      <c r="K355" s="51" t="s">
        <v>3208</v>
      </c>
      <c r="L355" s="51" t="s">
        <v>3215</v>
      </c>
      <c r="M355" s="12">
        <v>1285</v>
      </c>
      <c r="N355" s="22">
        <v>45771</v>
      </c>
      <c r="O355" s="12">
        <v>1401</v>
      </c>
      <c r="P355" s="22">
        <v>45783</v>
      </c>
      <c r="Q355" s="51" t="s">
        <v>201</v>
      </c>
      <c r="R355" s="51" t="s">
        <v>81</v>
      </c>
      <c r="S355" s="41" t="s">
        <v>98</v>
      </c>
      <c r="T355" s="12" t="s">
        <v>83</v>
      </c>
      <c r="U355" s="41" t="s">
        <v>3210</v>
      </c>
      <c r="V355" s="12" t="s">
        <v>83</v>
      </c>
      <c r="W355" s="12" t="s">
        <v>464</v>
      </c>
      <c r="X355" s="40" t="s">
        <v>204</v>
      </c>
      <c r="Y355" s="15">
        <v>348293</v>
      </c>
      <c r="Z355" s="38" t="s">
        <v>309</v>
      </c>
      <c r="AA355" s="38">
        <v>80126283</v>
      </c>
      <c r="AB355" s="12" t="s">
        <v>87</v>
      </c>
      <c r="AC355" s="22">
        <v>45782</v>
      </c>
      <c r="AD355" s="29">
        <v>2720000</v>
      </c>
      <c r="AE355" s="22">
        <v>45786</v>
      </c>
      <c r="AF355" s="22">
        <v>45816</v>
      </c>
      <c r="AG355" s="12">
        <v>30</v>
      </c>
      <c r="AH355" s="12">
        <v>1</v>
      </c>
      <c r="AI355" s="29">
        <f>Tabla202376[[#This Row],[VALOR INICIAL DEL CONTRATO]] / Tabla202376[[#This Row],[PLAZO DE EJECUCIÓN MESES ]]</f>
        <v>2720000</v>
      </c>
      <c r="AJ355" s="12"/>
      <c r="AK355" s="12"/>
      <c r="AL355" s="12"/>
      <c r="AM355" s="12"/>
      <c r="AN355" s="12"/>
      <c r="AO355" s="31"/>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f>Tabla202376[[#This Row],[DÍAS PRORROGA 1]]+Tabla202376[[#This Row],[DÍAS PRORROGA  2]]+Tabla202376[[#This Row],[DÍAS PRORROGA 3]]++Tabla202376[[#This Row],[DÍAS PRORROGA 4]]</f>
        <v>0</v>
      </c>
      <c r="BN355" s="25">
        <f>IF(Tabla202376[[#This Row],[NUMERO TOTAL DE ADICIONES]]="NO",0,Tabla202376[[#This Row],[VALOR ADICIÓN 1]]+Tabla202376[[#This Row],[VALOR ADICIÓN 2]]+Tabla202376[[#This Row],[VALOR ADICIÓN 3]]+Tabla202376[[#This Row],[VALOR ADICIÓN 4]])</f>
        <v>0</v>
      </c>
      <c r="BO355" s="12"/>
      <c r="BP355" s="22">
        <v>45816</v>
      </c>
      <c r="BQ355" s="20">
        <f>Tabla202376[[#This Row],[VALOR INICIAL DEL CONTRATO]]+Tabla202376[[#This Row],[VALOR ADICIÓN 1]]+Tabla202376[[#This Row],[VALOR ADICIÓN 2]]+Tabla202376[[#This Row],[VALOR ADICIÓN 3]]++Tabla202376[[#This Row],[VALOR ADICIÓN 4]]</f>
        <v>2720000</v>
      </c>
      <c r="BR35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5" s="26"/>
      <c r="BT355" s="12"/>
      <c r="BU355" s="105" t="s">
        <v>3211</v>
      </c>
      <c r="BV355" s="13" t="s">
        <v>3212</v>
      </c>
      <c r="BW355" s="13" t="s">
        <v>3179</v>
      </c>
    </row>
    <row r="356" spans="1:82" ht="27.75" customHeight="1" x14ac:dyDescent="0.2">
      <c r="A356" s="12">
        <v>2025</v>
      </c>
      <c r="B356" s="12" t="s">
        <v>456</v>
      </c>
      <c r="C356" s="13" t="str">
        <f ca="1">IF(Tabla202376[[#This Row],[FECHA DE TERMINACIÓN FINAL]]-TODAY()&gt;=15,"VIGENTE",IF(Tabla202376[[#This Row],[FECHA DE TERMINACIÓN FINAL]]-TODAY()&lt;0,"FINALIZADO",IF(Tabla202376[[#This Row],[FECHA DE TERMINACIÓN FINAL]]-TODAY()&lt;=15,"PROXIMO A VENCER")))</f>
        <v>FINALIZADO</v>
      </c>
      <c r="D356" s="12">
        <v>132288</v>
      </c>
      <c r="E356" s="22">
        <v>45741</v>
      </c>
      <c r="F356" s="40" t="s">
        <v>3204</v>
      </c>
      <c r="G356" s="40" t="s">
        <v>3216</v>
      </c>
      <c r="H356" s="13" t="s">
        <v>3217</v>
      </c>
      <c r="I356" s="71" t="s">
        <v>3207</v>
      </c>
      <c r="J356" s="51">
        <v>80111612</v>
      </c>
      <c r="K356" s="51" t="s">
        <v>3208</v>
      </c>
      <c r="L356" s="51" t="s">
        <v>3218</v>
      </c>
      <c r="M356" s="12">
        <v>1285</v>
      </c>
      <c r="N356" s="22">
        <v>45771</v>
      </c>
      <c r="O356" s="12">
        <v>1399</v>
      </c>
      <c r="P356" s="22">
        <v>45783</v>
      </c>
      <c r="Q356" s="51" t="s">
        <v>201</v>
      </c>
      <c r="R356" s="51" t="s">
        <v>81</v>
      </c>
      <c r="S356" s="41" t="s">
        <v>98</v>
      </c>
      <c r="T356" s="12" t="s">
        <v>83</v>
      </c>
      <c r="U356" s="41" t="s">
        <v>3210</v>
      </c>
      <c r="V356" s="12" t="s">
        <v>83</v>
      </c>
      <c r="W356" s="12" t="s">
        <v>464</v>
      </c>
      <c r="X356" s="40" t="s">
        <v>204</v>
      </c>
      <c r="Y356" s="15">
        <v>40732494</v>
      </c>
      <c r="Z356" s="38" t="s">
        <v>309</v>
      </c>
      <c r="AA356" s="38">
        <v>80126283</v>
      </c>
      <c r="AB356" s="12" t="s">
        <v>87</v>
      </c>
      <c r="AC356" s="22">
        <v>45782</v>
      </c>
      <c r="AD356" s="29">
        <v>2720000</v>
      </c>
      <c r="AE356" s="22">
        <v>45784</v>
      </c>
      <c r="AF356" s="22">
        <v>45814</v>
      </c>
      <c r="AG356" s="12">
        <v>30</v>
      </c>
      <c r="AH356" s="12">
        <v>1</v>
      </c>
      <c r="AI356" s="29">
        <f>Tabla202376[[#This Row],[VALOR INICIAL DEL CONTRATO]] / Tabla202376[[#This Row],[PLAZO DE EJECUCIÓN MESES ]]</f>
        <v>2720000</v>
      </c>
      <c r="AJ356" s="12"/>
      <c r="AK356" s="12"/>
      <c r="AL356" s="12"/>
      <c r="AM356" s="12"/>
      <c r="AN356" s="12"/>
      <c r="AO356" s="31"/>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f>Tabla202376[[#This Row],[DÍAS PRORROGA 1]]+Tabla202376[[#This Row],[DÍAS PRORROGA  2]]+Tabla202376[[#This Row],[DÍAS PRORROGA 3]]++Tabla202376[[#This Row],[DÍAS PRORROGA 4]]</f>
        <v>0</v>
      </c>
      <c r="BN356" s="25">
        <f>IF(Tabla202376[[#This Row],[NUMERO TOTAL DE ADICIONES]]="NO",0,Tabla202376[[#This Row],[VALOR ADICIÓN 1]]+Tabla202376[[#This Row],[VALOR ADICIÓN 2]]+Tabla202376[[#This Row],[VALOR ADICIÓN 3]]+Tabla202376[[#This Row],[VALOR ADICIÓN 4]])</f>
        <v>0</v>
      </c>
      <c r="BO356" s="12"/>
      <c r="BP356" s="22">
        <v>45814</v>
      </c>
      <c r="BQ356" s="20">
        <f>Tabla202376[[#This Row],[VALOR INICIAL DEL CONTRATO]]+Tabla202376[[#This Row],[VALOR ADICIÓN 1]]+Tabla202376[[#This Row],[VALOR ADICIÓN 2]]+Tabla202376[[#This Row],[VALOR ADICIÓN 3]]++Tabla202376[[#This Row],[VALOR ADICIÓN 4]]</f>
        <v>2720000</v>
      </c>
      <c r="BR35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6" s="26"/>
      <c r="BT356" s="12"/>
      <c r="BU356" s="105" t="s">
        <v>3211</v>
      </c>
      <c r="BV356" s="13" t="s">
        <v>3212</v>
      </c>
      <c r="BW356" s="13" t="s">
        <v>3179</v>
      </c>
    </row>
    <row r="357" spans="1:82" ht="27.75" customHeight="1" x14ac:dyDescent="0.2">
      <c r="A357" s="12">
        <v>2025</v>
      </c>
      <c r="B357" s="12" t="s">
        <v>456</v>
      </c>
      <c r="C357" s="13" t="str">
        <f ca="1">IF(Tabla202376[[#This Row],[FECHA DE TERMINACIÓN FINAL]]-TODAY()&gt;=15,"VIGENTE",IF(Tabla202376[[#This Row],[FECHA DE TERMINACIÓN FINAL]]-TODAY()&lt;0,"FINALIZADO",IF(Tabla202376[[#This Row],[FECHA DE TERMINACIÓN FINAL]]-TODAY()&lt;=15,"PROXIMO A VENCER")))</f>
        <v>FINALIZADO</v>
      </c>
      <c r="D357" s="12">
        <v>132285</v>
      </c>
      <c r="E357" s="22">
        <v>45741</v>
      </c>
      <c r="F357" s="40" t="s">
        <v>3124</v>
      </c>
      <c r="G357" s="40" t="s">
        <v>3219</v>
      </c>
      <c r="H357" s="13" t="s">
        <v>3220</v>
      </c>
      <c r="I357" s="71" t="s">
        <v>3127</v>
      </c>
      <c r="J357" s="57">
        <v>80111612</v>
      </c>
      <c r="K357" s="57" t="s">
        <v>3208</v>
      </c>
      <c r="L357" s="57" t="s">
        <v>3221</v>
      </c>
      <c r="M357" s="12">
        <v>1281</v>
      </c>
      <c r="N357" s="22">
        <v>45761</v>
      </c>
      <c r="O357" s="12">
        <v>1403</v>
      </c>
      <c r="P357" s="22">
        <v>45786</v>
      </c>
      <c r="Q357" s="51" t="s">
        <v>201</v>
      </c>
      <c r="R357" s="51" t="s">
        <v>81</v>
      </c>
      <c r="S357" s="41" t="s">
        <v>98</v>
      </c>
      <c r="T357" s="12" t="s">
        <v>83</v>
      </c>
      <c r="U357" s="41" t="s">
        <v>3130</v>
      </c>
      <c r="V357" s="12" t="s">
        <v>83</v>
      </c>
      <c r="W357" s="12" t="s">
        <v>464</v>
      </c>
      <c r="X357" s="40" t="s">
        <v>204</v>
      </c>
      <c r="Y357" s="15">
        <v>79565214</v>
      </c>
      <c r="Z357" s="38" t="s">
        <v>309</v>
      </c>
      <c r="AA357" s="38">
        <v>80126283</v>
      </c>
      <c r="AB357" s="12" t="s">
        <v>87</v>
      </c>
      <c r="AC357" s="22">
        <v>45785</v>
      </c>
      <c r="AD357" s="29">
        <v>2883000</v>
      </c>
      <c r="AE357" s="22">
        <v>45791</v>
      </c>
      <c r="AF357" s="22">
        <v>45821</v>
      </c>
      <c r="AG357" s="12">
        <v>30</v>
      </c>
      <c r="AH357" s="12">
        <v>1</v>
      </c>
      <c r="AI357" s="29">
        <f>Tabla202376[[#This Row],[VALOR INICIAL DEL CONTRATO]] / Tabla202376[[#This Row],[PLAZO DE EJECUCIÓN MESES ]]</f>
        <v>2883000</v>
      </c>
      <c r="AJ357" s="12"/>
      <c r="AK357" s="12"/>
      <c r="AL357" s="12"/>
      <c r="AM357" s="12"/>
      <c r="AN357" s="12"/>
      <c r="AO357" s="31"/>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f>Tabla202376[[#This Row],[DÍAS PRORROGA 1]]+Tabla202376[[#This Row],[DÍAS PRORROGA  2]]+Tabla202376[[#This Row],[DÍAS PRORROGA 3]]++Tabla202376[[#This Row],[DÍAS PRORROGA 4]]</f>
        <v>0</v>
      </c>
      <c r="BN357" s="25">
        <f>IF(Tabla202376[[#This Row],[NUMERO TOTAL DE ADICIONES]]="NO",0,Tabla202376[[#This Row],[VALOR ADICIÓN 1]]+Tabla202376[[#This Row],[VALOR ADICIÓN 2]]+Tabla202376[[#This Row],[VALOR ADICIÓN 3]]+Tabla202376[[#This Row],[VALOR ADICIÓN 4]])</f>
        <v>0</v>
      </c>
      <c r="BO357" s="12"/>
      <c r="BP357" s="22">
        <v>45821</v>
      </c>
      <c r="BQ357" s="20">
        <f>Tabla202376[[#This Row],[VALOR INICIAL DEL CONTRATO]]+Tabla202376[[#This Row],[VALOR ADICIÓN 1]]+Tabla202376[[#This Row],[VALOR ADICIÓN 2]]+Tabla202376[[#This Row],[VALOR ADICIÓN 3]]++Tabla202376[[#This Row],[VALOR ADICIÓN 4]]</f>
        <v>2883000</v>
      </c>
      <c r="BR35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7" s="26"/>
      <c r="BT357" s="12"/>
      <c r="BU357" s="105" t="s">
        <v>3131</v>
      </c>
      <c r="BV357" s="13" t="s">
        <v>3212</v>
      </c>
      <c r="BW357" s="13" t="s">
        <v>3179</v>
      </c>
    </row>
    <row r="358" spans="1:82" ht="27.75" customHeight="1" x14ac:dyDescent="0.2">
      <c r="A358" s="12">
        <v>2025</v>
      </c>
      <c r="B358" s="12" t="s">
        <v>456</v>
      </c>
      <c r="C358" s="13" t="str">
        <f ca="1">IF(Tabla202376[[#This Row],[FECHA DE TERMINACIÓN FINAL]]-TODAY()&gt;=15,"VIGENTE",IF(Tabla202376[[#This Row],[FECHA DE TERMINACIÓN FINAL]]-TODAY()&lt;0,"FINALIZADO",IF(Tabla202376[[#This Row],[FECHA DE TERMINACIÓN FINAL]]-TODAY()&lt;=15,"PROXIMO A VENCER")))</f>
        <v>FINALIZADO</v>
      </c>
      <c r="D358" s="12">
        <v>132288</v>
      </c>
      <c r="E358" s="22">
        <v>45741</v>
      </c>
      <c r="F358" s="40" t="s">
        <v>3204</v>
      </c>
      <c r="G358" s="40" t="s">
        <v>3222</v>
      </c>
      <c r="H358" s="13" t="s">
        <v>3223</v>
      </c>
      <c r="I358" s="71" t="s">
        <v>3207</v>
      </c>
      <c r="J358" s="57">
        <v>80111612</v>
      </c>
      <c r="K358" s="57" t="s">
        <v>3208</v>
      </c>
      <c r="L358" s="57" t="s">
        <v>3224</v>
      </c>
      <c r="M358" s="12">
        <v>1285</v>
      </c>
      <c r="N358" s="22">
        <v>45771</v>
      </c>
      <c r="O358" s="12">
        <v>1402</v>
      </c>
      <c r="P358" s="22">
        <v>45783</v>
      </c>
      <c r="Q358" s="51" t="s">
        <v>201</v>
      </c>
      <c r="R358" s="51" t="s">
        <v>81</v>
      </c>
      <c r="S358" s="41" t="s">
        <v>98</v>
      </c>
      <c r="T358" s="12" t="s">
        <v>83</v>
      </c>
      <c r="U358" s="41" t="s">
        <v>3210</v>
      </c>
      <c r="V358" s="12" t="s">
        <v>83</v>
      </c>
      <c r="W358" s="12" t="s">
        <v>464</v>
      </c>
      <c r="X358" s="40" t="s">
        <v>204</v>
      </c>
      <c r="Y358" s="15">
        <v>1023039896</v>
      </c>
      <c r="Z358" s="38" t="s">
        <v>309</v>
      </c>
      <c r="AA358" s="38">
        <v>80126283</v>
      </c>
      <c r="AB358" s="12" t="s">
        <v>87</v>
      </c>
      <c r="AC358" s="22">
        <v>45782</v>
      </c>
      <c r="AD358" s="29">
        <v>2720000</v>
      </c>
      <c r="AE358" s="22">
        <v>45783</v>
      </c>
      <c r="AF358" s="22">
        <v>45813</v>
      </c>
      <c r="AG358" s="12">
        <v>30</v>
      </c>
      <c r="AH358" s="12">
        <v>1</v>
      </c>
      <c r="AI358" s="29">
        <f>Tabla202376[[#This Row],[VALOR INICIAL DEL CONTRATO]] / Tabla202376[[#This Row],[PLAZO DE EJECUCIÓN MESES ]]</f>
        <v>2720000</v>
      </c>
      <c r="AJ358" s="12"/>
      <c r="AK358" s="12"/>
      <c r="AL358" s="12"/>
      <c r="AM358" s="12"/>
      <c r="AN358" s="12"/>
      <c r="AO358" s="31"/>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f>Tabla202376[[#This Row],[DÍAS PRORROGA 1]]+Tabla202376[[#This Row],[DÍAS PRORROGA  2]]+Tabla202376[[#This Row],[DÍAS PRORROGA 3]]++Tabla202376[[#This Row],[DÍAS PRORROGA 4]]</f>
        <v>0</v>
      </c>
      <c r="BN358" s="25">
        <f>IF(Tabla202376[[#This Row],[NUMERO TOTAL DE ADICIONES]]="NO",0,Tabla202376[[#This Row],[VALOR ADICIÓN 1]]+Tabla202376[[#This Row],[VALOR ADICIÓN 2]]+Tabla202376[[#This Row],[VALOR ADICIÓN 3]]+Tabla202376[[#This Row],[VALOR ADICIÓN 4]])</f>
        <v>0</v>
      </c>
      <c r="BO358" s="12"/>
      <c r="BP358" s="22">
        <v>45813</v>
      </c>
      <c r="BQ358" s="20">
        <f>Tabla202376[[#This Row],[VALOR INICIAL DEL CONTRATO]]+Tabla202376[[#This Row],[VALOR ADICIÓN 1]]+Tabla202376[[#This Row],[VALOR ADICIÓN 2]]+Tabla202376[[#This Row],[VALOR ADICIÓN 3]]++Tabla202376[[#This Row],[VALOR ADICIÓN 4]]</f>
        <v>2720000</v>
      </c>
      <c r="BR35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8" s="26"/>
      <c r="BT358" s="12"/>
      <c r="BU358" s="105" t="s">
        <v>3211</v>
      </c>
      <c r="BV358" s="13" t="s">
        <v>3212</v>
      </c>
      <c r="BW358" s="13" t="s">
        <v>3179</v>
      </c>
    </row>
    <row r="359" spans="1:82" ht="27.75" customHeight="1" x14ac:dyDescent="0.2">
      <c r="A359" s="12">
        <v>2025</v>
      </c>
      <c r="B359" s="12" t="s">
        <v>456</v>
      </c>
      <c r="C359" s="13" t="str">
        <f ca="1">IF(Tabla202376[[#This Row],[FECHA DE TERMINACIÓN FINAL]]-TODAY()&gt;=15,"VIGENTE",IF(Tabla202376[[#This Row],[FECHA DE TERMINACIÓN FINAL]]-TODAY()&lt;0,"FINALIZADO",IF(Tabla202376[[#This Row],[FECHA DE TERMINACIÓN FINAL]]-TODAY()&lt;=15,"PROXIMO A VENCER")))</f>
        <v>FINALIZADO</v>
      </c>
      <c r="D359" s="12">
        <v>132288</v>
      </c>
      <c r="E359" s="22">
        <v>45741</v>
      </c>
      <c r="F359" s="40" t="s">
        <v>3204</v>
      </c>
      <c r="G359" s="40" t="s">
        <v>3225</v>
      </c>
      <c r="H359" s="13" t="s">
        <v>3226</v>
      </c>
      <c r="I359" s="71" t="s">
        <v>3207</v>
      </c>
      <c r="J359" s="51">
        <v>80111612</v>
      </c>
      <c r="K359" s="51" t="s">
        <v>3208</v>
      </c>
      <c r="L359" s="51" t="s">
        <v>3227</v>
      </c>
      <c r="M359" s="12">
        <v>1285</v>
      </c>
      <c r="N359" s="22">
        <v>45771</v>
      </c>
      <c r="O359" s="12">
        <v>1400</v>
      </c>
      <c r="P359" s="22">
        <v>45783</v>
      </c>
      <c r="Q359" s="51" t="s">
        <v>201</v>
      </c>
      <c r="R359" s="51" t="s">
        <v>81</v>
      </c>
      <c r="S359" s="41" t="s">
        <v>98</v>
      </c>
      <c r="T359" s="12" t="s">
        <v>83</v>
      </c>
      <c r="U359" s="41" t="s">
        <v>3210</v>
      </c>
      <c r="V359" s="12" t="s">
        <v>83</v>
      </c>
      <c r="W359" s="12" t="s">
        <v>464</v>
      </c>
      <c r="X359" s="40" t="s">
        <v>204</v>
      </c>
      <c r="Y359" s="15">
        <v>1032656063</v>
      </c>
      <c r="Z359" s="38" t="s">
        <v>309</v>
      </c>
      <c r="AA359" s="38">
        <v>80126283</v>
      </c>
      <c r="AB359" s="12" t="s">
        <v>87</v>
      </c>
      <c r="AC359" s="22">
        <v>45782</v>
      </c>
      <c r="AD359" s="29">
        <v>2720000</v>
      </c>
      <c r="AE359" s="22">
        <v>45785</v>
      </c>
      <c r="AF359" s="22">
        <v>45815</v>
      </c>
      <c r="AG359" s="12">
        <v>30</v>
      </c>
      <c r="AH359" s="12">
        <v>1</v>
      </c>
      <c r="AI359" s="29">
        <f>Tabla202376[[#This Row],[VALOR INICIAL DEL CONTRATO]] / Tabla202376[[#This Row],[PLAZO DE EJECUCIÓN MESES ]]</f>
        <v>2720000</v>
      </c>
      <c r="AJ359" s="12"/>
      <c r="AK359" s="12"/>
      <c r="AL359" s="12"/>
      <c r="AM359" s="12"/>
      <c r="AN359" s="12"/>
      <c r="AO359" s="31"/>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f>Tabla202376[[#This Row],[DÍAS PRORROGA 1]]+Tabla202376[[#This Row],[DÍAS PRORROGA  2]]+Tabla202376[[#This Row],[DÍAS PRORROGA 3]]++Tabla202376[[#This Row],[DÍAS PRORROGA 4]]</f>
        <v>0</v>
      </c>
      <c r="BN359" s="25">
        <f>IF(Tabla202376[[#This Row],[NUMERO TOTAL DE ADICIONES]]="NO",0,Tabla202376[[#This Row],[VALOR ADICIÓN 1]]+Tabla202376[[#This Row],[VALOR ADICIÓN 2]]+Tabla202376[[#This Row],[VALOR ADICIÓN 3]]+Tabla202376[[#This Row],[VALOR ADICIÓN 4]])</f>
        <v>0</v>
      </c>
      <c r="BO359" s="12"/>
      <c r="BP359" s="22">
        <v>45815</v>
      </c>
      <c r="BQ359" s="20">
        <f>Tabla202376[[#This Row],[VALOR INICIAL DEL CONTRATO]]+Tabla202376[[#This Row],[VALOR ADICIÓN 1]]+Tabla202376[[#This Row],[VALOR ADICIÓN 2]]+Tabla202376[[#This Row],[VALOR ADICIÓN 3]]++Tabla202376[[#This Row],[VALOR ADICIÓN 4]]</f>
        <v>2720000</v>
      </c>
      <c r="BR35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59" s="26"/>
      <c r="BT359" s="12"/>
      <c r="BU359" s="105" t="s">
        <v>3211</v>
      </c>
      <c r="BV359" s="13" t="s">
        <v>3212</v>
      </c>
      <c r="BW359" s="13" t="s">
        <v>3179</v>
      </c>
    </row>
    <row r="360" spans="1:82" ht="27.75" customHeight="1" x14ac:dyDescent="0.2">
      <c r="A360" s="12">
        <v>2025</v>
      </c>
      <c r="B360" s="12" t="s">
        <v>456</v>
      </c>
      <c r="C360" s="13" t="str">
        <f ca="1">IF(Tabla202376[[#This Row],[FECHA DE TERMINACIÓN FINAL]]-TODAY()&gt;=15,"VIGENTE",IF(Tabla202376[[#This Row],[FECHA DE TERMINACIÓN FINAL]]-TODAY()&lt;0,"FINALIZADO",IF(Tabla202376[[#This Row],[FECHA DE TERMINACIÓN FINAL]]-TODAY()&lt;=15,"PROXIMO A VENCER")))</f>
        <v>FINALIZADO</v>
      </c>
      <c r="D360" s="12">
        <v>132285</v>
      </c>
      <c r="E360" s="22">
        <v>45741</v>
      </c>
      <c r="F360" s="40" t="s">
        <v>3124</v>
      </c>
      <c r="G360" s="40" t="s">
        <v>3228</v>
      </c>
      <c r="H360" s="13" t="s">
        <v>3229</v>
      </c>
      <c r="I360" s="71" t="s">
        <v>3127</v>
      </c>
      <c r="J360" s="57">
        <v>80111612</v>
      </c>
      <c r="K360" s="57" t="s">
        <v>3208</v>
      </c>
      <c r="L360" s="57" t="s">
        <v>3230</v>
      </c>
      <c r="M360" s="12">
        <v>1281</v>
      </c>
      <c r="N360" s="22">
        <v>45761</v>
      </c>
      <c r="O360" s="12">
        <v>1404</v>
      </c>
      <c r="P360" s="22">
        <v>45791</v>
      </c>
      <c r="Q360" s="51" t="s">
        <v>201</v>
      </c>
      <c r="R360" s="51" t="s">
        <v>81</v>
      </c>
      <c r="S360" s="41" t="s">
        <v>98</v>
      </c>
      <c r="T360" s="12" t="s">
        <v>83</v>
      </c>
      <c r="U360" s="41" t="s">
        <v>3130</v>
      </c>
      <c r="V360" s="12" t="s">
        <v>83</v>
      </c>
      <c r="W360" s="12" t="s">
        <v>464</v>
      </c>
      <c r="X360" s="40" t="s">
        <v>204</v>
      </c>
      <c r="Y360" s="15">
        <v>80489721</v>
      </c>
      <c r="Z360" s="38" t="s">
        <v>309</v>
      </c>
      <c r="AA360" s="38">
        <v>80126283</v>
      </c>
      <c r="AB360" s="12" t="s">
        <v>87</v>
      </c>
      <c r="AC360" s="22">
        <v>45790</v>
      </c>
      <c r="AD360" s="29">
        <v>2883000</v>
      </c>
      <c r="AE360" s="22">
        <v>45792</v>
      </c>
      <c r="AF360" s="22">
        <v>45822</v>
      </c>
      <c r="AG360" s="12">
        <v>30</v>
      </c>
      <c r="AH360" s="12">
        <v>1</v>
      </c>
      <c r="AI360" s="29">
        <f>Tabla202376[[#This Row],[VALOR INICIAL DEL CONTRATO]] / Tabla202376[[#This Row],[PLAZO DE EJECUCIÓN MESES ]]</f>
        <v>2883000</v>
      </c>
      <c r="AJ360" s="12"/>
      <c r="AK360" s="12"/>
      <c r="AL360" s="12"/>
      <c r="AM360" s="12"/>
      <c r="AN360" s="12"/>
      <c r="AO360" s="31"/>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f>Tabla202376[[#This Row],[DÍAS PRORROGA 1]]+Tabla202376[[#This Row],[DÍAS PRORROGA  2]]+Tabla202376[[#This Row],[DÍAS PRORROGA 3]]++Tabla202376[[#This Row],[DÍAS PRORROGA 4]]</f>
        <v>0</v>
      </c>
      <c r="BN360" s="25">
        <f>IF(Tabla202376[[#This Row],[NUMERO TOTAL DE ADICIONES]]="NO",0,Tabla202376[[#This Row],[VALOR ADICIÓN 1]]+Tabla202376[[#This Row],[VALOR ADICIÓN 2]]+Tabla202376[[#This Row],[VALOR ADICIÓN 3]]+Tabla202376[[#This Row],[VALOR ADICIÓN 4]])</f>
        <v>0</v>
      </c>
      <c r="BO360" s="12"/>
      <c r="BP360" s="22">
        <v>45822</v>
      </c>
      <c r="BQ360" s="20">
        <f>Tabla202376[[#This Row],[VALOR INICIAL DEL CONTRATO]]+Tabla202376[[#This Row],[VALOR ADICIÓN 1]]+Tabla202376[[#This Row],[VALOR ADICIÓN 2]]+Tabla202376[[#This Row],[VALOR ADICIÓN 3]]++Tabla202376[[#This Row],[VALOR ADICIÓN 4]]</f>
        <v>2883000</v>
      </c>
      <c r="BR36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60" s="26"/>
      <c r="BT360" s="12"/>
      <c r="BU360" s="105" t="s">
        <v>3131</v>
      </c>
      <c r="BV360" s="13" t="s">
        <v>3212</v>
      </c>
      <c r="BW360" s="13" t="s">
        <v>3179</v>
      </c>
    </row>
    <row r="361" spans="1:82" ht="27.75" customHeight="1" x14ac:dyDescent="0.2">
      <c r="A361" s="12">
        <v>2025</v>
      </c>
      <c r="B361" s="12" t="s">
        <v>77</v>
      </c>
      <c r="C361" s="13" t="str">
        <f ca="1">IF(Tabla202376[[#This Row],[FECHA DE TERMINACIÓN FINAL]]-TODAY()&gt;=15,"VIGENTE",IF(Tabla202376[[#This Row],[FECHA DE TERMINACIÓN FINAL]]-TODAY()&lt;0,"FINALIZADO",IF(Tabla202376[[#This Row],[FECHA DE TERMINACIÓN FINAL]]-TODAY()&lt;=15,"PROXIMO A VENCER")))</f>
        <v>VIGENTE</v>
      </c>
      <c r="D361" s="12">
        <v>132992</v>
      </c>
      <c r="E361" s="22">
        <v>45773</v>
      </c>
      <c r="F361" s="49" t="s">
        <v>3231</v>
      </c>
      <c r="G361" s="12" t="s">
        <v>3232</v>
      </c>
      <c r="H361" s="13" t="s">
        <v>3233</v>
      </c>
      <c r="I361" s="91" t="s">
        <v>3234</v>
      </c>
      <c r="J361" s="57">
        <v>84131603</v>
      </c>
      <c r="K361" s="57" t="s">
        <v>3235</v>
      </c>
      <c r="L361" s="38" t="s">
        <v>3236</v>
      </c>
      <c r="M361" s="12">
        <v>1289</v>
      </c>
      <c r="N361" s="22">
        <v>45775</v>
      </c>
      <c r="O361" s="12">
        <v>1408</v>
      </c>
      <c r="P361" s="22">
        <v>45793</v>
      </c>
      <c r="Q361" s="51" t="s">
        <v>3237</v>
      </c>
      <c r="R361" s="51" t="s">
        <v>3052</v>
      </c>
      <c r="S361" s="51" t="s">
        <v>3053</v>
      </c>
      <c r="T361" s="12">
        <v>1</v>
      </c>
      <c r="U361" s="72" t="s">
        <v>3238</v>
      </c>
      <c r="V361" s="13" t="s">
        <v>3239</v>
      </c>
      <c r="W361" s="12" t="s">
        <v>464</v>
      </c>
      <c r="X361" s="12" t="s">
        <v>397</v>
      </c>
      <c r="Y361" s="15">
        <v>860524654</v>
      </c>
      <c r="Z361" s="13" t="s">
        <v>282</v>
      </c>
      <c r="AA361" s="128">
        <v>80853739</v>
      </c>
      <c r="AB361" s="12" t="s">
        <v>87</v>
      </c>
      <c r="AC361" s="22">
        <v>45792</v>
      </c>
      <c r="AD361" s="29">
        <v>22421300</v>
      </c>
      <c r="AE361" s="22">
        <v>45793</v>
      </c>
      <c r="AF361" s="22">
        <v>46157</v>
      </c>
      <c r="AG361" s="12">
        <v>365</v>
      </c>
      <c r="AH361" s="12">
        <v>12</v>
      </c>
      <c r="AI361" s="29">
        <f>Tabla202376[[#This Row],[VALOR INICIAL DEL CONTRATO]] / Tabla202376[[#This Row],[PLAZO DE EJECUCIÓN MESES ]]</f>
        <v>1868441.6666666667</v>
      </c>
      <c r="AJ361" s="12"/>
      <c r="AK361" s="12"/>
      <c r="AL361" s="12">
        <v>1</v>
      </c>
      <c r="AM361" s="12"/>
      <c r="AN361" s="17"/>
      <c r="AO361" s="29">
        <v>1106200</v>
      </c>
      <c r="AP361" s="12"/>
      <c r="AQ361" s="12">
        <v>1309</v>
      </c>
      <c r="AR361" s="22">
        <v>45833</v>
      </c>
      <c r="AS361" s="12">
        <v>1425</v>
      </c>
      <c r="AT361" s="22">
        <v>45835</v>
      </c>
      <c r="AU361" s="12"/>
      <c r="AV361" s="12"/>
      <c r="AW361" s="12"/>
      <c r="AX361" s="12"/>
      <c r="AY361" s="12"/>
      <c r="AZ361" s="12"/>
      <c r="BA361" s="12"/>
      <c r="BB361" s="12"/>
      <c r="BC361" s="12"/>
      <c r="BD361" s="12"/>
      <c r="BE361" s="12"/>
      <c r="BF361" s="12"/>
      <c r="BG361" s="12"/>
      <c r="BH361" s="12"/>
      <c r="BI361" s="12"/>
      <c r="BJ361" s="12"/>
      <c r="BK361" s="12"/>
      <c r="BL361" s="12"/>
      <c r="BM361" s="12">
        <f>Tabla202376[[#This Row],[DÍAS PRORROGA 1]]+Tabla202376[[#This Row],[DÍAS PRORROGA  2]]+Tabla202376[[#This Row],[DÍAS PRORROGA 3]]++Tabla202376[[#This Row],[DÍAS PRORROGA 4]]</f>
        <v>0</v>
      </c>
      <c r="BN361" s="25">
        <f>IF(Tabla202376[[#This Row],[NUMERO TOTAL DE ADICIONES]]="NO",0,Tabla202376[[#This Row],[VALOR ADICIÓN 1]]+Tabla202376[[#This Row],[VALOR ADICIÓN 2]]+Tabla202376[[#This Row],[VALOR ADICIÓN 3]]+Tabla202376[[#This Row],[VALOR ADICIÓN 4]])</f>
        <v>1106200</v>
      </c>
      <c r="BO361" s="12"/>
      <c r="BP361" s="22">
        <v>46157</v>
      </c>
      <c r="BQ361" s="20">
        <f>Tabla202376[[#This Row],[VALOR INICIAL DEL CONTRATO]]+Tabla202376[[#This Row],[VALOR ADICIÓN 1]]+Tabla202376[[#This Row],[VALOR ADICIÓN 2]]+Tabla202376[[#This Row],[VALOR ADICIÓN 3]]++Tabla202376[[#This Row],[VALOR ADICIÓN 4]]</f>
        <v>23527500</v>
      </c>
      <c r="BR361"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61" s="26"/>
      <c r="BT361" s="13" t="s">
        <v>3240</v>
      </c>
      <c r="BU361" s="13" t="s">
        <v>3241</v>
      </c>
      <c r="BV361" s="12"/>
      <c r="BW361" s="12"/>
    </row>
    <row r="362" spans="1:82" ht="27.75" customHeight="1" x14ac:dyDescent="0.2">
      <c r="A362" s="12">
        <v>2025</v>
      </c>
      <c r="B362" s="12" t="s">
        <v>77</v>
      </c>
      <c r="C362" s="13" t="str">
        <f ca="1">IF(Tabla202376[[#This Row],[FECHA DE TERMINACIÓN FINAL]]-TODAY()&gt;=15,"VIGENTE",IF(Tabla202376[[#This Row],[FECHA DE TERMINACIÓN FINAL]]-TODAY()&lt;0,"FINALIZADO",IF(Tabla202376[[#This Row],[FECHA DE TERMINACIÓN FINAL]]-TODAY()&lt;=15,"PROXIMO A VENCER")))</f>
        <v>VIGENTE</v>
      </c>
      <c r="D362" s="13">
        <v>132313</v>
      </c>
      <c r="E362" s="22">
        <v>45742</v>
      </c>
      <c r="F362" s="40" t="s">
        <v>3242</v>
      </c>
      <c r="G362" s="13" t="s">
        <v>3243</v>
      </c>
      <c r="H362" s="13" t="s">
        <v>3244</v>
      </c>
      <c r="I362" s="106" t="s">
        <v>3245</v>
      </c>
      <c r="J362" s="57">
        <v>78181500</v>
      </c>
      <c r="K362" s="57" t="s">
        <v>3246</v>
      </c>
      <c r="L362" s="57" t="s">
        <v>3247</v>
      </c>
      <c r="M362" s="12">
        <v>1277</v>
      </c>
      <c r="N362" s="22">
        <v>45742</v>
      </c>
      <c r="O362" s="12">
        <v>1411</v>
      </c>
      <c r="P362" s="22">
        <v>45797</v>
      </c>
      <c r="Q362" s="51" t="s">
        <v>3248</v>
      </c>
      <c r="R362" s="51" t="s">
        <v>3094</v>
      </c>
      <c r="S362" s="41" t="s">
        <v>3095</v>
      </c>
      <c r="T362" s="12"/>
      <c r="U362" s="60" t="s">
        <v>3249</v>
      </c>
      <c r="V362" s="13" t="s">
        <v>3250</v>
      </c>
      <c r="W362" s="12" t="s">
        <v>464</v>
      </c>
      <c r="X362" s="12" t="s">
        <v>204</v>
      </c>
      <c r="Y362" s="15">
        <v>900271666</v>
      </c>
      <c r="Z362" s="14" t="s">
        <v>309</v>
      </c>
      <c r="AA362" s="14">
        <v>80126283</v>
      </c>
      <c r="AB362" s="12" t="s">
        <v>87</v>
      </c>
      <c r="AC362" s="22">
        <v>45708</v>
      </c>
      <c r="AD362" s="29">
        <v>4911117043</v>
      </c>
      <c r="AE362" s="22">
        <v>45800</v>
      </c>
      <c r="AF362" s="22">
        <v>46075</v>
      </c>
      <c r="AG362" s="12">
        <v>270</v>
      </c>
      <c r="AH362" s="12">
        <v>9</v>
      </c>
      <c r="AI362" s="29">
        <f>Tabla202376[[#This Row],[VALOR INICIAL DEL CONTRATO]] / Tabla202376[[#This Row],[PLAZO DE EJECUCIÓN MESES ]]</f>
        <v>545679671.44444442</v>
      </c>
      <c r="AJ362" s="12"/>
      <c r="AK362" s="12"/>
      <c r="AL362" s="12">
        <v>2</v>
      </c>
      <c r="AM362" s="12">
        <v>1</v>
      </c>
      <c r="AN362" s="12"/>
      <c r="AO362" s="31">
        <v>2375558519</v>
      </c>
      <c r="AP362" s="12">
        <v>128</v>
      </c>
      <c r="AQ362" s="12">
        <v>1814</v>
      </c>
      <c r="AR362" s="22">
        <v>45959</v>
      </c>
      <c r="AS362" s="12">
        <v>1851</v>
      </c>
      <c r="AT362" s="22">
        <v>45959</v>
      </c>
      <c r="AU362" s="31">
        <v>76019538</v>
      </c>
      <c r="AV362" s="12"/>
      <c r="AW362" s="12">
        <v>1940</v>
      </c>
      <c r="AX362" s="22">
        <v>46021</v>
      </c>
      <c r="AY362" s="12">
        <v>2040</v>
      </c>
      <c r="AZ362" s="22">
        <v>46021</v>
      </c>
      <c r="BA362" s="12"/>
      <c r="BB362" s="12"/>
      <c r="BC362" s="12"/>
      <c r="BD362" s="12"/>
      <c r="BE362" s="12"/>
      <c r="BF362" s="12"/>
      <c r="BG362" s="12"/>
      <c r="BH362" s="12"/>
      <c r="BI362" s="12"/>
      <c r="BJ362" s="12"/>
      <c r="BK362" s="12"/>
      <c r="BL362" s="12"/>
      <c r="BM362" s="12">
        <f>Tabla202376[[#This Row],[DÍAS PRORROGA 1]]+Tabla202376[[#This Row],[DÍAS PRORROGA  2]]+Tabla202376[[#This Row],[DÍAS PRORROGA 3]]++Tabla202376[[#This Row],[DÍAS PRORROGA 4]]</f>
        <v>128</v>
      </c>
      <c r="BN362" s="25">
        <f>IF(Tabla202376[[#This Row],[NUMERO TOTAL DE ADICIONES]]="NO",0,Tabla202376[[#This Row],[VALOR ADICIÓN 1]]+Tabla202376[[#This Row],[VALOR ADICIÓN 2]]+Tabla202376[[#This Row],[VALOR ADICIÓN 3]]+Tabla202376[[#This Row],[VALOR ADICIÓN 4]])</f>
        <v>2451578057</v>
      </c>
      <c r="BO362" s="12"/>
      <c r="BP362" s="22">
        <v>46203</v>
      </c>
      <c r="BQ362" s="20">
        <f>Tabla202376[[#This Row],[VALOR INICIAL DEL CONTRATO]]+Tabla202376[[#This Row],[VALOR ADICIÓN 1]]+Tabla202376[[#This Row],[VALOR ADICIÓN 2]]+Tabla202376[[#This Row],[VALOR ADICIÓN 3]]++Tabla202376[[#This Row],[VALOR ADICIÓN 4]]</f>
        <v>7362695100</v>
      </c>
      <c r="BR362"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62" s="26"/>
      <c r="BT362" s="13" t="s">
        <v>3251</v>
      </c>
      <c r="BU362" s="12"/>
      <c r="BV362" s="12"/>
      <c r="BW362" s="12"/>
    </row>
    <row r="363" spans="1:82" ht="27.75" customHeight="1" x14ac:dyDescent="0.2">
      <c r="A363" s="12">
        <v>2025</v>
      </c>
      <c r="B363" s="12" t="s">
        <v>456</v>
      </c>
      <c r="C363" s="13" t="str">
        <f ca="1">IF(Tabla202376[[#This Row],[FECHA DE TERMINACIÓN FINAL]]-TODAY()&gt;=15,"VIGENTE",IF(Tabla202376[[#This Row],[FECHA DE TERMINACIÓN FINAL]]-TODAY()&lt;0,"FINALIZADO",IF(Tabla202376[[#This Row],[FECHA DE TERMINACIÓN FINAL]]-TODAY()&lt;=15,"PROXIMO A VENCER")))</f>
        <v>FINALIZADO</v>
      </c>
      <c r="D363" s="12">
        <v>131533</v>
      </c>
      <c r="E363" s="22">
        <v>45715</v>
      </c>
      <c r="F363" s="40" t="s">
        <v>3252</v>
      </c>
      <c r="G363" s="40" t="s">
        <v>3253</v>
      </c>
      <c r="H363" s="13" t="s">
        <v>107</v>
      </c>
      <c r="I363" s="71" t="s">
        <v>3254</v>
      </c>
      <c r="J363" s="57">
        <v>80101600</v>
      </c>
      <c r="K363" s="57" t="s">
        <v>3255</v>
      </c>
      <c r="L363" s="39" t="s">
        <v>3256</v>
      </c>
      <c r="M363" s="12">
        <v>1297</v>
      </c>
      <c r="N363" s="22">
        <v>45793</v>
      </c>
      <c r="O363" s="12">
        <v>1410</v>
      </c>
      <c r="P363" s="22">
        <v>45797</v>
      </c>
      <c r="Q363" s="51" t="s">
        <v>104</v>
      </c>
      <c r="R363" s="13" t="s">
        <v>81</v>
      </c>
      <c r="S363" s="41" t="s">
        <v>82</v>
      </c>
      <c r="T363" s="12" t="s">
        <v>83</v>
      </c>
      <c r="U363" s="54" t="s">
        <v>3257</v>
      </c>
      <c r="V363" s="12" t="s">
        <v>83</v>
      </c>
      <c r="W363" s="12" t="s">
        <v>83</v>
      </c>
      <c r="X363" s="13" t="s">
        <v>106</v>
      </c>
      <c r="Y363" s="15">
        <v>1069754719</v>
      </c>
      <c r="Z363" s="14" t="s">
        <v>126</v>
      </c>
      <c r="AA363" s="14">
        <v>79486884</v>
      </c>
      <c r="AB363" s="12" t="s">
        <v>87</v>
      </c>
      <c r="AC363" s="22">
        <v>45796</v>
      </c>
      <c r="AD363" s="29">
        <v>36000000</v>
      </c>
      <c r="AE363" s="22">
        <v>45798</v>
      </c>
      <c r="AF363" s="22">
        <v>45981</v>
      </c>
      <c r="AG363" s="12">
        <v>180</v>
      </c>
      <c r="AH363" s="12">
        <v>6</v>
      </c>
      <c r="AI363" s="29">
        <f>Tabla202376[[#This Row],[VALOR INICIAL DEL CONTRATO]] / Tabla202376[[#This Row],[PLAZO DE EJECUCIÓN MESES ]]</f>
        <v>6000000</v>
      </c>
      <c r="AJ363" s="12"/>
      <c r="AK363" s="12"/>
      <c r="AL363" s="12">
        <v>1</v>
      </c>
      <c r="AM363" s="12">
        <v>1</v>
      </c>
      <c r="AN363" s="12"/>
      <c r="AO363" s="31">
        <v>6000000</v>
      </c>
      <c r="AP363" s="12">
        <v>30</v>
      </c>
      <c r="AQ363" s="12">
        <v>1445</v>
      </c>
      <c r="AR363" s="22">
        <v>45867</v>
      </c>
      <c r="AS363" s="12">
        <v>1536</v>
      </c>
      <c r="AT363" s="22">
        <v>45880</v>
      </c>
      <c r="AU363" s="12"/>
      <c r="AV363" s="12"/>
      <c r="AW363" s="12"/>
      <c r="AX363" s="12"/>
      <c r="AY363" s="12"/>
      <c r="AZ363" s="12"/>
      <c r="BA363" s="12"/>
      <c r="BB363" s="12"/>
      <c r="BC363" s="12"/>
      <c r="BD363" s="12"/>
      <c r="BE363" s="12"/>
      <c r="BF363" s="12"/>
      <c r="BG363" s="12"/>
      <c r="BH363" s="12"/>
      <c r="BI363" s="12"/>
      <c r="BJ363" s="12"/>
      <c r="BK363" s="12"/>
      <c r="BL363" s="12"/>
      <c r="BM363" s="12">
        <f>Tabla202376[[#This Row],[DÍAS PRORROGA 1]]+Tabla202376[[#This Row],[DÍAS PRORROGA  2]]+Tabla202376[[#This Row],[DÍAS PRORROGA 3]]++Tabla202376[[#This Row],[DÍAS PRORROGA 4]]</f>
        <v>30</v>
      </c>
      <c r="BN363" s="25">
        <f>IF(Tabla202376[[#This Row],[NUMERO TOTAL DE ADICIONES]]="NO",0,Tabla202376[[#This Row],[VALOR ADICIÓN 1]]+Tabla202376[[#This Row],[VALOR ADICIÓN 2]]+Tabla202376[[#This Row],[VALOR ADICIÓN 3]]+Tabla202376[[#This Row],[VALOR ADICIÓN 4]])</f>
        <v>6000000</v>
      </c>
      <c r="BO363" s="12"/>
      <c r="BP363" s="22">
        <v>46011</v>
      </c>
      <c r="BQ363" s="20">
        <f>Tabla202376[[#This Row],[VALOR INICIAL DEL CONTRATO]]+Tabla202376[[#This Row],[VALOR ADICIÓN 1]]+Tabla202376[[#This Row],[VALOR ADICIÓN 2]]+Tabla202376[[#This Row],[VALOR ADICIÓN 3]]++Tabla202376[[#This Row],[VALOR ADICIÓN 4]]</f>
        <v>42000000</v>
      </c>
      <c r="BR36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63" s="26"/>
      <c r="BT363" s="105" t="s">
        <v>3258</v>
      </c>
      <c r="BU363" s="105" t="s">
        <v>3259</v>
      </c>
      <c r="BV363" s="12" t="s">
        <v>3260</v>
      </c>
      <c r="BW363" s="13" t="s">
        <v>88</v>
      </c>
    </row>
    <row r="364" spans="1:82" ht="27.75" customHeight="1" x14ac:dyDescent="0.2">
      <c r="A364" s="12">
        <v>2025</v>
      </c>
      <c r="B364" s="12" t="s">
        <v>456</v>
      </c>
      <c r="C364" s="13" t="str">
        <f ca="1">IF(Tabla202376[[#This Row],[FECHA DE TERMINACIÓN FINAL]]-TODAY()&gt;=15,"VIGENTE",IF(Tabla202376[[#This Row],[FECHA DE TERMINACIÓN FINAL]]-TODAY()&lt;0,"FINALIZADO",IF(Tabla202376[[#This Row],[FECHA DE TERMINACIÓN FINAL]]-TODAY()&lt;=15,"PROXIMO A VENCER")))</f>
        <v>FINALIZADO</v>
      </c>
      <c r="D364" s="12">
        <v>133189</v>
      </c>
      <c r="E364" s="22">
        <v>45785</v>
      </c>
      <c r="F364" s="40" t="s">
        <v>3261</v>
      </c>
      <c r="G364" s="40" t="s">
        <v>3262</v>
      </c>
      <c r="H364" s="13" t="s">
        <v>78</v>
      </c>
      <c r="I364" s="71" t="s">
        <v>3263</v>
      </c>
      <c r="J364" s="57">
        <v>80101600</v>
      </c>
      <c r="K364" s="57" t="s">
        <v>3264</v>
      </c>
      <c r="L364" s="93" t="s">
        <v>3265</v>
      </c>
      <c r="M364" s="12">
        <v>1294</v>
      </c>
      <c r="N364" s="22">
        <v>45790</v>
      </c>
      <c r="O364" s="12">
        <v>1412</v>
      </c>
      <c r="P364" s="22">
        <v>45797</v>
      </c>
      <c r="Q364" s="51" t="s">
        <v>153</v>
      </c>
      <c r="R364" s="13" t="s">
        <v>81</v>
      </c>
      <c r="S364" s="41" t="s">
        <v>82</v>
      </c>
      <c r="T364" s="12" t="s">
        <v>83</v>
      </c>
      <c r="U364" s="60" t="s">
        <v>3266</v>
      </c>
      <c r="V364" s="12" t="s">
        <v>83</v>
      </c>
      <c r="W364" s="12" t="s">
        <v>464</v>
      </c>
      <c r="X364" s="12" t="s">
        <v>188</v>
      </c>
      <c r="Y364" s="15">
        <v>1033747881</v>
      </c>
      <c r="Z364" s="51" t="s">
        <v>135</v>
      </c>
      <c r="AA364" s="52">
        <v>1013636939</v>
      </c>
      <c r="AB364" s="12" t="s">
        <v>87</v>
      </c>
      <c r="AC364" s="22">
        <v>45797</v>
      </c>
      <c r="AD364" s="29">
        <v>61719000</v>
      </c>
      <c r="AE364" s="22">
        <v>45798</v>
      </c>
      <c r="AF364" s="22">
        <v>46011</v>
      </c>
      <c r="AG364" s="12">
        <v>210</v>
      </c>
      <c r="AH364" s="12">
        <v>7</v>
      </c>
      <c r="AI364" s="29">
        <f>Tabla202376[[#This Row],[VALOR INICIAL DEL CONTRATO]] / Tabla202376[[#This Row],[PLAZO DE EJECUCIÓN MESES ]]</f>
        <v>8817000</v>
      </c>
      <c r="AJ364" s="12"/>
      <c r="AK364" s="12"/>
      <c r="AL364" s="12"/>
      <c r="AM364" s="12"/>
      <c r="AN364" s="12"/>
      <c r="AO364" s="31"/>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f>Tabla202376[[#This Row],[DÍAS PRORROGA 1]]+Tabla202376[[#This Row],[DÍAS PRORROGA  2]]+Tabla202376[[#This Row],[DÍAS PRORROGA 3]]++Tabla202376[[#This Row],[DÍAS PRORROGA 4]]</f>
        <v>0</v>
      </c>
      <c r="BN364" s="25">
        <f>IF(Tabla202376[[#This Row],[NUMERO TOTAL DE ADICIONES]]="NO",0,Tabla202376[[#This Row],[VALOR ADICIÓN 1]]+Tabla202376[[#This Row],[VALOR ADICIÓN 2]]+Tabla202376[[#This Row],[VALOR ADICIÓN 3]]+Tabla202376[[#This Row],[VALOR ADICIÓN 4]])</f>
        <v>0</v>
      </c>
      <c r="BO364" s="12"/>
      <c r="BP364" s="22">
        <v>46011</v>
      </c>
      <c r="BQ364" s="20">
        <f>Tabla202376[[#This Row],[VALOR INICIAL DEL CONTRATO]]+Tabla202376[[#This Row],[VALOR ADICIÓN 1]]+Tabla202376[[#This Row],[VALOR ADICIÓN 2]]+Tabla202376[[#This Row],[VALOR ADICIÓN 3]]++Tabla202376[[#This Row],[VALOR ADICIÓN 4]]</f>
        <v>61719000</v>
      </c>
      <c r="BR36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64" s="26"/>
      <c r="BT364" s="12"/>
      <c r="BU364" s="105" t="s">
        <v>3267</v>
      </c>
      <c r="BV364" s="13" t="s">
        <v>3268</v>
      </c>
      <c r="BW364" s="13" t="s">
        <v>3197</v>
      </c>
    </row>
    <row r="365" spans="1:82" s="3" customFormat="1" ht="27.75" customHeight="1" x14ac:dyDescent="0.2">
      <c r="A365" s="12">
        <v>2025</v>
      </c>
      <c r="B365" s="121" t="s">
        <v>77</v>
      </c>
      <c r="C365" s="122" t="str">
        <f ca="1">IF(Tabla202376[[#This Row],[FECHA DE TERMINACIÓN FINAL]]-TODAY()&gt;=15,"VIGENTE",IF(Tabla202376[[#This Row],[FECHA DE TERMINACIÓN FINAL]]-TODAY()&lt;0,"FINALIZADO",IF(Tabla202376[[#This Row],[FECHA DE TERMINACIÓN FINAL]]-TODAY()&lt;=15,"PROXIMO A VENCER")))</f>
        <v>VIGENTE</v>
      </c>
      <c r="D365" s="13">
        <v>134074</v>
      </c>
      <c r="E365" s="22">
        <v>45824</v>
      </c>
      <c r="F365" s="39" t="s">
        <v>3269</v>
      </c>
      <c r="G365" s="39" t="s">
        <v>3270</v>
      </c>
      <c r="H365" s="13" t="s">
        <v>3271</v>
      </c>
      <c r="I365" s="130" t="s">
        <v>3272</v>
      </c>
      <c r="J365" s="57" t="s">
        <v>3273</v>
      </c>
      <c r="K365" s="57" t="s">
        <v>3274</v>
      </c>
      <c r="L365" s="57" t="s">
        <v>3275</v>
      </c>
      <c r="M365" s="12">
        <v>1305</v>
      </c>
      <c r="N365" s="22">
        <v>45824</v>
      </c>
      <c r="O365" s="12">
        <v>1421</v>
      </c>
      <c r="P365" s="22">
        <v>45827</v>
      </c>
      <c r="Q365" s="38" t="s">
        <v>124</v>
      </c>
      <c r="R365" s="38" t="s">
        <v>81</v>
      </c>
      <c r="S365" s="38" t="s">
        <v>1627</v>
      </c>
      <c r="T365" s="12"/>
      <c r="U365" s="72" t="s">
        <v>3276</v>
      </c>
      <c r="V365" s="12" t="s">
        <v>83</v>
      </c>
      <c r="W365" s="12"/>
      <c r="X365" s="13" t="s">
        <v>1193</v>
      </c>
      <c r="Y365" s="15">
        <v>901508361</v>
      </c>
      <c r="Z365" s="13" t="s">
        <v>164</v>
      </c>
      <c r="AA365" s="12">
        <v>1033775359</v>
      </c>
      <c r="AB365" s="12" t="s">
        <v>87</v>
      </c>
      <c r="AC365" s="22">
        <v>45826</v>
      </c>
      <c r="AD365" s="29">
        <v>1370000000</v>
      </c>
      <c r="AE365" s="22">
        <v>45827</v>
      </c>
      <c r="AF365" s="22">
        <v>48395</v>
      </c>
      <c r="AG365" s="12">
        <v>2520</v>
      </c>
      <c r="AH365" s="12">
        <v>84</v>
      </c>
      <c r="AI365" s="29">
        <f>Tabla202376[[#This Row],[VALOR INICIAL DEL CONTRATO]] / Tabla202376[[#This Row],[PLAZO DE EJECUCIÓN MESES ]]</f>
        <v>16309523.80952381</v>
      </c>
      <c r="AJ365" s="12"/>
      <c r="AK365" s="12"/>
      <c r="AL365" s="12"/>
      <c r="AM365" s="12"/>
      <c r="AN365" s="12"/>
      <c r="AO365" s="31"/>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f>Tabla202376[[#This Row],[DÍAS PRORROGA 1]]+Tabla202376[[#This Row],[DÍAS PRORROGA  2]]+Tabla202376[[#This Row],[DÍAS PRORROGA 3]]++Tabla202376[[#This Row],[DÍAS PRORROGA 4]]</f>
        <v>0</v>
      </c>
      <c r="BN365" s="25">
        <f>IF(Tabla202376[[#This Row],[NUMERO TOTAL DE ADICIONES]]="NO",0,Tabla202376[[#This Row],[VALOR ADICIÓN 1]]+Tabla202376[[#This Row],[VALOR ADICIÓN 2]]+Tabla202376[[#This Row],[VALOR ADICIÓN 3]]+Tabla202376[[#This Row],[VALOR ADICIÓN 4]])</f>
        <v>0</v>
      </c>
      <c r="BO365" s="12"/>
      <c r="BP365" s="22">
        <v>48395</v>
      </c>
      <c r="BQ365" s="20">
        <f>Tabla202376[[#This Row],[VALOR INICIAL DEL CONTRATO]]+Tabla202376[[#This Row],[VALOR ADICIÓN 1]]+Tabla202376[[#This Row],[VALOR ADICIÓN 2]]+Tabla202376[[#This Row],[VALOR ADICIÓN 3]]++Tabla202376[[#This Row],[VALOR ADICIÓN 4]]</f>
        <v>1370000000</v>
      </c>
      <c r="BR365"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65" s="26"/>
      <c r="BT365" s="12"/>
      <c r="BU365" s="12"/>
      <c r="BV365" s="12"/>
      <c r="BW365" s="12"/>
    </row>
    <row r="366" spans="1:82" ht="27.75" customHeight="1" x14ac:dyDescent="0.25">
      <c r="A366" s="12">
        <v>2025</v>
      </c>
      <c r="B366" s="12" t="s">
        <v>77</v>
      </c>
      <c r="C366" s="13" t="str">
        <f ca="1">IF(Tabla202376[[#This Row],[FECHA DE TERMINACIÓN FINAL]]-TODAY()&gt;=15,"VIGENTE",IF(Tabla202376[[#This Row],[FECHA DE TERMINACIÓN FINAL]]-TODAY()&lt;0,"FINALIZADO",IF(Tabla202376[[#This Row],[FECHA DE TERMINACIÓN FINAL]]-TODAY()&lt;=15,"PROXIMO A VENCER")))</f>
        <v>VIGENTE</v>
      </c>
      <c r="D366" s="12">
        <v>133525</v>
      </c>
      <c r="E366" s="22">
        <v>45804</v>
      </c>
      <c r="F366" s="14" t="s">
        <v>3277</v>
      </c>
      <c r="G366" s="49" t="s">
        <v>3278</v>
      </c>
      <c r="H366" s="13" t="s">
        <v>3279</v>
      </c>
      <c r="I366" s="111" t="s">
        <v>3280</v>
      </c>
      <c r="J366" s="12">
        <v>93141700</v>
      </c>
      <c r="K366" s="13" t="s">
        <v>3277</v>
      </c>
      <c r="L366" s="12" t="s">
        <v>3281</v>
      </c>
      <c r="M366" s="12">
        <v>1298</v>
      </c>
      <c r="N366" s="22">
        <v>45804</v>
      </c>
      <c r="O366" s="12">
        <v>1429</v>
      </c>
      <c r="P366" s="22">
        <v>45852</v>
      </c>
      <c r="Q366" s="51" t="s">
        <v>3282</v>
      </c>
      <c r="R366" s="38" t="s">
        <v>81</v>
      </c>
      <c r="S366" s="38" t="s">
        <v>1627</v>
      </c>
      <c r="T366" s="12"/>
      <c r="U366" s="54" t="s">
        <v>3283</v>
      </c>
      <c r="V366" s="87"/>
      <c r="W366" s="12" t="s">
        <v>464</v>
      </c>
      <c r="X366" s="12" t="s">
        <v>397</v>
      </c>
      <c r="Y366" s="40">
        <v>900413030</v>
      </c>
      <c r="Z366" s="14" t="s">
        <v>164</v>
      </c>
      <c r="AA366" s="14">
        <v>1033775359</v>
      </c>
      <c r="AB366" s="12" t="s">
        <v>87</v>
      </c>
      <c r="AC366" s="22">
        <v>45846</v>
      </c>
      <c r="AD366" s="29">
        <v>280000000</v>
      </c>
      <c r="AE366" s="22">
        <v>45866</v>
      </c>
      <c r="AF366" s="22">
        <v>46234</v>
      </c>
      <c r="AG366" s="12">
        <v>380</v>
      </c>
      <c r="AH366" s="12">
        <v>12.6</v>
      </c>
      <c r="AI366" s="29">
        <f>Tabla202376[[#This Row],[VALOR INICIAL DEL CONTRATO]] / Tabla202376[[#This Row],[PLAZO DE EJECUCIÓN MESES ]]</f>
        <v>22222222.222222224</v>
      </c>
      <c r="AJ366" s="12"/>
      <c r="AK366" s="12"/>
      <c r="AL366" s="12"/>
      <c r="AM366" s="12"/>
      <c r="AN366" s="12"/>
      <c r="AO366" s="31"/>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f>Tabla202376[[#This Row],[DÍAS PRORROGA 1]]+Tabla202376[[#This Row],[DÍAS PRORROGA  2]]+Tabla202376[[#This Row],[DÍAS PRORROGA 3]]++Tabla202376[[#This Row],[DÍAS PRORROGA 4]]</f>
        <v>0</v>
      </c>
      <c r="BN366" s="25">
        <f>IF(Tabla202376[[#This Row],[NUMERO TOTAL DE ADICIONES]]="NO",0,Tabla202376[[#This Row],[VALOR ADICIÓN 1]]+Tabla202376[[#This Row],[VALOR ADICIÓN 2]]+Tabla202376[[#This Row],[VALOR ADICIÓN 3]]+Tabla202376[[#This Row],[VALOR ADICIÓN 4]])</f>
        <v>0</v>
      </c>
      <c r="BO366" s="12"/>
      <c r="BP366" s="22">
        <v>46234</v>
      </c>
      <c r="BQ366" s="20">
        <f>Tabla202376[[#This Row],[VALOR INICIAL DEL CONTRATO]]+Tabla202376[[#This Row],[VALOR ADICIÓN 1]]+Tabla202376[[#This Row],[VALOR ADICIÓN 2]]+Tabla202376[[#This Row],[VALOR ADICIÓN 3]]++Tabla202376[[#This Row],[VALOR ADICIÓN 4]]</f>
        <v>280000000</v>
      </c>
      <c r="BR366"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66" s="26"/>
      <c r="BT366" s="12"/>
      <c r="BU366" s="12"/>
      <c r="BV366" s="12"/>
      <c r="BW366" s="12"/>
      <c r="BX366" s="3"/>
      <c r="BY366" s="3"/>
      <c r="BZ366" s="3"/>
      <c r="CA366" s="3"/>
      <c r="CB366" s="3"/>
      <c r="CC366" s="3"/>
      <c r="CD366" s="3"/>
    </row>
    <row r="367" spans="1:82" ht="27.75" customHeight="1" x14ac:dyDescent="0.2">
      <c r="A367" s="12">
        <v>2025</v>
      </c>
      <c r="B367" s="12" t="s">
        <v>77</v>
      </c>
      <c r="C367" s="13" t="str">
        <f ca="1">IF(Tabla202376[[#This Row],[FECHA DE TERMINACIÓN FINAL]]-TODAY()&gt;=15,"VIGENTE",IF(Tabla202376[[#This Row],[FECHA DE TERMINACIÓN FINAL]]-TODAY()&lt;0,"FINALIZADO",IF(Tabla202376[[#This Row],[FECHA DE TERMINACIÓN FINAL]]-TODAY()&lt;=15,"PROXIMO A VENCER")))</f>
        <v>VIGENTE</v>
      </c>
      <c r="D367" s="12">
        <v>134956</v>
      </c>
      <c r="E367" s="22">
        <v>45846</v>
      </c>
      <c r="F367" s="40" t="s">
        <v>3284</v>
      </c>
      <c r="G367" s="13" t="s">
        <v>3285</v>
      </c>
      <c r="H367" s="13" t="s">
        <v>3286</v>
      </c>
      <c r="I367" s="65" t="s">
        <v>3287</v>
      </c>
      <c r="J367" s="12" t="s">
        <v>3288</v>
      </c>
      <c r="K367" s="13" t="s">
        <v>3289</v>
      </c>
      <c r="L367" s="13" t="s">
        <v>3290</v>
      </c>
      <c r="M367" s="12">
        <v>1313</v>
      </c>
      <c r="N367" s="22">
        <v>45846</v>
      </c>
      <c r="O367" s="12">
        <v>1765</v>
      </c>
      <c r="P367" s="22">
        <v>45930</v>
      </c>
      <c r="Q367" s="51" t="s">
        <v>274</v>
      </c>
      <c r="R367" s="13" t="s">
        <v>3094</v>
      </c>
      <c r="S367" s="13" t="s">
        <v>3291</v>
      </c>
      <c r="T367" s="12"/>
      <c r="U367" s="60" t="s">
        <v>3292</v>
      </c>
      <c r="V367" s="13" t="s">
        <v>3293</v>
      </c>
      <c r="W367" s="13" t="s">
        <v>3294</v>
      </c>
      <c r="X367" s="12" t="s">
        <v>397</v>
      </c>
      <c r="Y367" s="12">
        <v>901990798</v>
      </c>
      <c r="Z367" s="47" t="s">
        <v>3295</v>
      </c>
      <c r="AA367" s="49">
        <v>9019986057</v>
      </c>
      <c r="AB367" s="12" t="s">
        <v>87</v>
      </c>
      <c r="AC367" s="22">
        <v>45930</v>
      </c>
      <c r="AD367" s="29">
        <v>4457710940</v>
      </c>
      <c r="AE367" s="22">
        <v>45967</v>
      </c>
      <c r="AF367" s="22">
        <v>46270</v>
      </c>
      <c r="AG367" s="12">
        <v>300</v>
      </c>
      <c r="AH367" s="12">
        <v>10</v>
      </c>
      <c r="AI367" s="29">
        <f>Tabla202376[[#This Row],[VALOR INICIAL DEL CONTRATO]] / Tabla202376[[#This Row],[PLAZO DE EJECUCIÓN MESES ]]</f>
        <v>445771094</v>
      </c>
      <c r="AJ367" s="12"/>
      <c r="AK367" s="12"/>
      <c r="AL367" s="12"/>
      <c r="AM367" s="12"/>
      <c r="AN367" s="12"/>
      <c r="AO367" s="31"/>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f>Tabla202376[[#This Row],[DÍAS PRORROGA 1]]+Tabla202376[[#This Row],[DÍAS PRORROGA  2]]+Tabla202376[[#This Row],[DÍAS PRORROGA 3]]++Tabla202376[[#This Row],[DÍAS PRORROGA 4]]</f>
        <v>0</v>
      </c>
      <c r="BN367" s="25">
        <f>IF(Tabla202376[[#This Row],[NUMERO TOTAL DE ADICIONES]]="NO",0,Tabla202376[[#This Row],[VALOR ADICIÓN 1]]+Tabla202376[[#This Row],[VALOR ADICIÓN 2]]+Tabla202376[[#This Row],[VALOR ADICIÓN 3]]+Tabla202376[[#This Row],[VALOR ADICIÓN 4]])</f>
        <v>0</v>
      </c>
      <c r="BO367" s="12"/>
      <c r="BP367" s="22">
        <v>46270</v>
      </c>
      <c r="BQ367" s="20">
        <f>Tabla202376[[#This Row],[VALOR INICIAL DEL CONTRATO]]+Tabla202376[[#This Row],[VALOR ADICIÓN 1]]+Tabla202376[[#This Row],[VALOR ADICIÓN 2]]+Tabla202376[[#This Row],[VALOR ADICIÓN 3]]++Tabla202376[[#This Row],[VALOR ADICIÓN 4]]</f>
        <v>4457710940</v>
      </c>
      <c r="BR367"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67" s="26"/>
      <c r="BT367" s="12"/>
      <c r="BU367" s="12"/>
      <c r="BV367" s="12"/>
      <c r="BW367" s="12"/>
    </row>
    <row r="368" spans="1:82" ht="27.75" customHeight="1" x14ac:dyDescent="0.2">
      <c r="A368" s="12">
        <v>2025</v>
      </c>
      <c r="B368" s="12" t="s">
        <v>456</v>
      </c>
      <c r="C368" s="13" t="str">
        <f ca="1">IF(Tabla202376[[#This Row],[FECHA DE TERMINACIÓN FINAL]]-TODAY()&gt;=15,"VIGENTE",IF(Tabla202376[[#This Row],[FECHA DE TERMINACIÓN FINAL]]-TODAY()&lt;0,"FINALIZADO",IF(Tabla202376[[#This Row],[FECHA DE TERMINACIÓN FINAL]]-TODAY()&lt;=15,"PROXIMO A VENCER")))</f>
        <v>FINALIZADO</v>
      </c>
      <c r="D368" s="12">
        <v>137660</v>
      </c>
      <c r="E368" s="22">
        <v>45868</v>
      </c>
      <c r="F368" s="40" t="s">
        <v>3296</v>
      </c>
      <c r="G368" s="40" t="s">
        <v>3297</v>
      </c>
      <c r="H368" s="41" t="s">
        <v>3298</v>
      </c>
      <c r="I368" s="106" t="s">
        <v>3299</v>
      </c>
      <c r="J368" s="57" t="s">
        <v>3300</v>
      </c>
      <c r="K368" s="57" t="s">
        <v>3301</v>
      </c>
      <c r="L368" s="57" t="s">
        <v>3302</v>
      </c>
      <c r="M368" s="12">
        <v>1501</v>
      </c>
      <c r="N368" s="22">
        <v>45868</v>
      </c>
      <c r="O368" s="12">
        <v>1614</v>
      </c>
      <c r="P368" s="22">
        <v>45885</v>
      </c>
      <c r="Q368" s="51" t="s">
        <v>3303</v>
      </c>
      <c r="R368" s="51" t="s">
        <v>3052</v>
      </c>
      <c r="S368" s="38" t="s">
        <v>3053</v>
      </c>
      <c r="T368" s="12"/>
      <c r="U368" s="38" t="s">
        <v>3304</v>
      </c>
      <c r="V368" s="13" t="s">
        <v>3305</v>
      </c>
      <c r="W368" s="12" t="s">
        <v>514</v>
      </c>
      <c r="X368" s="12" t="s">
        <v>397</v>
      </c>
      <c r="Y368" s="12">
        <v>860524654</v>
      </c>
      <c r="Z368" s="129" t="s">
        <v>282</v>
      </c>
      <c r="AA368" s="128">
        <v>80853739</v>
      </c>
      <c r="AB368" s="12" t="s">
        <v>87</v>
      </c>
      <c r="AC368" s="22">
        <v>45884</v>
      </c>
      <c r="AD368" s="29">
        <v>35751706</v>
      </c>
      <c r="AE368" s="22">
        <v>45886</v>
      </c>
      <c r="AF368" s="22">
        <v>45943</v>
      </c>
      <c r="AG368" s="12">
        <v>57</v>
      </c>
      <c r="AH368" s="12">
        <v>1.9</v>
      </c>
      <c r="AI368" s="29">
        <f>Tabla202376[[#This Row],[VALOR INICIAL DEL CONTRATO]] / Tabla202376[[#This Row],[PLAZO DE EJECUCIÓN MESES ]]</f>
        <v>18816687.368421052</v>
      </c>
      <c r="AJ368" s="12"/>
      <c r="AK368" s="12"/>
      <c r="AL368" s="12"/>
      <c r="AM368" s="12"/>
      <c r="AN368" s="12"/>
      <c r="AO368" s="31"/>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12">
        <f>Tabla202376[[#This Row],[DÍAS PRORROGA 1]]+Tabla202376[[#This Row],[DÍAS PRORROGA  2]]+Tabla202376[[#This Row],[DÍAS PRORROGA 3]]++Tabla202376[[#This Row],[DÍAS PRORROGA 4]]</f>
        <v>0</v>
      </c>
      <c r="BN368" s="25">
        <f>IF(Tabla202376[[#This Row],[NUMERO TOTAL DE ADICIONES]]="NO",0,Tabla202376[[#This Row],[VALOR ADICIÓN 1]]+Tabla202376[[#This Row],[VALOR ADICIÓN 2]]+Tabla202376[[#This Row],[VALOR ADICIÓN 3]]+Tabla202376[[#This Row],[VALOR ADICIÓN 4]])</f>
        <v>0</v>
      </c>
      <c r="BO368" s="12"/>
      <c r="BP368" s="22">
        <v>45943</v>
      </c>
      <c r="BQ368" s="20">
        <f>Tabla202376[[#This Row],[VALOR INICIAL DEL CONTRATO]]+Tabla202376[[#This Row],[VALOR ADICIÓN 1]]+Tabla202376[[#This Row],[VALOR ADICIÓN 2]]+Tabla202376[[#This Row],[VALOR ADICIÓN 3]]++Tabla202376[[#This Row],[VALOR ADICIÓN 4]]</f>
        <v>35751706</v>
      </c>
      <c r="BR36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68" s="26"/>
      <c r="BT368" s="12"/>
      <c r="BU368" s="12"/>
      <c r="BV368" s="12"/>
      <c r="BW368" s="12"/>
    </row>
    <row r="369" spans="1:75" ht="27.75" customHeight="1" x14ac:dyDescent="0.2">
      <c r="A369" s="12">
        <v>2025</v>
      </c>
      <c r="B369" s="12" t="s">
        <v>456</v>
      </c>
      <c r="C369" s="13" t="str">
        <f ca="1">IF(Tabla202376[[#This Row],[FECHA DE TERMINACIÓN FINAL]]-TODAY()&gt;=15,"VIGENTE",IF(Tabla202376[[#This Row],[FECHA DE TERMINACIÓN FINAL]]-TODAY()&lt;0,"FINALIZADO",IF(Tabla202376[[#This Row],[FECHA DE TERMINACIÓN FINAL]]-TODAY()&lt;=15,"PROXIMO A VENCER")))</f>
        <v>FINALIZADO</v>
      </c>
      <c r="D369" s="12">
        <v>138189</v>
      </c>
      <c r="E369" s="22">
        <v>45872</v>
      </c>
      <c r="F369" s="49" t="s">
        <v>3306</v>
      </c>
      <c r="G369" s="49" t="s">
        <v>3307</v>
      </c>
      <c r="H369" s="13" t="s">
        <v>3308</v>
      </c>
      <c r="I369" s="111" t="s">
        <v>3309</v>
      </c>
      <c r="J369" s="57" t="s">
        <v>3288</v>
      </c>
      <c r="K369" s="57" t="s">
        <v>3310</v>
      </c>
      <c r="L369" s="57" t="s">
        <v>3311</v>
      </c>
      <c r="M369" s="12">
        <v>1554</v>
      </c>
      <c r="N369" s="22">
        <v>45882</v>
      </c>
      <c r="O369" s="12">
        <v>1631</v>
      </c>
      <c r="P369" s="22">
        <v>45895</v>
      </c>
      <c r="Q369" s="51" t="s">
        <v>201</v>
      </c>
      <c r="R369" s="13" t="s">
        <v>81</v>
      </c>
      <c r="S369" s="51" t="s">
        <v>82</v>
      </c>
      <c r="T369" s="12" t="s">
        <v>83</v>
      </c>
      <c r="U369" s="38" t="s">
        <v>3312</v>
      </c>
      <c r="V369" s="12" t="s">
        <v>83</v>
      </c>
      <c r="W369" s="68" t="s">
        <v>83</v>
      </c>
      <c r="X369" s="12" t="s">
        <v>3313</v>
      </c>
      <c r="Y369" s="12">
        <v>80217670</v>
      </c>
      <c r="Z369" s="51" t="s">
        <v>126</v>
      </c>
      <c r="AA369" s="52">
        <v>79486884</v>
      </c>
      <c r="AB369" s="12" t="s">
        <v>87</v>
      </c>
      <c r="AC369" s="22">
        <v>45894</v>
      </c>
      <c r="AD369" s="29">
        <v>29250000</v>
      </c>
      <c r="AE369" s="22">
        <v>45896</v>
      </c>
      <c r="AF369" s="22">
        <v>46022</v>
      </c>
      <c r="AG369" s="12">
        <v>135</v>
      </c>
      <c r="AH369" s="12">
        <v>4.5</v>
      </c>
      <c r="AI369" s="29">
        <f>Tabla202376[[#This Row],[VALOR INICIAL DEL CONTRATO]] / Tabla202376[[#This Row],[PLAZO DE EJECUCIÓN MESES ]]</f>
        <v>6500000</v>
      </c>
      <c r="AJ369" s="12"/>
      <c r="AK369" s="12"/>
      <c r="AL369" s="12"/>
      <c r="AM369" s="12"/>
      <c r="AN369" s="12"/>
      <c r="AO369" s="31"/>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f>Tabla202376[[#This Row],[DÍAS PRORROGA 1]]+Tabla202376[[#This Row],[DÍAS PRORROGA  2]]+Tabla202376[[#This Row],[DÍAS PRORROGA 3]]++Tabla202376[[#This Row],[DÍAS PRORROGA 4]]</f>
        <v>0</v>
      </c>
      <c r="BN369" s="25">
        <f>IF(Tabla202376[[#This Row],[NUMERO TOTAL DE ADICIONES]]="NO",0,Tabla202376[[#This Row],[VALOR ADICIÓN 1]]+Tabla202376[[#This Row],[VALOR ADICIÓN 2]]+Tabla202376[[#This Row],[VALOR ADICIÓN 3]]+Tabla202376[[#This Row],[VALOR ADICIÓN 4]])</f>
        <v>0</v>
      </c>
      <c r="BO369" s="12"/>
      <c r="BP369" s="22">
        <v>46022</v>
      </c>
      <c r="BQ369" s="20">
        <f>Tabla202376[[#This Row],[VALOR INICIAL DEL CONTRATO]]+Tabla202376[[#This Row],[VALOR ADICIÓN 1]]+Tabla202376[[#This Row],[VALOR ADICIÓN 2]]+Tabla202376[[#This Row],[VALOR ADICIÓN 3]]++Tabla202376[[#This Row],[VALOR ADICIÓN 4]]</f>
        <v>29250000</v>
      </c>
      <c r="BR36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69" s="26"/>
      <c r="BT369" s="12"/>
      <c r="BU369" s="16" t="s">
        <v>3314</v>
      </c>
      <c r="BV369" s="72" t="s">
        <v>3315</v>
      </c>
      <c r="BW369" s="13" t="s">
        <v>88</v>
      </c>
    </row>
    <row r="370" spans="1:75" ht="27.75" customHeight="1" x14ac:dyDescent="0.2">
      <c r="A370" s="12">
        <v>2025</v>
      </c>
      <c r="B370" s="12" t="s">
        <v>456</v>
      </c>
      <c r="C370" s="13" t="str">
        <f ca="1">IF(Tabla202376[[#This Row],[FECHA DE TERMINACIÓN FINAL]]-TODAY()&gt;=15,"VIGENTE",IF(Tabla202376[[#This Row],[FECHA DE TERMINACIÓN FINAL]]-TODAY()&lt;0,"FINALIZADO",IF(Tabla202376[[#This Row],[FECHA DE TERMINACIÓN FINAL]]-TODAY()&lt;=15,"PROXIMO A VENCER")))</f>
        <v>FINALIZADO</v>
      </c>
      <c r="D370" s="12">
        <v>138261</v>
      </c>
      <c r="E370" s="22">
        <v>45873</v>
      </c>
      <c r="F370" s="40" t="s">
        <v>3316</v>
      </c>
      <c r="G370" s="40" t="s">
        <v>3317</v>
      </c>
      <c r="H370" s="13" t="s">
        <v>941</v>
      </c>
      <c r="I370" s="106" t="s">
        <v>3318</v>
      </c>
      <c r="J370" s="57">
        <v>80101600</v>
      </c>
      <c r="K370" s="57" t="s">
        <v>3319</v>
      </c>
      <c r="L370" s="57" t="s">
        <v>3320</v>
      </c>
      <c r="M370" s="12">
        <v>1556</v>
      </c>
      <c r="N370" s="22">
        <v>45882</v>
      </c>
      <c r="O370" s="12">
        <v>1632</v>
      </c>
      <c r="P370" s="22">
        <v>45895</v>
      </c>
      <c r="Q370" s="51" t="s">
        <v>115</v>
      </c>
      <c r="R370" s="13" t="s">
        <v>81</v>
      </c>
      <c r="S370" s="41" t="s">
        <v>82</v>
      </c>
      <c r="T370" s="12" t="s">
        <v>83</v>
      </c>
      <c r="U370" s="38" t="s">
        <v>3321</v>
      </c>
      <c r="V370" s="12" t="s">
        <v>83</v>
      </c>
      <c r="W370" s="12" t="s">
        <v>83</v>
      </c>
      <c r="X370" s="12" t="s">
        <v>116</v>
      </c>
      <c r="Y370" s="12">
        <v>52351640</v>
      </c>
      <c r="Z370" s="14" t="s">
        <v>126</v>
      </c>
      <c r="AA370" s="14">
        <v>79486884</v>
      </c>
      <c r="AB370" s="12" t="s">
        <v>87</v>
      </c>
      <c r="AC370" s="22">
        <v>45894</v>
      </c>
      <c r="AD370" s="29">
        <v>36000000</v>
      </c>
      <c r="AE370" s="22">
        <v>45898</v>
      </c>
      <c r="AF370" s="22">
        <v>46019</v>
      </c>
      <c r="AG370" s="12">
        <v>120</v>
      </c>
      <c r="AH370" s="12">
        <v>4</v>
      </c>
      <c r="AI370" s="29">
        <f>Tabla202376[[#This Row],[VALOR INICIAL DEL CONTRATO]] / Tabla202376[[#This Row],[PLAZO DE EJECUCIÓN MESES ]]</f>
        <v>9000000</v>
      </c>
      <c r="AJ370" s="12"/>
      <c r="AK370" s="12"/>
      <c r="AL370" s="12"/>
      <c r="AM370" s="12"/>
      <c r="AN370" s="12"/>
      <c r="AO370" s="31"/>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12">
        <f>Tabla202376[[#This Row],[DÍAS PRORROGA 1]]+Tabla202376[[#This Row],[DÍAS PRORROGA  2]]+Tabla202376[[#This Row],[DÍAS PRORROGA 3]]++Tabla202376[[#This Row],[DÍAS PRORROGA 4]]</f>
        <v>0</v>
      </c>
      <c r="BN370" s="25">
        <f>IF(Tabla202376[[#This Row],[NUMERO TOTAL DE ADICIONES]]="NO",0,Tabla202376[[#This Row],[VALOR ADICIÓN 1]]+Tabla202376[[#This Row],[VALOR ADICIÓN 2]]+Tabla202376[[#This Row],[VALOR ADICIÓN 3]]+Tabla202376[[#This Row],[VALOR ADICIÓN 4]])</f>
        <v>0</v>
      </c>
      <c r="BO370" s="12"/>
      <c r="BP370" s="22">
        <v>46019</v>
      </c>
      <c r="BQ370" s="20">
        <f>Tabla202376[[#This Row],[VALOR INICIAL DEL CONTRATO]]+Tabla202376[[#This Row],[VALOR ADICIÓN 1]]+Tabla202376[[#This Row],[VALOR ADICIÓN 2]]+Tabla202376[[#This Row],[VALOR ADICIÓN 3]]++Tabla202376[[#This Row],[VALOR ADICIÓN 4]]</f>
        <v>36000000</v>
      </c>
      <c r="BR37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0" s="26"/>
      <c r="BT370" s="12"/>
      <c r="BU370" s="16" t="s">
        <v>3322</v>
      </c>
      <c r="BV370" s="13" t="s">
        <v>3323</v>
      </c>
      <c r="BW370" s="13" t="s">
        <v>3324</v>
      </c>
    </row>
    <row r="371" spans="1:75" ht="27.75" customHeight="1" x14ac:dyDescent="0.2">
      <c r="A371" s="12">
        <v>2025</v>
      </c>
      <c r="B371" s="12" t="s">
        <v>456</v>
      </c>
      <c r="C371" s="13" t="str">
        <f ca="1">IF(Tabla202376[[#This Row],[FECHA DE TERMINACIÓN FINAL]]-TODAY()&gt;=15,"VIGENTE",IF(Tabla202376[[#This Row],[FECHA DE TERMINACIÓN FINAL]]-TODAY()&lt;0,"FINALIZADO",IF(Tabla202376[[#This Row],[FECHA DE TERMINACIÓN FINAL]]-TODAY()&lt;=15,"PROXIMO A VENCER")))</f>
        <v>FINALIZADO</v>
      </c>
      <c r="D371" s="12">
        <v>138804</v>
      </c>
      <c r="E371" s="22">
        <v>45878</v>
      </c>
      <c r="F371" s="49" t="s">
        <v>3325</v>
      </c>
      <c r="G371" s="49" t="s">
        <v>3326</v>
      </c>
      <c r="H371" s="13" t="s">
        <v>245</v>
      </c>
      <c r="I371" s="111" t="s">
        <v>3327</v>
      </c>
      <c r="J371" s="57" t="s">
        <v>3288</v>
      </c>
      <c r="K371" s="57" t="s">
        <v>3328</v>
      </c>
      <c r="L371" s="57" t="s">
        <v>3329</v>
      </c>
      <c r="M371" s="12">
        <v>1568</v>
      </c>
      <c r="N371" s="22">
        <v>45888</v>
      </c>
      <c r="O371" s="12">
        <v>1636</v>
      </c>
      <c r="P371" s="22">
        <v>45896</v>
      </c>
      <c r="Q371" s="51" t="s">
        <v>80</v>
      </c>
      <c r="R371" s="51" t="s">
        <v>81</v>
      </c>
      <c r="S371" s="51" t="s">
        <v>98</v>
      </c>
      <c r="T371" s="12" t="s">
        <v>83</v>
      </c>
      <c r="U371" s="38" t="s">
        <v>3330</v>
      </c>
      <c r="V371" s="12" t="s">
        <v>83</v>
      </c>
      <c r="W371" s="12" t="s">
        <v>83</v>
      </c>
      <c r="X371" s="12" t="s">
        <v>246</v>
      </c>
      <c r="Y371" s="12">
        <v>80186230</v>
      </c>
      <c r="Z371" s="38" t="s">
        <v>145</v>
      </c>
      <c r="AA371" s="38">
        <v>74374329</v>
      </c>
      <c r="AB371" s="12" t="s">
        <v>87</v>
      </c>
      <c r="AC371" s="22">
        <v>45895</v>
      </c>
      <c r="AD371" s="29">
        <v>9330000</v>
      </c>
      <c r="AE371" s="22">
        <v>45905</v>
      </c>
      <c r="AF371" s="22">
        <v>45995</v>
      </c>
      <c r="AG371" s="12">
        <v>90</v>
      </c>
      <c r="AH371" s="12">
        <v>3</v>
      </c>
      <c r="AI371" s="29">
        <f>Tabla202376[[#This Row],[VALOR INICIAL DEL CONTRATO]] / Tabla202376[[#This Row],[PLAZO DE EJECUCIÓN MESES ]]</f>
        <v>3110000</v>
      </c>
      <c r="AJ371" s="12"/>
      <c r="AK371" s="12"/>
      <c r="AL371" s="12"/>
      <c r="AM371" s="12"/>
      <c r="AN371" s="12"/>
      <c r="AO371" s="31"/>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f>Tabla202376[[#This Row],[DÍAS PRORROGA 1]]+Tabla202376[[#This Row],[DÍAS PRORROGA  2]]+Tabla202376[[#This Row],[DÍAS PRORROGA 3]]++Tabla202376[[#This Row],[DÍAS PRORROGA 4]]</f>
        <v>0</v>
      </c>
      <c r="BN371" s="25">
        <f>IF(Tabla202376[[#This Row],[NUMERO TOTAL DE ADICIONES]]="NO",0,Tabla202376[[#This Row],[VALOR ADICIÓN 1]]+Tabla202376[[#This Row],[VALOR ADICIÓN 2]]+Tabla202376[[#This Row],[VALOR ADICIÓN 3]]+Tabla202376[[#This Row],[VALOR ADICIÓN 4]])</f>
        <v>0</v>
      </c>
      <c r="BO371" s="12"/>
      <c r="BP371" s="22">
        <v>45995</v>
      </c>
      <c r="BQ371" s="20">
        <f>Tabla202376[[#This Row],[VALOR INICIAL DEL CONTRATO]]+Tabla202376[[#This Row],[VALOR ADICIÓN 1]]+Tabla202376[[#This Row],[VALOR ADICIÓN 2]]+Tabla202376[[#This Row],[VALOR ADICIÓN 3]]++Tabla202376[[#This Row],[VALOR ADICIÓN 4]]</f>
        <v>9330000</v>
      </c>
      <c r="BR37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1" s="26"/>
      <c r="BT371" s="12"/>
      <c r="BU371" s="13" t="s">
        <v>3331</v>
      </c>
      <c r="BV371" s="13" t="s">
        <v>3332</v>
      </c>
      <c r="BW371" s="13" t="s">
        <v>122</v>
      </c>
    </row>
    <row r="372" spans="1:75" ht="27.75" customHeight="1" x14ac:dyDescent="0.2">
      <c r="A372" s="12">
        <v>2025</v>
      </c>
      <c r="B372" s="12" t="s">
        <v>456</v>
      </c>
      <c r="C372" s="13" t="str">
        <f ca="1">IF(Tabla202376[[#This Row],[FECHA DE TERMINACIÓN FINAL]]-TODAY()&gt;=15,"VIGENTE",IF(Tabla202376[[#This Row],[FECHA DE TERMINACIÓN FINAL]]-TODAY()&lt;0,"FINALIZADO",IF(Tabla202376[[#This Row],[FECHA DE TERMINACIÓN FINAL]]-TODAY()&lt;=15,"PROXIMO A VENCER")))</f>
        <v>FINALIZADO</v>
      </c>
      <c r="D372" s="12">
        <v>138208</v>
      </c>
      <c r="E372" s="22">
        <v>45873</v>
      </c>
      <c r="F372" s="49" t="s">
        <v>3333</v>
      </c>
      <c r="G372" s="49" t="s">
        <v>3334</v>
      </c>
      <c r="H372" s="13" t="s">
        <v>3335</v>
      </c>
      <c r="I372" s="111" t="s">
        <v>3336</v>
      </c>
      <c r="J372" s="57" t="s">
        <v>3288</v>
      </c>
      <c r="K372" s="57" t="s">
        <v>3337</v>
      </c>
      <c r="L372" s="57" t="s">
        <v>3338</v>
      </c>
      <c r="M372" s="12">
        <v>1555</v>
      </c>
      <c r="N372" s="22">
        <v>45882</v>
      </c>
      <c r="O372" s="12">
        <v>1640</v>
      </c>
      <c r="P372" s="22">
        <v>45896</v>
      </c>
      <c r="Q372" s="51" t="s">
        <v>119</v>
      </c>
      <c r="R372" s="51" t="s">
        <v>81</v>
      </c>
      <c r="S372" s="51" t="s">
        <v>98</v>
      </c>
      <c r="T372" s="12" t="s">
        <v>83</v>
      </c>
      <c r="U372" s="38" t="s">
        <v>3339</v>
      </c>
      <c r="V372" s="12" t="s">
        <v>83</v>
      </c>
      <c r="W372" s="12" t="s">
        <v>83</v>
      </c>
      <c r="X372" s="41" t="s">
        <v>167</v>
      </c>
      <c r="Y372" s="12">
        <v>1033768263</v>
      </c>
      <c r="Z372" s="51" t="s">
        <v>177</v>
      </c>
      <c r="AA372" s="49">
        <v>1024564835</v>
      </c>
      <c r="AB372" s="12" t="s">
        <v>87</v>
      </c>
      <c r="AC372" s="22">
        <v>45895</v>
      </c>
      <c r="AD372" s="29">
        <v>14000000</v>
      </c>
      <c r="AE372" s="22">
        <v>45901</v>
      </c>
      <c r="AF372" s="22">
        <v>46022</v>
      </c>
      <c r="AG372" s="12">
        <v>120</v>
      </c>
      <c r="AH372" s="12">
        <v>4</v>
      </c>
      <c r="AI372" s="29">
        <f>Tabla202376[[#This Row],[VALOR INICIAL DEL CONTRATO]] / Tabla202376[[#This Row],[PLAZO DE EJECUCIÓN MESES ]]</f>
        <v>3500000</v>
      </c>
      <c r="AJ372" s="12"/>
      <c r="AK372" s="12"/>
      <c r="AL372" s="12"/>
      <c r="AM372" s="12"/>
      <c r="AN372" s="12"/>
      <c r="AO372" s="31"/>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f>Tabla202376[[#This Row],[DÍAS PRORROGA 1]]+Tabla202376[[#This Row],[DÍAS PRORROGA  2]]+Tabla202376[[#This Row],[DÍAS PRORROGA 3]]++Tabla202376[[#This Row],[DÍAS PRORROGA 4]]</f>
        <v>0</v>
      </c>
      <c r="BN372" s="25">
        <f>IF(Tabla202376[[#This Row],[NUMERO TOTAL DE ADICIONES]]="NO",0,Tabla202376[[#This Row],[VALOR ADICIÓN 1]]+Tabla202376[[#This Row],[VALOR ADICIÓN 2]]+Tabla202376[[#This Row],[VALOR ADICIÓN 3]]+Tabla202376[[#This Row],[VALOR ADICIÓN 4]])</f>
        <v>0</v>
      </c>
      <c r="BO372" s="12"/>
      <c r="BP372" s="22">
        <v>46022</v>
      </c>
      <c r="BQ372" s="20">
        <f>Tabla202376[[#This Row],[VALOR INICIAL DEL CONTRATO]]+Tabla202376[[#This Row],[VALOR ADICIÓN 1]]+Tabla202376[[#This Row],[VALOR ADICIÓN 2]]+Tabla202376[[#This Row],[VALOR ADICIÓN 3]]++Tabla202376[[#This Row],[VALOR ADICIÓN 4]]</f>
        <v>14000000</v>
      </c>
      <c r="BR37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2" s="26"/>
      <c r="BT372" s="12"/>
      <c r="BU372" s="13" t="s">
        <v>3340</v>
      </c>
      <c r="BV372" s="13" t="s">
        <v>3341</v>
      </c>
      <c r="BW372" s="13" t="s">
        <v>122</v>
      </c>
    </row>
    <row r="373" spans="1:75" ht="27.75" customHeight="1" x14ac:dyDescent="0.2">
      <c r="A373" s="12">
        <v>2025</v>
      </c>
      <c r="B373" s="12" t="s">
        <v>456</v>
      </c>
      <c r="C373" s="13" t="str">
        <f ca="1">IF(Tabla202376[[#This Row],[FECHA DE TERMINACIÓN FINAL]]-TODAY()&gt;=15,"VIGENTE",IF(Tabla202376[[#This Row],[FECHA DE TERMINACIÓN FINAL]]-TODAY()&lt;0,"FINALIZADO",IF(Tabla202376[[#This Row],[FECHA DE TERMINACIÓN FINAL]]-TODAY()&lt;=15,"PROXIMO A VENCER")))</f>
        <v>FINALIZADO</v>
      </c>
      <c r="D373" s="12">
        <v>139042</v>
      </c>
      <c r="E373" s="22">
        <v>45881</v>
      </c>
      <c r="F373" s="49" t="s">
        <v>3342</v>
      </c>
      <c r="G373" s="49" t="s">
        <v>3343</v>
      </c>
      <c r="H373" s="13" t="s">
        <v>3344</v>
      </c>
      <c r="I373" s="111" t="s">
        <v>3345</v>
      </c>
      <c r="J373" s="57" t="s">
        <v>3288</v>
      </c>
      <c r="K373" s="57" t="s">
        <v>3346</v>
      </c>
      <c r="L373" s="57" t="s">
        <v>3347</v>
      </c>
      <c r="M373" s="12">
        <v>1581</v>
      </c>
      <c r="N373" s="22">
        <v>45894</v>
      </c>
      <c r="O373" s="12">
        <v>1674</v>
      </c>
      <c r="P373" s="22">
        <v>45911</v>
      </c>
      <c r="Q373" s="51" t="s">
        <v>157</v>
      </c>
      <c r="R373" s="13" t="s">
        <v>81</v>
      </c>
      <c r="S373" s="51" t="s">
        <v>82</v>
      </c>
      <c r="T373" s="12"/>
      <c r="U373" s="51" t="s">
        <v>3348</v>
      </c>
      <c r="V373" s="12" t="s">
        <v>83</v>
      </c>
      <c r="W373" s="12" t="s">
        <v>83</v>
      </c>
      <c r="X373" s="12" t="s">
        <v>883</v>
      </c>
      <c r="Y373" s="12">
        <v>1018474865</v>
      </c>
      <c r="Z373" s="51" t="s">
        <v>884</v>
      </c>
      <c r="AA373" s="49">
        <v>1015473918</v>
      </c>
      <c r="AB373" s="12" t="s">
        <v>87</v>
      </c>
      <c r="AC373" s="22">
        <v>45909</v>
      </c>
      <c r="AD373" s="29">
        <v>15000000</v>
      </c>
      <c r="AE373" s="22">
        <v>45911</v>
      </c>
      <c r="AF373" s="22">
        <v>46001</v>
      </c>
      <c r="AG373" s="12">
        <v>90</v>
      </c>
      <c r="AH373" s="12">
        <v>3</v>
      </c>
      <c r="AI373" s="29">
        <f>Tabla202376[[#This Row],[VALOR INICIAL DEL CONTRATO]] / Tabla202376[[#This Row],[PLAZO DE EJECUCIÓN MESES ]]</f>
        <v>5000000</v>
      </c>
      <c r="AJ373" s="12"/>
      <c r="AK373" s="12"/>
      <c r="AL373" s="12"/>
      <c r="AM373" s="12"/>
      <c r="AN373" s="12"/>
      <c r="AO373" s="31"/>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f>Tabla202376[[#This Row],[DÍAS PRORROGA 1]]+Tabla202376[[#This Row],[DÍAS PRORROGA  2]]+Tabla202376[[#This Row],[DÍAS PRORROGA 3]]++Tabla202376[[#This Row],[DÍAS PRORROGA 4]]</f>
        <v>0</v>
      </c>
      <c r="BN373" s="25">
        <f>IF(Tabla202376[[#This Row],[NUMERO TOTAL DE ADICIONES]]="NO",0,Tabla202376[[#This Row],[VALOR ADICIÓN 1]]+Tabla202376[[#This Row],[VALOR ADICIÓN 2]]+Tabla202376[[#This Row],[VALOR ADICIÓN 3]]+Tabla202376[[#This Row],[VALOR ADICIÓN 4]])</f>
        <v>0</v>
      </c>
      <c r="BO373" s="12"/>
      <c r="BP373" s="22">
        <v>46001</v>
      </c>
      <c r="BQ373" s="20">
        <f>Tabla202376[[#This Row],[VALOR INICIAL DEL CONTRATO]]+Tabla202376[[#This Row],[VALOR ADICIÓN 1]]+Tabla202376[[#This Row],[VALOR ADICIÓN 2]]+Tabla202376[[#This Row],[VALOR ADICIÓN 3]]++Tabla202376[[#This Row],[VALOR ADICIÓN 4]]</f>
        <v>15000000</v>
      </c>
      <c r="BR37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3" s="26"/>
      <c r="BT373" s="12"/>
      <c r="BU373" s="13" t="s">
        <v>1926</v>
      </c>
      <c r="BV373" s="13" t="s">
        <v>3349</v>
      </c>
      <c r="BW373" s="13" t="s">
        <v>3350</v>
      </c>
    </row>
    <row r="374" spans="1:75" ht="27.75" customHeight="1" x14ac:dyDescent="0.2">
      <c r="A374" s="12">
        <v>2025</v>
      </c>
      <c r="B374" s="12" t="s">
        <v>456</v>
      </c>
      <c r="C374" s="13" t="str">
        <f ca="1">IF(Tabla202376[[#This Row],[FECHA DE TERMINACIÓN FINAL]]-TODAY()&gt;=15,"VIGENTE",IF(Tabla202376[[#This Row],[FECHA DE TERMINACIÓN FINAL]]-TODAY()&lt;0,"FINALIZADO",IF(Tabla202376[[#This Row],[FECHA DE TERMINACIÓN FINAL]]-TODAY()&lt;=15,"PROXIMO A VENCER")))</f>
        <v>FINALIZADO</v>
      </c>
      <c r="D374" s="12">
        <v>138175</v>
      </c>
      <c r="E374" s="22">
        <v>45871</v>
      </c>
      <c r="F374" s="49" t="s">
        <v>3351</v>
      </c>
      <c r="G374" s="49" t="s">
        <v>3352</v>
      </c>
      <c r="H374" s="13" t="s">
        <v>134</v>
      </c>
      <c r="I374" s="111" t="s">
        <v>3353</v>
      </c>
      <c r="J374" s="57" t="s">
        <v>3288</v>
      </c>
      <c r="K374" s="57" t="s">
        <v>3354</v>
      </c>
      <c r="L374" s="57" t="s">
        <v>3355</v>
      </c>
      <c r="M374" s="12">
        <v>1576</v>
      </c>
      <c r="N374" s="22">
        <v>45894</v>
      </c>
      <c r="O374" s="12">
        <v>1657</v>
      </c>
      <c r="P374" s="22">
        <v>45903</v>
      </c>
      <c r="Q374" s="51" t="s">
        <v>80</v>
      </c>
      <c r="R374" s="13" t="s">
        <v>81</v>
      </c>
      <c r="S374" s="51" t="s">
        <v>82</v>
      </c>
      <c r="T374" s="12"/>
      <c r="U374" s="51" t="s">
        <v>3356</v>
      </c>
      <c r="V374" s="12" t="s">
        <v>83</v>
      </c>
      <c r="W374" s="12" t="s">
        <v>83</v>
      </c>
      <c r="X374" s="12" t="s">
        <v>90</v>
      </c>
      <c r="Y374" s="12">
        <v>1010171738</v>
      </c>
      <c r="Z374" s="51" t="s">
        <v>129</v>
      </c>
      <c r="AA374" s="49">
        <v>52047323</v>
      </c>
      <c r="AB374" s="12" t="s">
        <v>87</v>
      </c>
      <c r="AC374" s="22">
        <v>45902</v>
      </c>
      <c r="AD374" s="29">
        <v>29250000</v>
      </c>
      <c r="AE374" s="22">
        <v>45908</v>
      </c>
      <c r="AF374" s="22">
        <v>46022</v>
      </c>
      <c r="AG374" s="12">
        <v>135</v>
      </c>
      <c r="AH374" s="12">
        <v>4.5</v>
      </c>
      <c r="AI374" s="29">
        <f>Tabla202376[[#This Row],[VALOR INICIAL DEL CONTRATO]] / Tabla202376[[#This Row],[PLAZO DE EJECUCIÓN MESES ]]</f>
        <v>6500000</v>
      </c>
      <c r="AJ374" s="12"/>
      <c r="AK374" s="12"/>
      <c r="AL374" s="12"/>
      <c r="AM374" s="12"/>
      <c r="AN374" s="12"/>
      <c r="AO374" s="31"/>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f>Tabla202376[[#This Row],[DÍAS PRORROGA 1]]+Tabla202376[[#This Row],[DÍAS PRORROGA  2]]+Tabla202376[[#This Row],[DÍAS PRORROGA 3]]++Tabla202376[[#This Row],[DÍAS PRORROGA 4]]</f>
        <v>0</v>
      </c>
      <c r="BN374" s="25">
        <f>IF(Tabla202376[[#This Row],[NUMERO TOTAL DE ADICIONES]]="NO",0,Tabla202376[[#This Row],[VALOR ADICIÓN 1]]+Tabla202376[[#This Row],[VALOR ADICIÓN 2]]+Tabla202376[[#This Row],[VALOR ADICIÓN 3]]+Tabla202376[[#This Row],[VALOR ADICIÓN 4]])</f>
        <v>0</v>
      </c>
      <c r="BO374" s="12"/>
      <c r="BP374" s="22">
        <v>46022</v>
      </c>
      <c r="BQ374" s="20">
        <f>Tabla202376[[#This Row],[VALOR INICIAL DEL CONTRATO]]+Tabla202376[[#This Row],[VALOR ADICIÓN 1]]+Tabla202376[[#This Row],[VALOR ADICIÓN 2]]+Tabla202376[[#This Row],[VALOR ADICIÓN 3]]++Tabla202376[[#This Row],[VALOR ADICIÓN 4]]</f>
        <v>29250000</v>
      </c>
      <c r="BR37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4" s="26"/>
      <c r="BT374" s="12"/>
      <c r="BU374" s="13" t="s">
        <v>3357</v>
      </c>
      <c r="BV374" s="13" t="s">
        <v>3358</v>
      </c>
      <c r="BW374" s="13" t="s">
        <v>88</v>
      </c>
    </row>
    <row r="375" spans="1:75" ht="27.75" customHeight="1" x14ac:dyDescent="0.2">
      <c r="A375" s="12">
        <v>2025</v>
      </c>
      <c r="B375" s="12" t="s">
        <v>456</v>
      </c>
      <c r="C375" s="13" t="str">
        <f ca="1">IF(Tabla202376[[#This Row],[FECHA DE TERMINACIÓN FINAL]]-TODAY()&gt;=15,"VIGENTE",IF(Tabla202376[[#This Row],[FECHA DE TERMINACIÓN FINAL]]-TODAY()&lt;0,"FINALIZADO",IF(Tabla202376[[#This Row],[FECHA DE TERMINACIÓN FINAL]]-TODAY()&lt;=15,"PROXIMO A VENCER")))</f>
        <v>FINALIZADO</v>
      </c>
      <c r="D375" s="12">
        <v>139044</v>
      </c>
      <c r="E375" s="22">
        <v>45881</v>
      </c>
      <c r="F375" s="49" t="s">
        <v>3359</v>
      </c>
      <c r="G375" s="49" t="s">
        <v>3360</v>
      </c>
      <c r="H375" s="13" t="s">
        <v>173</v>
      </c>
      <c r="I375" s="111" t="s">
        <v>3361</v>
      </c>
      <c r="J375" s="57" t="s">
        <v>156</v>
      </c>
      <c r="K375" s="57" t="s">
        <v>3362</v>
      </c>
      <c r="L375" s="57" t="s">
        <v>3363</v>
      </c>
      <c r="M375" s="12">
        <v>1582</v>
      </c>
      <c r="N375" s="22">
        <v>45894</v>
      </c>
      <c r="O375" s="12">
        <v>1667</v>
      </c>
      <c r="P375" s="22">
        <v>45908</v>
      </c>
      <c r="Q375" s="51" t="s">
        <v>80</v>
      </c>
      <c r="R375" s="13" t="s">
        <v>81</v>
      </c>
      <c r="S375" s="51" t="s">
        <v>82</v>
      </c>
      <c r="T375" s="12"/>
      <c r="U375" s="51" t="s">
        <v>3364</v>
      </c>
      <c r="V375" s="12" t="s">
        <v>83</v>
      </c>
      <c r="W375" s="12" t="s">
        <v>83</v>
      </c>
      <c r="X375" s="12" t="s">
        <v>403</v>
      </c>
      <c r="Y375" s="12">
        <v>1024563513</v>
      </c>
      <c r="Z375" s="51" t="s">
        <v>126</v>
      </c>
      <c r="AA375" s="49">
        <v>79486884</v>
      </c>
      <c r="AB375" s="12" t="s">
        <v>87</v>
      </c>
      <c r="AC375" s="22">
        <v>45905</v>
      </c>
      <c r="AD375" s="29">
        <v>24000000</v>
      </c>
      <c r="AE375" s="22">
        <v>45910</v>
      </c>
      <c r="AF375" s="22">
        <v>46000</v>
      </c>
      <c r="AG375" s="12">
        <v>90</v>
      </c>
      <c r="AH375" s="12">
        <v>3</v>
      </c>
      <c r="AI375" s="29">
        <f>Tabla202376[[#This Row],[VALOR INICIAL DEL CONTRATO]] / Tabla202376[[#This Row],[PLAZO DE EJECUCIÓN MESES ]]</f>
        <v>8000000</v>
      </c>
      <c r="AJ375" s="12"/>
      <c r="AK375" s="12"/>
      <c r="AL375" s="12"/>
      <c r="AM375" s="12"/>
      <c r="AN375" s="12"/>
      <c r="AO375" s="31"/>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f>Tabla202376[[#This Row],[DÍAS PRORROGA 1]]+Tabla202376[[#This Row],[DÍAS PRORROGA  2]]+Tabla202376[[#This Row],[DÍAS PRORROGA 3]]++Tabla202376[[#This Row],[DÍAS PRORROGA 4]]</f>
        <v>0</v>
      </c>
      <c r="BN375" s="25">
        <f>IF(Tabla202376[[#This Row],[NUMERO TOTAL DE ADICIONES]]="NO",0,Tabla202376[[#This Row],[VALOR ADICIÓN 1]]+Tabla202376[[#This Row],[VALOR ADICIÓN 2]]+Tabla202376[[#This Row],[VALOR ADICIÓN 3]]+Tabla202376[[#This Row],[VALOR ADICIÓN 4]])</f>
        <v>0</v>
      </c>
      <c r="BO375" s="12"/>
      <c r="BP375" s="22">
        <v>46000</v>
      </c>
      <c r="BQ375" s="20">
        <f>Tabla202376[[#This Row],[VALOR INICIAL DEL CONTRATO]]+Tabla202376[[#This Row],[VALOR ADICIÓN 1]]+Tabla202376[[#This Row],[VALOR ADICIÓN 2]]+Tabla202376[[#This Row],[VALOR ADICIÓN 3]]++Tabla202376[[#This Row],[VALOR ADICIÓN 4]]</f>
        <v>24000000</v>
      </c>
      <c r="BR37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5" s="26"/>
      <c r="BT375" s="12"/>
      <c r="BU375" s="13" t="s">
        <v>3365</v>
      </c>
      <c r="BV375" s="13" t="s">
        <v>3366</v>
      </c>
      <c r="BW375" s="13" t="s">
        <v>3367</v>
      </c>
    </row>
    <row r="376" spans="1:75" ht="27.75" customHeight="1" x14ac:dyDescent="0.2">
      <c r="A376" s="12">
        <v>2025</v>
      </c>
      <c r="B376" s="12" t="s">
        <v>456</v>
      </c>
      <c r="C376" s="13" t="str">
        <f ca="1">IF(Tabla202376[[#This Row],[FECHA DE TERMINACIÓN FINAL]]-TODAY()&gt;=15,"VIGENTE",IF(Tabla202376[[#This Row],[FECHA DE TERMINACIÓN FINAL]]-TODAY()&lt;0,"FINALIZADO",IF(Tabla202376[[#This Row],[FECHA DE TERMINACIÓN FINAL]]-TODAY()&lt;=15,"PROXIMO A VENCER")))</f>
        <v>FINALIZADO</v>
      </c>
      <c r="D376" s="12">
        <v>138176</v>
      </c>
      <c r="E376" s="22">
        <v>45871</v>
      </c>
      <c r="F376" s="49" t="s">
        <v>3368</v>
      </c>
      <c r="G376" s="49" t="s">
        <v>3369</v>
      </c>
      <c r="H376" s="13" t="s">
        <v>318</v>
      </c>
      <c r="I376" s="111" t="s">
        <v>3370</v>
      </c>
      <c r="J376" s="57" t="s">
        <v>156</v>
      </c>
      <c r="K376" s="57" t="s">
        <v>3371</v>
      </c>
      <c r="L376" s="57" t="s">
        <v>3372</v>
      </c>
      <c r="M376" s="12">
        <v>1577</v>
      </c>
      <c r="N376" s="22">
        <v>45894</v>
      </c>
      <c r="O376" s="12">
        <v>1662</v>
      </c>
      <c r="P376" s="22">
        <v>45903</v>
      </c>
      <c r="Q376" s="51" t="s">
        <v>80</v>
      </c>
      <c r="R376" s="13" t="s">
        <v>81</v>
      </c>
      <c r="S376" s="51" t="s">
        <v>98</v>
      </c>
      <c r="T376" s="12"/>
      <c r="U376" s="51" t="s">
        <v>3373</v>
      </c>
      <c r="V376" s="12" t="s">
        <v>83</v>
      </c>
      <c r="W376" s="12" t="s">
        <v>83</v>
      </c>
      <c r="X376" s="12" t="s">
        <v>188</v>
      </c>
      <c r="Y376" s="12">
        <v>1005237122</v>
      </c>
      <c r="Z376" s="13" t="s">
        <v>135</v>
      </c>
      <c r="AA376" s="25">
        <v>1013636939</v>
      </c>
      <c r="AB376" s="12" t="s">
        <v>87</v>
      </c>
      <c r="AC376" s="22">
        <v>45902</v>
      </c>
      <c r="AD376" s="29">
        <v>18000000</v>
      </c>
      <c r="AE376" s="22">
        <v>45910</v>
      </c>
      <c r="AF376" s="22">
        <v>46022</v>
      </c>
      <c r="AG376" s="12">
        <v>135</v>
      </c>
      <c r="AH376" s="12">
        <v>4.5</v>
      </c>
      <c r="AI376" s="29">
        <f>Tabla202376[[#This Row],[VALOR INICIAL DEL CONTRATO]] / Tabla202376[[#This Row],[PLAZO DE EJECUCIÓN MESES ]]</f>
        <v>4000000</v>
      </c>
      <c r="AJ376" s="12"/>
      <c r="AK376" s="12"/>
      <c r="AL376" s="12"/>
      <c r="AM376" s="12"/>
      <c r="AN376" s="12"/>
      <c r="AO376" s="31"/>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f>Tabla202376[[#This Row],[DÍAS PRORROGA 1]]+Tabla202376[[#This Row],[DÍAS PRORROGA  2]]+Tabla202376[[#This Row],[DÍAS PRORROGA 3]]++Tabla202376[[#This Row],[DÍAS PRORROGA 4]]</f>
        <v>0</v>
      </c>
      <c r="BN376" s="25">
        <f>IF(Tabla202376[[#This Row],[NUMERO TOTAL DE ADICIONES]]="NO",0,Tabla202376[[#This Row],[VALOR ADICIÓN 1]]+Tabla202376[[#This Row],[VALOR ADICIÓN 2]]+Tabla202376[[#This Row],[VALOR ADICIÓN 3]]+Tabla202376[[#This Row],[VALOR ADICIÓN 4]])</f>
        <v>0</v>
      </c>
      <c r="BO376" s="12"/>
      <c r="BP376" s="22">
        <v>46022</v>
      </c>
      <c r="BQ376" s="20">
        <f>Tabla202376[[#This Row],[VALOR INICIAL DEL CONTRATO]]+Tabla202376[[#This Row],[VALOR ADICIÓN 1]]+Tabla202376[[#This Row],[VALOR ADICIÓN 2]]+Tabla202376[[#This Row],[VALOR ADICIÓN 3]]++Tabla202376[[#This Row],[VALOR ADICIÓN 4]]</f>
        <v>18000000</v>
      </c>
      <c r="BR37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6" s="26"/>
      <c r="BT376" s="12"/>
      <c r="BU376" s="13" t="s">
        <v>3374</v>
      </c>
      <c r="BV376" s="13" t="s">
        <v>3375</v>
      </c>
      <c r="BW376" s="13" t="s">
        <v>148</v>
      </c>
    </row>
    <row r="377" spans="1:75" ht="27.75" customHeight="1" x14ac:dyDescent="0.2">
      <c r="A377" s="12">
        <v>2025</v>
      </c>
      <c r="B377" s="12" t="s">
        <v>456</v>
      </c>
      <c r="C377" s="13" t="str">
        <f ca="1">IF(Tabla202376[[#This Row],[FECHA DE TERMINACIÓN FINAL]]-TODAY()&gt;=15,"VIGENTE",IF(Tabla202376[[#This Row],[FECHA DE TERMINACIÓN FINAL]]-TODAY()&lt;0,"FINALIZADO",IF(Tabla202376[[#This Row],[FECHA DE TERMINACIÓN FINAL]]-TODAY()&lt;=15,"PROXIMO A VENCER")))</f>
        <v>FINALIZADO</v>
      </c>
      <c r="D377" s="12" t="s">
        <v>1620</v>
      </c>
      <c r="E377" s="22" t="s">
        <v>1620</v>
      </c>
      <c r="F377" s="49" t="s">
        <v>3376</v>
      </c>
      <c r="G377" s="49" t="s">
        <v>3377</v>
      </c>
      <c r="H377" s="13" t="s">
        <v>3378</v>
      </c>
      <c r="I377" s="111" t="s">
        <v>3379</v>
      </c>
      <c r="J377" s="57" t="s">
        <v>3380</v>
      </c>
      <c r="K377" s="57"/>
      <c r="L377" s="57"/>
      <c r="M377" s="12">
        <v>1546</v>
      </c>
      <c r="N377" s="22">
        <v>45873</v>
      </c>
      <c r="O377" s="12">
        <v>1604</v>
      </c>
      <c r="P377" s="22">
        <v>45883</v>
      </c>
      <c r="Q377" s="51" t="s">
        <v>3381</v>
      </c>
      <c r="R377" s="51" t="s">
        <v>81</v>
      </c>
      <c r="S377" s="51" t="s">
        <v>1627</v>
      </c>
      <c r="T377" s="12"/>
      <c r="U377" s="51" t="s">
        <v>3382</v>
      </c>
      <c r="V377" s="12" t="s">
        <v>83</v>
      </c>
      <c r="W377" s="12" t="s">
        <v>83</v>
      </c>
      <c r="X377" s="12" t="s">
        <v>397</v>
      </c>
      <c r="Y377" s="12">
        <v>899999061</v>
      </c>
      <c r="Z377" s="51" t="s">
        <v>158</v>
      </c>
      <c r="AA377" s="49">
        <v>52372021</v>
      </c>
      <c r="AB377" s="12" t="s">
        <v>87</v>
      </c>
      <c r="AC377" s="22">
        <v>45882</v>
      </c>
      <c r="AD377" s="29">
        <v>549000000</v>
      </c>
      <c r="AE377" s="22">
        <v>45883</v>
      </c>
      <c r="AF377" s="22">
        <v>46022</v>
      </c>
      <c r="AG377" s="12">
        <v>150</v>
      </c>
      <c r="AH377" s="12">
        <v>5</v>
      </c>
      <c r="AI377" s="29">
        <f>Tabla202376[[#This Row],[VALOR INICIAL DEL CONTRATO]] / Tabla202376[[#This Row],[PLAZO DE EJECUCIÓN MESES ]]</f>
        <v>109800000</v>
      </c>
      <c r="AJ377" s="12"/>
      <c r="AK377" s="12"/>
      <c r="AL377" s="12"/>
      <c r="AM377" s="12">
        <v>1</v>
      </c>
      <c r="AN377" s="12"/>
      <c r="AO377" s="31"/>
      <c r="AP377" s="12">
        <v>45</v>
      </c>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f>Tabla202376[[#This Row],[DÍAS PRORROGA 1]]+Tabla202376[[#This Row],[DÍAS PRORROGA  2]]+Tabla202376[[#This Row],[DÍAS PRORROGA 3]]++Tabla202376[[#This Row],[DÍAS PRORROGA 4]]</f>
        <v>45</v>
      </c>
      <c r="BN377" s="25">
        <f>IF(Tabla202376[[#This Row],[NUMERO TOTAL DE ADICIONES]]="NO",0,Tabla202376[[#This Row],[VALOR ADICIÓN 1]]+Tabla202376[[#This Row],[VALOR ADICIÓN 2]]+Tabla202376[[#This Row],[VALOR ADICIÓN 3]]+Tabla202376[[#This Row],[VALOR ADICIÓN 4]])</f>
        <v>0</v>
      </c>
      <c r="BO377" s="12"/>
      <c r="BP377" s="22">
        <v>46068</v>
      </c>
      <c r="BQ377" s="20">
        <f>Tabla202376[[#This Row],[VALOR INICIAL DEL CONTRATO]]+Tabla202376[[#This Row],[VALOR ADICIÓN 1]]+Tabla202376[[#This Row],[VALOR ADICIÓN 2]]+Tabla202376[[#This Row],[VALOR ADICIÓN 3]]++Tabla202376[[#This Row],[VALOR ADICIÓN 4]]</f>
        <v>549000000</v>
      </c>
      <c r="BR37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7" s="26"/>
      <c r="BT377" s="13" t="s">
        <v>3383</v>
      </c>
      <c r="BU377" s="13"/>
      <c r="BV377" s="13"/>
      <c r="BW377" s="13"/>
    </row>
    <row r="378" spans="1:75" ht="27.75" customHeight="1" x14ac:dyDescent="0.2">
      <c r="A378" s="12">
        <v>2025</v>
      </c>
      <c r="B378" s="12" t="s">
        <v>77</v>
      </c>
      <c r="C378" s="13" t="str">
        <f ca="1">IF(Tabla202376[[#This Row],[FECHA DE TERMINACIÓN FINAL]]-TODAY()&gt;=15,"VIGENTE",IF(Tabla202376[[#This Row],[FECHA DE TERMINACIÓN FINAL]]-TODAY()&lt;0,"FINALIZADO",IF(Tabla202376[[#This Row],[FECHA DE TERMINACIÓN FINAL]]-TODAY()&lt;=15,"PROXIMO A VENCER")))</f>
        <v>VIGENTE</v>
      </c>
      <c r="D378" s="12">
        <v>135047</v>
      </c>
      <c r="E378" s="22">
        <v>45847</v>
      </c>
      <c r="F378" s="40" t="s">
        <v>3384</v>
      </c>
      <c r="G378" s="40" t="s">
        <v>3385</v>
      </c>
      <c r="H378" s="13" t="s">
        <v>3295</v>
      </c>
      <c r="I378" s="111" t="s">
        <v>3386</v>
      </c>
      <c r="J378" s="51" t="s">
        <v>3387</v>
      </c>
      <c r="K378" s="51" t="s">
        <v>3388</v>
      </c>
      <c r="L378" s="51" t="s">
        <v>3389</v>
      </c>
      <c r="M378" s="12">
        <v>1327</v>
      </c>
      <c r="N378" s="22">
        <v>45861</v>
      </c>
      <c r="O378" s="12">
        <v>1873</v>
      </c>
      <c r="P378" s="22">
        <v>45966</v>
      </c>
      <c r="Q378" s="13" t="s">
        <v>274</v>
      </c>
      <c r="R378" s="51" t="s">
        <v>3390</v>
      </c>
      <c r="S378" s="41" t="s">
        <v>3391</v>
      </c>
      <c r="T378" s="12">
        <v>4</v>
      </c>
      <c r="U378" s="41" t="s">
        <v>3392</v>
      </c>
      <c r="V378" s="13" t="s">
        <v>3393</v>
      </c>
      <c r="W378" s="13" t="s">
        <v>3394</v>
      </c>
      <c r="X378" s="12"/>
      <c r="Y378" s="12">
        <v>9019986057</v>
      </c>
      <c r="Z378" s="51" t="s">
        <v>424</v>
      </c>
      <c r="AA378" s="49">
        <v>1022363488</v>
      </c>
      <c r="AB378" s="12" t="s">
        <v>87</v>
      </c>
      <c r="AC378" s="22">
        <v>45951</v>
      </c>
      <c r="AD378" s="29">
        <v>596256377</v>
      </c>
      <c r="AE378" s="22">
        <v>45967</v>
      </c>
      <c r="AF378" s="22">
        <v>46270</v>
      </c>
      <c r="AG378" s="12">
        <v>300</v>
      </c>
      <c r="AH378" s="12">
        <v>10</v>
      </c>
      <c r="AI378" s="29">
        <f>Tabla202376[[#This Row],[VALOR INICIAL DEL CONTRATO]] / Tabla202376[[#This Row],[PLAZO DE EJECUCIÓN MESES ]]</f>
        <v>59625637.700000003</v>
      </c>
      <c r="AJ378" s="12"/>
      <c r="AK378" s="12"/>
      <c r="AL378" s="12"/>
      <c r="AM378" s="12"/>
      <c r="AN378" s="12"/>
      <c r="AO378" s="31"/>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f>Tabla202376[[#This Row],[DÍAS PRORROGA 1]]+Tabla202376[[#This Row],[DÍAS PRORROGA  2]]+Tabla202376[[#This Row],[DÍAS PRORROGA 3]]++Tabla202376[[#This Row],[DÍAS PRORROGA 4]]</f>
        <v>0</v>
      </c>
      <c r="BN378" s="25">
        <f>IF(Tabla202376[[#This Row],[NUMERO TOTAL DE ADICIONES]]="NO",0,Tabla202376[[#This Row],[VALOR ADICIÓN 1]]+Tabla202376[[#This Row],[VALOR ADICIÓN 2]]+Tabla202376[[#This Row],[VALOR ADICIÓN 3]]+Tabla202376[[#This Row],[VALOR ADICIÓN 4]])</f>
        <v>0</v>
      </c>
      <c r="BO378" s="12"/>
      <c r="BP378" s="22">
        <v>46270</v>
      </c>
      <c r="BQ378" s="20">
        <f>Tabla202376[[#This Row],[VALOR INICIAL DEL CONTRATO]]+Tabla202376[[#This Row],[VALOR ADICIÓN 1]]+Tabla202376[[#This Row],[VALOR ADICIÓN 2]]+Tabla202376[[#This Row],[VALOR ADICIÓN 3]]++Tabla202376[[#This Row],[VALOR ADICIÓN 4]]</f>
        <v>596256377</v>
      </c>
      <c r="BR378"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378" s="26"/>
      <c r="BT378" s="12"/>
      <c r="BU378" s="12"/>
      <c r="BV378" s="12"/>
      <c r="BW378" s="12"/>
    </row>
    <row r="379" spans="1:75" ht="27.75" customHeight="1" x14ac:dyDescent="0.2">
      <c r="A379" s="12">
        <v>2025</v>
      </c>
      <c r="B379" s="12" t="s">
        <v>456</v>
      </c>
      <c r="C379" s="13" t="str">
        <f ca="1">IF(Tabla202376[[#This Row],[FECHA DE TERMINACIÓN FINAL]]-TODAY()&gt;=15,"VIGENTE",IF(Tabla202376[[#This Row],[FECHA DE TERMINACIÓN FINAL]]-TODAY()&lt;0,"FINALIZADO",IF(Tabla202376[[#This Row],[FECHA DE TERMINACIÓN FINAL]]-TODAY()&lt;=15,"PROXIMO A VENCER")))</f>
        <v>FINALIZADO</v>
      </c>
      <c r="D379" s="12">
        <v>139163</v>
      </c>
      <c r="E379" s="22">
        <v>45881</v>
      </c>
      <c r="F379" s="49" t="s">
        <v>3395</v>
      </c>
      <c r="G379" s="49" t="s">
        <v>3396</v>
      </c>
      <c r="H379" s="51" t="s">
        <v>3397</v>
      </c>
      <c r="I379" s="111" t="s">
        <v>3398</v>
      </c>
      <c r="J379" s="57" t="s">
        <v>156</v>
      </c>
      <c r="K379" s="57" t="s">
        <v>3399</v>
      </c>
      <c r="L379" s="57" t="s">
        <v>3400</v>
      </c>
      <c r="M379" s="12">
        <v>1585</v>
      </c>
      <c r="N379" s="22">
        <v>45894</v>
      </c>
      <c r="O379" s="12">
        <v>1665</v>
      </c>
      <c r="P379" s="22">
        <v>45905</v>
      </c>
      <c r="Q379" s="51" t="s">
        <v>212</v>
      </c>
      <c r="R379" s="13" t="s">
        <v>81</v>
      </c>
      <c r="S379" s="51" t="s">
        <v>82</v>
      </c>
      <c r="T379" s="12"/>
      <c r="U379" s="51" t="s">
        <v>3401</v>
      </c>
      <c r="V379" s="12" t="s">
        <v>83</v>
      </c>
      <c r="W379" s="12" t="s">
        <v>83</v>
      </c>
      <c r="X379" s="41" t="s">
        <v>167</v>
      </c>
      <c r="Y379" s="13" t="s">
        <v>3402</v>
      </c>
      <c r="Z379" s="13" t="s">
        <v>177</v>
      </c>
      <c r="AA379" s="12">
        <v>1024564835</v>
      </c>
      <c r="AB379" s="12" t="s">
        <v>87</v>
      </c>
      <c r="AC379" s="22">
        <v>45904</v>
      </c>
      <c r="AD379" s="29">
        <v>15000000</v>
      </c>
      <c r="AE379" s="22">
        <v>45910</v>
      </c>
      <c r="AF379" s="22">
        <v>46000</v>
      </c>
      <c r="AG379" s="12">
        <v>90</v>
      </c>
      <c r="AH379" s="12">
        <v>3</v>
      </c>
      <c r="AI379" s="29">
        <f>Tabla202376[[#This Row],[VALOR INICIAL DEL CONTRATO]] / Tabla202376[[#This Row],[PLAZO DE EJECUCIÓN MESES ]]</f>
        <v>5000000</v>
      </c>
      <c r="AJ379" s="12"/>
      <c r="AK379" s="12"/>
      <c r="AL379" s="12">
        <v>1</v>
      </c>
      <c r="AM379" s="12">
        <v>1</v>
      </c>
      <c r="AN379" s="12"/>
      <c r="AO379" s="31">
        <v>6666667</v>
      </c>
      <c r="AP379" s="12">
        <v>40</v>
      </c>
      <c r="AQ379" s="12">
        <v>1875</v>
      </c>
      <c r="AR379" s="22">
        <v>45993</v>
      </c>
      <c r="AS379" s="12" t="s">
        <v>3403</v>
      </c>
      <c r="AT379" s="22">
        <v>46000</v>
      </c>
      <c r="AU379" s="12"/>
      <c r="AV379" s="12"/>
      <c r="AW379" s="12"/>
      <c r="AX379" s="12"/>
      <c r="AY379" s="12"/>
      <c r="AZ379" s="12"/>
      <c r="BA379" s="12"/>
      <c r="BB379" s="12"/>
      <c r="BC379" s="12"/>
      <c r="BD379" s="12"/>
      <c r="BE379" s="12"/>
      <c r="BF379" s="12"/>
      <c r="BG379" s="12"/>
      <c r="BH379" s="12"/>
      <c r="BI379" s="12"/>
      <c r="BJ379" s="12"/>
      <c r="BK379" s="12"/>
      <c r="BL379" s="12"/>
      <c r="BM379" s="12">
        <f>Tabla202376[[#This Row],[DÍAS PRORROGA 1]]+Tabla202376[[#This Row],[DÍAS PRORROGA  2]]+Tabla202376[[#This Row],[DÍAS PRORROGA 3]]++Tabla202376[[#This Row],[DÍAS PRORROGA 4]]</f>
        <v>40</v>
      </c>
      <c r="BN379" s="25">
        <f>IF(Tabla202376[[#This Row],[NUMERO TOTAL DE ADICIONES]]="NO",0,Tabla202376[[#This Row],[VALOR ADICIÓN 1]]+Tabla202376[[#This Row],[VALOR ADICIÓN 2]]+Tabla202376[[#This Row],[VALOR ADICIÓN 3]]+Tabla202376[[#This Row],[VALOR ADICIÓN 4]])</f>
        <v>6666667</v>
      </c>
      <c r="BO379" s="12"/>
      <c r="BP379" s="22">
        <v>46041</v>
      </c>
      <c r="BQ379" s="20">
        <f>Tabla202376[[#This Row],[VALOR INICIAL DEL CONTRATO]]+Tabla202376[[#This Row],[VALOR ADICIÓN 1]]+Tabla202376[[#This Row],[VALOR ADICIÓN 2]]+Tabla202376[[#This Row],[VALOR ADICIÓN 3]]++Tabla202376[[#This Row],[VALOR ADICIÓN 4]]</f>
        <v>21666667</v>
      </c>
      <c r="BR37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79" s="26"/>
      <c r="BT379" s="13" t="s">
        <v>3404</v>
      </c>
      <c r="BU379" s="13" t="s">
        <v>3405</v>
      </c>
      <c r="BV379" s="13" t="s">
        <v>3406</v>
      </c>
      <c r="BW379" s="13" t="s">
        <v>122</v>
      </c>
    </row>
    <row r="380" spans="1:75" ht="27.75" customHeight="1" x14ac:dyDescent="0.2">
      <c r="A380" s="12">
        <v>2025</v>
      </c>
      <c r="B380" s="12" t="s">
        <v>456</v>
      </c>
      <c r="C380" s="13" t="str">
        <f ca="1">IF(Tabla202376[[#This Row],[FECHA DE TERMINACIÓN FINAL]]-TODAY()&gt;=15,"VIGENTE",IF(Tabla202376[[#This Row],[FECHA DE TERMINACIÓN FINAL]]-TODAY()&lt;0,"FINALIZADO",IF(Tabla202376[[#This Row],[FECHA DE TERMINACIÓN FINAL]]-TODAY()&lt;=15,"PROXIMO A VENCER")))</f>
        <v>FINALIZADO</v>
      </c>
      <c r="D380" s="12">
        <v>138236</v>
      </c>
      <c r="E380" s="22">
        <v>45873</v>
      </c>
      <c r="F380" s="49" t="s">
        <v>3407</v>
      </c>
      <c r="G380" s="49" t="s">
        <v>3408</v>
      </c>
      <c r="H380" s="51" t="s">
        <v>3409</v>
      </c>
      <c r="I380" s="111" t="s">
        <v>3410</v>
      </c>
      <c r="J380" s="57" t="s">
        <v>156</v>
      </c>
      <c r="K380" s="57" t="s">
        <v>3411</v>
      </c>
      <c r="L380" s="57" t="s">
        <v>3412</v>
      </c>
      <c r="M380" s="12">
        <v>1629</v>
      </c>
      <c r="N380" s="22">
        <v>45901</v>
      </c>
      <c r="O380" s="12">
        <v>1668</v>
      </c>
      <c r="P380" s="22">
        <v>45909</v>
      </c>
      <c r="Q380" s="51" t="s">
        <v>212</v>
      </c>
      <c r="R380" s="13" t="s">
        <v>81</v>
      </c>
      <c r="S380" s="51" t="s">
        <v>82</v>
      </c>
      <c r="T380" s="12"/>
      <c r="U380" s="51" t="s">
        <v>3413</v>
      </c>
      <c r="V380" s="12" t="s">
        <v>83</v>
      </c>
      <c r="W380" s="12" t="s">
        <v>83</v>
      </c>
      <c r="X380" s="41" t="s">
        <v>167</v>
      </c>
      <c r="Y380" s="12">
        <v>1024602402</v>
      </c>
      <c r="Z380" s="51" t="s">
        <v>177</v>
      </c>
      <c r="AA380" s="49">
        <v>1024564835</v>
      </c>
      <c r="AB380" s="12" t="s">
        <v>87</v>
      </c>
      <c r="AC380" s="22">
        <v>45905</v>
      </c>
      <c r="AD380" s="29">
        <v>20000000</v>
      </c>
      <c r="AE380" s="22">
        <v>45910</v>
      </c>
      <c r="AF380" s="22">
        <v>46031</v>
      </c>
      <c r="AG380" s="12">
        <v>120</v>
      </c>
      <c r="AH380" s="12">
        <v>4</v>
      </c>
      <c r="AI380" s="29">
        <f>Tabla202376[[#This Row],[VALOR INICIAL DEL CONTRATO]] / Tabla202376[[#This Row],[PLAZO DE EJECUCIÓN MESES ]]</f>
        <v>5000000</v>
      </c>
      <c r="AJ380" s="12"/>
      <c r="AK380" s="12"/>
      <c r="AL380" s="12"/>
      <c r="AM380" s="12"/>
      <c r="AN380" s="12"/>
      <c r="AO380" s="31"/>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f>Tabla202376[[#This Row],[DÍAS PRORROGA 1]]+Tabla202376[[#This Row],[DÍAS PRORROGA  2]]+Tabla202376[[#This Row],[DÍAS PRORROGA 3]]++Tabla202376[[#This Row],[DÍAS PRORROGA 4]]</f>
        <v>0</v>
      </c>
      <c r="BN380" s="25">
        <f>IF(Tabla202376[[#This Row],[NUMERO TOTAL DE ADICIONES]]="NO",0,Tabla202376[[#This Row],[VALOR ADICIÓN 1]]+Tabla202376[[#This Row],[VALOR ADICIÓN 2]]+Tabla202376[[#This Row],[VALOR ADICIÓN 3]]+Tabla202376[[#This Row],[VALOR ADICIÓN 4]])</f>
        <v>0</v>
      </c>
      <c r="BO380" s="12"/>
      <c r="BP380" s="22">
        <v>46022</v>
      </c>
      <c r="BQ380" s="20">
        <f>Tabla202376[[#This Row],[VALOR INICIAL DEL CONTRATO]]+Tabla202376[[#This Row],[VALOR ADICIÓN 1]]+Tabla202376[[#This Row],[VALOR ADICIÓN 2]]+Tabla202376[[#This Row],[VALOR ADICIÓN 3]]++Tabla202376[[#This Row],[VALOR ADICIÓN 4]]</f>
        <v>20000000</v>
      </c>
      <c r="BR38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0" s="26"/>
      <c r="BT380" s="12"/>
      <c r="BU380" s="13" t="s">
        <v>3414</v>
      </c>
      <c r="BV380" s="13" t="s">
        <v>3415</v>
      </c>
      <c r="BW380" s="13" t="s">
        <v>122</v>
      </c>
    </row>
    <row r="381" spans="1:75" ht="27.75" customHeight="1" x14ac:dyDescent="0.2">
      <c r="A381" s="12">
        <v>2025</v>
      </c>
      <c r="B381" s="12" t="s">
        <v>456</v>
      </c>
      <c r="C381" s="13" t="str">
        <f ca="1">IF(Tabla202376[[#This Row],[FECHA DE TERMINACIÓN FINAL]]-TODAY()&gt;=15,"VIGENTE",IF(Tabla202376[[#This Row],[FECHA DE TERMINACIÓN FINAL]]-TODAY()&lt;0,"FINALIZADO",IF(Tabla202376[[#This Row],[FECHA DE TERMINACIÓN FINAL]]-TODAY()&lt;=15,"PROXIMO A VENCER")))</f>
        <v>FINALIZADO</v>
      </c>
      <c r="D381" s="12">
        <v>140932</v>
      </c>
      <c r="E381" s="22">
        <v>45895</v>
      </c>
      <c r="F381" s="49" t="s">
        <v>3416</v>
      </c>
      <c r="G381" s="49" t="s">
        <v>3417</v>
      </c>
      <c r="H381" s="51" t="s">
        <v>336</v>
      </c>
      <c r="I381" s="111" t="s">
        <v>3418</v>
      </c>
      <c r="J381" s="57" t="s">
        <v>156</v>
      </c>
      <c r="K381" s="57" t="s">
        <v>3419</v>
      </c>
      <c r="L381" s="57" t="s">
        <v>3420</v>
      </c>
      <c r="M381" s="12">
        <v>1614</v>
      </c>
      <c r="N381" s="22">
        <v>45897</v>
      </c>
      <c r="O381" s="12">
        <v>1678</v>
      </c>
      <c r="P381" s="22">
        <v>45911</v>
      </c>
      <c r="Q381" s="51" t="s">
        <v>337</v>
      </c>
      <c r="R381" s="13" t="s">
        <v>81</v>
      </c>
      <c r="S381" s="51" t="s">
        <v>82</v>
      </c>
      <c r="T381" s="12"/>
      <c r="U381" s="51" t="s">
        <v>3421</v>
      </c>
      <c r="V381" s="12" t="s">
        <v>83</v>
      </c>
      <c r="W381" s="12" t="s">
        <v>83</v>
      </c>
      <c r="X381" s="12" t="s">
        <v>3422</v>
      </c>
      <c r="Y381" s="12">
        <v>1121720723</v>
      </c>
      <c r="Z381" s="13" t="s">
        <v>343</v>
      </c>
      <c r="AA381" s="12">
        <v>80051643</v>
      </c>
      <c r="AB381" s="12" t="s">
        <v>87</v>
      </c>
      <c r="AC381" s="22">
        <v>45909</v>
      </c>
      <c r="AD381" s="29">
        <v>17500000</v>
      </c>
      <c r="AE381" s="22">
        <v>45911</v>
      </c>
      <c r="AF381" s="22">
        <v>46016</v>
      </c>
      <c r="AG381" s="12">
        <v>105</v>
      </c>
      <c r="AH381" s="12">
        <v>3.5</v>
      </c>
      <c r="AI381" s="29">
        <f>Tabla202376[[#This Row],[VALOR INICIAL DEL CONTRATO]] / Tabla202376[[#This Row],[PLAZO DE EJECUCIÓN MESES ]]</f>
        <v>5000000</v>
      </c>
      <c r="AJ381" s="12"/>
      <c r="AK381" s="12"/>
      <c r="AL381" s="12"/>
      <c r="AM381" s="12"/>
      <c r="AN381" s="12"/>
      <c r="AO381" s="31"/>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f>Tabla202376[[#This Row],[DÍAS PRORROGA 1]]+Tabla202376[[#This Row],[DÍAS PRORROGA  2]]+Tabla202376[[#This Row],[DÍAS PRORROGA 3]]++Tabla202376[[#This Row],[DÍAS PRORROGA 4]]</f>
        <v>0</v>
      </c>
      <c r="BN381" s="25">
        <f>IF(Tabla202376[[#This Row],[NUMERO TOTAL DE ADICIONES]]="NO",0,Tabla202376[[#This Row],[VALOR ADICIÓN 1]]+Tabla202376[[#This Row],[VALOR ADICIÓN 2]]+Tabla202376[[#This Row],[VALOR ADICIÓN 3]]+Tabla202376[[#This Row],[VALOR ADICIÓN 4]])</f>
        <v>0</v>
      </c>
      <c r="BO381" s="12"/>
      <c r="BP381" s="22">
        <v>46016</v>
      </c>
      <c r="BQ381" s="20">
        <f>Tabla202376[[#This Row],[VALOR INICIAL DEL CONTRATO]]+Tabla202376[[#This Row],[VALOR ADICIÓN 1]]+Tabla202376[[#This Row],[VALOR ADICIÓN 2]]+Tabla202376[[#This Row],[VALOR ADICIÓN 3]]++Tabla202376[[#This Row],[VALOR ADICIÓN 4]]</f>
        <v>17500000</v>
      </c>
      <c r="BR38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1" s="26"/>
      <c r="BT381" s="12"/>
      <c r="BU381" s="13" t="s">
        <v>3423</v>
      </c>
      <c r="BV381" s="13" t="s">
        <v>3424</v>
      </c>
      <c r="BW381" s="13" t="s">
        <v>122</v>
      </c>
    </row>
    <row r="382" spans="1:75" ht="27.75" customHeight="1" x14ac:dyDescent="0.2">
      <c r="A382" s="12">
        <v>2025</v>
      </c>
      <c r="B382" s="12" t="s">
        <v>456</v>
      </c>
      <c r="C382" s="13" t="str">
        <f ca="1">IF(Tabla202376[[#This Row],[FECHA DE TERMINACIÓN FINAL]]-TODAY()&gt;=15,"VIGENTE",IF(Tabla202376[[#This Row],[FECHA DE TERMINACIÓN FINAL]]-TODAY()&lt;0,"FINALIZADO",IF(Tabla202376[[#This Row],[FECHA DE TERMINACIÓN FINAL]]-TODAY()&lt;=15,"PROXIMO A VENCER")))</f>
        <v>FINALIZADO</v>
      </c>
      <c r="D382" s="12">
        <v>138919</v>
      </c>
      <c r="E382" s="22">
        <v>45880</v>
      </c>
      <c r="F382" s="49" t="s">
        <v>3425</v>
      </c>
      <c r="G382" s="49" t="s">
        <v>3426</v>
      </c>
      <c r="H382" s="13" t="s">
        <v>3427</v>
      </c>
      <c r="I382" s="111" t="s">
        <v>3428</v>
      </c>
      <c r="J382" s="57" t="s">
        <v>3288</v>
      </c>
      <c r="K382" s="57" t="s">
        <v>3429</v>
      </c>
      <c r="L382" s="57" t="s">
        <v>3430</v>
      </c>
      <c r="M382" s="12">
        <v>1579</v>
      </c>
      <c r="N382" s="22">
        <v>45894</v>
      </c>
      <c r="O382" s="12">
        <v>1680</v>
      </c>
      <c r="P382" s="22">
        <v>45911</v>
      </c>
      <c r="Q382" s="51" t="s">
        <v>80</v>
      </c>
      <c r="R382" s="13" t="s">
        <v>81</v>
      </c>
      <c r="S382" s="51" t="s">
        <v>82</v>
      </c>
      <c r="T382" s="12"/>
      <c r="U382" s="51" t="s">
        <v>3431</v>
      </c>
      <c r="V382" s="12" t="s">
        <v>83</v>
      </c>
      <c r="W382" s="12" t="s">
        <v>83</v>
      </c>
      <c r="X382" s="12" t="s">
        <v>403</v>
      </c>
      <c r="Y382" s="12">
        <v>1013666504</v>
      </c>
      <c r="Z382" s="51" t="s">
        <v>132</v>
      </c>
      <c r="AA382" s="49">
        <v>1023007578</v>
      </c>
      <c r="AB382" s="12" t="s">
        <v>87</v>
      </c>
      <c r="AC382" s="22">
        <v>45909</v>
      </c>
      <c r="AD382" s="29">
        <v>15000000</v>
      </c>
      <c r="AE382" s="22">
        <v>45915</v>
      </c>
      <c r="AF382" s="22">
        <v>46005</v>
      </c>
      <c r="AG382" s="12">
        <v>90</v>
      </c>
      <c r="AH382" s="12">
        <v>3</v>
      </c>
      <c r="AI382" s="29">
        <f>Tabla202376[[#This Row],[VALOR INICIAL DEL CONTRATO]] / Tabla202376[[#This Row],[PLAZO DE EJECUCIÓN MESES ]]</f>
        <v>5000000</v>
      </c>
      <c r="AJ382" s="12"/>
      <c r="AK382" s="12"/>
      <c r="AL382" s="12"/>
      <c r="AM382" s="12"/>
      <c r="AN382" s="12"/>
      <c r="AO382" s="31"/>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f>Tabla202376[[#This Row],[DÍAS PRORROGA 1]]+Tabla202376[[#This Row],[DÍAS PRORROGA  2]]+Tabla202376[[#This Row],[DÍAS PRORROGA 3]]++Tabla202376[[#This Row],[DÍAS PRORROGA 4]]</f>
        <v>0</v>
      </c>
      <c r="BN382" s="25">
        <f>IF(Tabla202376[[#This Row],[NUMERO TOTAL DE ADICIONES]]="NO",0,Tabla202376[[#This Row],[VALOR ADICIÓN 1]]+Tabla202376[[#This Row],[VALOR ADICIÓN 2]]+Tabla202376[[#This Row],[VALOR ADICIÓN 3]]+Tabla202376[[#This Row],[VALOR ADICIÓN 4]])</f>
        <v>0</v>
      </c>
      <c r="BO382" s="12"/>
      <c r="BP382" s="22">
        <v>46005</v>
      </c>
      <c r="BQ382" s="20">
        <f>Tabla202376[[#This Row],[VALOR INICIAL DEL CONTRATO]]+Tabla202376[[#This Row],[VALOR ADICIÓN 1]]+Tabla202376[[#This Row],[VALOR ADICIÓN 2]]+Tabla202376[[#This Row],[VALOR ADICIÓN 3]]++Tabla202376[[#This Row],[VALOR ADICIÓN 4]]</f>
        <v>15000000</v>
      </c>
      <c r="BR38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2" s="26"/>
      <c r="BT382" s="12"/>
      <c r="BU382" s="13" t="s">
        <v>3432</v>
      </c>
      <c r="BV382" s="13" t="s">
        <v>3433</v>
      </c>
      <c r="BW382" s="13" t="s">
        <v>122</v>
      </c>
    </row>
    <row r="383" spans="1:75" ht="27.75" customHeight="1" x14ac:dyDescent="0.2">
      <c r="A383" s="12">
        <v>2025</v>
      </c>
      <c r="B383" s="12" t="s">
        <v>456</v>
      </c>
      <c r="C383" s="13" t="str">
        <f ca="1">IF(Tabla202376[[#This Row],[FECHA DE TERMINACIÓN FINAL]]-TODAY()&gt;=15,"VIGENTE",IF(Tabla202376[[#This Row],[FECHA DE TERMINACIÓN FINAL]]-TODAY()&lt;0,"FINALIZADO",IF(Tabla202376[[#This Row],[FECHA DE TERMINACIÓN FINAL]]-TODAY()&lt;=15,"PROXIMO A VENCER")))</f>
        <v>FINALIZADO</v>
      </c>
      <c r="D383" s="12">
        <v>138183</v>
      </c>
      <c r="E383" s="22">
        <v>45872</v>
      </c>
      <c r="F383" s="49" t="s">
        <v>3434</v>
      </c>
      <c r="G383" s="49" t="s">
        <v>3435</v>
      </c>
      <c r="H383" s="13" t="s">
        <v>3436</v>
      </c>
      <c r="I383" s="111" t="s">
        <v>3437</v>
      </c>
      <c r="J383" s="57" t="s">
        <v>3288</v>
      </c>
      <c r="K383" s="57" t="s">
        <v>3438</v>
      </c>
      <c r="L383" s="57" t="s">
        <v>3439</v>
      </c>
      <c r="M383" s="12">
        <v>1618</v>
      </c>
      <c r="N383" s="22">
        <v>45901</v>
      </c>
      <c r="O383" s="12">
        <v>1672</v>
      </c>
      <c r="P383" s="22">
        <v>45911</v>
      </c>
      <c r="Q383" s="51" t="s">
        <v>206</v>
      </c>
      <c r="R383" s="13" t="s">
        <v>81</v>
      </c>
      <c r="S383" s="51" t="s">
        <v>82</v>
      </c>
      <c r="T383" s="12"/>
      <c r="U383" s="51" t="s">
        <v>3440</v>
      </c>
      <c r="V383" s="12" t="s">
        <v>83</v>
      </c>
      <c r="W383" s="12" t="s">
        <v>83</v>
      </c>
      <c r="X383" s="12" t="s">
        <v>3441</v>
      </c>
      <c r="Y383" s="12">
        <v>79756594</v>
      </c>
      <c r="Z383" s="38" t="s">
        <v>126</v>
      </c>
      <c r="AA383" s="38">
        <v>79486884</v>
      </c>
      <c r="AB383" s="12" t="s">
        <v>87</v>
      </c>
      <c r="AC383" s="22">
        <v>45908</v>
      </c>
      <c r="AD383" s="29">
        <v>32000000</v>
      </c>
      <c r="AE383" s="22">
        <v>45911</v>
      </c>
      <c r="AF383" s="22">
        <v>46032</v>
      </c>
      <c r="AG383" s="12">
        <v>120</v>
      </c>
      <c r="AH383" s="12">
        <v>4</v>
      </c>
      <c r="AI383" s="29">
        <f>Tabla202376[[#This Row],[VALOR INICIAL DEL CONTRATO]] / Tabla202376[[#This Row],[PLAZO DE EJECUCIÓN MESES ]]</f>
        <v>8000000</v>
      </c>
      <c r="AJ383" s="12"/>
      <c r="AK383" s="12"/>
      <c r="AL383" s="12"/>
      <c r="AM383" s="12"/>
      <c r="AN383" s="12"/>
      <c r="AO383" s="31"/>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f>Tabla202376[[#This Row],[DÍAS PRORROGA 1]]+Tabla202376[[#This Row],[DÍAS PRORROGA  2]]+Tabla202376[[#This Row],[DÍAS PRORROGA 3]]++Tabla202376[[#This Row],[DÍAS PRORROGA 4]]</f>
        <v>0</v>
      </c>
      <c r="BN383" s="25">
        <f>IF(Tabla202376[[#This Row],[NUMERO TOTAL DE ADICIONES]]="NO",0,Tabla202376[[#This Row],[VALOR ADICIÓN 1]]+Tabla202376[[#This Row],[VALOR ADICIÓN 2]]+Tabla202376[[#This Row],[VALOR ADICIÓN 3]]+Tabla202376[[#This Row],[VALOR ADICIÓN 4]])</f>
        <v>0</v>
      </c>
      <c r="BO383" s="12"/>
      <c r="BP383" s="22">
        <v>46022</v>
      </c>
      <c r="BQ383" s="20">
        <f>Tabla202376[[#This Row],[VALOR INICIAL DEL CONTRATO]]+Tabla202376[[#This Row],[VALOR ADICIÓN 1]]+Tabla202376[[#This Row],[VALOR ADICIÓN 2]]+Tabla202376[[#This Row],[VALOR ADICIÓN 3]]++Tabla202376[[#This Row],[VALOR ADICIÓN 4]]</f>
        <v>32000000</v>
      </c>
      <c r="BR38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3" s="26"/>
      <c r="BT383" s="12"/>
      <c r="BU383" s="13" t="s">
        <v>3442</v>
      </c>
      <c r="BV383" s="13" t="s">
        <v>3443</v>
      </c>
      <c r="BW383" s="13" t="s">
        <v>3367</v>
      </c>
    </row>
    <row r="384" spans="1:75" ht="27.75" customHeight="1" x14ac:dyDescent="0.2">
      <c r="A384" s="12">
        <v>2025</v>
      </c>
      <c r="B384" s="12" t="s">
        <v>456</v>
      </c>
      <c r="C384" s="13" t="str">
        <f ca="1">IF(Tabla202376[[#This Row],[FECHA DE TERMINACIÓN FINAL]]-TODAY()&gt;=15,"VIGENTE",IF(Tabla202376[[#This Row],[FECHA DE TERMINACIÓN FINAL]]-TODAY()&lt;0,"FINALIZADO",IF(Tabla202376[[#This Row],[FECHA DE TERMINACIÓN FINAL]]-TODAY()&lt;=15,"PROXIMO A VENCER")))</f>
        <v>FINALIZADO</v>
      </c>
      <c r="D384" s="12">
        <v>140765</v>
      </c>
      <c r="E384" s="22">
        <v>45893</v>
      </c>
      <c r="F384" s="49" t="s">
        <v>3444</v>
      </c>
      <c r="G384" s="49" t="s">
        <v>3445</v>
      </c>
      <c r="H384" s="13" t="s">
        <v>449</v>
      </c>
      <c r="I384" s="111" t="s">
        <v>3446</v>
      </c>
      <c r="J384" s="57" t="s">
        <v>3288</v>
      </c>
      <c r="K384" s="57" t="s">
        <v>3447</v>
      </c>
      <c r="L384" s="57" t="s">
        <v>3448</v>
      </c>
      <c r="M384" s="12">
        <v>1604</v>
      </c>
      <c r="N384" s="22">
        <v>45897</v>
      </c>
      <c r="O384" s="12">
        <v>1734</v>
      </c>
      <c r="P384" s="22">
        <v>45922</v>
      </c>
      <c r="Q384" s="51" t="s">
        <v>262</v>
      </c>
      <c r="R384" s="13" t="s">
        <v>81</v>
      </c>
      <c r="S384" s="51" t="s">
        <v>82</v>
      </c>
      <c r="T384" s="12"/>
      <c r="U384" s="51" t="s">
        <v>3449</v>
      </c>
      <c r="V384" s="12" t="s">
        <v>83</v>
      </c>
      <c r="W384" s="12" t="s">
        <v>83</v>
      </c>
      <c r="X384" s="12" t="s">
        <v>3450</v>
      </c>
      <c r="Y384" s="12">
        <v>1007414911</v>
      </c>
      <c r="Z384" s="14" t="s">
        <v>1360</v>
      </c>
      <c r="AA384" s="14">
        <v>80772254</v>
      </c>
      <c r="AB384" s="12" t="s">
        <v>87</v>
      </c>
      <c r="AC384" s="22">
        <v>45919</v>
      </c>
      <c r="AD384" s="29">
        <v>15000000</v>
      </c>
      <c r="AE384" s="22">
        <v>45923</v>
      </c>
      <c r="AF384" s="22">
        <v>46013</v>
      </c>
      <c r="AG384" s="12">
        <v>90</v>
      </c>
      <c r="AH384" s="12">
        <v>3</v>
      </c>
      <c r="AI384" s="29">
        <f>Tabla202376[[#This Row],[VALOR INICIAL DEL CONTRATO]] / Tabla202376[[#This Row],[PLAZO DE EJECUCIÓN MESES ]]</f>
        <v>5000000</v>
      </c>
      <c r="AJ384" s="12"/>
      <c r="AK384" s="12"/>
      <c r="AL384" s="12"/>
      <c r="AM384" s="12"/>
      <c r="AN384" s="12"/>
      <c r="AO384" s="31"/>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f>Tabla202376[[#This Row],[DÍAS PRORROGA 1]]+Tabla202376[[#This Row],[DÍAS PRORROGA  2]]+Tabla202376[[#This Row],[DÍAS PRORROGA 3]]++Tabla202376[[#This Row],[DÍAS PRORROGA 4]]</f>
        <v>0</v>
      </c>
      <c r="BN384" s="25">
        <f>IF(Tabla202376[[#This Row],[NUMERO TOTAL DE ADICIONES]]="NO",0,Tabla202376[[#This Row],[VALOR ADICIÓN 1]]+Tabla202376[[#This Row],[VALOR ADICIÓN 2]]+Tabla202376[[#This Row],[VALOR ADICIÓN 3]]+Tabla202376[[#This Row],[VALOR ADICIÓN 4]])</f>
        <v>0</v>
      </c>
      <c r="BO384" s="12"/>
      <c r="BP384" s="22">
        <v>46013</v>
      </c>
      <c r="BQ384" s="20">
        <f>Tabla202376[[#This Row],[VALOR INICIAL DEL CONTRATO]]+Tabla202376[[#This Row],[VALOR ADICIÓN 1]]+Tabla202376[[#This Row],[VALOR ADICIÓN 2]]+Tabla202376[[#This Row],[VALOR ADICIÓN 3]]++Tabla202376[[#This Row],[VALOR ADICIÓN 4]]</f>
        <v>15000000</v>
      </c>
      <c r="BR38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4" s="26"/>
      <c r="BT384" s="12"/>
      <c r="BU384" s="13" t="s">
        <v>3451</v>
      </c>
      <c r="BV384" s="13" t="s">
        <v>3452</v>
      </c>
      <c r="BW384" s="13" t="s">
        <v>122</v>
      </c>
    </row>
    <row r="385" spans="1:75" ht="27.75" customHeight="1" x14ac:dyDescent="0.2">
      <c r="A385" s="12">
        <v>2025</v>
      </c>
      <c r="B385" s="12" t="s">
        <v>456</v>
      </c>
      <c r="C385" s="13" t="str">
        <f ca="1">IF(Tabla202376[[#This Row],[FECHA DE TERMINACIÓN FINAL]]-TODAY()&gt;=15,"VIGENTE",IF(Tabla202376[[#This Row],[FECHA DE TERMINACIÓN FINAL]]-TODAY()&lt;0,"FINALIZADO",IF(Tabla202376[[#This Row],[FECHA DE TERMINACIÓN FINAL]]-TODAY()&lt;=15,"PROXIMO A VENCER")))</f>
        <v>FINALIZADO</v>
      </c>
      <c r="D385" s="12">
        <v>140769</v>
      </c>
      <c r="E385" s="22">
        <v>45893</v>
      </c>
      <c r="F385" s="49" t="s">
        <v>3453</v>
      </c>
      <c r="G385" s="49" t="s">
        <v>3454</v>
      </c>
      <c r="H385" s="13" t="s">
        <v>162</v>
      </c>
      <c r="I385" s="111" t="s">
        <v>3455</v>
      </c>
      <c r="J385" s="57" t="s">
        <v>3288</v>
      </c>
      <c r="K385" s="57" t="s">
        <v>3456</v>
      </c>
      <c r="L385" s="57" t="s">
        <v>3457</v>
      </c>
      <c r="M385" s="12">
        <v>1606</v>
      </c>
      <c r="N385" s="22">
        <v>45897</v>
      </c>
      <c r="O385" s="12">
        <v>1733</v>
      </c>
      <c r="P385" s="22">
        <v>45922</v>
      </c>
      <c r="Q385" s="51" t="s">
        <v>80</v>
      </c>
      <c r="R385" s="13" t="s">
        <v>81</v>
      </c>
      <c r="S385" s="51" t="s">
        <v>82</v>
      </c>
      <c r="T385" s="12"/>
      <c r="U385" s="110" t="s">
        <v>3458</v>
      </c>
      <c r="V385" s="12" t="s">
        <v>83</v>
      </c>
      <c r="W385" s="12" t="s">
        <v>83</v>
      </c>
      <c r="X385" s="12" t="s">
        <v>163</v>
      </c>
      <c r="Y385" s="12">
        <v>1022993622</v>
      </c>
      <c r="Z385" s="51" t="s">
        <v>516</v>
      </c>
      <c r="AA385" s="49">
        <v>79466372</v>
      </c>
      <c r="AB385" s="12" t="s">
        <v>87</v>
      </c>
      <c r="AC385" s="22">
        <v>45919</v>
      </c>
      <c r="AD385" s="29">
        <v>15000000</v>
      </c>
      <c r="AE385" s="22">
        <v>45923</v>
      </c>
      <c r="AF385" s="22">
        <v>46013</v>
      </c>
      <c r="AG385" s="12">
        <v>90</v>
      </c>
      <c r="AH385" s="12">
        <v>3</v>
      </c>
      <c r="AI385" s="29">
        <f>Tabla202376[[#This Row],[VALOR INICIAL DEL CONTRATO]] / Tabla202376[[#This Row],[PLAZO DE EJECUCIÓN MESES ]]</f>
        <v>5000000</v>
      </c>
      <c r="AJ385" s="12"/>
      <c r="AK385" s="12"/>
      <c r="AL385" s="12"/>
      <c r="AM385" s="12"/>
      <c r="AN385" s="12"/>
      <c r="AO385" s="31"/>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f>Tabla202376[[#This Row],[DÍAS PRORROGA 1]]+Tabla202376[[#This Row],[DÍAS PRORROGA  2]]+Tabla202376[[#This Row],[DÍAS PRORROGA 3]]++Tabla202376[[#This Row],[DÍAS PRORROGA 4]]</f>
        <v>0</v>
      </c>
      <c r="BN385" s="25">
        <f>IF(Tabla202376[[#This Row],[NUMERO TOTAL DE ADICIONES]]="NO",0,Tabla202376[[#This Row],[VALOR ADICIÓN 1]]+Tabla202376[[#This Row],[VALOR ADICIÓN 2]]+Tabla202376[[#This Row],[VALOR ADICIÓN 3]]+Tabla202376[[#This Row],[VALOR ADICIÓN 4]])</f>
        <v>0</v>
      </c>
      <c r="BO385" s="12"/>
      <c r="BP385" s="22">
        <v>46013</v>
      </c>
      <c r="BQ385" s="20">
        <f>Tabla202376[[#This Row],[VALOR INICIAL DEL CONTRATO]]+Tabla202376[[#This Row],[VALOR ADICIÓN 1]]+Tabla202376[[#This Row],[VALOR ADICIÓN 2]]+Tabla202376[[#This Row],[VALOR ADICIÓN 3]]++Tabla202376[[#This Row],[VALOR ADICIÓN 4]]</f>
        <v>15000000</v>
      </c>
      <c r="BR38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5" s="26"/>
      <c r="BT385" s="12"/>
      <c r="BU385" s="13" t="s">
        <v>3459</v>
      </c>
      <c r="BV385" s="13" t="s">
        <v>3460</v>
      </c>
      <c r="BW385" s="13" t="s">
        <v>122</v>
      </c>
    </row>
    <row r="386" spans="1:75" ht="27.75" customHeight="1" x14ac:dyDescent="0.25">
      <c r="A386" s="12">
        <v>2025</v>
      </c>
      <c r="B386" s="12" t="s">
        <v>456</v>
      </c>
      <c r="C386" s="13" t="str">
        <f ca="1">IF(Tabla202376[[#This Row],[FECHA DE TERMINACIÓN FINAL]]-TODAY()&gt;=15,"VIGENTE",IF(Tabla202376[[#This Row],[FECHA DE TERMINACIÓN FINAL]]-TODAY()&lt;0,"FINALIZADO",IF(Tabla202376[[#This Row],[FECHA DE TERMINACIÓN FINAL]]-TODAY()&lt;=15,"PROXIMO A VENCER")))</f>
        <v>FINALIZADO</v>
      </c>
      <c r="D386" s="12">
        <v>138202</v>
      </c>
      <c r="E386" s="22">
        <v>45872</v>
      </c>
      <c r="F386" s="49" t="s">
        <v>3461</v>
      </c>
      <c r="G386" s="49" t="s">
        <v>3462</v>
      </c>
      <c r="H386" s="13" t="s">
        <v>3463</v>
      </c>
      <c r="I386" s="90" t="s">
        <v>3464</v>
      </c>
      <c r="J386" s="57" t="s">
        <v>3288</v>
      </c>
      <c r="K386" s="57" t="s">
        <v>3465</v>
      </c>
      <c r="L386" s="57" t="s">
        <v>3466</v>
      </c>
      <c r="M386" s="12">
        <v>1623</v>
      </c>
      <c r="N386" s="22">
        <v>45901</v>
      </c>
      <c r="O386" s="12">
        <v>1676</v>
      </c>
      <c r="P386" s="22">
        <v>45911</v>
      </c>
      <c r="Q386" s="51" t="s">
        <v>153</v>
      </c>
      <c r="R386" s="13" t="s">
        <v>81</v>
      </c>
      <c r="S386" s="51" t="s">
        <v>82</v>
      </c>
      <c r="T386" s="12"/>
      <c r="U386" s="110" t="s">
        <v>3467</v>
      </c>
      <c r="V386" s="12" t="s">
        <v>83</v>
      </c>
      <c r="W386" s="12" t="s">
        <v>83</v>
      </c>
      <c r="X386" s="12" t="s">
        <v>84</v>
      </c>
      <c r="Y386" s="12">
        <v>1012465141</v>
      </c>
      <c r="Z386" s="51" t="s">
        <v>78</v>
      </c>
      <c r="AA386" s="49">
        <v>1033747881</v>
      </c>
      <c r="AB386" s="12" t="s">
        <v>87</v>
      </c>
      <c r="AC386" s="22">
        <v>45909</v>
      </c>
      <c r="AD386" s="29">
        <v>22400000</v>
      </c>
      <c r="AE386" s="22">
        <v>45915</v>
      </c>
      <c r="AF386" s="22">
        <v>46036</v>
      </c>
      <c r="AG386" s="12">
        <v>120</v>
      </c>
      <c r="AH386" s="12">
        <v>4</v>
      </c>
      <c r="AI386" s="29">
        <f>Tabla202376[[#This Row],[VALOR INICIAL DEL CONTRATO]] / Tabla202376[[#This Row],[PLAZO DE EJECUCIÓN MESES ]]</f>
        <v>5600000</v>
      </c>
      <c r="AJ386" s="12"/>
      <c r="AK386" s="12"/>
      <c r="AL386" s="12"/>
      <c r="AM386" s="12"/>
      <c r="AN386" s="12"/>
      <c r="AO386" s="31"/>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f>Tabla202376[[#This Row],[DÍAS PRORROGA 1]]+Tabla202376[[#This Row],[DÍAS PRORROGA  2]]+Tabla202376[[#This Row],[DÍAS PRORROGA 3]]++Tabla202376[[#This Row],[DÍAS PRORROGA 4]]</f>
        <v>0</v>
      </c>
      <c r="BN386" s="25">
        <f>IF(Tabla202376[[#This Row],[NUMERO TOTAL DE ADICIONES]]="NO",0,Tabla202376[[#This Row],[VALOR ADICIÓN 1]]+Tabla202376[[#This Row],[VALOR ADICIÓN 2]]+Tabla202376[[#This Row],[VALOR ADICIÓN 3]]+Tabla202376[[#This Row],[VALOR ADICIÓN 4]])</f>
        <v>0</v>
      </c>
      <c r="BO386" s="12"/>
      <c r="BP386" s="22">
        <v>46022</v>
      </c>
      <c r="BQ386" s="20">
        <f>Tabla202376[[#This Row],[VALOR INICIAL DEL CONTRATO]]+Tabla202376[[#This Row],[VALOR ADICIÓN 1]]+Tabla202376[[#This Row],[VALOR ADICIÓN 2]]+Tabla202376[[#This Row],[VALOR ADICIÓN 3]]++Tabla202376[[#This Row],[VALOR ADICIÓN 4]]</f>
        <v>22400000</v>
      </c>
      <c r="BR38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6" s="26"/>
      <c r="BT386" s="12"/>
      <c r="BU386" s="13" t="s">
        <v>3468</v>
      </c>
      <c r="BV386" s="13" t="s">
        <v>3469</v>
      </c>
      <c r="BW386" s="13" t="s">
        <v>122</v>
      </c>
    </row>
    <row r="387" spans="1:75" ht="27.75" customHeight="1" x14ac:dyDescent="0.2">
      <c r="A387" s="12">
        <v>2025</v>
      </c>
      <c r="B387" s="12" t="s">
        <v>456</v>
      </c>
      <c r="C387" s="13" t="str">
        <f ca="1">IF(Tabla202376[[#This Row],[FECHA DE TERMINACIÓN FINAL]]-TODAY()&gt;=15,"VIGENTE",IF(Tabla202376[[#This Row],[FECHA DE TERMINACIÓN FINAL]]-TODAY()&lt;0,"FINALIZADO",IF(Tabla202376[[#This Row],[FECHA DE TERMINACIÓN FINAL]]-TODAY()&lt;=15,"PROXIMO A VENCER")))</f>
        <v>FINALIZADO</v>
      </c>
      <c r="D387" s="12">
        <v>138263</v>
      </c>
      <c r="E387" s="22">
        <v>45873</v>
      </c>
      <c r="F387" s="49" t="s">
        <v>3470</v>
      </c>
      <c r="G387" s="49" t="s">
        <v>3471</v>
      </c>
      <c r="H387" s="13" t="s">
        <v>117</v>
      </c>
      <c r="I387" s="111" t="s">
        <v>3472</v>
      </c>
      <c r="J387" s="57" t="s">
        <v>3288</v>
      </c>
      <c r="K387" s="57" t="s">
        <v>3473</v>
      </c>
      <c r="L387" s="57" t="s">
        <v>3474</v>
      </c>
      <c r="M387" s="12">
        <v>1630</v>
      </c>
      <c r="N387" s="22">
        <v>45901</v>
      </c>
      <c r="O387" s="12">
        <v>1675</v>
      </c>
      <c r="P387" s="22">
        <v>45911</v>
      </c>
      <c r="Q387" s="51" t="s">
        <v>115</v>
      </c>
      <c r="R387" s="13" t="s">
        <v>81</v>
      </c>
      <c r="S387" s="51" t="s">
        <v>82</v>
      </c>
      <c r="T387" s="12"/>
      <c r="U387" s="110" t="s">
        <v>3475</v>
      </c>
      <c r="V387" s="12" t="s">
        <v>83</v>
      </c>
      <c r="W387" s="12" t="s">
        <v>83</v>
      </c>
      <c r="X387" s="12" t="s">
        <v>116</v>
      </c>
      <c r="Y387" s="12">
        <v>1015438142</v>
      </c>
      <c r="Z387" s="13" t="s">
        <v>941</v>
      </c>
      <c r="AA387" s="12">
        <v>52351640</v>
      </c>
      <c r="AB387" s="12" t="s">
        <v>87</v>
      </c>
      <c r="AC387" s="22">
        <v>45909</v>
      </c>
      <c r="AD387" s="29">
        <v>26000000</v>
      </c>
      <c r="AE387" s="22">
        <v>45911</v>
      </c>
      <c r="AF387" s="22">
        <v>46032</v>
      </c>
      <c r="AG387" s="12">
        <v>120</v>
      </c>
      <c r="AH387" s="12">
        <v>4</v>
      </c>
      <c r="AI387" s="29">
        <f>Tabla202376[[#This Row],[VALOR INICIAL DEL CONTRATO]] / Tabla202376[[#This Row],[PLAZO DE EJECUCIÓN MESES ]]</f>
        <v>6500000</v>
      </c>
      <c r="AJ387" s="12"/>
      <c r="AK387" s="12"/>
      <c r="AL387" s="12"/>
      <c r="AM387" s="12"/>
      <c r="AN387" s="12"/>
      <c r="AO387" s="31"/>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f>Tabla202376[[#This Row],[DÍAS PRORROGA 1]]+Tabla202376[[#This Row],[DÍAS PRORROGA  2]]+Tabla202376[[#This Row],[DÍAS PRORROGA 3]]++Tabla202376[[#This Row],[DÍAS PRORROGA 4]]</f>
        <v>0</v>
      </c>
      <c r="BN387" s="25">
        <f>IF(Tabla202376[[#This Row],[NUMERO TOTAL DE ADICIONES]]="NO",0,Tabla202376[[#This Row],[VALOR ADICIÓN 1]]+Tabla202376[[#This Row],[VALOR ADICIÓN 2]]+Tabla202376[[#This Row],[VALOR ADICIÓN 3]]+Tabla202376[[#This Row],[VALOR ADICIÓN 4]])</f>
        <v>0</v>
      </c>
      <c r="BO387" s="12"/>
      <c r="BP387" s="22">
        <v>46022</v>
      </c>
      <c r="BQ387" s="20">
        <f>Tabla202376[[#This Row],[VALOR INICIAL DEL CONTRATO]]+Tabla202376[[#This Row],[VALOR ADICIÓN 1]]+Tabla202376[[#This Row],[VALOR ADICIÓN 2]]+Tabla202376[[#This Row],[VALOR ADICIÓN 3]]++Tabla202376[[#This Row],[VALOR ADICIÓN 4]]</f>
        <v>26000000</v>
      </c>
      <c r="BR38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7" s="26"/>
      <c r="BT387" s="12"/>
      <c r="BU387" s="13" t="s">
        <v>3476</v>
      </c>
      <c r="BV387" s="13" t="s">
        <v>3477</v>
      </c>
      <c r="BW387" s="13" t="s">
        <v>88</v>
      </c>
    </row>
    <row r="388" spans="1:75" ht="27.75" customHeight="1" x14ac:dyDescent="0.2">
      <c r="A388" s="12">
        <v>2025</v>
      </c>
      <c r="B388" s="12" t="s">
        <v>456</v>
      </c>
      <c r="C388" s="13" t="str">
        <f ca="1">IF(Tabla202376[[#This Row],[FECHA DE TERMINACIÓN FINAL]]-TODAY()&gt;=15,"VIGENTE",IF(Tabla202376[[#This Row],[FECHA DE TERMINACIÓN FINAL]]-TODAY()&lt;0,"FINALIZADO",IF(Tabla202376[[#This Row],[FECHA DE TERMINACIÓN FINAL]]-TODAY()&lt;=15,"PROXIMO A VENCER")))</f>
        <v>FINALIZADO</v>
      </c>
      <c r="D388" s="12">
        <v>139040</v>
      </c>
      <c r="E388" s="22">
        <v>45881</v>
      </c>
      <c r="F388" s="49" t="s">
        <v>3478</v>
      </c>
      <c r="G388" s="49" t="s">
        <v>3479</v>
      </c>
      <c r="H388" s="13" t="s">
        <v>3480</v>
      </c>
      <c r="I388" s="111" t="s">
        <v>3481</v>
      </c>
      <c r="J388" s="57" t="s">
        <v>3288</v>
      </c>
      <c r="K388" s="57" t="s">
        <v>3482</v>
      </c>
      <c r="L388" s="57" t="s">
        <v>3483</v>
      </c>
      <c r="M388" s="12">
        <v>1580</v>
      </c>
      <c r="N388" s="22">
        <v>45894</v>
      </c>
      <c r="O388" s="12">
        <v>1679</v>
      </c>
      <c r="P388" s="22">
        <v>45911</v>
      </c>
      <c r="Q388" s="51" t="s">
        <v>80</v>
      </c>
      <c r="R388" s="13" t="s">
        <v>81</v>
      </c>
      <c r="S388" s="51" t="s">
        <v>82</v>
      </c>
      <c r="T388" s="12"/>
      <c r="U388" s="110" t="s">
        <v>3484</v>
      </c>
      <c r="V388" s="12" t="s">
        <v>83</v>
      </c>
      <c r="W388" s="12" t="s">
        <v>83</v>
      </c>
      <c r="X388" s="12" t="s">
        <v>198</v>
      </c>
      <c r="Y388" s="12">
        <v>52779922</v>
      </c>
      <c r="Z388" s="13" t="s">
        <v>306</v>
      </c>
      <c r="AA388" s="12">
        <v>79632494</v>
      </c>
      <c r="AB388" s="12" t="s">
        <v>87</v>
      </c>
      <c r="AC388" s="22">
        <v>45909</v>
      </c>
      <c r="AD388" s="29">
        <v>15000000</v>
      </c>
      <c r="AE388" s="22">
        <v>45915</v>
      </c>
      <c r="AF388" s="22">
        <v>46005</v>
      </c>
      <c r="AG388" s="12">
        <v>90</v>
      </c>
      <c r="AH388" s="12">
        <v>3</v>
      </c>
      <c r="AI388" s="29">
        <f>Tabla202376[[#This Row],[VALOR INICIAL DEL CONTRATO]] / Tabla202376[[#This Row],[PLAZO DE EJECUCIÓN MESES ]]</f>
        <v>5000000</v>
      </c>
      <c r="AJ388" s="12"/>
      <c r="AK388" s="12"/>
      <c r="AL388" s="12"/>
      <c r="AM388" s="12"/>
      <c r="AN388" s="12"/>
      <c r="AO388" s="31"/>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f>Tabla202376[[#This Row],[DÍAS PRORROGA 1]]+Tabla202376[[#This Row],[DÍAS PRORROGA  2]]+Tabla202376[[#This Row],[DÍAS PRORROGA 3]]++Tabla202376[[#This Row],[DÍAS PRORROGA 4]]</f>
        <v>0</v>
      </c>
      <c r="BN388" s="25">
        <f>IF(Tabla202376[[#This Row],[NUMERO TOTAL DE ADICIONES]]="NO",0,Tabla202376[[#This Row],[VALOR ADICIÓN 1]]+Tabla202376[[#This Row],[VALOR ADICIÓN 2]]+Tabla202376[[#This Row],[VALOR ADICIÓN 3]]+Tabla202376[[#This Row],[VALOR ADICIÓN 4]])</f>
        <v>0</v>
      </c>
      <c r="BO388" s="12"/>
      <c r="BP388" s="22">
        <v>46005</v>
      </c>
      <c r="BQ388" s="20">
        <f>Tabla202376[[#This Row],[VALOR INICIAL DEL CONTRATO]]+Tabla202376[[#This Row],[VALOR ADICIÓN 1]]+Tabla202376[[#This Row],[VALOR ADICIÓN 2]]+Tabla202376[[#This Row],[VALOR ADICIÓN 3]]++Tabla202376[[#This Row],[VALOR ADICIÓN 4]]</f>
        <v>15000000</v>
      </c>
      <c r="BR38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8" s="26"/>
      <c r="BT388" s="12"/>
      <c r="BU388" s="13" t="s">
        <v>3485</v>
      </c>
      <c r="BV388" s="13" t="s">
        <v>3486</v>
      </c>
      <c r="BW388" s="13" t="s">
        <v>122</v>
      </c>
    </row>
    <row r="389" spans="1:75" ht="27.75" customHeight="1" x14ac:dyDescent="0.2">
      <c r="A389" s="12">
        <v>2025</v>
      </c>
      <c r="B389" s="12" t="s">
        <v>456</v>
      </c>
      <c r="C389" s="13" t="str">
        <f ca="1">IF(Tabla202376[[#This Row],[FECHA DE TERMINACIÓN FINAL]]-TODAY()&gt;=15,"VIGENTE",IF(Tabla202376[[#This Row],[FECHA DE TERMINACIÓN FINAL]]-TODAY()&lt;0,"FINALIZADO",IF(Tabla202376[[#This Row],[FECHA DE TERMINACIÓN FINAL]]-TODAY()&lt;=15,"PROXIMO A VENCER")))</f>
        <v>FINALIZADO</v>
      </c>
      <c r="D389" s="12">
        <v>138177</v>
      </c>
      <c r="E389" s="22">
        <v>45872</v>
      </c>
      <c r="F389" s="49" t="s">
        <v>3487</v>
      </c>
      <c r="G389" s="49" t="s">
        <v>3488</v>
      </c>
      <c r="H389" s="13" t="s">
        <v>3489</v>
      </c>
      <c r="I389" s="111" t="s">
        <v>3490</v>
      </c>
      <c r="J389" s="57" t="s">
        <v>3288</v>
      </c>
      <c r="K389" s="57" t="s">
        <v>3491</v>
      </c>
      <c r="L389" s="57" t="s">
        <v>3492</v>
      </c>
      <c r="M389" s="12">
        <v>1578</v>
      </c>
      <c r="N389" s="22">
        <v>45894</v>
      </c>
      <c r="O389" s="12">
        <v>1671</v>
      </c>
      <c r="P389" s="22">
        <v>45911</v>
      </c>
      <c r="Q389" s="51" t="s">
        <v>80</v>
      </c>
      <c r="R389" s="13" t="s">
        <v>81</v>
      </c>
      <c r="S389" s="51" t="s">
        <v>82</v>
      </c>
      <c r="T389" s="12"/>
      <c r="U389" s="110" t="s">
        <v>444</v>
      </c>
      <c r="V389" s="12" t="s">
        <v>83</v>
      </c>
      <c r="W389" s="12" t="s">
        <v>83</v>
      </c>
      <c r="X389" s="12" t="s">
        <v>90</v>
      </c>
      <c r="Y389" s="13" t="s">
        <v>3493</v>
      </c>
      <c r="Z389" s="51" t="s">
        <v>85</v>
      </c>
      <c r="AA389" s="12">
        <v>1033758656</v>
      </c>
      <c r="AB389" s="12" t="s">
        <v>87</v>
      </c>
      <c r="AC389" s="22">
        <v>45909</v>
      </c>
      <c r="AD389" s="29">
        <v>28000000</v>
      </c>
      <c r="AE389" s="22">
        <v>45917</v>
      </c>
      <c r="AF389" s="22">
        <v>46038</v>
      </c>
      <c r="AG389" s="12">
        <v>120</v>
      </c>
      <c r="AH389" s="12">
        <v>4</v>
      </c>
      <c r="AI389" s="29">
        <f>Tabla202376[[#This Row],[VALOR INICIAL DEL CONTRATO]] / Tabla202376[[#This Row],[PLAZO DE EJECUCIÓN MESES ]]</f>
        <v>7000000</v>
      </c>
      <c r="AJ389" s="12"/>
      <c r="AK389" s="12"/>
      <c r="AL389" s="12"/>
      <c r="AM389" s="12"/>
      <c r="AN389" s="12"/>
      <c r="AO389" s="31"/>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f>Tabla202376[[#This Row],[DÍAS PRORROGA 1]]+Tabla202376[[#This Row],[DÍAS PRORROGA  2]]+Tabla202376[[#This Row],[DÍAS PRORROGA 3]]++Tabla202376[[#This Row],[DÍAS PRORROGA 4]]</f>
        <v>0</v>
      </c>
      <c r="BN389" s="25">
        <f>IF(Tabla202376[[#This Row],[NUMERO TOTAL DE ADICIONES]]="NO",0,Tabla202376[[#This Row],[VALOR ADICIÓN 1]]+Tabla202376[[#This Row],[VALOR ADICIÓN 2]]+Tabla202376[[#This Row],[VALOR ADICIÓN 3]]+Tabla202376[[#This Row],[VALOR ADICIÓN 4]])</f>
        <v>0</v>
      </c>
      <c r="BO389" s="12"/>
      <c r="BP389" s="22">
        <v>46022</v>
      </c>
      <c r="BQ389" s="20">
        <f>Tabla202376[[#This Row],[VALOR INICIAL DEL CONTRATO]]+Tabla202376[[#This Row],[VALOR ADICIÓN 1]]+Tabla202376[[#This Row],[VALOR ADICIÓN 2]]+Tabla202376[[#This Row],[VALOR ADICIÓN 3]]++Tabla202376[[#This Row],[VALOR ADICIÓN 4]]</f>
        <v>28000000</v>
      </c>
      <c r="BR38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89" s="26"/>
      <c r="BT389" s="13" t="s">
        <v>3494</v>
      </c>
      <c r="BU389" s="13" t="s">
        <v>3495</v>
      </c>
      <c r="BV389" s="13" t="s">
        <v>3496</v>
      </c>
      <c r="BW389" s="13" t="s">
        <v>88</v>
      </c>
    </row>
    <row r="390" spans="1:75" ht="27.75" customHeight="1" x14ac:dyDescent="0.2">
      <c r="A390" s="12">
        <v>2025</v>
      </c>
      <c r="B390" s="12" t="s">
        <v>456</v>
      </c>
      <c r="C390" s="13" t="str">
        <f ca="1">IF(Tabla202376[[#This Row],[FECHA DE TERMINACIÓN FINAL]]-TODAY()&gt;=15,"VIGENTE",IF(Tabla202376[[#This Row],[FECHA DE TERMINACIÓN FINAL]]-TODAY()&lt;0,"FINALIZADO",IF(Tabla202376[[#This Row],[FECHA DE TERMINACIÓN FINAL]]-TODAY()&lt;=15,"PROXIMO A VENCER")))</f>
        <v>FINALIZADO</v>
      </c>
      <c r="D390" s="12">
        <v>138193</v>
      </c>
      <c r="E390" s="22">
        <v>45872</v>
      </c>
      <c r="F390" s="49" t="s">
        <v>3497</v>
      </c>
      <c r="G390" s="49" t="s">
        <v>3498</v>
      </c>
      <c r="H390" s="13" t="s">
        <v>409</v>
      </c>
      <c r="I390" s="111" t="s">
        <v>3499</v>
      </c>
      <c r="J390" s="57" t="s">
        <v>3288</v>
      </c>
      <c r="K390" s="57" t="s">
        <v>3500</v>
      </c>
      <c r="L390" s="57" t="s">
        <v>3501</v>
      </c>
      <c r="M390" s="12">
        <v>1622</v>
      </c>
      <c r="N390" s="22">
        <v>45901</v>
      </c>
      <c r="O390" s="12">
        <v>1699</v>
      </c>
      <c r="P390" s="22">
        <v>45916</v>
      </c>
      <c r="Q390" s="51" t="s">
        <v>80</v>
      </c>
      <c r="R390" s="13" t="s">
        <v>81</v>
      </c>
      <c r="S390" s="51" t="s">
        <v>82</v>
      </c>
      <c r="T390" s="12"/>
      <c r="U390" s="110" t="s">
        <v>3502</v>
      </c>
      <c r="V390" s="12" t="s">
        <v>83</v>
      </c>
      <c r="W390" s="12" t="s">
        <v>83</v>
      </c>
      <c r="X390" s="12" t="s">
        <v>184</v>
      </c>
      <c r="Y390" s="12">
        <v>80149060</v>
      </c>
      <c r="Z390" s="13" t="s">
        <v>185</v>
      </c>
      <c r="AA390" s="46">
        <v>1013685604</v>
      </c>
      <c r="AB390" s="12" t="s">
        <v>87</v>
      </c>
      <c r="AC390" s="22">
        <v>45909</v>
      </c>
      <c r="AD390" s="29">
        <v>25357500</v>
      </c>
      <c r="AE390" s="22">
        <v>45916</v>
      </c>
      <c r="AF390" s="22">
        <v>46022</v>
      </c>
      <c r="AG390" s="12">
        <v>135</v>
      </c>
      <c r="AH390" s="12">
        <v>4.5</v>
      </c>
      <c r="AI390" s="29">
        <f>Tabla202376[[#This Row],[VALOR INICIAL DEL CONTRATO]] / Tabla202376[[#This Row],[PLAZO DE EJECUCIÓN MESES ]]</f>
        <v>5635000</v>
      </c>
      <c r="AJ390" s="12"/>
      <c r="AK390" s="12"/>
      <c r="AL390" s="12"/>
      <c r="AM390" s="12"/>
      <c r="AN390" s="12"/>
      <c r="AO390" s="31"/>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f>Tabla202376[[#This Row],[DÍAS PRORROGA 1]]+Tabla202376[[#This Row],[DÍAS PRORROGA  2]]+Tabla202376[[#This Row],[DÍAS PRORROGA 3]]++Tabla202376[[#This Row],[DÍAS PRORROGA 4]]</f>
        <v>0</v>
      </c>
      <c r="BN390" s="25">
        <f>IF(Tabla202376[[#This Row],[NUMERO TOTAL DE ADICIONES]]="NO",0,Tabla202376[[#This Row],[VALOR ADICIÓN 1]]+Tabla202376[[#This Row],[VALOR ADICIÓN 2]]+Tabla202376[[#This Row],[VALOR ADICIÓN 3]]+Tabla202376[[#This Row],[VALOR ADICIÓN 4]])</f>
        <v>0</v>
      </c>
      <c r="BO390" s="12"/>
      <c r="BP390" s="22">
        <v>46022</v>
      </c>
      <c r="BQ390" s="20">
        <f>Tabla202376[[#This Row],[VALOR INICIAL DEL CONTRATO]]+Tabla202376[[#This Row],[VALOR ADICIÓN 1]]+Tabla202376[[#This Row],[VALOR ADICIÓN 2]]+Tabla202376[[#This Row],[VALOR ADICIÓN 3]]++Tabla202376[[#This Row],[VALOR ADICIÓN 4]]</f>
        <v>25357500</v>
      </c>
      <c r="BR39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0" s="26"/>
      <c r="BT390" s="12"/>
      <c r="BU390" s="13" t="s">
        <v>1444</v>
      </c>
      <c r="BV390" s="13" t="s">
        <v>3503</v>
      </c>
      <c r="BW390" s="13" t="s">
        <v>3504</v>
      </c>
    </row>
    <row r="391" spans="1:75" ht="27.75" customHeight="1" x14ac:dyDescent="0.2">
      <c r="A391" s="12">
        <v>2025</v>
      </c>
      <c r="B391" s="12" t="s">
        <v>456</v>
      </c>
      <c r="C391" s="13" t="str">
        <f ca="1">IF(Tabla202376[[#This Row],[FECHA DE TERMINACIÓN FINAL]]-TODAY()&gt;=15,"VIGENTE",IF(Tabla202376[[#This Row],[FECHA DE TERMINACIÓN FINAL]]-TODAY()&lt;0,"FINALIZADO",IF(Tabla202376[[#This Row],[FECHA DE TERMINACIÓN FINAL]]-TODAY()&lt;=15,"PROXIMO A VENCER")))</f>
        <v>FINALIZADO</v>
      </c>
      <c r="D391" s="12">
        <v>140731</v>
      </c>
      <c r="E391" s="22">
        <v>45891</v>
      </c>
      <c r="F391" s="49" t="s">
        <v>3505</v>
      </c>
      <c r="G391" s="49" t="s">
        <v>3506</v>
      </c>
      <c r="H391" s="13" t="s">
        <v>389</v>
      </c>
      <c r="I391" s="111" t="s">
        <v>3507</v>
      </c>
      <c r="J391" s="57" t="s">
        <v>3288</v>
      </c>
      <c r="K391" s="57" t="s">
        <v>3508</v>
      </c>
      <c r="L391" s="57" t="s">
        <v>3509</v>
      </c>
      <c r="M391" s="12">
        <v>1597</v>
      </c>
      <c r="N391" s="22">
        <v>45897</v>
      </c>
      <c r="O391" s="12">
        <v>1677</v>
      </c>
      <c r="P391" s="22">
        <v>45911</v>
      </c>
      <c r="Q391" s="51" t="s">
        <v>115</v>
      </c>
      <c r="R391" s="13" t="s">
        <v>81</v>
      </c>
      <c r="S391" s="51" t="s">
        <v>98</v>
      </c>
      <c r="T391" s="12"/>
      <c r="U391" s="110" t="s">
        <v>3510</v>
      </c>
      <c r="V391" s="12" t="s">
        <v>83</v>
      </c>
      <c r="W391" s="12" t="s">
        <v>83</v>
      </c>
      <c r="X391" s="12" t="s">
        <v>3511</v>
      </c>
      <c r="Y391" s="12">
        <v>1193206891</v>
      </c>
      <c r="Z391" s="13" t="s">
        <v>941</v>
      </c>
      <c r="AA391" s="12">
        <v>52351640</v>
      </c>
      <c r="AB391" s="12" t="s">
        <v>87</v>
      </c>
      <c r="AC391" s="22">
        <v>45909</v>
      </c>
      <c r="AD391" s="29">
        <v>9330000</v>
      </c>
      <c r="AE391" s="22">
        <v>45915</v>
      </c>
      <c r="AF391" s="22">
        <v>46005</v>
      </c>
      <c r="AG391" s="12">
        <v>90</v>
      </c>
      <c r="AH391" s="12">
        <v>3</v>
      </c>
      <c r="AI391" s="29">
        <f>Tabla202376[[#This Row],[VALOR INICIAL DEL CONTRATO]] / Tabla202376[[#This Row],[PLAZO DE EJECUCIÓN MESES ]]</f>
        <v>3110000</v>
      </c>
      <c r="AJ391" s="12"/>
      <c r="AK391" s="12"/>
      <c r="AL391" s="12"/>
      <c r="AM391" s="12"/>
      <c r="AN391" s="12"/>
      <c r="AO391" s="31"/>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f>Tabla202376[[#This Row],[DÍAS PRORROGA 1]]+Tabla202376[[#This Row],[DÍAS PRORROGA  2]]+Tabla202376[[#This Row],[DÍAS PRORROGA 3]]++Tabla202376[[#This Row],[DÍAS PRORROGA 4]]</f>
        <v>0</v>
      </c>
      <c r="BN391" s="25">
        <f>IF(Tabla202376[[#This Row],[NUMERO TOTAL DE ADICIONES]]="NO",0,Tabla202376[[#This Row],[VALOR ADICIÓN 1]]+Tabla202376[[#This Row],[VALOR ADICIÓN 2]]+Tabla202376[[#This Row],[VALOR ADICIÓN 3]]+Tabla202376[[#This Row],[VALOR ADICIÓN 4]])</f>
        <v>0</v>
      </c>
      <c r="BO391" s="12"/>
      <c r="BP391" s="22">
        <v>46005</v>
      </c>
      <c r="BQ391" s="20">
        <f>Tabla202376[[#This Row],[VALOR INICIAL DEL CONTRATO]]+Tabla202376[[#This Row],[VALOR ADICIÓN 1]]+Tabla202376[[#This Row],[VALOR ADICIÓN 2]]+Tabla202376[[#This Row],[VALOR ADICIÓN 3]]++Tabla202376[[#This Row],[VALOR ADICIÓN 4]]</f>
        <v>9330000</v>
      </c>
      <c r="BR39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1" s="26"/>
      <c r="BT391" s="12"/>
      <c r="BU391" s="13" t="s">
        <v>3512</v>
      </c>
      <c r="BV391" s="13" t="s">
        <v>3513</v>
      </c>
      <c r="BW391" s="13" t="s">
        <v>122</v>
      </c>
    </row>
    <row r="392" spans="1:75" ht="27.75" customHeight="1" x14ac:dyDescent="0.2">
      <c r="A392" s="12">
        <v>2025</v>
      </c>
      <c r="B392" s="12" t="s">
        <v>456</v>
      </c>
      <c r="C392" s="13" t="str">
        <f ca="1">IF(Tabla202376[[#This Row],[FECHA DE TERMINACIÓN FINAL]]-TODAY()&gt;=15,"VIGENTE",IF(Tabla202376[[#This Row],[FECHA DE TERMINACIÓN FINAL]]-TODAY()&lt;0,"FINALIZADO",IF(Tabla202376[[#This Row],[FECHA DE TERMINACIÓN FINAL]]-TODAY()&lt;=15,"PROXIMO A VENCER")))</f>
        <v>FINALIZADO</v>
      </c>
      <c r="D392" s="12">
        <v>140777</v>
      </c>
      <c r="E392" s="22">
        <v>45894</v>
      </c>
      <c r="F392" s="49" t="s">
        <v>3514</v>
      </c>
      <c r="G392" s="49" t="s">
        <v>3515</v>
      </c>
      <c r="H392" s="13" t="s">
        <v>3516</v>
      </c>
      <c r="I392" s="111" t="s">
        <v>3517</v>
      </c>
      <c r="J392" s="57" t="s">
        <v>3288</v>
      </c>
      <c r="K392" s="57" t="s">
        <v>3518</v>
      </c>
      <c r="L392" s="57" t="s">
        <v>3519</v>
      </c>
      <c r="M392" s="12">
        <v>1686</v>
      </c>
      <c r="N392" s="22">
        <v>45908</v>
      </c>
      <c r="O392" s="12">
        <v>1670</v>
      </c>
      <c r="P392" s="22">
        <v>45911</v>
      </c>
      <c r="Q392" s="13" t="s">
        <v>201</v>
      </c>
      <c r="R392" s="13" t="s">
        <v>81</v>
      </c>
      <c r="S392" s="51" t="s">
        <v>98</v>
      </c>
      <c r="T392" s="12"/>
      <c r="U392" s="51" t="s">
        <v>3520</v>
      </c>
      <c r="V392" s="12" t="s">
        <v>83</v>
      </c>
      <c r="W392" s="12" t="s">
        <v>83</v>
      </c>
      <c r="X392" s="12" t="s">
        <v>3521</v>
      </c>
      <c r="Y392" s="13">
        <v>1000473266</v>
      </c>
      <c r="Z392" s="51" t="s">
        <v>575</v>
      </c>
      <c r="AA392" s="12">
        <v>1022422381</v>
      </c>
      <c r="AB392" s="12" t="s">
        <v>87</v>
      </c>
      <c r="AC392" s="22">
        <v>45909</v>
      </c>
      <c r="AD392" s="29">
        <v>9330000</v>
      </c>
      <c r="AE392" s="22">
        <v>45915</v>
      </c>
      <c r="AF392" s="22">
        <v>46005</v>
      </c>
      <c r="AG392" s="12">
        <v>90</v>
      </c>
      <c r="AH392" s="12">
        <v>3</v>
      </c>
      <c r="AI392" s="29">
        <f>Tabla202376[[#This Row],[VALOR INICIAL DEL CONTRATO]] / Tabla202376[[#This Row],[PLAZO DE EJECUCIÓN MESES ]]</f>
        <v>3110000</v>
      </c>
      <c r="AJ392" s="12"/>
      <c r="AK392" s="12"/>
      <c r="AL392" s="12">
        <v>1</v>
      </c>
      <c r="AM392" s="12">
        <v>1</v>
      </c>
      <c r="AN392" s="12"/>
      <c r="AO392" s="31">
        <v>3110000</v>
      </c>
      <c r="AP392" s="12">
        <v>30</v>
      </c>
      <c r="AQ392" s="12">
        <v>1885</v>
      </c>
      <c r="AR392" s="22">
        <v>46002</v>
      </c>
      <c r="AS392" s="12" t="s">
        <v>3522</v>
      </c>
      <c r="AT392" s="22">
        <v>46006</v>
      </c>
      <c r="AU392" s="12"/>
      <c r="AV392" s="12"/>
      <c r="AW392" s="12"/>
      <c r="AX392" s="12"/>
      <c r="AY392" s="12"/>
      <c r="AZ392" s="12"/>
      <c r="BA392" s="12"/>
      <c r="BB392" s="12"/>
      <c r="BC392" s="12"/>
      <c r="BD392" s="12"/>
      <c r="BE392" s="12"/>
      <c r="BF392" s="12"/>
      <c r="BG392" s="12"/>
      <c r="BH392" s="12"/>
      <c r="BI392" s="12"/>
      <c r="BJ392" s="12"/>
      <c r="BK392" s="12"/>
      <c r="BL392" s="12"/>
      <c r="BM392" s="12">
        <f>Tabla202376[[#This Row],[DÍAS PRORROGA 1]]+Tabla202376[[#This Row],[DÍAS PRORROGA  2]]+Tabla202376[[#This Row],[DÍAS PRORROGA 3]]++Tabla202376[[#This Row],[DÍAS PRORROGA 4]]</f>
        <v>30</v>
      </c>
      <c r="BN392" s="25">
        <f>IF(Tabla202376[[#This Row],[NUMERO TOTAL DE ADICIONES]]="NO",0,Tabla202376[[#This Row],[VALOR ADICIÓN 1]]+Tabla202376[[#This Row],[VALOR ADICIÓN 2]]+Tabla202376[[#This Row],[VALOR ADICIÓN 3]]+Tabla202376[[#This Row],[VALOR ADICIÓN 4]])</f>
        <v>3110000</v>
      </c>
      <c r="BO392" s="12"/>
      <c r="BP392" s="22">
        <v>46036</v>
      </c>
      <c r="BQ392" s="20">
        <f>Tabla202376[[#This Row],[VALOR INICIAL DEL CONTRATO]]+Tabla202376[[#This Row],[VALOR ADICIÓN 1]]+Tabla202376[[#This Row],[VALOR ADICIÓN 2]]+Tabla202376[[#This Row],[VALOR ADICIÓN 3]]++Tabla202376[[#This Row],[VALOR ADICIÓN 4]]</f>
        <v>12440000</v>
      </c>
      <c r="BR39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2" s="26"/>
      <c r="BT392" s="13" t="s">
        <v>3523</v>
      </c>
      <c r="BU392" s="13" t="s">
        <v>3524</v>
      </c>
      <c r="BV392" s="13" t="s">
        <v>3525</v>
      </c>
      <c r="BW392" s="13" t="s">
        <v>122</v>
      </c>
    </row>
    <row r="393" spans="1:75" ht="27.75" customHeight="1" x14ac:dyDescent="0.25">
      <c r="A393" s="12">
        <v>2025</v>
      </c>
      <c r="B393" s="12" t="s">
        <v>456</v>
      </c>
      <c r="C393" s="13" t="str">
        <f ca="1">IF(Tabla202376[[#This Row],[FECHA DE TERMINACIÓN FINAL]]-TODAY()&gt;=15,"VIGENTE",IF(Tabla202376[[#This Row],[FECHA DE TERMINACIÓN FINAL]]-TODAY()&lt;0,"FINALIZADO",IF(Tabla202376[[#This Row],[FECHA DE TERMINACIÓN FINAL]]-TODAY()&lt;=15,"PROXIMO A VENCER")))</f>
        <v>FINALIZADO</v>
      </c>
      <c r="D393" s="12">
        <v>138776</v>
      </c>
      <c r="E393" s="22">
        <v>45877</v>
      </c>
      <c r="F393" s="49" t="s">
        <v>3526</v>
      </c>
      <c r="G393" s="49" t="s">
        <v>3527</v>
      </c>
      <c r="H393" s="13" t="s">
        <v>377</v>
      </c>
      <c r="I393" s="90" t="s">
        <v>3528</v>
      </c>
      <c r="J393" s="57" t="s">
        <v>3288</v>
      </c>
      <c r="K393" s="57" t="s">
        <v>3529</v>
      </c>
      <c r="L393" s="57" t="s">
        <v>3530</v>
      </c>
      <c r="M393" s="12">
        <v>1569</v>
      </c>
      <c r="N393" s="22">
        <v>45888</v>
      </c>
      <c r="O393" s="12">
        <v>1693</v>
      </c>
      <c r="P393" s="22">
        <v>45916</v>
      </c>
      <c r="Q393" s="12" t="s">
        <v>262</v>
      </c>
      <c r="R393" s="13" t="s">
        <v>81</v>
      </c>
      <c r="S393" s="51" t="s">
        <v>82</v>
      </c>
      <c r="T393" s="12"/>
      <c r="U393" s="72" t="s">
        <v>3531</v>
      </c>
      <c r="V393" s="12" t="s">
        <v>83</v>
      </c>
      <c r="W393" s="12" t="s">
        <v>83</v>
      </c>
      <c r="X393" s="12" t="s">
        <v>3532</v>
      </c>
      <c r="Y393" s="13">
        <v>80373766</v>
      </c>
      <c r="Z393" s="51" t="s">
        <v>1616</v>
      </c>
      <c r="AA393" s="52">
        <v>1023031689</v>
      </c>
      <c r="AB393" s="12" t="s">
        <v>87</v>
      </c>
      <c r="AC393" s="22">
        <v>45911</v>
      </c>
      <c r="AD393" s="29">
        <v>16500000</v>
      </c>
      <c r="AE393" s="22">
        <v>45916</v>
      </c>
      <c r="AF393" s="22">
        <v>46006</v>
      </c>
      <c r="AG393" s="12">
        <v>90</v>
      </c>
      <c r="AH393" s="12">
        <v>3</v>
      </c>
      <c r="AI393" s="29">
        <f>Tabla202376[[#This Row],[VALOR INICIAL DEL CONTRATO]] / Tabla202376[[#This Row],[PLAZO DE EJECUCIÓN MESES ]]</f>
        <v>5500000</v>
      </c>
      <c r="AJ393" s="12"/>
      <c r="AK393" s="12"/>
      <c r="AL393" s="12"/>
      <c r="AM393" s="12"/>
      <c r="AN393" s="12"/>
      <c r="AO393" s="31"/>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f>Tabla202376[[#This Row],[DÍAS PRORROGA 1]]+Tabla202376[[#This Row],[DÍAS PRORROGA  2]]+Tabla202376[[#This Row],[DÍAS PRORROGA 3]]++Tabla202376[[#This Row],[DÍAS PRORROGA 4]]</f>
        <v>0</v>
      </c>
      <c r="BN393" s="25">
        <f>IF(Tabla202376[[#This Row],[NUMERO TOTAL DE ADICIONES]]="NO",0,Tabla202376[[#This Row],[VALOR ADICIÓN 1]]+Tabla202376[[#This Row],[VALOR ADICIÓN 2]]+Tabla202376[[#This Row],[VALOR ADICIÓN 3]]+Tabla202376[[#This Row],[VALOR ADICIÓN 4]])</f>
        <v>0</v>
      </c>
      <c r="BO393" s="12"/>
      <c r="BP393" s="22">
        <v>46006</v>
      </c>
      <c r="BQ393" s="20">
        <f>Tabla202376[[#This Row],[VALOR INICIAL DEL CONTRATO]]+Tabla202376[[#This Row],[VALOR ADICIÓN 1]]+Tabla202376[[#This Row],[VALOR ADICIÓN 2]]+Tabla202376[[#This Row],[VALOR ADICIÓN 3]]++Tabla202376[[#This Row],[VALOR ADICIÓN 4]]</f>
        <v>16500000</v>
      </c>
      <c r="BR39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3" s="26"/>
      <c r="BT393" s="13" t="s">
        <v>3533</v>
      </c>
      <c r="BU393" s="13" t="s">
        <v>3534</v>
      </c>
      <c r="BV393" s="13" t="s">
        <v>3535</v>
      </c>
      <c r="BW393" s="13" t="s">
        <v>122</v>
      </c>
    </row>
    <row r="394" spans="1:75" ht="27.75" customHeight="1" x14ac:dyDescent="0.2">
      <c r="A394" s="12">
        <v>2025</v>
      </c>
      <c r="B394" s="12" t="s">
        <v>456</v>
      </c>
      <c r="C394" s="13" t="str">
        <f ca="1">IF(Tabla202376[[#This Row],[FECHA DE TERMINACIÓN FINAL]]-TODAY()&gt;=15,"VIGENTE",IF(Tabla202376[[#This Row],[FECHA DE TERMINACIÓN FINAL]]-TODAY()&lt;0,"FINALIZADO",IF(Tabla202376[[#This Row],[FECHA DE TERMINACIÓN FINAL]]-TODAY()&lt;=15,"PROXIMO A VENCER")))</f>
        <v>FINALIZADO</v>
      </c>
      <c r="D394" s="12">
        <v>138886</v>
      </c>
      <c r="E394" s="22">
        <v>45879</v>
      </c>
      <c r="F394" s="49" t="s">
        <v>3536</v>
      </c>
      <c r="G394" s="49" t="s">
        <v>3537</v>
      </c>
      <c r="H394" s="13" t="s">
        <v>3538</v>
      </c>
      <c r="I394" s="111" t="s">
        <v>3539</v>
      </c>
      <c r="J394" s="57" t="s">
        <v>3288</v>
      </c>
      <c r="K394" s="57" t="s">
        <v>3540</v>
      </c>
      <c r="L394" s="57" t="s">
        <v>3541</v>
      </c>
      <c r="M394" s="12">
        <v>1647</v>
      </c>
      <c r="N394" s="22">
        <v>45902</v>
      </c>
      <c r="O394" s="12">
        <v>1681</v>
      </c>
      <c r="P394" s="22">
        <v>45915</v>
      </c>
      <c r="Q394" s="12" t="s">
        <v>119</v>
      </c>
      <c r="R394" s="13" t="s">
        <v>81</v>
      </c>
      <c r="S394" s="51" t="s">
        <v>98</v>
      </c>
      <c r="T394" s="12"/>
      <c r="U394" s="72" t="s">
        <v>3542</v>
      </c>
      <c r="V394" s="12" t="s">
        <v>83</v>
      </c>
      <c r="W394" s="12" t="s">
        <v>83</v>
      </c>
      <c r="X394" s="12" t="s">
        <v>3543</v>
      </c>
      <c r="Y394" s="13">
        <v>79594470</v>
      </c>
      <c r="Z394" s="38" t="s">
        <v>278</v>
      </c>
      <c r="AA394" s="38">
        <v>1052409028</v>
      </c>
      <c r="AB394" s="12" t="s">
        <v>87</v>
      </c>
      <c r="AC394" s="22">
        <v>45911</v>
      </c>
      <c r="AD394" s="29">
        <v>18000000</v>
      </c>
      <c r="AE394" s="22">
        <v>45916</v>
      </c>
      <c r="AF394" s="22">
        <v>46037</v>
      </c>
      <c r="AG394" s="12">
        <v>120</v>
      </c>
      <c r="AH394" s="12">
        <v>4</v>
      </c>
      <c r="AI394" s="29">
        <f>Tabla202376[[#This Row],[VALOR INICIAL DEL CONTRATO]] / Tabla202376[[#This Row],[PLAZO DE EJECUCIÓN MESES ]]</f>
        <v>4500000</v>
      </c>
      <c r="AJ394" s="12"/>
      <c r="AK394" s="12"/>
      <c r="AL394" s="12"/>
      <c r="AM394" s="12"/>
      <c r="AN394" s="12"/>
      <c r="AO394" s="31"/>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f>Tabla202376[[#This Row],[DÍAS PRORROGA 1]]+Tabla202376[[#This Row],[DÍAS PRORROGA  2]]+Tabla202376[[#This Row],[DÍAS PRORROGA 3]]++Tabla202376[[#This Row],[DÍAS PRORROGA 4]]</f>
        <v>0</v>
      </c>
      <c r="BN394" s="25">
        <f>IF(Tabla202376[[#This Row],[NUMERO TOTAL DE ADICIONES]]="NO",0,Tabla202376[[#This Row],[VALOR ADICIÓN 1]]+Tabla202376[[#This Row],[VALOR ADICIÓN 2]]+Tabla202376[[#This Row],[VALOR ADICIÓN 3]]+Tabla202376[[#This Row],[VALOR ADICIÓN 4]])</f>
        <v>0</v>
      </c>
      <c r="BO394" s="12"/>
      <c r="BP394" s="22">
        <v>46022</v>
      </c>
      <c r="BQ394" s="20">
        <f>Tabla202376[[#This Row],[VALOR INICIAL DEL CONTRATO]]+Tabla202376[[#This Row],[VALOR ADICIÓN 1]]+Tabla202376[[#This Row],[VALOR ADICIÓN 2]]+Tabla202376[[#This Row],[VALOR ADICIÓN 3]]++Tabla202376[[#This Row],[VALOR ADICIÓN 4]]</f>
        <v>18000000</v>
      </c>
      <c r="BR39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4" s="26"/>
      <c r="BT394" s="12"/>
      <c r="BU394" s="13" t="s">
        <v>3544</v>
      </c>
      <c r="BV394" s="13" t="s">
        <v>3545</v>
      </c>
      <c r="BW394" s="13" t="s">
        <v>122</v>
      </c>
    </row>
    <row r="395" spans="1:75" ht="27.75" customHeight="1" x14ac:dyDescent="0.2">
      <c r="A395" s="12">
        <v>2025</v>
      </c>
      <c r="B395" s="12" t="s">
        <v>456</v>
      </c>
      <c r="C395" s="13" t="str">
        <f ca="1">IF(Tabla202376[[#This Row],[FECHA DE TERMINACIÓN FINAL]]-TODAY()&gt;=15,"VIGENTE",IF(Tabla202376[[#This Row],[FECHA DE TERMINACIÓN FINAL]]-TODAY()&lt;0,"FINALIZADO",IF(Tabla202376[[#This Row],[FECHA DE TERMINACIÓN FINAL]]-TODAY()&lt;=15,"PROXIMO A VENCER")))</f>
        <v>FINALIZADO</v>
      </c>
      <c r="D395" s="108">
        <v>138318</v>
      </c>
      <c r="E395" s="22">
        <v>45874</v>
      </c>
      <c r="F395" s="108" t="s">
        <v>3546</v>
      </c>
      <c r="G395" s="108" t="s">
        <v>3547</v>
      </c>
      <c r="H395" s="109" t="s">
        <v>261</v>
      </c>
      <c r="I395" s="91" t="s">
        <v>3548</v>
      </c>
      <c r="J395" s="57" t="s">
        <v>3288</v>
      </c>
      <c r="K395" s="57" t="s">
        <v>3549</v>
      </c>
      <c r="L395" s="57" t="s">
        <v>3550</v>
      </c>
      <c r="M395" s="49">
        <v>1636</v>
      </c>
      <c r="N395" s="50">
        <v>45901</v>
      </c>
      <c r="O395" s="49">
        <v>1721</v>
      </c>
      <c r="P395" s="50">
        <v>45922</v>
      </c>
      <c r="Q395" s="49" t="s">
        <v>212</v>
      </c>
      <c r="R395" s="13" t="s">
        <v>81</v>
      </c>
      <c r="S395" s="51" t="s">
        <v>82</v>
      </c>
      <c r="T395" s="12"/>
      <c r="U395" s="54" t="s">
        <v>3551</v>
      </c>
      <c r="V395" s="12" t="s">
        <v>83</v>
      </c>
      <c r="W395" s="12" t="s">
        <v>83</v>
      </c>
      <c r="X395" s="41" t="s">
        <v>167</v>
      </c>
      <c r="Y395" s="12">
        <v>79381209</v>
      </c>
      <c r="Z395" s="13" t="s">
        <v>177</v>
      </c>
      <c r="AA395" s="53">
        <v>1024564835</v>
      </c>
      <c r="AB395" s="12" t="s">
        <v>87</v>
      </c>
      <c r="AC395" s="22">
        <v>45918</v>
      </c>
      <c r="AD395" s="29">
        <v>24000000</v>
      </c>
      <c r="AE395" s="22">
        <v>45922</v>
      </c>
      <c r="AF395" s="22">
        <v>46043</v>
      </c>
      <c r="AG395" s="12">
        <v>120</v>
      </c>
      <c r="AH395" s="12">
        <v>4</v>
      </c>
      <c r="AI395" s="29">
        <f>Tabla202376[[#This Row],[VALOR INICIAL DEL CONTRATO]] / Tabla202376[[#This Row],[PLAZO DE EJECUCIÓN MESES ]]</f>
        <v>6000000</v>
      </c>
      <c r="AJ395" s="12"/>
      <c r="AK395" s="12"/>
      <c r="AL395" s="12"/>
      <c r="AM395" s="12"/>
      <c r="AN395" s="12"/>
      <c r="AO395" s="31"/>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f>Tabla202376[[#This Row],[DÍAS PRORROGA 1]]+Tabla202376[[#This Row],[DÍAS PRORROGA  2]]+Tabla202376[[#This Row],[DÍAS PRORROGA 3]]++Tabla202376[[#This Row],[DÍAS PRORROGA 4]]</f>
        <v>0</v>
      </c>
      <c r="BN395" s="25">
        <f>IF(Tabla202376[[#This Row],[NUMERO TOTAL DE ADICIONES]]="NO",0,Tabla202376[[#This Row],[VALOR ADICIÓN 1]]+Tabla202376[[#This Row],[VALOR ADICIÓN 2]]+Tabla202376[[#This Row],[VALOR ADICIÓN 3]]+Tabla202376[[#This Row],[VALOR ADICIÓN 4]])</f>
        <v>0</v>
      </c>
      <c r="BO395" s="12"/>
      <c r="BP395" s="22">
        <v>46022</v>
      </c>
      <c r="BQ395" s="20">
        <f>Tabla202376[[#This Row],[VALOR INICIAL DEL CONTRATO]]+Tabla202376[[#This Row],[VALOR ADICIÓN 1]]+Tabla202376[[#This Row],[VALOR ADICIÓN 2]]+Tabla202376[[#This Row],[VALOR ADICIÓN 3]]++Tabla202376[[#This Row],[VALOR ADICIÓN 4]]</f>
        <v>24000000</v>
      </c>
      <c r="BR39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5" s="26"/>
      <c r="BT395" s="12"/>
      <c r="BU395" s="60" t="s">
        <v>3552</v>
      </c>
      <c r="BV395" s="60" t="s">
        <v>3553</v>
      </c>
      <c r="BW395" s="60" t="s">
        <v>88</v>
      </c>
    </row>
    <row r="396" spans="1:75" ht="27.75" customHeight="1" x14ac:dyDescent="0.2">
      <c r="A396" s="12">
        <v>2025</v>
      </c>
      <c r="B396" s="12" t="s">
        <v>456</v>
      </c>
      <c r="C396" s="13" t="str">
        <f ca="1">IF(Tabla202376[[#This Row],[FECHA DE TERMINACIÓN FINAL]]-TODAY()&gt;=15,"VIGENTE",IF(Tabla202376[[#This Row],[FECHA DE TERMINACIÓN FINAL]]-TODAY()&lt;0,"FINALIZADO",IF(Tabla202376[[#This Row],[FECHA DE TERMINACIÓN FINAL]]-TODAY()&lt;=15,"PROXIMO A VENCER")))</f>
        <v>FINALIZADO</v>
      </c>
      <c r="D396" s="12">
        <v>138192</v>
      </c>
      <c r="E396" s="22">
        <v>45872</v>
      </c>
      <c r="F396" s="108" t="s">
        <v>3554</v>
      </c>
      <c r="G396" s="108" t="s">
        <v>3555</v>
      </c>
      <c r="H396" s="109" t="s">
        <v>3556</v>
      </c>
      <c r="I396" s="111" t="s">
        <v>3557</v>
      </c>
      <c r="J396" s="57" t="s">
        <v>3288</v>
      </c>
      <c r="K396" s="57" t="s">
        <v>3558</v>
      </c>
      <c r="L396" s="57" t="s">
        <v>3559</v>
      </c>
      <c r="M396" s="12">
        <v>1621</v>
      </c>
      <c r="N396" s="22">
        <v>45901</v>
      </c>
      <c r="O396" s="12">
        <v>1702</v>
      </c>
      <c r="P396" s="22">
        <v>45918</v>
      </c>
      <c r="Q396" s="12" t="s">
        <v>80</v>
      </c>
      <c r="R396" s="13" t="s">
        <v>81</v>
      </c>
      <c r="S396" s="51" t="s">
        <v>82</v>
      </c>
      <c r="T396" s="12" t="s">
        <v>83</v>
      </c>
      <c r="U396" s="51" t="s">
        <v>3560</v>
      </c>
      <c r="V396" s="12" t="s">
        <v>83</v>
      </c>
      <c r="W396" s="12" t="s">
        <v>83</v>
      </c>
      <c r="X396" s="12" t="s">
        <v>184</v>
      </c>
      <c r="Y396" s="12">
        <v>80832127</v>
      </c>
      <c r="Z396" s="13" t="s">
        <v>185</v>
      </c>
      <c r="AA396" s="46">
        <v>1013685604</v>
      </c>
      <c r="AB396" s="12" t="s">
        <v>87</v>
      </c>
      <c r="AC396" s="22">
        <v>45915</v>
      </c>
      <c r="AD396" s="29">
        <v>34000000</v>
      </c>
      <c r="AE396" s="22">
        <v>45918</v>
      </c>
      <c r="AF396" s="22">
        <v>46039</v>
      </c>
      <c r="AG396" s="12">
        <v>120</v>
      </c>
      <c r="AH396" s="12">
        <v>4</v>
      </c>
      <c r="AI396" s="29">
        <f>Tabla202376[[#This Row],[VALOR INICIAL DEL CONTRATO]] / Tabla202376[[#This Row],[PLAZO DE EJECUCIÓN MESES ]]</f>
        <v>8500000</v>
      </c>
      <c r="AJ396" s="12"/>
      <c r="AK396" s="12"/>
      <c r="AL396" s="12"/>
      <c r="AM396" s="12"/>
      <c r="AN396" s="12"/>
      <c r="AO396" s="31"/>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f>Tabla202376[[#This Row],[DÍAS PRORROGA 1]]+Tabla202376[[#This Row],[DÍAS PRORROGA  2]]+Tabla202376[[#This Row],[DÍAS PRORROGA 3]]++Tabla202376[[#This Row],[DÍAS PRORROGA 4]]</f>
        <v>0</v>
      </c>
      <c r="BN396" s="25">
        <f>IF(Tabla202376[[#This Row],[NUMERO TOTAL DE ADICIONES]]="NO",0,Tabla202376[[#This Row],[VALOR ADICIÓN 1]]+Tabla202376[[#This Row],[VALOR ADICIÓN 2]]+Tabla202376[[#This Row],[VALOR ADICIÓN 3]]+Tabla202376[[#This Row],[VALOR ADICIÓN 4]])</f>
        <v>0</v>
      </c>
      <c r="BO396" s="12"/>
      <c r="BP396" s="22">
        <v>46022</v>
      </c>
      <c r="BQ396" s="20">
        <f>Tabla202376[[#This Row],[VALOR INICIAL DEL CONTRATO]]+Tabla202376[[#This Row],[VALOR ADICIÓN 1]]+Tabla202376[[#This Row],[VALOR ADICIÓN 2]]+Tabla202376[[#This Row],[VALOR ADICIÓN 3]]++Tabla202376[[#This Row],[VALOR ADICIÓN 4]]</f>
        <v>34000000</v>
      </c>
      <c r="BR39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6" s="26"/>
      <c r="BT396" s="12"/>
      <c r="BU396" s="13" t="s">
        <v>3561</v>
      </c>
      <c r="BV396" s="13" t="s">
        <v>3562</v>
      </c>
      <c r="BW396" s="13" t="s">
        <v>3563</v>
      </c>
    </row>
    <row r="397" spans="1:75" ht="27.75" customHeight="1" x14ac:dyDescent="0.2">
      <c r="A397" s="12">
        <v>2025</v>
      </c>
      <c r="B397" s="12" t="s">
        <v>456</v>
      </c>
      <c r="C397" s="13" t="str">
        <f ca="1">IF(Tabla202376[[#This Row],[FECHA DE TERMINACIÓN FINAL]]-TODAY()&gt;=15,"VIGENTE",IF(Tabla202376[[#This Row],[FECHA DE TERMINACIÓN FINAL]]-TODAY()&lt;0,"FINALIZADO",IF(Tabla202376[[#This Row],[FECHA DE TERMINACIÓN FINAL]]-TODAY()&lt;=15,"PROXIMO A VENCER")))</f>
        <v>FINALIZADO</v>
      </c>
      <c r="D397" s="12">
        <v>138179</v>
      </c>
      <c r="E397" s="22">
        <v>45872</v>
      </c>
      <c r="F397" s="108" t="s">
        <v>3564</v>
      </c>
      <c r="G397" s="108" t="s">
        <v>3565</v>
      </c>
      <c r="H397" s="109" t="s">
        <v>325</v>
      </c>
      <c r="I397" s="111" t="s">
        <v>3566</v>
      </c>
      <c r="J397" s="57" t="s">
        <v>3288</v>
      </c>
      <c r="K397" s="57" t="s">
        <v>3567</v>
      </c>
      <c r="L397" s="57" t="s">
        <v>3568</v>
      </c>
      <c r="M397" s="12">
        <v>1616</v>
      </c>
      <c r="N397" s="22">
        <v>45901</v>
      </c>
      <c r="O397" s="12">
        <v>1691</v>
      </c>
      <c r="P397" s="22">
        <v>45916</v>
      </c>
      <c r="Q397" s="12" t="s">
        <v>80</v>
      </c>
      <c r="R397" s="13" t="s">
        <v>81</v>
      </c>
      <c r="S397" s="51" t="s">
        <v>82</v>
      </c>
      <c r="T397" s="12" t="s">
        <v>83</v>
      </c>
      <c r="U397" s="51" t="s">
        <v>3569</v>
      </c>
      <c r="V397" s="12" t="s">
        <v>83</v>
      </c>
      <c r="W397" s="12" t="s">
        <v>83</v>
      </c>
      <c r="X397" s="12" t="s">
        <v>3570</v>
      </c>
      <c r="Y397" s="12">
        <v>1022989052</v>
      </c>
      <c r="Z397" s="14" t="s">
        <v>126</v>
      </c>
      <c r="AA397" s="14">
        <v>79486884</v>
      </c>
      <c r="AB397" s="12" t="s">
        <v>87</v>
      </c>
      <c r="AC397" s="22">
        <v>45911</v>
      </c>
      <c r="AD397" s="29">
        <v>36000000</v>
      </c>
      <c r="AE397" s="22">
        <v>45916</v>
      </c>
      <c r="AF397" s="22">
        <v>46022</v>
      </c>
      <c r="AG397" s="12">
        <v>135</v>
      </c>
      <c r="AH397" s="12">
        <v>4.5</v>
      </c>
      <c r="AI397" s="29">
        <f>Tabla202376[[#This Row],[VALOR INICIAL DEL CONTRATO]] / Tabla202376[[#This Row],[PLAZO DE EJECUCIÓN MESES ]]</f>
        <v>8000000</v>
      </c>
      <c r="AJ397" s="12"/>
      <c r="AK397" s="12"/>
      <c r="AL397" s="12"/>
      <c r="AM397" s="12"/>
      <c r="AN397" s="12"/>
      <c r="AO397" s="31"/>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f>Tabla202376[[#This Row],[DÍAS PRORROGA 1]]+Tabla202376[[#This Row],[DÍAS PRORROGA  2]]+Tabla202376[[#This Row],[DÍAS PRORROGA 3]]++Tabla202376[[#This Row],[DÍAS PRORROGA 4]]</f>
        <v>0</v>
      </c>
      <c r="BN397" s="25">
        <f>IF(Tabla202376[[#This Row],[NUMERO TOTAL DE ADICIONES]]="NO",0,Tabla202376[[#This Row],[VALOR ADICIÓN 1]]+Tabla202376[[#This Row],[VALOR ADICIÓN 2]]+Tabla202376[[#This Row],[VALOR ADICIÓN 3]]+Tabla202376[[#This Row],[VALOR ADICIÓN 4]])</f>
        <v>0</v>
      </c>
      <c r="BO397" s="12"/>
      <c r="BP397" s="22">
        <v>46022</v>
      </c>
      <c r="BQ397" s="20">
        <f>Tabla202376[[#This Row],[VALOR INICIAL DEL CONTRATO]]+Tabla202376[[#This Row],[VALOR ADICIÓN 1]]+Tabla202376[[#This Row],[VALOR ADICIÓN 2]]+Tabla202376[[#This Row],[VALOR ADICIÓN 3]]++Tabla202376[[#This Row],[VALOR ADICIÓN 4]]</f>
        <v>36000000</v>
      </c>
      <c r="BR39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7" s="26"/>
      <c r="BT397" s="12"/>
      <c r="BU397" s="13" t="s">
        <v>3571</v>
      </c>
      <c r="BV397" s="13" t="s">
        <v>3572</v>
      </c>
      <c r="BW397" s="13" t="s">
        <v>3573</v>
      </c>
    </row>
    <row r="398" spans="1:75" ht="27.75" customHeight="1" x14ac:dyDescent="0.2">
      <c r="A398" s="12">
        <v>2025</v>
      </c>
      <c r="B398" s="12" t="s">
        <v>456</v>
      </c>
      <c r="C398" s="13" t="str">
        <f ca="1">IF(Tabla202376[[#This Row],[FECHA DE TERMINACIÓN FINAL]]-TODAY()&gt;=15,"VIGENTE",IF(Tabla202376[[#This Row],[FECHA DE TERMINACIÓN FINAL]]-TODAY()&lt;0,"FINALIZADO",IF(Tabla202376[[#This Row],[FECHA DE TERMINACIÓN FINAL]]-TODAY()&lt;=15,"PROXIMO A VENCER")))</f>
        <v>FINALIZADO</v>
      </c>
      <c r="D398" s="12">
        <v>139038</v>
      </c>
      <c r="E398" s="22">
        <v>45881</v>
      </c>
      <c r="F398" s="108" t="s">
        <v>3574</v>
      </c>
      <c r="G398" s="108" t="s">
        <v>3575</v>
      </c>
      <c r="H398" s="13" t="s">
        <v>385</v>
      </c>
      <c r="I398" s="111" t="s">
        <v>3576</v>
      </c>
      <c r="J398" s="57" t="s">
        <v>3288</v>
      </c>
      <c r="K398" s="57" t="s">
        <v>3577</v>
      </c>
      <c r="L398" s="57" t="s">
        <v>3578</v>
      </c>
      <c r="M398" s="12">
        <v>1654</v>
      </c>
      <c r="N398" s="22">
        <v>45904</v>
      </c>
      <c r="O398" s="12">
        <v>1695</v>
      </c>
      <c r="P398" s="22">
        <v>45916</v>
      </c>
      <c r="Q398" s="12" t="s">
        <v>80</v>
      </c>
      <c r="R398" s="13" t="s">
        <v>81</v>
      </c>
      <c r="S398" s="51" t="s">
        <v>82</v>
      </c>
      <c r="T398" s="12" t="s">
        <v>83</v>
      </c>
      <c r="U398" s="51" t="s">
        <v>3579</v>
      </c>
      <c r="V398" s="12" t="s">
        <v>83</v>
      </c>
      <c r="W398" s="12" t="s">
        <v>83</v>
      </c>
      <c r="X398" s="12" t="s">
        <v>184</v>
      </c>
      <c r="Y398" s="12">
        <v>1022394441</v>
      </c>
      <c r="Z398" s="13" t="s">
        <v>185</v>
      </c>
      <c r="AA398" s="46">
        <v>1013685604</v>
      </c>
      <c r="AB398" s="12" t="s">
        <v>87</v>
      </c>
      <c r="AC398" s="22">
        <v>45915</v>
      </c>
      <c r="AD398" s="29">
        <v>16908000</v>
      </c>
      <c r="AE398" s="22">
        <v>45918</v>
      </c>
      <c r="AF398" s="22">
        <v>46008</v>
      </c>
      <c r="AG398" s="12">
        <v>90</v>
      </c>
      <c r="AH398" s="12">
        <v>3</v>
      </c>
      <c r="AI398" s="29">
        <f>Tabla202376[[#This Row],[VALOR INICIAL DEL CONTRATO]] / Tabla202376[[#This Row],[PLAZO DE EJECUCIÓN MESES ]]</f>
        <v>5636000</v>
      </c>
      <c r="AJ398" s="12"/>
      <c r="AK398" s="12"/>
      <c r="AL398" s="12"/>
      <c r="AM398" s="12"/>
      <c r="AN398" s="12"/>
      <c r="AO398" s="31"/>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f>Tabla202376[[#This Row],[DÍAS PRORROGA 1]]+Tabla202376[[#This Row],[DÍAS PRORROGA  2]]+Tabla202376[[#This Row],[DÍAS PRORROGA 3]]++Tabla202376[[#This Row],[DÍAS PRORROGA 4]]</f>
        <v>0</v>
      </c>
      <c r="BN398" s="25">
        <f>IF(Tabla202376[[#This Row],[NUMERO TOTAL DE ADICIONES]]="NO",0,Tabla202376[[#This Row],[VALOR ADICIÓN 1]]+Tabla202376[[#This Row],[VALOR ADICIÓN 2]]+Tabla202376[[#This Row],[VALOR ADICIÓN 3]]+Tabla202376[[#This Row],[VALOR ADICIÓN 4]])</f>
        <v>0</v>
      </c>
      <c r="BO398" s="12"/>
      <c r="BP398" s="22">
        <v>46008</v>
      </c>
      <c r="BQ398" s="20">
        <f>Tabla202376[[#This Row],[VALOR INICIAL DEL CONTRATO]]+Tabla202376[[#This Row],[VALOR ADICIÓN 1]]+Tabla202376[[#This Row],[VALOR ADICIÓN 2]]+Tabla202376[[#This Row],[VALOR ADICIÓN 3]]++Tabla202376[[#This Row],[VALOR ADICIÓN 4]]</f>
        <v>16908000</v>
      </c>
      <c r="BR39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8" s="26"/>
      <c r="BT398" s="12"/>
      <c r="BU398" s="13" t="s">
        <v>3580</v>
      </c>
      <c r="BV398" s="13" t="s">
        <v>3581</v>
      </c>
      <c r="BW398" s="13" t="s">
        <v>122</v>
      </c>
    </row>
    <row r="399" spans="1:75" ht="27.75" customHeight="1" x14ac:dyDescent="0.25">
      <c r="A399" s="12">
        <v>2025</v>
      </c>
      <c r="B399" s="12" t="s">
        <v>456</v>
      </c>
      <c r="C399" s="13" t="str">
        <f ca="1">IF(Tabla202376[[#This Row],[FECHA DE TERMINACIÓN FINAL]]-TODAY()&gt;=15,"VIGENTE",IF(Tabla202376[[#This Row],[FECHA DE TERMINACIÓN FINAL]]-TODAY()&lt;0,"FINALIZADO",IF(Tabla202376[[#This Row],[FECHA DE TERMINACIÓN FINAL]]-TODAY()&lt;=15,"PROXIMO A VENCER")))</f>
        <v>FINALIZADO</v>
      </c>
      <c r="D399" s="12">
        <v>139086</v>
      </c>
      <c r="E399" s="22">
        <v>45881</v>
      </c>
      <c r="F399" s="108" t="s">
        <v>3582</v>
      </c>
      <c r="G399" s="108" t="s">
        <v>3583</v>
      </c>
      <c r="H399" s="13" t="s">
        <v>3584</v>
      </c>
      <c r="I399" s="64" t="s">
        <v>3585</v>
      </c>
      <c r="J399" s="57" t="s">
        <v>3288</v>
      </c>
      <c r="K399" s="57" t="s">
        <v>3586</v>
      </c>
      <c r="L399" s="57" t="s">
        <v>3587</v>
      </c>
      <c r="M399" s="12">
        <v>1586</v>
      </c>
      <c r="N399" s="22">
        <v>45894</v>
      </c>
      <c r="O399" s="12">
        <v>1703</v>
      </c>
      <c r="P399" s="22">
        <v>45918</v>
      </c>
      <c r="Q399" s="12" t="s">
        <v>80</v>
      </c>
      <c r="R399" s="13" t="s">
        <v>81</v>
      </c>
      <c r="S399" s="41" t="s">
        <v>82</v>
      </c>
      <c r="T399" s="12" t="s">
        <v>83</v>
      </c>
      <c r="U399" s="41" t="s">
        <v>3588</v>
      </c>
      <c r="V399" s="12" t="s">
        <v>83</v>
      </c>
      <c r="W399" s="12" t="s">
        <v>83</v>
      </c>
      <c r="X399" s="12" t="s">
        <v>90</v>
      </c>
      <c r="Y399" s="13" t="s">
        <v>3589</v>
      </c>
      <c r="Z399" s="51" t="s">
        <v>85</v>
      </c>
      <c r="AA399" s="12">
        <v>1033758656</v>
      </c>
      <c r="AB399" s="12" t="s">
        <v>87</v>
      </c>
      <c r="AC399" s="22">
        <v>45915</v>
      </c>
      <c r="AD399" s="29">
        <v>15000000</v>
      </c>
      <c r="AE399" s="22">
        <v>45923</v>
      </c>
      <c r="AF399" s="22">
        <v>46013</v>
      </c>
      <c r="AG399" s="12">
        <v>90</v>
      </c>
      <c r="AH399" s="12">
        <v>3</v>
      </c>
      <c r="AI399" s="29">
        <f>Tabla202376[[#This Row],[VALOR INICIAL DEL CONTRATO]] / Tabla202376[[#This Row],[PLAZO DE EJECUCIÓN MESES ]]</f>
        <v>5000000</v>
      </c>
      <c r="AJ399" s="12"/>
      <c r="AK399" s="12"/>
      <c r="AL399" s="12"/>
      <c r="AM399" s="12"/>
      <c r="AN399" s="12"/>
      <c r="AO399" s="31"/>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f>Tabla202376[[#This Row],[DÍAS PRORROGA 1]]+Tabla202376[[#This Row],[DÍAS PRORROGA  2]]+Tabla202376[[#This Row],[DÍAS PRORROGA 3]]++Tabla202376[[#This Row],[DÍAS PRORROGA 4]]</f>
        <v>0</v>
      </c>
      <c r="BN399" s="25">
        <f>IF(Tabla202376[[#This Row],[NUMERO TOTAL DE ADICIONES]]="NO",0,Tabla202376[[#This Row],[VALOR ADICIÓN 1]]+Tabla202376[[#This Row],[VALOR ADICIÓN 2]]+Tabla202376[[#This Row],[VALOR ADICIÓN 3]]+Tabla202376[[#This Row],[VALOR ADICIÓN 4]])</f>
        <v>0</v>
      </c>
      <c r="BO399" s="12"/>
      <c r="BP399" s="22">
        <v>46013</v>
      </c>
      <c r="BQ399" s="20">
        <f>Tabla202376[[#This Row],[VALOR INICIAL DEL CONTRATO]]+Tabla202376[[#This Row],[VALOR ADICIÓN 1]]+Tabla202376[[#This Row],[VALOR ADICIÓN 2]]+Tabla202376[[#This Row],[VALOR ADICIÓN 3]]++Tabla202376[[#This Row],[VALOR ADICIÓN 4]]</f>
        <v>15000000</v>
      </c>
      <c r="BR39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399" s="26"/>
      <c r="BT399" s="13" t="s">
        <v>3590</v>
      </c>
      <c r="BU399" s="13" t="s">
        <v>3591</v>
      </c>
      <c r="BV399" s="13" t="s">
        <v>3592</v>
      </c>
      <c r="BW399" s="13" t="s">
        <v>122</v>
      </c>
    </row>
    <row r="400" spans="1:75" ht="27.75" customHeight="1" x14ac:dyDescent="0.2">
      <c r="A400" s="12">
        <v>2025</v>
      </c>
      <c r="B400" s="12" t="s">
        <v>456</v>
      </c>
      <c r="C400" s="13" t="str">
        <f ca="1">IF(Tabla202376[[#This Row],[FECHA DE TERMINACIÓN FINAL]]-TODAY()&gt;=15,"VIGENTE",IF(Tabla202376[[#This Row],[FECHA DE TERMINACIÓN FINAL]]-TODAY()&lt;0,"FINALIZADO",IF(Tabla202376[[#This Row],[FECHA DE TERMINACIÓN FINAL]]-TODAY()&lt;=15,"PROXIMO A VENCER")))</f>
        <v>FINALIZADO</v>
      </c>
      <c r="D400" s="12">
        <v>138178</v>
      </c>
      <c r="E400" s="22">
        <v>45872</v>
      </c>
      <c r="F400" s="108" t="s">
        <v>3593</v>
      </c>
      <c r="G400" s="108" t="s">
        <v>3594</v>
      </c>
      <c r="H400" s="13" t="s">
        <v>413</v>
      </c>
      <c r="I400" s="111" t="s">
        <v>3595</v>
      </c>
      <c r="J400" s="57" t="s">
        <v>3288</v>
      </c>
      <c r="K400" s="57" t="s">
        <v>3596</v>
      </c>
      <c r="L400" s="57" t="s">
        <v>3597</v>
      </c>
      <c r="M400" s="12">
        <v>1553</v>
      </c>
      <c r="N400" s="22">
        <v>45882</v>
      </c>
      <c r="O400" s="12">
        <v>1704</v>
      </c>
      <c r="P400" s="22">
        <v>45918</v>
      </c>
      <c r="Q400" s="12" t="s">
        <v>201</v>
      </c>
      <c r="R400" s="13" t="s">
        <v>81</v>
      </c>
      <c r="S400" s="51" t="s">
        <v>82</v>
      </c>
      <c r="T400" s="12"/>
      <c r="U400" s="51" t="s">
        <v>3598</v>
      </c>
      <c r="V400" s="12" t="s">
        <v>83</v>
      </c>
      <c r="W400" s="12" t="s">
        <v>83</v>
      </c>
      <c r="X400" s="12" t="s">
        <v>256</v>
      </c>
      <c r="Y400" s="12">
        <v>1032483972</v>
      </c>
      <c r="Z400" s="13" t="s">
        <v>258</v>
      </c>
      <c r="AA400" s="15">
        <v>1023888897</v>
      </c>
      <c r="AB400" s="12" t="s">
        <v>87</v>
      </c>
      <c r="AC400" s="22">
        <v>45916</v>
      </c>
      <c r="AD400" s="29">
        <v>26000000</v>
      </c>
      <c r="AE400" s="22">
        <v>45918</v>
      </c>
      <c r="AF400" s="22">
        <v>46039</v>
      </c>
      <c r="AG400" s="12">
        <v>120</v>
      </c>
      <c r="AH400" s="12">
        <v>4</v>
      </c>
      <c r="AI400" s="29">
        <f>Tabla202376[[#This Row],[VALOR INICIAL DEL CONTRATO]] / Tabla202376[[#This Row],[PLAZO DE EJECUCIÓN MESES ]]</f>
        <v>6500000</v>
      </c>
      <c r="AJ400" s="12"/>
      <c r="AK400" s="12"/>
      <c r="AL400" s="12"/>
      <c r="AM400" s="12"/>
      <c r="AN400" s="12"/>
      <c r="AO400" s="31"/>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f>Tabla202376[[#This Row],[DÍAS PRORROGA 1]]+Tabla202376[[#This Row],[DÍAS PRORROGA  2]]+Tabla202376[[#This Row],[DÍAS PRORROGA 3]]++Tabla202376[[#This Row],[DÍAS PRORROGA 4]]</f>
        <v>0</v>
      </c>
      <c r="BN400" s="25">
        <f>IF(Tabla202376[[#This Row],[NUMERO TOTAL DE ADICIONES]]="NO",0,Tabla202376[[#This Row],[VALOR ADICIÓN 1]]+Tabla202376[[#This Row],[VALOR ADICIÓN 2]]+Tabla202376[[#This Row],[VALOR ADICIÓN 3]]+Tabla202376[[#This Row],[VALOR ADICIÓN 4]])</f>
        <v>0</v>
      </c>
      <c r="BO400" s="12"/>
      <c r="BP400" s="22">
        <v>46022</v>
      </c>
      <c r="BQ400" s="20">
        <f>Tabla202376[[#This Row],[VALOR INICIAL DEL CONTRATO]]+Tabla202376[[#This Row],[VALOR ADICIÓN 1]]+Tabla202376[[#This Row],[VALOR ADICIÓN 2]]+Tabla202376[[#This Row],[VALOR ADICIÓN 3]]++Tabla202376[[#This Row],[VALOR ADICIÓN 4]]</f>
        <v>26000000</v>
      </c>
      <c r="BR40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0" s="26"/>
      <c r="BT400" s="12"/>
      <c r="BU400" s="13" t="s">
        <v>3599</v>
      </c>
      <c r="BV400" s="13" t="s">
        <v>3600</v>
      </c>
      <c r="BW400" s="13" t="s">
        <v>88</v>
      </c>
    </row>
    <row r="401" spans="1:75" ht="27.75" customHeight="1" x14ac:dyDescent="0.2">
      <c r="A401" s="12">
        <v>2025</v>
      </c>
      <c r="B401" s="12" t="s">
        <v>456</v>
      </c>
      <c r="C401" s="13" t="str">
        <f ca="1">IF(Tabla202376[[#This Row],[FECHA DE TERMINACIÓN FINAL]]-TODAY()&gt;=15,"VIGENTE",IF(Tabla202376[[#This Row],[FECHA DE TERMINACIÓN FINAL]]-TODAY()&lt;0,"FINALIZADO",IF(Tabla202376[[#This Row],[FECHA DE TERMINACIÓN FINAL]]-TODAY()&lt;=15,"PROXIMO A VENCER")))</f>
        <v>FINALIZADO</v>
      </c>
      <c r="D401" s="12">
        <v>138191</v>
      </c>
      <c r="E401" s="22">
        <v>45872</v>
      </c>
      <c r="F401" s="108" t="s">
        <v>3601</v>
      </c>
      <c r="G401" s="108" t="s">
        <v>3602</v>
      </c>
      <c r="H401" s="13" t="s">
        <v>342</v>
      </c>
      <c r="I401" s="106" t="s">
        <v>3603</v>
      </c>
      <c r="J401" s="57" t="s">
        <v>3288</v>
      </c>
      <c r="K401" s="57" t="s">
        <v>3604</v>
      </c>
      <c r="L401" s="57" t="s">
        <v>3605</v>
      </c>
      <c r="M401" s="12">
        <v>1620</v>
      </c>
      <c r="N401" s="22">
        <v>45901</v>
      </c>
      <c r="O401" s="12">
        <v>1694</v>
      </c>
      <c r="P401" s="22">
        <v>45916</v>
      </c>
      <c r="Q401" s="12" t="s">
        <v>304</v>
      </c>
      <c r="R401" s="13" t="s">
        <v>81</v>
      </c>
      <c r="S401" s="41" t="s">
        <v>82</v>
      </c>
      <c r="T401" s="12"/>
      <c r="U401" s="41" t="s">
        <v>3606</v>
      </c>
      <c r="V401" s="12" t="s">
        <v>83</v>
      </c>
      <c r="W401" s="12" t="s">
        <v>83</v>
      </c>
      <c r="X401" s="12" t="s">
        <v>3511</v>
      </c>
      <c r="Y401" s="12">
        <v>1019152857</v>
      </c>
      <c r="Z401" s="13" t="s">
        <v>941</v>
      </c>
      <c r="AA401" s="12">
        <v>52351640</v>
      </c>
      <c r="AB401" s="12" t="s">
        <v>87</v>
      </c>
      <c r="AC401" s="22">
        <v>45915</v>
      </c>
      <c r="AD401" s="29">
        <v>20000000</v>
      </c>
      <c r="AE401" s="22">
        <v>45917</v>
      </c>
      <c r="AF401" s="22">
        <v>46038</v>
      </c>
      <c r="AG401" s="12">
        <v>120</v>
      </c>
      <c r="AH401" s="12">
        <v>4</v>
      </c>
      <c r="AI401" s="29">
        <f>Tabla202376[[#This Row],[VALOR INICIAL DEL CONTRATO]] / Tabla202376[[#This Row],[PLAZO DE EJECUCIÓN MESES ]]</f>
        <v>5000000</v>
      </c>
      <c r="AJ401" s="12"/>
      <c r="AK401" s="12"/>
      <c r="AL401" s="12"/>
      <c r="AM401" s="12"/>
      <c r="AN401" s="12"/>
      <c r="AO401" s="31"/>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f>Tabla202376[[#This Row],[DÍAS PRORROGA 1]]+Tabla202376[[#This Row],[DÍAS PRORROGA  2]]+Tabla202376[[#This Row],[DÍAS PRORROGA 3]]++Tabla202376[[#This Row],[DÍAS PRORROGA 4]]</f>
        <v>0</v>
      </c>
      <c r="BN401" s="25">
        <f>IF(Tabla202376[[#This Row],[NUMERO TOTAL DE ADICIONES]]="NO",0,Tabla202376[[#This Row],[VALOR ADICIÓN 1]]+Tabla202376[[#This Row],[VALOR ADICIÓN 2]]+Tabla202376[[#This Row],[VALOR ADICIÓN 3]]+Tabla202376[[#This Row],[VALOR ADICIÓN 4]])</f>
        <v>0</v>
      </c>
      <c r="BO401" s="12"/>
      <c r="BP401" s="22">
        <v>46022</v>
      </c>
      <c r="BQ401" s="20">
        <f>Tabla202376[[#This Row],[VALOR INICIAL DEL CONTRATO]]+Tabla202376[[#This Row],[VALOR ADICIÓN 1]]+Tabla202376[[#This Row],[VALOR ADICIÓN 2]]+Tabla202376[[#This Row],[VALOR ADICIÓN 3]]++Tabla202376[[#This Row],[VALOR ADICIÓN 4]]</f>
        <v>20000000</v>
      </c>
      <c r="BR40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1" s="26"/>
      <c r="BT401" s="12"/>
      <c r="BU401" s="13" t="s">
        <v>3607</v>
      </c>
      <c r="BV401" s="13" t="s">
        <v>3608</v>
      </c>
      <c r="BW401" s="13" t="s">
        <v>122</v>
      </c>
    </row>
    <row r="402" spans="1:75" ht="27.75" customHeight="1" x14ac:dyDescent="0.2">
      <c r="A402" s="12">
        <v>2025</v>
      </c>
      <c r="B402" s="12" t="s">
        <v>456</v>
      </c>
      <c r="C402" s="13" t="str">
        <f ca="1">IF(Tabla202376[[#This Row],[FECHA DE TERMINACIÓN FINAL]]-TODAY()&gt;=15,"VIGENTE",IF(Tabla202376[[#This Row],[FECHA DE TERMINACIÓN FINAL]]-TODAY()&lt;0,"FINALIZADO",IF(Tabla202376[[#This Row],[FECHA DE TERMINACIÓN FINAL]]-TODAY()&lt;=15,"PROXIMO A VENCER")))</f>
        <v>FINALIZADO</v>
      </c>
      <c r="D402" s="12">
        <v>138209</v>
      </c>
      <c r="E402" s="22">
        <v>45873</v>
      </c>
      <c r="F402" s="108" t="s">
        <v>3609</v>
      </c>
      <c r="G402" s="108" t="s">
        <v>3610</v>
      </c>
      <c r="H402" s="13" t="s">
        <v>3611</v>
      </c>
      <c r="I402" s="111" t="s">
        <v>3612</v>
      </c>
      <c r="J402" s="57" t="s">
        <v>3288</v>
      </c>
      <c r="K402" s="57" t="s">
        <v>3613</v>
      </c>
      <c r="L402" s="57" t="s">
        <v>3614</v>
      </c>
      <c r="M402" s="12">
        <v>1625</v>
      </c>
      <c r="N402" s="22">
        <v>45901</v>
      </c>
      <c r="O402" s="12">
        <v>1689</v>
      </c>
      <c r="P402" s="22">
        <v>45916</v>
      </c>
      <c r="Q402" s="12" t="s">
        <v>201</v>
      </c>
      <c r="R402" s="13" t="s">
        <v>81</v>
      </c>
      <c r="S402" s="51" t="s">
        <v>98</v>
      </c>
      <c r="T402" s="12"/>
      <c r="U402" s="51" t="s">
        <v>3615</v>
      </c>
      <c r="V402" s="12" t="s">
        <v>83</v>
      </c>
      <c r="W402" s="12" t="s">
        <v>83</v>
      </c>
      <c r="X402" s="12" t="s">
        <v>204</v>
      </c>
      <c r="Y402" s="12">
        <v>1011097014</v>
      </c>
      <c r="Z402" s="14" t="s">
        <v>309</v>
      </c>
      <c r="AA402" s="14">
        <v>80126283</v>
      </c>
      <c r="AB402" s="12" t="s">
        <v>87</v>
      </c>
      <c r="AC402" s="22">
        <v>45915</v>
      </c>
      <c r="AD402" s="29">
        <v>10000000</v>
      </c>
      <c r="AE402" s="22">
        <v>45917</v>
      </c>
      <c r="AF402" s="22">
        <v>46038</v>
      </c>
      <c r="AG402" s="12">
        <v>120</v>
      </c>
      <c r="AH402" s="12">
        <v>4</v>
      </c>
      <c r="AI402" s="29">
        <f>Tabla202376[[#This Row],[VALOR INICIAL DEL CONTRATO]] / Tabla202376[[#This Row],[PLAZO DE EJECUCIÓN MESES ]]</f>
        <v>2500000</v>
      </c>
      <c r="AJ402" s="12"/>
      <c r="AK402" s="12"/>
      <c r="AL402" s="12"/>
      <c r="AM402" s="12"/>
      <c r="AN402" s="12"/>
      <c r="AO402" s="31"/>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f>Tabla202376[[#This Row],[DÍAS PRORROGA 1]]+Tabla202376[[#This Row],[DÍAS PRORROGA  2]]+Tabla202376[[#This Row],[DÍAS PRORROGA 3]]++Tabla202376[[#This Row],[DÍAS PRORROGA 4]]</f>
        <v>0</v>
      </c>
      <c r="BN402" s="25">
        <f>IF(Tabla202376[[#This Row],[NUMERO TOTAL DE ADICIONES]]="NO",0,Tabla202376[[#This Row],[VALOR ADICIÓN 1]]+Tabla202376[[#This Row],[VALOR ADICIÓN 2]]+Tabla202376[[#This Row],[VALOR ADICIÓN 3]]+Tabla202376[[#This Row],[VALOR ADICIÓN 4]])</f>
        <v>0</v>
      </c>
      <c r="BO402" s="12"/>
      <c r="BP402" s="22">
        <v>46022</v>
      </c>
      <c r="BQ402" s="20">
        <f>Tabla202376[[#This Row],[VALOR INICIAL DEL CONTRATO]]+Tabla202376[[#This Row],[VALOR ADICIÓN 1]]+Tabla202376[[#This Row],[VALOR ADICIÓN 2]]+Tabla202376[[#This Row],[VALOR ADICIÓN 3]]++Tabla202376[[#This Row],[VALOR ADICIÓN 4]]</f>
        <v>10000000</v>
      </c>
      <c r="BR40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2" s="26"/>
      <c r="BT402" s="12"/>
      <c r="BU402" s="13" t="s">
        <v>3616</v>
      </c>
      <c r="BV402" s="13" t="s">
        <v>3617</v>
      </c>
      <c r="BW402" s="13" t="s">
        <v>88</v>
      </c>
    </row>
    <row r="403" spans="1:75" ht="27.75" customHeight="1" x14ac:dyDescent="0.2">
      <c r="A403" s="12">
        <v>2025</v>
      </c>
      <c r="B403" s="12" t="s">
        <v>456</v>
      </c>
      <c r="C403" s="13" t="str">
        <f ca="1">IF(Tabla202376[[#This Row],[FECHA DE TERMINACIÓN FINAL]]-TODAY()&gt;=15,"VIGENTE",IF(Tabla202376[[#This Row],[FECHA DE TERMINACIÓN FINAL]]-TODAY()&lt;0,"FINALIZADO",IF(Tabla202376[[#This Row],[FECHA DE TERMINACIÓN FINAL]]-TODAY()&lt;=15,"PROXIMO A VENCER")))</f>
        <v>FINALIZADO</v>
      </c>
      <c r="D403" s="12">
        <v>140775</v>
      </c>
      <c r="E403" s="22">
        <v>45894</v>
      </c>
      <c r="F403" s="108" t="s">
        <v>3618</v>
      </c>
      <c r="G403" s="108" t="s">
        <v>3619</v>
      </c>
      <c r="H403" s="13" t="s">
        <v>3620</v>
      </c>
      <c r="I403" s="106" t="s">
        <v>3621</v>
      </c>
      <c r="J403" s="57" t="s">
        <v>3288</v>
      </c>
      <c r="K403" s="57" t="s">
        <v>3622</v>
      </c>
      <c r="L403" s="57" t="s">
        <v>3623</v>
      </c>
      <c r="M403" s="12">
        <v>1609</v>
      </c>
      <c r="N403" s="22">
        <v>45897</v>
      </c>
      <c r="O403" s="12">
        <v>1736</v>
      </c>
      <c r="P403" s="22">
        <v>45922</v>
      </c>
      <c r="Q403" s="12" t="s">
        <v>157</v>
      </c>
      <c r="R403" s="13" t="s">
        <v>81</v>
      </c>
      <c r="S403" s="41" t="s">
        <v>98</v>
      </c>
      <c r="T403" s="12"/>
      <c r="U403" s="41" t="s">
        <v>3624</v>
      </c>
      <c r="V403" s="12" t="s">
        <v>83</v>
      </c>
      <c r="W403" s="12" t="s">
        <v>83</v>
      </c>
      <c r="X403" s="12" t="s">
        <v>883</v>
      </c>
      <c r="Y403" s="12">
        <v>1074577254</v>
      </c>
      <c r="Z403" s="13" t="s">
        <v>884</v>
      </c>
      <c r="AA403" s="12">
        <v>1015473918</v>
      </c>
      <c r="AB403" s="12" t="s">
        <v>87</v>
      </c>
      <c r="AC403" s="22">
        <v>45919</v>
      </c>
      <c r="AD403" s="29">
        <v>9330000</v>
      </c>
      <c r="AE403" s="22">
        <v>45923</v>
      </c>
      <c r="AF403" s="22">
        <v>46013</v>
      </c>
      <c r="AG403" s="12">
        <v>90</v>
      </c>
      <c r="AH403" s="12">
        <v>3</v>
      </c>
      <c r="AI403" s="29">
        <f>Tabla202376[[#This Row],[VALOR INICIAL DEL CONTRATO]] / Tabla202376[[#This Row],[PLAZO DE EJECUCIÓN MESES ]]</f>
        <v>3110000</v>
      </c>
      <c r="AJ403" s="12"/>
      <c r="AK403" s="12"/>
      <c r="AL403" s="12"/>
      <c r="AM403" s="12"/>
      <c r="AN403" s="12"/>
      <c r="AO403" s="31"/>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12">
        <f>Tabla202376[[#This Row],[DÍAS PRORROGA 1]]+Tabla202376[[#This Row],[DÍAS PRORROGA  2]]+Tabla202376[[#This Row],[DÍAS PRORROGA 3]]++Tabla202376[[#This Row],[DÍAS PRORROGA 4]]</f>
        <v>0</v>
      </c>
      <c r="BN403" s="25">
        <f>IF(Tabla202376[[#This Row],[NUMERO TOTAL DE ADICIONES]]="NO",0,Tabla202376[[#This Row],[VALOR ADICIÓN 1]]+Tabla202376[[#This Row],[VALOR ADICIÓN 2]]+Tabla202376[[#This Row],[VALOR ADICIÓN 3]]+Tabla202376[[#This Row],[VALOR ADICIÓN 4]])</f>
        <v>0</v>
      </c>
      <c r="BO403" s="12"/>
      <c r="BP403" s="22">
        <v>46013</v>
      </c>
      <c r="BQ403" s="20">
        <f>Tabla202376[[#This Row],[VALOR INICIAL DEL CONTRATO]]+Tabla202376[[#This Row],[VALOR ADICIÓN 1]]+Tabla202376[[#This Row],[VALOR ADICIÓN 2]]+Tabla202376[[#This Row],[VALOR ADICIÓN 3]]++Tabla202376[[#This Row],[VALOR ADICIÓN 4]]</f>
        <v>9330000</v>
      </c>
      <c r="BR40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3" s="26"/>
      <c r="BT403" s="12"/>
      <c r="BU403" s="13" t="s">
        <v>3625</v>
      </c>
      <c r="BV403" s="13" t="s">
        <v>3626</v>
      </c>
      <c r="BW403" s="13" t="s">
        <v>122</v>
      </c>
    </row>
    <row r="404" spans="1:75" ht="27.75" customHeight="1" x14ac:dyDescent="0.25">
      <c r="A404" s="12">
        <v>2025</v>
      </c>
      <c r="B404" s="12" t="s">
        <v>456</v>
      </c>
      <c r="C404" s="13" t="str">
        <f ca="1">IF(Tabla202376[[#This Row],[FECHA DE TERMINACIÓN FINAL]]-TODAY()&gt;=15,"VIGENTE",IF(Tabla202376[[#This Row],[FECHA DE TERMINACIÓN FINAL]]-TODAY()&lt;0,"FINALIZADO",IF(Tabla202376[[#This Row],[FECHA DE TERMINACIÓN FINAL]]-TODAY()&lt;=15,"PROXIMO A VENCER")))</f>
        <v>FINALIZADO</v>
      </c>
      <c r="D404" s="12">
        <v>138203</v>
      </c>
      <c r="E404" s="22">
        <v>45872</v>
      </c>
      <c r="F404" s="108" t="s">
        <v>3627</v>
      </c>
      <c r="G404" s="108" t="s">
        <v>3628</v>
      </c>
      <c r="H404" s="13" t="s">
        <v>3629</v>
      </c>
      <c r="I404" s="90" t="s">
        <v>3630</v>
      </c>
      <c r="J404" s="57" t="s">
        <v>3288</v>
      </c>
      <c r="K404" s="57" t="s">
        <v>3631</v>
      </c>
      <c r="L404" s="57" t="s">
        <v>3632</v>
      </c>
      <c r="M404" s="12">
        <v>1624</v>
      </c>
      <c r="N404" s="22">
        <v>45901</v>
      </c>
      <c r="O404" s="12">
        <v>1709</v>
      </c>
      <c r="P404" s="22">
        <v>45918</v>
      </c>
      <c r="Q404" s="12" t="s">
        <v>153</v>
      </c>
      <c r="R404" s="13" t="s">
        <v>81</v>
      </c>
      <c r="S404" s="51" t="s">
        <v>98</v>
      </c>
      <c r="T404" s="12" t="s">
        <v>83</v>
      </c>
      <c r="U404" s="51" t="s">
        <v>3633</v>
      </c>
      <c r="V404" s="12" t="s">
        <v>83</v>
      </c>
      <c r="W404" s="12" t="s">
        <v>83</v>
      </c>
      <c r="X404" s="12" t="s">
        <v>84</v>
      </c>
      <c r="Y404" s="12">
        <v>1000186337</v>
      </c>
      <c r="Z404" s="13" t="s">
        <v>78</v>
      </c>
      <c r="AA404" s="15">
        <v>1033747881</v>
      </c>
      <c r="AB404" s="12" t="s">
        <v>87</v>
      </c>
      <c r="AC404" s="22">
        <v>45916</v>
      </c>
      <c r="AD404" s="29">
        <v>10000000</v>
      </c>
      <c r="AE404" s="22">
        <v>45919</v>
      </c>
      <c r="AF404" s="22">
        <v>45992</v>
      </c>
      <c r="AG404" s="12">
        <v>120</v>
      </c>
      <c r="AH404" s="12">
        <v>4</v>
      </c>
      <c r="AI404" s="29">
        <f>Tabla202376[[#This Row],[VALOR INICIAL DEL CONTRATO]] / Tabla202376[[#This Row],[PLAZO DE EJECUCIÓN MESES ]]</f>
        <v>2500000</v>
      </c>
      <c r="AJ404" s="12"/>
      <c r="AK404" s="12"/>
      <c r="AL404" s="12"/>
      <c r="AM404" s="12"/>
      <c r="AN404" s="12"/>
      <c r="AO404" s="31"/>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f>Tabla202376[[#This Row],[DÍAS PRORROGA 1]]+Tabla202376[[#This Row],[DÍAS PRORROGA  2]]+Tabla202376[[#This Row],[DÍAS PRORROGA 3]]++Tabla202376[[#This Row],[DÍAS PRORROGA 4]]</f>
        <v>0</v>
      </c>
      <c r="BN404" s="25">
        <f>IF(Tabla202376[[#This Row],[NUMERO TOTAL DE ADICIONES]]="NO",0,Tabla202376[[#This Row],[VALOR ADICIÓN 1]]+Tabla202376[[#This Row],[VALOR ADICIÓN 2]]+Tabla202376[[#This Row],[VALOR ADICIÓN 3]]+Tabla202376[[#This Row],[VALOR ADICIÓN 4]])</f>
        <v>0</v>
      </c>
      <c r="BO404" s="12"/>
      <c r="BP404" s="22">
        <v>46022</v>
      </c>
      <c r="BQ404" s="20">
        <f>Tabla202376[[#This Row],[VALOR INICIAL DEL CONTRATO]]+Tabla202376[[#This Row],[VALOR ADICIÓN 1]]+Tabla202376[[#This Row],[VALOR ADICIÓN 2]]+Tabla202376[[#This Row],[VALOR ADICIÓN 3]]++Tabla202376[[#This Row],[VALOR ADICIÓN 4]]</f>
        <v>10000000</v>
      </c>
      <c r="BR40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4" s="26"/>
      <c r="BT404" s="12"/>
      <c r="BU404" s="13" t="s">
        <v>3634</v>
      </c>
      <c r="BV404" s="13" t="s">
        <v>3617</v>
      </c>
      <c r="BW404" s="13" t="s">
        <v>99</v>
      </c>
    </row>
    <row r="405" spans="1:75" ht="27.75" customHeight="1" x14ac:dyDescent="0.2">
      <c r="A405" s="12">
        <v>2025</v>
      </c>
      <c r="B405" s="12" t="s">
        <v>456</v>
      </c>
      <c r="C405" s="13" t="str">
        <f ca="1">IF(Tabla202376[[#This Row],[FECHA DE TERMINACIÓN FINAL]]-TODAY()&gt;=15,"VIGENTE",IF(Tabla202376[[#This Row],[FECHA DE TERMINACIÓN FINAL]]-TODAY()&lt;0,"FINALIZADO",IF(Tabla202376[[#This Row],[FECHA DE TERMINACIÓN FINAL]]-TODAY()&lt;=15,"PROXIMO A VENCER")))</f>
        <v>FINALIZADO</v>
      </c>
      <c r="D405" s="12">
        <v>138681</v>
      </c>
      <c r="E405" s="22">
        <v>45877</v>
      </c>
      <c r="F405" s="108" t="s">
        <v>3635</v>
      </c>
      <c r="G405" s="108" t="s">
        <v>3636</v>
      </c>
      <c r="H405" s="13" t="s">
        <v>284</v>
      </c>
      <c r="I405" s="111" t="s">
        <v>3637</v>
      </c>
      <c r="J405" s="57" t="s">
        <v>3288</v>
      </c>
      <c r="K405" s="57" t="s">
        <v>3638</v>
      </c>
      <c r="L405" s="57" t="s">
        <v>3639</v>
      </c>
      <c r="M405" s="12">
        <v>1643</v>
      </c>
      <c r="N405" s="22">
        <v>45902</v>
      </c>
      <c r="O405" s="12">
        <v>1692</v>
      </c>
      <c r="P405" s="22">
        <v>45916</v>
      </c>
      <c r="Q405" s="12" t="s">
        <v>80</v>
      </c>
      <c r="R405" s="13" t="s">
        <v>81</v>
      </c>
      <c r="S405" s="51" t="s">
        <v>82</v>
      </c>
      <c r="T405" s="12"/>
      <c r="U405" s="51" t="s">
        <v>3640</v>
      </c>
      <c r="V405" s="12" t="s">
        <v>83</v>
      </c>
      <c r="W405" s="12" t="s">
        <v>83</v>
      </c>
      <c r="X405" s="12" t="s">
        <v>198</v>
      </c>
      <c r="Y405" s="12">
        <v>80217750</v>
      </c>
      <c r="Z405" s="13" t="s">
        <v>216</v>
      </c>
      <c r="AA405" s="12">
        <v>1024555613</v>
      </c>
      <c r="AB405" s="12" t="s">
        <v>87</v>
      </c>
      <c r="AC405" s="22">
        <v>45915</v>
      </c>
      <c r="AD405" s="29">
        <v>24500000</v>
      </c>
      <c r="AE405" s="22">
        <v>45917</v>
      </c>
      <c r="AF405" s="22">
        <v>46022</v>
      </c>
      <c r="AG405" s="12">
        <v>105</v>
      </c>
      <c r="AH405" s="12">
        <v>3.5</v>
      </c>
      <c r="AI405" s="29">
        <f>Tabla202376[[#This Row],[VALOR INICIAL DEL CONTRATO]] / Tabla202376[[#This Row],[PLAZO DE EJECUCIÓN MESES ]]</f>
        <v>7000000</v>
      </c>
      <c r="AJ405" s="12"/>
      <c r="AK405" s="12"/>
      <c r="AL405" s="12"/>
      <c r="AM405" s="12"/>
      <c r="AN405" s="12"/>
      <c r="AO405" s="31"/>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f>Tabla202376[[#This Row],[DÍAS PRORROGA 1]]+Tabla202376[[#This Row],[DÍAS PRORROGA  2]]+Tabla202376[[#This Row],[DÍAS PRORROGA 3]]++Tabla202376[[#This Row],[DÍAS PRORROGA 4]]</f>
        <v>0</v>
      </c>
      <c r="BN405" s="25">
        <f>IF(Tabla202376[[#This Row],[NUMERO TOTAL DE ADICIONES]]="NO",0,Tabla202376[[#This Row],[VALOR ADICIÓN 1]]+Tabla202376[[#This Row],[VALOR ADICIÓN 2]]+Tabla202376[[#This Row],[VALOR ADICIÓN 3]]+Tabla202376[[#This Row],[VALOR ADICIÓN 4]])</f>
        <v>0</v>
      </c>
      <c r="BO405" s="12"/>
      <c r="BP405" s="22">
        <v>46022</v>
      </c>
      <c r="BQ405" s="20">
        <f>Tabla202376[[#This Row],[VALOR INICIAL DEL CONTRATO]]+Tabla202376[[#This Row],[VALOR ADICIÓN 1]]+Tabla202376[[#This Row],[VALOR ADICIÓN 2]]+Tabla202376[[#This Row],[VALOR ADICIÓN 3]]++Tabla202376[[#This Row],[VALOR ADICIÓN 4]]</f>
        <v>24500000</v>
      </c>
      <c r="BR40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5" s="26"/>
      <c r="BT405" s="12"/>
      <c r="BU405" s="13" t="s">
        <v>3641</v>
      </c>
      <c r="BV405" s="13" t="s">
        <v>3642</v>
      </c>
      <c r="BW405" s="13" t="s">
        <v>88</v>
      </c>
    </row>
    <row r="406" spans="1:75" ht="27.75" customHeight="1" x14ac:dyDescent="0.2">
      <c r="A406" s="12">
        <v>2025</v>
      </c>
      <c r="B406" s="12" t="s">
        <v>456</v>
      </c>
      <c r="C406" s="13" t="str">
        <f ca="1">IF(Tabla202376[[#This Row],[FECHA DE TERMINACIÓN FINAL]]-TODAY()&gt;=15,"VIGENTE",IF(Tabla202376[[#This Row],[FECHA DE TERMINACIÓN FINAL]]-TODAY()&lt;0,"FINALIZADO",IF(Tabla202376[[#This Row],[FECHA DE TERMINACIÓN FINAL]]-TODAY()&lt;=15,"PROXIMO A VENCER")))</f>
        <v>FINALIZADO</v>
      </c>
      <c r="D406" s="12">
        <v>139082</v>
      </c>
      <c r="E406" s="22">
        <v>45881</v>
      </c>
      <c r="F406" s="108" t="s">
        <v>3643</v>
      </c>
      <c r="G406" s="108" t="s">
        <v>3644</v>
      </c>
      <c r="H406" s="13" t="s">
        <v>159</v>
      </c>
      <c r="I406" s="111" t="s">
        <v>3645</v>
      </c>
      <c r="J406" s="57" t="s">
        <v>3288</v>
      </c>
      <c r="K406" s="57" t="s">
        <v>3646</v>
      </c>
      <c r="L406" s="57" t="s">
        <v>3647</v>
      </c>
      <c r="M406" s="12">
        <v>1587</v>
      </c>
      <c r="N406" s="22">
        <v>45894</v>
      </c>
      <c r="O406" s="12">
        <v>1700</v>
      </c>
      <c r="P406" s="22">
        <v>45916</v>
      </c>
      <c r="Q406" s="12" t="s">
        <v>80</v>
      </c>
      <c r="R406" s="13" t="s">
        <v>81</v>
      </c>
      <c r="S406" s="51" t="s">
        <v>82</v>
      </c>
      <c r="T406" s="12"/>
      <c r="U406" s="51" t="s">
        <v>3648</v>
      </c>
      <c r="V406" s="12" t="s">
        <v>83</v>
      </c>
      <c r="W406" s="12" t="s">
        <v>83</v>
      </c>
      <c r="X406" s="12" t="s">
        <v>141</v>
      </c>
      <c r="Y406" s="12">
        <v>52730999</v>
      </c>
      <c r="Z406" s="14" t="s">
        <v>142</v>
      </c>
      <c r="AA406" s="14">
        <v>51962752</v>
      </c>
      <c r="AB406" s="12" t="s">
        <v>87</v>
      </c>
      <c r="AC406" s="22">
        <v>45915</v>
      </c>
      <c r="AD406" s="29">
        <v>15000000</v>
      </c>
      <c r="AE406" s="22">
        <v>45917</v>
      </c>
      <c r="AF406" s="22">
        <v>46007</v>
      </c>
      <c r="AG406" s="12">
        <v>90</v>
      </c>
      <c r="AH406" s="12">
        <v>3</v>
      </c>
      <c r="AI406" s="29">
        <f>Tabla202376[[#This Row],[VALOR INICIAL DEL CONTRATO]] / Tabla202376[[#This Row],[PLAZO DE EJECUCIÓN MESES ]]</f>
        <v>5000000</v>
      </c>
      <c r="AJ406" s="12"/>
      <c r="AK406" s="12"/>
      <c r="AL406" s="12"/>
      <c r="AM406" s="12"/>
      <c r="AN406" s="12"/>
      <c r="AO406" s="31"/>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f>Tabla202376[[#This Row],[DÍAS PRORROGA 1]]+Tabla202376[[#This Row],[DÍAS PRORROGA  2]]+Tabla202376[[#This Row],[DÍAS PRORROGA 3]]++Tabla202376[[#This Row],[DÍAS PRORROGA 4]]</f>
        <v>0</v>
      </c>
      <c r="BN406" s="25">
        <f>IF(Tabla202376[[#This Row],[NUMERO TOTAL DE ADICIONES]]="NO",0,Tabla202376[[#This Row],[VALOR ADICIÓN 1]]+Tabla202376[[#This Row],[VALOR ADICIÓN 2]]+Tabla202376[[#This Row],[VALOR ADICIÓN 3]]+Tabla202376[[#This Row],[VALOR ADICIÓN 4]])</f>
        <v>0</v>
      </c>
      <c r="BO406" s="12"/>
      <c r="BP406" s="22">
        <v>46007</v>
      </c>
      <c r="BQ406" s="20">
        <f>Tabla202376[[#This Row],[VALOR INICIAL DEL CONTRATO]]+Tabla202376[[#This Row],[VALOR ADICIÓN 1]]+Tabla202376[[#This Row],[VALOR ADICIÓN 2]]+Tabla202376[[#This Row],[VALOR ADICIÓN 3]]++Tabla202376[[#This Row],[VALOR ADICIÓN 4]]</f>
        <v>15000000</v>
      </c>
      <c r="BR40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6" s="26"/>
      <c r="BT406" s="12"/>
      <c r="BU406" s="13" t="s">
        <v>3649</v>
      </c>
      <c r="BV406" s="13" t="s">
        <v>3650</v>
      </c>
      <c r="BW406" s="13" t="s">
        <v>122</v>
      </c>
    </row>
    <row r="407" spans="1:75" ht="27.75" customHeight="1" x14ac:dyDescent="0.2">
      <c r="A407" s="12">
        <v>2025</v>
      </c>
      <c r="B407" s="12" t="s">
        <v>456</v>
      </c>
      <c r="C407" s="13" t="str">
        <f ca="1">IF(Tabla202376[[#This Row],[FECHA DE TERMINACIÓN FINAL]]-TODAY()&gt;=15,"VIGENTE",IF(Tabla202376[[#This Row],[FECHA DE TERMINACIÓN FINAL]]-TODAY()&lt;0,"FINALIZADO",IF(Tabla202376[[#This Row],[FECHA DE TERMINACIÓN FINAL]]-TODAY()&lt;=15,"PROXIMO A VENCER")))</f>
        <v>FINALIZADO</v>
      </c>
      <c r="D407" s="12">
        <v>138372</v>
      </c>
      <c r="E407" s="22">
        <v>45874</v>
      </c>
      <c r="F407" s="108" t="s">
        <v>3651</v>
      </c>
      <c r="G407" s="108" t="s">
        <v>3652</v>
      </c>
      <c r="H407" s="13" t="s">
        <v>187</v>
      </c>
      <c r="I407" s="111" t="s">
        <v>3653</v>
      </c>
      <c r="J407" s="57" t="s">
        <v>3288</v>
      </c>
      <c r="K407" s="57" t="s">
        <v>3654</v>
      </c>
      <c r="L407" s="57" t="s">
        <v>3655</v>
      </c>
      <c r="M407" s="12">
        <v>1633</v>
      </c>
      <c r="N407" s="22">
        <v>45901</v>
      </c>
      <c r="O407" s="12">
        <v>1707</v>
      </c>
      <c r="P407" s="22">
        <v>45918</v>
      </c>
      <c r="Q407" s="12" t="s">
        <v>80</v>
      </c>
      <c r="R407" s="13" t="s">
        <v>81</v>
      </c>
      <c r="S407" s="51" t="s">
        <v>82</v>
      </c>
      <c r="T407" s="12"/>
      <c r="U407" s="51" t="s">
        <v>3656</v>
      </c>
      <c r="V407" s="12" t="s">
        <v>83</v>
      </c>
      <c r="W407" s="12" t="s">
        <v>83</v>
      </c>
      <c r="X407" s="12" t="s">
        <v>188</v>
      </c>
      <c r="Y407" s="12">
        <v>1000076677</v>
      </c>
      <c r="Z407" s="13" t="s">
        <v>135</v>
      </c>
      <c r="AA407" s="25">
        <v>1013636939</v>
      </c>
      <c r="AB407" s="12" t="s">
        <v>87</v>
      </c>
      <c r="AC407" s="22">
        <v>45916</v>
      </c>
      <c r="AD407" s="29">
        <v>22500000</v>
      </c>
      <c r="AE407" s="22">
        <v>45918</v>
      </c>
      <c r="AF407" s="22">
        <v>46022</v>
      </c>
      <c r="AG407" s="12">
        <v>135</v>
      </c>
      <c r="AH407" s="12">
        <v>4.5</v>
      </c>
      <c r="AI407" s="29">
        <f>Tabla202376[[#This Row],[VALOR INICIAL DEL CONTRATO]] / Tabla202376[[#This Row],[PLAZO DE EJECUCIÓN MESES ]]</f>
        <v>5000000</v>
      </c>
      <c r="AJ407" s="12"/>
      <c r="AK407" s="12"/>
      <c r="AL407" s="12"/>
      <c r="AM407" s="12"/>
      <c r="AN407" s="12"/>
      <c r="AO407" s="31"/>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f>Tabla202376[[#This Row],[DÍAS PRORROGA 1]]+Tabla202376[[#This Row],[DÍAS PRORROGA  2]]+Tabla202376[[#This Row],[DÍAS PRORROGA 3]]++Tabla202376[[#This Row],[DÍAS PRORROGA 4]]</f>
        <v>0</v>
      </c>
      <c r="BN407" s="25">
        <f>IF(Tabla202376[[#This Row],[NUMERO TOTAL DE ADICIONES]]="NO",0,Tabla202376[[#This Row],[VALOR ADICIÓN 1]]+Tabla202376[[#This Row],[VALOR ADICIÓN 2]]+Tabla202376[[#This Row],[VALOR ADICIÓN 3]]+Tabla202376[[#This Row],[VALOR ADICIÓN 4]])</f>
        <v>0</v>
      </c>
      <c r="BO407" s="12"/>
      <c r="BP407" s="22">
        <v>46022</v>
      </c>
      <c r="BQ407" s="20">
        <f>Tabla202376[[#This Row],[VALOR INICIAL DEL CONTRATO]]+Tabla202376[[#This Row],[VALOR ADICIÓN 1]]+Tabla202376[[#This Row],[VALOR ADICIÓN 2]]+Tabla202376[[#This Row],[VALOR ADICIÓN 3]]++Tabla202376[[#This Row],[VALOR ADICIÓN 4]]</f>
        <v>22500000</v>
      </c>
      <c r="BR40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7" s="26"/>
      <c r="BT407" s="12"/>
      <c r="BU407" s="13" t="s">
        <v>3657</v>
      </c>
      <c r="BV407" s="13" t="s">
        <v>3658</v>
      </c>
      <c r="BW407" s="13" t="s">
        <v>122</v>
      </c>
    </row>
    <row r="408" spans="1:75" ht="27.75" customHeight="1" x14ac:dyDescent="0.2">
      <c r="A408" s="12">
        <v>2025</v>
      </c>
      <c r="B408" s="12" t="s">
        <v>456</v>
      </c>
      <c r="C408" s="13" t="str">
        <f ca="1">IF(Tabla202376[[#This Row],[FECHA DE TERMINACIÓN FINAL]]-TODAY()&gt;=15,"VIGENTE",IF(Tabla202376[[#This Row],[FECHA DE TERMINACIÓN FINAL]]-TODAY()&lt;0,"FINALIZADO",IF(Tabla202376[[#This Row],[FECHA DE TERMINACIÓN FINAL]]-TODAY()&lt;=15,"PROXIMO A VENCER")))</f>
        <v>FINALIZADO</v>
      </c>
      <c r="D408" s="12">
        <v>138318</v>
      </c>
      <c r="E408" s="22">
        <v>45874</v>
      </c>
      <c r="F408" s="108" t="s">
        <v>3546</v>
      </c>
      <c r="G408" s="108" t="s">
        <v>3659</v>
      </c>
      <c r="H408" s="13" t="s">
        <v>3660</v>
      </c>
      <c r="I408" s="111" t="s">
        <v>3548</v>
      </c>
      <c r="J408" s="57" t="s">
        <v>3288</v>
      </c>
      <c r="K408" s="57" t="s">
        <v>3549</v>
      </c>
      <c r="L408" s="57" t="s">
        <v>3661</v>
      </c>
      <c r="M408" s="12">
        <v>1636</v>
      </c>
      <c r="N408" s="22">
        <v>45901</v>
      </c>
      <c r="O408" s="12">
        <v>1727</v>
      </c>
      <c r="P408" s="22">
        <v>45922</v>
      </c>
      <c r="Q408" s="12" t="s">
        <v>212</v>
      </c>
      <c r="R408" s="13" t="s">
        <v>81</v>
      </c>
      <c r="S408" s="51" t="s">
        <v>82</v>
      </c>
      <c r="T408" s="12"/>
      <c r="U408" s="51" t="s">
        <v>3551</v>
      </c>
      <c r="V408" s="12" t="s">
        <v>83</v>
      </c>
      <c r="W408" s="12" t="s">
        <v>83</v>
      </c>
      <c r="X408" s="41" t="s">
        <v>167</v>
      </c>
      <c r="Y408" s="12">
        <v>1022994966</v>
      </c>
      <c r="Z408" s="13" t="s">
        <v>177</v>
      </c>
      <c r="AA408" s="12">
        <v>1024564835</v>
      </c>
      <c r="AB408" s="12" t="s">
        <v>87</v>
      </c>
      <c r="AC408" s="22">
        <v>45919</v>
      </c>
      <c r="AD408" s="29">
        <v>24000000</v>
      </c>
      <c r="AE408" s="22">
        <v>45923</v>
      </c>
      <c r="AF408" s="22">
        <v>46022</v>
      </c>
      <c r="AG408" s="12">
        <v>120</v>
      </c>
      <c r="AH408" s="12">
        <v>4</v>
      </c>
      <c r="AI408" s="29">
        <f>Tabla202376[[#This Row],[VALOR INICIAL DEL CONTRATO]] / Tabla202376[[#This Row],[PLAZO DE EJECUCIÓN MESES ]]</f>
        <v>6000000</v>
      </c>
      <c r="AJ408" s="12"/>
      <c r="AK408" s="12"/>
      <c r="AL408" s="12"/>
      <c r="AM408" s="12"/>
      <c r="AN408" s="12"/>
      <c r="AO408" s="31"/>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f>Tabla202376[[#This Row],[DÍAS PRORROGA 1]]+Tabla202376[[#This Row],[DÍAS PRORROGA  2]]+Tabla202376[[#This Row],[DÍAS PRORROGA 3]]++Tabla202376[[#This Row],[DÍAS PRORROGA 4]]</f>
        <v>0</v>
      </c>
      <c r="BN408" s="25">
        <f>IF(Tabla202376[[#This Row],[NUMERO TOTAL DE ADICIONES]]="NO",0,Tabla202376[[#This Row],[VALOR ADICIÓN 1]]+Tabla202376[[#This Row],[VALOR ADICIÓN 2]]+Tabla202376[[#This Row],[VALOR ADICIÓN 3]]+Tabla202376[[#This Row],[VALOR ADICIÓN 4]])</f>
        <v>0</v>
      </c>
      <c r="BO408" s="12"/>
      <c r="BP408" s="22">
        <v>46022</v>
      </c>
      <c r="BQ408" s="20">
        <f>Tabla202376[[#This Row],[VALOR INICIAL DEL CONTRATO]]+Tabla202376[[#This Row],[VALOR ADICIÓN 1]]+Tabla202376[[#This Row],[VALOR ADICIÓN 2]]+Tabla202376[[#This Row],[VALOR ADICIÓN 3]]++Tabla202376[[#This Row],[VALOR ADICIÓN 4]]</f>
        <v>24000000</v>
      </c>
      <c r="BR40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8" s="26"/>
      <c r="BT408" s="12"/>
      <c r="BU408" s="13" t="s">
        <v>3552</v>
      </c>
      <c r="BV408" s="13" t="s">
        <v>3553</v>
      </c>
      <c r="BW408" s="13" t="s">
        <v>88</v>
      </c>
    </row>
    <row r="409" spans="1:75" ht="27.75" customHeight="1" x14ac:dyDescent="0.2">
      <c r="A409" s="12">
        <v>2025</v>
      </c>
      <c r="B409" s="12" t="s">
        <v>456</v>
      </c>
      <c r="C409" s="13" t="str">
        <f ca="1">IF(Tabla202376[[#This Row],[FECHA DE TERMINACIÓN FINAL]]-TODAY()&gt;=15,"VIGENTE",IF(Tabla202376[[#This Row],[FECHA DE TERMINACIÓN FINAL]]-TODAY()&lt;0,"FINALIZADO",IF(Tabla202376[[#This Row],[FECHA DE TERMINACIÓN FINAL]]-TODAY()&lt;=15,"PROXIMO A VENCER")))</f>
        <v>FINALIZADO</v>
      </c>
      <c r="D409" s="12">
        <v>138881</v>
      </c>
      <c r="E409" s="22">
        <v>45878</v>
      </c>
      <c r="F409" s="108" t="s">
        <v>3662</v>
      </c>
      <c r="G409" s="108" t="s">
        <v>3663</v>
      </c>
      <c r="H409" s="13" t="s">
        <v>333</v>
      </c>
      <c r="I409" s="111" t="s">
        <v>3664</v>
      </c>
      <c r="J409" s="57" t="s">
        <v>3288</v>
      </c>
      <c r="K409" s="57" t="s">
        <v>3665</v>
      </c>
      <c r="L409" s="57" t="s">
        <v>3666</v>
      </c>
      <c r="M409" s="12">
        <v>1658</v>
      </c>
      <c r="N409" s="22">
        <v>45904</v>
      </c>
      <c r="O409" s="12">
        <v>1708</v>
      </c>
      <c r="P409" s="22">
        <v>45918</v>
      </c>
      <c r="Q409" s="12" t="s">
        <v>201</v>
      </c>
      <c r="R409" s="13" t="s">
        <v>81</v>
      </c>
      <c r="S409" s="51" t="s">
        <v>82</v>
      </c>
      <c r="T409" s="12"/>
      <c r="U409" s="51" t="s">
        <v>399</v>
      </c>
      <c r="V409" s="12" t="s">
        <v>83</v>
      </c>
      <c r="W409" s="12" t="s">
        <v>83</v>
      </c>
      <c r="X409" s="12" t="s">
        <v>204</v>
      </c>
      <c r="Y409" s="12">
        <v>80094343</v>
      </c>
      <c r="Z409" s="14" t="s">
        <v>309</v>
      </c>
      <c r="AA409" s="14">
        <v>80126283</v>
      </c>
      <c r="AB409" s="12" t="s">
        <v>87</v>
      </c>
      <c r="AC409" s="22">
        <v>45916</v>
      </c>
      <c r="AD409" s="29">
        <v>15000000</v>
      </c>
      <c r="AE409" s="22">
        <v>45918</v>
      </c>
      <c r="AF409" s="22">
        <v>46008</v>
      </c>
      <c r="AG409" s="12">
        <v>90</v>
      </c>
      <c r="AH409" s="12">
        <v>3</v>
      </c>
      <c r="AI409" s="29">
        <f>Tabla202376[[#This Row],[VALOR INICIAL DEL CONTRATO]] / Tabla202376[[#This Row],[PLAZO DE EJECUCIÓN MESES ]]</f>
        <v>5000000</v>
      </c>
      <c r="AJ409" s="12"/>
      <c r="AK409" s="12"/>
      <c r="AL409" s="12"/>
      <c r="AM409" s="12"/>
      <c r="AN409" s="12"/>
      <c r="AO409" s="31"/>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f>Tabla202376[[#This Row],[DÍAS PRORROGA 1]]+Tabla202376[[#This Row],[DÍAS PRORROGA  2]]+Tabla202376[[#This Row],[DÍAS PRORROGA 3]]++Tabla202376[[#This Row],[DÍAS PRORROGA 4]]</f>
        <v>0</v>
      </c>
      <c r="BN409" s="25">
        <f>IF(Tabla202376[[#This Row],[NUMERO TOTAL DE ADICIONES]]="NO",0,Tabla202376[[#This Row],[VALOR ADICIÓN 1]]+Tabla202376[[#This Row],[VALOR ADICIÓN 2]]+Tabla202376[[#This Row],[VALOR ADICIÓN 3]]+Tabla202376[[#This Row],[VALOR ADICIÓN 4]])</f>
        <v>0</v>
      </c>
      <c r="BO409" s="12"/>
      <c r="BP409" s="22">
        <v>46008</v>
      </c>
      <c r="BQ409" s="20">
        <f>Tabla202376[[#This Row],[VALOR INICIAL DEL CONTRATO]]+Tabla202376[[#This Row],[VALOR ADICIÓN 1]]+Tabla202376[[#This Row],[VALOR ADICIÓN 2]]+Tabla202376[[#This Row],[VALOR ADICIÓN 3]]++Tabla202376[[#This Row],[VALOR ADICIÓN 4]]</f>
        <v>15000000</v>
      </c>
      <c r="BR40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09" s="26"/>
      <c r="BT409" s="12"/>
      <c r="BU409" s="13" t="s">
        <v>3667</v>
      </c>
      <c r="BV409" s="13" t="s">
        <v>3668</v>
      </c>
      <c r="BW409" s="13" t="s">
        <v>122</v>
      </c>
    </row>
    <row r="410" spans="1:75" ht="27.75" customHeight="1" x14ac:dyDescent="0.2">
      <c r="A410" s="12">
        <v>2025</v>
      </c>
      <c r="B410" s="12" t="s">
        <v>456</v>
      </c>
      <c r="C410" s="13" t="str">
        <f ca="1">IF(Tabla202376[[#This Row],[FECHA DE TERMINACIÓN FINAL]]-TODAY()&gt;=15,"VIGENTE",IF(Tabla202376[[#This Row],[FECHA DE TERMINACIÓN FINAL]]-TODAY()&lt;0,"FINALIZADO",IF(Tabla202376[[#This Row],[FECHA DE TERMINACIÓN FINAL]]-TODAY()&lt;=15,"PROXIMO A VENCER")))</f>
        <v>FINALIZADO</v>
      </c>
      <c r="D410" s="12">
        <v>138210</v>
      </c>
      <c r="E410" s="22">
        <v>45873</v>
      </c>
      <c r="F410" s="108" t="s">
        <v>3669</v>
      </c>
      <c r="G410" s="108" t="s">
        <v>3670</v>
      </c>
      <c r="H410" s="13" t="s">
        <v>3671</v>
      </c>
      <c r="I410" s="111" t="s">
        <v>3672</v>
      </c>
      <c r="J410" s="57" t="s">
        <v>3288</v>
      </c>
      <c r="K410" s="57" t="s">
        <v>3673</v>
      </c>
      <c r="L410" s="57" t="s">
        <v>3674</v>
      </c>
      <c r="M410" s="12">
        <v>1645</v>
      </c>
      <c r="N410" s="22">
        <v>45902</v>
      </c>
      <c r="O410" s="12">
        <v>1706</v>
      </c>
      <c r="P410" s="22">
        <v>45918</v>
      </c>
      <c r="Q410" s="12" t="s">
        <v>201</v>
      </c>
      <c r="R410" s="13" t="s">
        <v>81</v>
      </c>
      <c r="S410" s="51" t="s">
        <v>98</v>
      </c>
      <c r="T410" s="12"/>
      <c r="U410" s="51" t="s">
        <v>3675</v>
      </c>
      <c r="V410" s="12" t="s">
        <v>83</v>
      </c>
      <c r="W410" s="12" t="s">
        <v>83</v>
      </c>
      <c r="X410" s="12" t="s">
        <v>3521</v>
      </c>
      <c r="Y410" s="12">
        <v>1026595569</v>
      </c>
      <c r="Z410" s="13" t="s">
        <v>3308</v>
      </c>
      <c r="AA410" s="12">
        <v>80217670</v>
      </c>
      <c r="AB410" s="12" t="s">
        <v>87</v>
      </c>
      <c r="AC410" s="22">
        <v>45916</v>
      </c>
      <c r="AD410" s="29">
        <v>11904000</v>
      </c>
      <c r="AE410" s="22">
        <v>45919</v>
      </c>
      <c r="AF410" s="22">
        <v>46040</v>
      </c>
      <c r="AG410" s="12">
        <v>120</v>
      </c>
      <c r="AH410" s="12">
        <v>4</v>
      </c>
      <c r="AI410" s="29">
        <f>Tabla202376[[#This Row],[VALOR INICIAL DEL CONTRATO]] / Tabla202376[[#This Row],[PLAZO DE EJECUCIÓN MESES ]]</f>
        <v>2976000</v>
      </c>
      <c r="AJ410" s="12"/>
      <c r="AK410" s="12"/>
      <c r="AL410" s="12"/>
      <c r="AM410" s="12"/>
      <c r="AN410" s="12"/>
      <c r="AO410" s="31"/>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f>Tabla202376[[#This Row],[DÍAS PRORROGA 1]]+Tabla202376[[#This Row],[DÍAS PRORROGA  2]]+Tabla202376[[#This Row],[DÍAS PRORROGA 3]]++Tabla202376[[#This Row],[DÍAS PRORROGA 4]]</f>
        <v>0</v>
      </c>
      <c r="BN410" s="25">
        <f>IF(Tabla202376[[#This Row],[NUMERO TOTAL DE ADICIONES]]="NO",0,Tabla202376[[#This Row],[VALOR ADICIÓN 1]]+Tabla202376[[#This Row],[VALOR ADICIÓN 2]]+Tabla202376[[#This Row],[VALOR ADICIÓN 3]]+Tabla202376[[#This Row],[VALOR ADICIÓN 4]])</f>
        <v>0</v>
      </c>
      <c r="BO410" s="12"/>
      <c r="BP410" s="22">
        <v>46022</v>
      </c>
      <c r="BQ410" s="20">
        <f>Tabla202376[[#This Row],[VALOR INICIAL DEL CONTRATO]]+Tabla202376[[#This Row],[VALOR ADICIÓN 1]]+Tabla202376[[#This Row],[VALOR ADICIÓN 2]]+Tabla202376[[#This Row],[VALOR ADICIÓN 3]]++Tabla202376[[#This Row],[VALOR ADICIÓN 4]]</f>
        <v>11904000</v>
      </c>
      <c r="BR41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0" s="26"/>
      <c r="BT410" s="12"/>
      <c r="BU410" s="13" t="s">
        <v>3676</v>
      </c>
      <c r="BV410" s="13" t="s">
        <v>3677</v>
      </c>
      <c r="BW410" s="13" t="s">
        <v>99</v>
      </c>
    </row>
    <row r="411" spans="1:75" ht="27.75" customHeight="1" x14ac:dyDescent="0.2">
      <c r="A411" s="12">
        <v>2025</v>
      </c>
      <c r="B411" s="12" t="s">
        <v>456</v>
      </c>
      <c r="C411" s="13" t="str">
        <f ca="1">IF(Tabla202376[[#This Row],[FECHA DE TERMINACIÓN FINAL]]-TODAY()&gt;=15,"VIGENTE",IF(Tabla202376[[#This Row],[FECHA DE TERMINACIÓN FINAL]]-TODAY()&lt;0,"FINALIZADO",IF(Tabla202376[[#This Row],[FECHA DE TERMINACIÓN FINAL]]-TODAY()&lt;=15,"PROXIMO A VENCER")))</f>
        <v>FINALIZADO</v>
      </c>
      <c r="D411" s="12">
        <v>139024</v>
      </c>
      <c r="E411" s="22">
        <v>45881</v>
      </c>
      <c r="F411" s="108" t="s">
        <v>3678</v>
      </c>
      <c r="G411" s="108" t="s">
        <v>3679</v>
      </c>
      <c r="H411" s="13" t="s">
        <v>3680</v>
      </c>
      <c r="I411" s="111" t="s">
        <v>3681</v>
      </c>
      <c r="J411" s="57" t="s">
        <v>3288</v>
      </c>
      <c r="K411" s="57" t="s">
        <v>3682</v>
      </c>
      <c r="L411" s="57" t="s">
        <v>3683</v>
      </c>
      <c r="M411" s="12">
        <v>1649</v>
      </c>
      <c r="N411" s="22">
        <v>45904</v>
      </c>
      <c r="O411" s="12">
        <v>1714</v>
      </c>
      <c r="P411" s="22">
        <v>45918</v>
      </c>
      <c r="Q411" s="12" t="s">
        <v>115</v>
      </c>
      <c r="R411" s="13" t="s">
        <v>81</v>
      </c>
      <c r="S411" s="51" t="s">
        <v>82</v>
      </c>
      <c r="T411" s="12"/>
      <c r="U411" s="51" t="s">
        <v>453</v>
      </c>
      <c r="V411" s="12" t="s">
        <v>83</v>
      </c>
      <c r="W411" s="12" t="s">
        <v>83</v>
      </c>
      <c r="X411" s="12" t="s">
        <v>116</v>
      </c>
      <c r="Y411" s="12">
        <v>80802834</v>
      </c>
      <c r="Z411" s="13" t="s">
        <v>941</v>
      </c>
      <c r="AA411" s="12">
        <v>52351640</v>
      </c>
      <c r="AB411" s="12" t="s">
        <v>87</v>
      </c>
      <c r="AC411" s="22">
        <v>45917</v>
      </c>
      <c r="AD411" s="29">
        <v>18000000</v>
      </c>
      <c r="AE411" s="22">
        <v>45918</v>
      </c>
      <c r="AF411" s="22">
        <v>46008</v>
      </c>
      <c r="AG411" s="12">
        <v>90</v>
      </c>
      <c r="AH411" s="12">
        <v>3</v>
      </c>
      <c r="AI411" s="29">
        <f>Tabla202376[[#This Row],[VALOR INICIAL DEL CONTRATO]] / Tabla202376[[#This Row],[PLAZO DE EJECUCIÓN MESES ]]</f>
        <v>6000000</v>
      </c>
      <c r="AJ411" s="12"/>
      <c r="AK411" s="12"/>
      <c r="AL411" s="12"/>
      <c r="AM411" s="12"/>
      <c r="AN411" s="12"/>
      <c r="AO411" s="31"/>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f>Tabla202376[[#This Row],[DÍAS PRORROGA 1]]+Tabla202376[[#This Row],[DÍAS PRORROGA  2]]+Tabla202376[[#This Row],[DÍAS PRORROGA 3]]++Tabla202376[[#This Row],[DÍAS PRORROGA 4]]</f>
        <v>0</v>
      </c>
      <c r="BN411" s="25">
        <f>IF(Tabla202376[[#This Row],[NUMERO TOTAL DE ADICIONES]]="NO",0,Tabla202376[[#This Row],[VALOR ADICIÓN 1]]+Tabla202376[[#This Row],[VALOR ADICIÓN 2]]+Tabla202376[[#This Row],[VALOR ADICIÓN 3]]+Tabla202376[[#This Row],[VALOR ADICIÓN 4]])</f>
        <v>0</v>
      </c>
      <c r="BO411" s="12"/>
      <c r="BP411" s="22">
        <v>46008</v>
      </c>
      <c r="BQ411" s="20">
        <f>Tabla202376[[#This Row],[VALOR INICIAL DEL CONTRATO]]+Tabla202376[[#This Row],[VALOR ADICIÓN 1]]+Tabla202376[[#This Row],[VALOR ADICIÓN 2]]+Tabla202376[[#This Row],[VALOR ADICIÓN 3]]++Tabla202376[[#This Row],[VALOR ADICIÓN 4]]</f>
        <v>18000000</v>
      </c>
      <c r="BR4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1" s="26"/>
      <c r="BT411" s="12"/>
      <c r="BU411" s="13" t="s">
        <v>3684</v>
      </c>
      <c r="BV411" s="13" t="s">
        <v>3685</v>
      </c>
      <c r="BW411" s="13" t="s">
        <v>88</v>
      </c>
    </row>
    <row r="412" spans="1:75" ht="27.75" customHeight="1" x14ac:dyDescent="0.2">
      <c r="A412" s="12">
        <v>2025</v>
      </c>
      <c r="B412" s="12" t="s">
        <v>456</v>
      </c>
      <c r="C412" s="13" t="str">
        <f ca="1">IF(Tabla202376[[#This Row],[FECHA DE TERMINACIÓN FINAL]]-TODAY()&gt;=15,"VIGENTE",IF(Tabla202376[[#This Row],[FECHA DE TERMINACIÓN FINAL]]-TODAY()&lt;0,"FINALIZADO",IF(Tabla202376[[#This Row],[FECHA DE TERMINACIÓN FINAL]]-TODAY()&lt;=15,"PROXIMO A VENCER")))</f>
        <v>FINALIZADO</v>
      </c>
      <c r="D412" s="12">
        <v>138909</v>
      </c>
      <c r="E412" s="22">
        <v>45879</v>
      </c>
      <c r="F412" s="108" t="s">
        <v>3686</v>
      </c>
      <c r="G412" s="108" t="s">
        <v>3687</v>
      </c>
      <c r="H412" s="13" t="s">
        <v>395</v>
      </c>
      <c r="I412" s="111" t="s">
        <v>3688</v>
      </c>
      <c r="J412" s="57" t="s">
        <v>3288</v>
      </c>
      <c r="K412" s="57" t="s">
        <v>3689</v>
      </c>
      <c r="L412" s="57" t="s">
        <v>3690</v>
      </c>
      <c r="M412" s="12">
        <v>1665</v>
      </c>
      <c r="N412" s="22">
        <v>45904</v>
      </c>
      <c r="O412" s="12">
        <v>1715</v>
      </c>
      <c r="P412" s="22">
        <v>45918</v>
      </c>
      <c r="Q412" s="12" t="s">
        <v>80</v>
      </c>
      <c r="R412" s="13" t="s">
        <v>81</v>
      </c>
      <c r="S412" s="51" t="s">
        <v>82</v>
      </c>
      <c r="T412" s="12"/>
      <c r="U412" s="51" t="s">
        <v>3691</v>
      </c>
      <c r="V412" s="12" t="s">
        <v>83</v>
      </c>
      <c r="W412" s="12" t="s">
        <v>83</v>
      </c>
      <c r="X412" s="13" t="s">
        <v>3692</v>
      </c>
      <c r="Y412" s="12">
        <v>1026265853</v>
      </c>
      <c r="Z412" s="14" t="s">
        <v>765</v>
      </c>
      <c r="AA412" s="14">
        <v>52211430</v>
      </c>
      <c r="AB412" s="12" t="s">
        <v>87</v>
      </c>
      <c r="AC412" s="22">
        <v>45917</v>
      </c>
      <c r="AD412" s="29">
        <v>16500000</v>
      </c>
      <c r="AE412" s="22">
        <v>45918</v>
      </c>
      <c r="AF412" s="22">
        <v>46008</v>
      </c>
      <c r="AG412" s="12">
        <v>90</v>
      </c>
      <c r="AH412" s="12">
        <v>3</v>
      </c>
      <c r="AI412" s="29">
        <f>Tabla202376[[#This Row],[VALOR INICIAL DEL CONTRATO]] / Tabla202376[[#This Row],[PLAZO DE EJECUCIÓN MESES ]]</f>
        <v>5500000</v>
      </c>
      <c r="AJ412" s="12"/>
      <c r="AK412" s="12"/>
      <c r="AL412" s="12">
        <v>1</v>
      </c>
      <c r="AM412" s="12">
        <v>1</v>
      </c>
      <c r="AN412" s="12"/>
      <c r="AO412" s="31">
        <v>5500000</v>
      </c>
      <c r="AP412" s="12">
        <v>30</v>
      </c>
      <c r="AQ412" s="12">
        <v>1898</v>
      </c>
      <c r="AR412" s="22">
        <v>46007</v>
      </c>
      <c r="AS412" s="12">
        <v>1970</v>
      </c>
      <c r="AT412" s="22">
        <v>46009</v>
      </c>
      <c r="AU412" s="12"/>
      <c r="AV412" s="12"/>
      <c r="AW412" s="12"/>
      <c r="AX412" s="12"/>
      <c r="AY412" s="12"/>
      <c r="AZ412" s="12"/>
      <c r="BA412" s="12"/>
      <c r="BB412" s="12"/>
      <c r="BC412" s="12"/>
      <c r="BD412" s="12"/>
      <c r="BE412" s="12"/>
      <c r="BF412" s="12"/>
      <c r="BG412" s="12"/>
      <c r="BH412" s="12"/>
      <c r="BI412" s="12"/>
      <c r="BJ412" s="12"/>
      <c r="BK412" s="12"/>
      <c r="BL412" s="12"/>
      <c r="BM412" s="12">
        <f>Tabla202376[[#This Row],[DÍAS PRORROGA 1]]+Tabla202376[[#This Row],[DÍAS PRORROGA  2]]+Tabla202376[[#This Row],[DÍAS PRORROGA 3]]++Tabla202376[[#This Row],[DÍAS PRORROGA 4]]</f>
        <v>30</v>
      </c>
      <c r="BN412" s="25">
        <f>IF(Tabla202376[[#This Row],[NUMERO TOTAL DE ADICIONES]]="NO",0,Tabla202376[[#This Row],[VALOR ADICIÓN 1]]+Tabla202376[[#This Row],[VALOR ADICIÓN 2]]+Tabla202376[[#This Row],[VALOR ADICIÓN 3]]+Tabla202376[[#This Row],[VALOR ADICIÓN 4]])</f>
        <v>5500000</v>
      </c>
      <c r="BO412" s="12"/>
      <c r="BP412" s="22">
        <v>46039</v>
      </c>
      <c r="BQ412" s="20">
        <f>Tabla202376[[#This Row],[VALOR INICIAL DEL CONTRATO]]+Tabla202376[[#This Row],[VALOR ADICIÓN 1]]+Tabla202376[[#This Row],[VALOR ADICIÓN 2]]+Tabla202376[[#This Row],[VALOR ADICIÓN 3]]++Tabla202376[[#This Row],[VALOR ADICIÓN 4]]</f>
        <v>22000000</v>
      </c>
      <c r="BR4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2" s="26"/>
      <c r="BT412" s="12" t="s">
        <v>3693</v>
      </c>
      <c r="BU412" s="13" t="s">
        <v>3694</v>
      </c>
      <c r="BV412" s="13" t="s">
        <v>3695</v>
      </c>
      <c r="BW412" s="13" t="s">
        <v>122</v>
      </c>
    </row>
    <row r="413" spans="1:75" ht="27.75" customHeight="1" x14ac:dyDescent="0.2">
      <c r="A413" s="12">
        <v>2025</v>
      </c>
      <c r="B413" s="12" t="s">
        <v>456</v>
      </c>
      <c r="C413" s="13" t="str">
        <f ca="1">IF(Tabla202376[[#This Row],[FECHA DE TERMINACIÓN FINAL]]-TODAY()&gt;=15,"VIGENTE",IF(Tabla202376[[#This Row],[FECHA DE TERMINACIÓN FINAL]]-TODAY()&lt;0,"FINALIZADO",IF(Tabla202376[[#This Row],[FECHA DE TERMINACIÓN FINAL]]-TODAY()&lt;=15,"PROXIMO A VENCER")))</f>
        <v>FINALIZADO</v>
      </c>
      <c r="D413" s="12">
        <v>139409</v>
      </c>
      <c r="E413" s="22">
        <v>45882</v>
      </c>
      <c r="F413" s="108" t="s">
        <v>3696</v>
      </c>
      <c r="G413" s="108" t="s">
        <v>3697</v>
      </c>
      <c r="H413" s="13" t="s">
        <v>359</v>
      </c>
      <c r="I413" s="106" t="s">
        <v>3698</v>
      </c>
      <c r="J413" s="57" t="s">
        <v>3288</v>
      </c>
      <c r="K413" s="57" t="s">
        <v>3699</v>
      </c>
      <c r="L413" s="57" t="s">
        <v>3700</v>
      </c>
      <c r="M413" s="12">
        <v>1593</v>
      </c>
      <c r="N413" s="22">
        <v>45897</v>
      </c>
      <c r="O413" s="12">
        <v>1713</v>
      </c>
      <c r="P413" s="22">
        <v>45918</v>
      </c>
      <c r="Q413" s="12" t="s">
        <v>115</v>
      </c>
      <c r="R413" s="13" t="s">
        <v>81</v>
      </c>
      <c r="S413" s="41" t="s">
        <v>82</v>
      </c>
      <c r="T413" s="12" t="s">
        <v>83</v>
      </c>
      <c r="U413" s="41" t="s">
        <v>3701</v>
      </c>
      <c r="V413" s="12" t="s">
        <v>83</v>
      </c>
      <c r="W413" s="12" t="s">
        <v>83</v>
      </c>
      <c r="X413" s="12" t="s">
        <v>116</v>
      </c>
      <c r="Y413" s="12">
        <v>53094193</v>
      </c>
      <c r="Z413" s="13" t="s">
        <v>941</v>
      </c>
      <c r="AA413" s="12">
        <v>52351640</v>
      </c>
      <c r="AB413" s="12" t="s">
        <v>87</v>
      </c>
      <c r="AC413" s="22">
        <v>45917</v>
      </c>
      <c r="AD413" s="29">
        <v>15000000</v>
      </c>
      <c r="AE413" s="22">
        <v>45923</v>
      </c>
      <c r="AF413" s="22">
        <v>46013</v>
      </c>
      <c r="AG413" s="12">
        <v>90</v>
      </c>
      <c r="AH413" s="12">
        <v>3</v>
      </c>
      <c r="AI413" s="29">
        <f>Tabla202376[[#This Row],[VALOR INICIAL DEL CONTRATO]] / Tabla202376[[#This Row],[PLAZO DE EJECUCIÓN MESES ]]</f>
        <v>5000000</v>
      </c>
      <c r="AJ413" s="12"/>
      <c r="AK413" s="12"/>
      <c r="AL413" s="12"/>
      <c r="AM413" s="12"/>
      <c r="AN413" s="12"/>
      <c r="AO413" s="31"/>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f>Tabla202376[[#This Row],[DÍAS PRORROGA 1]]+Tabla202376[[#This Row],[DÍAS PRORROGA  2]]+Tabla202376[[#This Row],[DÍAS PRORROGA 3]]++Tabla202376[[#This Row],[DÍAS PRORROGA 4]]</f>
        <v>0</v>
      </c>
      <c r="BN413" s="25">
        <f>IF(Tabla202376[[#This Row],[NUMERO TOTAL DE ADICIONES]]="NO",0,Tabla202376[[#This Row],[VALOR ADICIÓN 1]]+Tabla202376[[#This Row],[VALOR ADICIÓN 2]]+Tabla202376[[#This Row],[VALOR ADICIÓN 3]]+Tabla202376[[#This Row],[VALOR ADICIÓN 4]])</f>
        <v>0</v>
      </c>
      <c r="BO413" s="12"/>
      <c r="BP413" s="22">
        <v>46013</v>
      </c>
      <c r="BQ413" s="20">
        <f>Tabla202376[[#This Row],[VALOR INICIAL DEL CONTRATO]]+Tabla202376[[#This Row],[VALOR ADICIÓN 1]]+Tabla202376[[#This Row],[VALOR ADICIÓN 2]]+Tabla202376[[#This Row],[VALOR ADICIÓN 3]]++Tabla202376[[#This Row],[VALOR ADICIÓN 4]]</f>
        <v>15000000</v>
      </c>
      <c r="BR41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3" s="26"/>
      <c r="BT413" s="12"/>
      <c r="BU413" s="13" t="s">
        <v>3702</v>
      </c>
      <c r="BV413" s="13" t="s">
        <v>3703</v>
      </c>
      <c r="BW413" s="13" t="s">
        <v>122</v>
      </c>
    </row>
    <row r="414" spans="1:75" ht="27.75" customHeight="1" x14ac:dyDescent="0.2">
      <c r="A414" s="12">
        <v>2025</v>
      </c>
      <c r="B414" s="13" t="s">
        <v>265</v>
      </c>
      <c r="C414" s="13" t="str">
        <f ca="1">IF(Tabla202376[[#This Row],[FECHA DE TERMINACIÓN FINAL]]-TODAY()&gt;=15,"VIGENTE",IF(Tabla202376[[#This Row],[FECHA DE TERMINACIÓN FINAL]]-TODAY()&lt;0,"FINALIZADO",IF(Tabla202376[[#This Row],[FECHA DE TERMINACIÓN FINAL]]-TODAY()&lt;=15,"PROXIMO A VENCER")))</f>
        <v>FINALIZADO</v>
      </c>
      <c r="D414" s="12">
        <v>138920</v>
      </c>
      <c r="E414" s="22">
        <v>45880</v>
      </c>
      <c r="F414" s="108" t="s">
        <v>3704</v>
      </c>
      <c r="G414" s="108" t="s">
        <v>3705</v>
      </c>
      <c r="H414" s="13" t="s">
        <v>3706</v>
      </c>
      <c r="I414" s="106" t="s">
        <v>3707</v>
      </c>
      <c r="J414" s="57" t="s">
        <v>3288</v>
      </c>
      <c r="K414" s="57" t="s">
        <v>3708</v>
      </c>
      <c r="L414" s="57" t="s">
        <v>3709</v>
      </c>
      <c r="M414" s="12">
        <v>1668</v>
      </c>
      <c r="N414" s="22">
        <v>45904</v>
      </c>
      <c r="O414" s="12">
        <v>1723</v>
      </c>
      <c r="P414" s="22">
        <v>45922</v>
      </c>
      <c r="Q414" s="12" t="s">
        <v>80</v>
      </c>
      <c r="R414" s="13" t="s">
        <v>81</v>
      </c>
      <c r="S414" s="41" t="s">
        <v>82</v>
      </c>
      <c r="T414" s="12"/>
      <c r="U414" s="41" t="s">
        <v>989</v>
      </c>
      <c r="V414" s="12" t="s">
        <v>83</v>
      </c>
      <c r="W414" s="12" t="s">
        <v>83</v>
      </c>
      <c r="X414" s="12" t="s">
        <v>184</v>
      </c>
      <c r="Y414" s="12">
        <v>1010172202</v>
      </c>
      <c r="Z414" s="14" t="s">
        <v>844</v>
      </c>
      <c r="AA414" s="14">
        <v>1018481546</v>
      </c>
      <c r="AB414" s="12" t="s">
        <v>87</v>
      </c>
      <c r="AC414" s="22">
        <v>45918</v>
      </c>
      <c r="AD414" s="29">
        <v>21000000</v>
      </c>
      <c r="AE414" s="22">
        <v>45924</v>
      </c>
      <c r="AF414" s="22">
        <v>46014</v>
      </c>
      <c r="AG414" s="12">
        <v>90</v>
      </c>
      <c r="AH414" s="12">
        <v>3</v>
      </c>
      <c r="AI414" s="29">
        <f>Tabla202376[[#This Row],[VALOR INICIAL DEL CONTRATO]] / Tabla202376[[#This Row],[PLAZO DE EJECUCIÓN MESES ]]</f>
        <v>7000000</v>
      </c>
      <c r="AJ414" s="12"/>
      <c r="AK414" s="12"/>
      <c r="AL414" s="12"/>
      <c r="AM414" s="12"/>
      <c r="AN414" s="12"/>
      <c r="AO414" s="31"/>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f>Tabla202376[[#This Row],[DÍAS PRORROGA 1]]+Tabla202376[[#This Row],[DÍAS PRORROGA  2]]+Tabla202376[[#This Row],[DÍAS PRORROGA 3]]++Tabla202376[[#This Row],[DÍAS PRORROGA 4]]</f>
        <v>0</v>
      </c>
      <c r="BN414" s="25">
        <f>IF(Tabla202376[[#This Row],[NUMERO TOTAL DE ADICIONES]]="NO",0,Tabla202376[[#This Row],[VALOR ADICIÓN 1]]+Tabla202376[[#This Row],[VALOR ADICIÓN 2]]+Tabla202376[[#This Row],[VALOR ADICIÓN 3]]+Tabla202376[[#This Row],[VALOR ADICIÓN 4]])</f>
        <v>0</v>
      </c>
      <c r="BO414" s="12"/>
      <c r="BP414" s="22">
        <v>45982</v>
      </c>
      <c r="BQ414" s="20">
        <f>Tabla202376[[#This Row],[VALOR INICIAL DEL CONTRATO]]+Tabla202376[[#This Row],[VALOR ADICIÓN 1]]+Tabla202376[[#This Row],[VALOR ADICIÓN 2]]+Tabla202376[[#This Row],[VALOR ADICIÓN 3]]++Tabla202376[[#This Row],[VALOR ADICIÓN 4]]</f>
        <v>21000000</v>
      </c>
      <c r="BR414"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0.64444444444444449</v>
      </c>
      <c r="BS414" s="26"/>
      <c r="BT414" s="13" t="s">
        <v>3710</v>
      </c>
      <c r="BU414" s="13" t="s">
        <v>3711</v>
      </c>
      <c r="BV414" s="13" t="s">
        <v>3712</v>
      </c>
      <c r="BW414" s="13" t="s">
        <v>88</v>
      </c>
    </row>
    <row r="415" spans="1:75" ht="27.75" customHeight="1" x14ac:dyDescent="0.2">
      <c r="A415" s="12">
        <v>2025</v>
      </c>
      <c r="B415" s="12" t="s">
        <v>456</v>
      </c>
      <c r="C415" s="13" t="str">
        <f ca="1">IF(Tabla202376[[#This Row],[FECHA DE TERMINACIÓN FINAL]]-TODAY()&gt;=15,"VIGENTE",IF(Tabla202376[[#This Row],[FECHA DE TERMINACIÓN FINAL]]-TODAY()&lt;0,"FINALIZADO",IF(Tabla202376[[#This Row],[FECHA DE TERMINACIÓN FINAL]]-TODAY()&lt;=15,"PROXIMO A VENCER")))</f>
        <v>FINALIZADO</v>
      </c>
      <c r="D415" s="12">
        <v>139414</v>
      </c>
      <c r="E415" s="22">
        <v>45882</v>
      </c>
      <c r="F415" s="108" t="s">
        <v>3713</v>
      </c>
      <c r="G415" s="108" t="s">
        <v>3714</v>
      </c>
      <c r="H415" s="13" t="s">
        <v>343</v>
      </c>
      <c r="I415" s="111" t="s">
        <v>3715</v>
      </c>
      <c r="J415" s="57" t="s">
        <v>3288</v>
      </c>
      <c r="K415" s="57" t="s">
        <v>3716</v>
      </c>
      <c r="L415" s="57" t="s">
        <v>3717</v>
      </c>
      <c r="M415" s="12">
        <v>1589</v>
      </c>
      <c r="N415" s="22">
        <v>45894</v>
      </c>
      <c r="O415" s="12">
        <v>1712</v>
      </c>
      <c r="P415" s="22">
        <v>45918</v>
      </c>
      <c r="Q415" s="12" t="s">
        <v>337</v>
      </c>
      <c r="R415" s="13" t="s">
        <v>81</v>
      </c>
      <c r="S415" s="51" t="s">
        <v>82</v>
      </c>
      <c r="T415" s="12"/>
      <c r="U415" s="51" t="s">
        <v>338</v>
      </c>
      <c r="V415" s="12" t="s">
        <v>83</v>
      </c>
      <c r="W415" s="12" t="s">
        <v>83</v>
      </c>
      <c r="X415" s="12" t="s">
        <v>3422</v>
      </c>
      <c r="Y415" s="12">
        <v>80051643</v>
      </c>
      <c r="Z415" s="14" t="s">
        <v>126</v>
      </c>
      <c r="AA415" s="14">
        <v>79486884</v>
      </c>
      <c r="AB415" s="12" t="s">
        <v>87</v>
      </c>
      <c r="AC415" s="22">
        <v>45917</v>
      </c>
      <c r="AD415" s="29">
        <v>26250000</v>
      </c>
      <c r="AE415" s="22">
        <v>45923</v>
      </c>
      <c r="AF415" s="22">
        <v>46022</v>
      </c>
      <c r="AG415" s="12">
        <v>105</v>
      </c>
      <c r="AH415" s="12">
        <v>3.5</v>
      </c>
      <c r="AI415" s="29">
        <f>Tabla202376[[#This Row],[VALOR INICIAL DEL CONTRATO]] / Tabla202376[[#This Row],[PLAZO DE EJECUCIÓN MESES ]]</f>
        <v>7500000</v>
      </c>
      <c r="AJ415" s="12"/>
      <c r="AK415" s="12"/>
      <c r="AL415" s="12"/>
      <c r="AM415" s="12"/>
      <c r="AN415" s="12"/>
      <c r="AO415" s="31"/>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f>Tabla202376[[#This Row],[DÍAS PRORROGA 1]]+Tabla202376[[#This Row],[DÍAS PRORROGA  2]]+Tabla202376[[#This Row],[DÍAS PRORROGA 3]]++Tabla202376[[#This Row],[DÍAS PRORROGA 4]]</f>
        <v>0</v>
      </c>
      <c r="BN415" s="25">
        <f>IF(Tabla202376[[#This Row],[NUMERO TOTAL DE ADICIONES]]="NO",0,Tabla202376[[#This Row],[VALOR ADICIÓN 1]]+Tabla202376[[#This Row],[VALOR ADICIÓN 2]]+Tabla202376[[#This Row],[VALOR ADICIÓN 3]]+Tabla202376[[#This Row],[VALOR ADICIÓN 4]])</f>
        <v>0</v>
      </c>
      <c r="BO415" s="12"/>
      <c r="BP415" s="22">
        <v>46022</v>
      </c>
      <c r="BQ415" s="20">
        <f>Tabla202376[[#This Row],[VALOR INICIAL DEL CONTRATO]]+Tabla202376[[#This Row],[VALOR ADICIÓN 1]]+Tabla202376[[#This Row],[VALOR ADICIÓN 2]]+Tabla202376[[#This Row],[VALOR ADICIÓN 3]]++Tabla202376[[#This Row],[VALOR ADICIÓN 4]]</f>
        <v>26250000</v>
      </c>
      <c r="BR4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5" s="26"/>
      <c r="BT415" s="12"/>
      <c r="BU415" s="13" t="s">
        <v>3718</v>
      </c>
      <c r="BV415" s="13" t="s">
        <v>3719</v>
      </c>
      <c r="BW415" s="13" t="s">
        <v>88</v>
      </c>
    </row>
    <row r="416" spans="1:75" ht="27.75" customHeight="1" x14ac:dyDescent="0.2">
      <c r="A416" s="12">
        <v>2025</v>
      </c>
      <c r="B416" s="12" t="s">
        <v>456</v>
      </c>
      <c r="C416" s="13" t="str">
        <f ca="1">IF(Tabla202376[[#This Row],[FECHA DE TERMINACIÓN FINAL]]-TODAY()&gt;=15,"VIGENTE",IF(Tabla202376[[#This Row],[FECHA DE TERMINACIÓN FINAL]]-TODAY()&lt;0,"FINALIZADO",IF(Tabla202376[[#This Row],[FECHA DE TERMINACIÓN FINAL]]-TODAY()&lt;=15,"PROXIMO A VENCER")))</f>
        <v>FINALIZADO</v>
      </c>
      <c r="D416" s="12">
        <v>139402</v>
      </c>
      <c r="E416" s="22">
        <v>45881</v>
      </c>
      <c r="F416" s="108" t="s">
        <v>3720</v>
      </c>
      <c r="G416" s="108" t="s">
        <v>3721</v>
      </c>
      <c r="H416" s="13" t="s">
        <v>282</v>
      </c>
      <c r="I416" s="111" t="s">
        <v>3722</v>
      </c>
      <c r="J416" s="57" t="s">
        <v>3288</v>
      </c>
      <c r="K416" s="57" t="s">
        <v>3723</v>
      </c>
      <c r="L416" s="57" t="s">
        <v>3724</v>
      </c>
      <c r="M416" s="12">
        <v>1588</v>
      </c>
      <c r="N416" s="22">
        <v>45894</v>
      </c>
      <c r="O416" s="12">
        <v>1711</v>
      </c>
      <c r="P416" s="22">
        <v>45918</v>
      </c>
      <c r="Q416" s="12" t="s">
        <v>80</v>
      </c>
      <c r="R416" s="13" t="s">
        <v>81</v>
      </c>
      <c r="S416" s="51" t="s">
        <v>82</v>
      </c>
      <c r="T416" s="12"/>
      <c r="U416" s="51" t="s">
        <v>144</v>
      </c>
      <c r="V416" s="12" t="s">
        <v>83</v>
      </c>
      <c r="W416" s="12" t="s">
        <v>83</v>
      </c>
      <c r="X416" s="12" t="s">
        <v>439</v>
      </c>
      <c r="Y416" s="12">
        <v>80853739</v>
      </c>
      <c r="Z416" s="14" t="s">
        <v>145</v>
      </c>
      <c r="AA416" s="14">
        <v>74374329</v>
      </c>
      <c r="AB416" s="12" t="s">
        <v>87</v>
      </c>
      <c r="AC416" s="22">
        <v>45918</v>
      </c>
      <c r="AD416" s="29">
        <v>15000000</v>
      </c>
      <c r="AE416" s="22">
        <v>45923</v>
      </c>
      <c r="AF416" s="22">
        <v>46013</v>
      </c>
      <c r="AG416" s="12">
        <v>90</v>
      </c>
      <c r="AH416" s="12">
        <v>3</v>
      </c>
      <c r="AI416" s="29">
        <f>Tabla202376[[#This Row],[VALOR INICIAL DEL CONTRATO]] / Tabla202376[[#This Row],[PLAZO DE EJECUCIÓN MESES ]]</f>
        <v>5000000</v>
      </c>
      <c r="AJ416" s="12"/>
      <c r="AK416" s="12"/>
      <c r="AL416" s="12">
        <v>1</v>
      </c>
      <c r="AM416" s="12">
        <v>1</v>
      </c>
      <c r="AN416" s="12"/>
      <c r="AO416" s="31">
        <v>4166667</v>
      </c>
      <c r="AP416" s="12">
        <v>25</v>
      </c>
      <c r="AQ416" s="12">
        <v>1919</v>
      </c>
      <c r="AR416" s="22">
        <v>46010</v>
      </c>
      <c r="AS416" s="12">
        <v>1983</v>
      </c>
      <c r="AT416" s="22">
        <v>46014</v>
      </c>
      <c r="AU416" s="12"/>
      <c r="AV416" s="12"/>
      <c r="AW416" s="12"/>
      <c r="AX416" s="12"/>
      <c r="AY416" s="12"/>
      <c r="AZ416" s="12"/>
      <c r="BA416" s="12"/>
      <c r="BB416" s="12"/>
      <c r="BC416" s="12"/>
      <c r="BD416" s="12"/>
      <c r="BE416" s="12"/>
      <c r="BF416" s="12"/>
      <c r="BG416" s="12"/>
      <c r="BH416" s="12"/>
      <c r="BI416" s="12"/>
      <c r="BJ416" s="12"/>
      <c r="BK416" s="12"/>
      <c r="BL416" s="12"/>
      <c r="BM416" s="12">
        <f>Tabla202376[[#This Row],[DÍAS PRORROGA 1]]+Tabla202376[[#This Row],[DÍAS PRORROGA  2]]+Tabla202376[[#This Row],[DÍAS PRORROGA 3]]++Tabla202376[[#This Row],[DÍAS PRORROGA 4]]</f>
        <v>25</v>
      </c>
      <c r="BN416" s="25">
        <f>IF(Tabla202376[[#This Row],[NUMERO TOTAL DE ADICIONES]]="NO",0,Tabla202376[[#This Row],[VALOR ADICIÓN 1]]+Tabla202376[[#This Row],[VALOR ADICIÓN 2]]+Tabla202376[[#This Row],[VALOR ADICIÓN 3]]+Tabla202376[[#This Row],[VALOR ADICIÓN 4]])</f>
        <v>4166667</v>
      </c>
      <c r="BO416" s="12"/>
      <c r="BP416" s="22">
        <v>46038</v>
      </c>
      <c r="BQ416" s="20">
        <f>Tabla202376[[#This Row],[VALOR INICIAL DEL CONTRATO]]+Tabla202376[[#This Row],[VALOR ADICIÓN 1]]+Tabla202376[[#This Row],[VALOR ADICIÓN 2]]+Tabla202376[[#This Row],[VALOR ADICIÓN 3]]++Tabla202376[[#This Row],[VALOR ADICIÓN 4]]</f>
        <v>19166667</v>
      </c>
      <c r="BR4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6" s="26"/>
      <c r="BT416" s="13" t="s">
        <v>3725</v>
      </c>
      <c r="BU416" s="13" t="s">
        <v>3726</v>
      </c>
      <c r="BV416" s="13" t="s">
        <v>3727</v>
      </c>
      <c r="BW416" s="13" t="s">
        <v>122</v>
      </c>
    </row>
    <row r="417" spans="1:75" ht="27.75" customHeight="1" x14ac:dyDescent="0.2">
      <c r="A417" s="12">
        <v>2025</v>
      </c>
      <c r="B417" s="12" t="s">
        <v>456</v>
      </c>
      <c r="C417" s="13" t="str">
        <f ca="1">IF(Tabla202376[[#This Row],[FECHA DE TERMINACIÓN FINAL]]-TODAY()&gt;=15,"VIGENTE",IF(Tabla202376[[#This Row],[FECHA DE TERMINACIÓN FINAL]]-TODAY()&lt;0,"FINALIZADO",IF(Tabla202376[[#This Row],[FECHA DE TERMINACIÓN FINAL]]-TODAY()&lt;=15,"PROXIMO A VENCER")))</f>
        <v>FINALIZADO</v>
      </c>
      <c r="D417" s="12">
        <v>140760</v>
      </c>
      <c r="E417" s="22">
        <v>45893</v>
      </c>
      <c r="F417" s="108" t="s">
        <v>3728</v>
      </c>
      <c r="G417" s="108" t="s">
        <v>3729</v>
      </c>
      <c r="H417" s="13" t="s">
        <v>257</v>
      </c>
      <c r="I417" s="111" t="s">
        <v>3730</v>
      </c>
      <c r="J417" s="57" t="s">
        <v>3288</v>
      </c>
      <c r="K417" s="57" t="s">
        <v>3731</v>
      </c>
      <c r="L417" s="57" t="s">
        <v>3732</v>
      </c>
      <c r="M417" s="12">
        <v>1601</v>
      </c>
      <c r="N417" s="22">
        <v>45897</v>
      </c>
      <c r="O417" s="12">
        <v>1716</v>
      </c>
      <c r="P417" s="22">
        <v>45922</v>
      </c>
      <c r="Q417" s="12" t="s">
        <v>312</v>
      </c>
      <c r="R417" s="13" t="s">
        <v>81</v>
      </c>
      <c r="S417" s="51" t="s">
        <v>82</v>
      </c>
      <c r="T417" s="12"/>
      <c r="U417" s="51" t="s">
        <v>3733</v>
      </c>
      <c r="V417" s="12" t="s">
        <v>83</v>
      </c>
      <c r="W417" s="12" t="s">
        <v>83</v>
      </c>
      <c r="X417" s="12" t="s">
        <v>3734</v>
      </c>
      <c r="Y417" s="12">
        <v>79333846</v>
      </c>
      <c r="Z417" s="13" t="s">
        <v>351</v>
      </c>
      <c r="AA417" s="48">
        <v>80056238</v>
      </c>
      <c r="AB417" s="12" t="s">
        <v>87</v>
      </c>
      <c r="AC417" s="22">
        <v>45918</v>
      </c>
      <c r="AD417" s="29">
        <v>15000000</v>
      </c>
      <c r="AE417" s="22">
        <v>45922</v>
      </c>
      <c r="AF417" s="22">
        <v>46012</v>
      </c>
      <c r="AG417" s="12">
        <v>90</v>
      </c>
      <c r="AH417" s="12">
        <v>3</v>
      </c>
      <c r="AI417" s="29">
        <f>Tabla202376[[#This Row],[VALOR INICIAL DEL CONTRATO]] / Tabla202376[[#This Row],[PLAZO DE EJECUCIÓN MESES ]]</f>
        <v>5000000</v>
      </c>
      <c r="AJ417" s="12"/>
      <c r="AK417" s="12"/>
      <c r="AL417" s="12"/>
      <c r="AM417" s="12"/>
      <c r="AN417" s="12"/>
      <c r="AO417" s="31"/>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f>Tabla202376[[#This Row],[DÍAS PRORROGA 1]]+Tabla202376[[#This Row],[DÍAS PRORROGA  2]]+Tabla202376[[#This Row],[DÍAS PRORROGA 3]]++Tabla202376[[#This Row],[DÍAS PRORROGA 4]]</f>
        <v>0</v>
      </c>
      <c r="BN417" s="25">
        <f>IF(Tabla202376[[#This Row],[NUMERO TOTAL DE ADICIONES]]="NO",0,Tabla202376[[#This Row],[VALOR ADICIÓN 1]]+Tabla202376[[#This Row],[VALOR ADICIÓN 2]]+Tabla202376[[#This Row],[VALOR ADICIÓN 3]]+Tabla202376[[#This Row],[VALOR ADICIÓN 4]])</f>
        <v>0</v>
      </c>
      <c r="BO417" s="12"/>
      <c r="BP417" s="22">
        <v>46012</v>
      </c>
      <c r="BQ417" s="20">
        <f>Tabla202376[[#This Row],[VALOR INICIAL DEL CONTRATO]]+Tabla202376[[#This Row],[VALOR ADICIÓN 1]]+Tabla202376[[#This Row],[VALOR ADICIÓN 2]]+Tabla202376[[#This Row],[VALOR ADICIÓN 3]]++Tabla202376[[#This Row],[VALOR ADICIÓN 4]]</f>
        <v>15000000</v>
      </c>
      <c r="BR4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7" s="26"/>
      <c r="BT417" s="12"/>
      <c r="BU417" s="13" t="s">
        <v>3735</v>
      </c>
      <c r="BV417" s="13" t="s">
        <v>3736</v>
      </c>
      <c r="BW417" s="13" t="s">
        <v>122</v>
      </c>
    </row>
    <row r="418" spans="1:75" ht="27.75" customHeight="1" x14ac:dyDescent="0.2">
      <c r="A418" s="12">
        <v>2025</v>
      </c>
      <c r="B418" s="12" t="s">
        <v>456</v>
      </c>
      <c r="C418" s="13" t="str">
        <f ca="1">IF(Tabla202376[[#This Row],[FECHA DE TERMINACIÓN FINAL]]-TODAY()&gt;=15,"VIGENTE",IF(Tabla202376[[#This Row],[FECHA DE TERMINACIÓN FINAL]]-TODAY()&lt;0,"FINALIZADO",IF(Tabla202376[[#This Row],[FECHA DE TERMINACIÓN FINAL]]-TODAY()&lt;=15,"PROXIMO A VENCER")))</f>
        <v>FINALIZADO</v>
      </c>
      <c r="D418" s="12">
        <v>139086</v>
      </c>
      <c r="E418" s="22">
        <v>45881</v>
      </c>
      <c r="F418" s="108" t="s">
        <v>3582</v>
      </c>
      <c r="G418" s="108" t="s">
        <v>3737</v>
      </c>
      <c r="H418" s="13" t="s">
        <v>3738</v>
      </c>
      <c r="I418" s="106" t="s">
        <v>3585</v>
      </c>
      <c r="J418" s="57" t="s">
        <v>3288</v>
      </c>
      <c r="K418" s="57" t="s">
        <v>3586</v>
      </c>
      <c r="L418" s="57" t="s">
        <v>3739</v>
      </c>
      <c r="M418" s="12">
        <v>1586</v>
      </c>
      <c r="N418" s="22">
        <v>45894</v>
      </c>
      <c r="O418" s="41">
        <v>1728</v>
      </c>
      <c r="P418" s="69">
        <v>45922</v>
      </c>
      <c r="Q418" s="12" t="s">
        <v>80</v>
      </c>
      <c r="R418" s="13" t="s">
        <v>81</v>
      </c>
      <c r="S418" s="41" t="s">
        <v>82</v>
      </c>
      <c r="T418" s="12"/>
      <c r="U418" s="41" t="s">
        <v>3588</v>
      </c>
      <c r="V418" s="12" t="s">
        <v>83</v>
      </c>
      <c r="W418" s="12" t="s">
        <v>83</v>
      </c>
      <c r="X418" s="12" t="s">
        <v>90</v>
      </c>
      <c r="Y418" s="13" t="s">
        <v>3740</v>
      </c>
      <c r="Z418" s="51" t="s">
        <v>85</v>
      </c>
      <c r="AA418" s="12">
        <v>1033758656</v>
      </c>
      <c r="AB418" s="12" t="s">
        <v>87</v>
      </c>
      <c r="AC418" s="22">
        <v>45918</v>
      </c>
      <c r="AD418" s="29">
        <v>15000000</v>
      </c>
      <c r="AE418" s="22">
        <v>45925</v>
      </c>
      <c r="AF418" s="22">
        <v>46015</v>
      </c>
      <c r="AG418" s="12">
        <v>90</v>
      </c>
      <c r="AH418" s="12">
        <v>3</v>
      </c>
      <c r="AI418" s="29">
        <f>Tabla202376[[#This Row],[VALOR INICIAL DEL CONTRATO]] / Tabla202376[[#This Row],[PLAZO DE EJECUCIÓN MESES ]]</f>
        <v>5000000</v>
      </c>
      <c r="AJ418" s="12"/>
      <c r="AK418" s="12"/>
      <c r="AL418" s="12">
        <v>1</v>
      </c>
      <c r="AM418" s="12">
        <v>1</v>
      </c>
      <c r="AN418" s="12"/>
      <c r="AO418" s="31">
        <v>2833333</v>
      </c>
      <c r="AP418" s="12">
        <v>17</v>
      </c>
      <c r="AQ418" s="12">
        <v>1925</v>
      </c>
      <c r="AR418" s="22">
        <v>46013</v>
      </c>
      <c r="AS418" s="12" t="s">
        <v>3741</v>
      </c>
      <c r="AT418" s="22">
        <v>46015</v>
      </c>
      <c r="AU418" s="12"/>
      <c r="AV418" s="12"/>
      <c r="AW418" s="12"/>
      <c r="AX418" s="12"/>
      <c r="AY418" s="12"/>
      <c r="AZ418" s="12"/>
      <c r="BA418" s="12"/>
      <c r="BB418" s="12"/>
      <c r="BC418" s="12"/>
      <c r="BD418" s="12"/>
      <c r="BE418" s="12"/>
      <c r="BF418" s="12"/>
      <c r="BG418" s="12"/>
      <c r="BH418" s="12"/>
      <c r="BI418" s="12"/>
      <c r="BJ418" s="12"/>
      <c r="BK418" s="12"/>
      <c r="BL418" s="12"/>
      <c r="BM418" s="12">
        <f>Tabla202376[[#This Row],[DÍAS PRORROGA 1]]+Tabla202376[[#This Row],[DÍAS PRORROGA  2]]+Tabla202376[[#This Row],[DÍAS PRORROGA 3]]++Tabla202376[[#This Row],[DÍAS PRORROGA 4]]</f>
        <v>17</v>
      </c>
      <c r="BN418" s="25">
        <f>IF(Tabla202376[[#This Row],[NUMERO TOTAL DE ADICIONES]]="NO",0,Tabla202376[[#This Row],[VALOR ADICIÓN 1]]+Tabla202376[[#This Row],[VALOR ADICIÓN 2]]+Tabla202376[[#This Row],[VALOR ADICIÓN 3]]+Tabla202376[[#This Row],[VALOR ADICIÓN 4]])</f>
        <v>2833333</v>
      </c>
      <c r="BO418" s="12"/>
      <c r="BP418" s="22">
        <v>46032</v>
      </c>
      <c r="BQ418" s="20">
        <f>Tabla202376[[#This Row],[VALOR INICIAL DEL CONTRATO]]+Tabla202376[[#This Row],[VALOR ADICIÓN 1]]+Tabla202376[[#This Row],[VALOR ADICIÓN 2]]+Tabla202376[[#This Row],[VALOR ADICIÓN 3]]++Tabla202376[[#This Row],[VALOR ADICIÓN 4]]</f>
        <v>17833333</v>
      </c>
      <c r="BR4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8" s="26"/>
      <c r="BT418" s="13" t="s">
        <v>3742</v>
      </c>
      <c r="BU418" s="13" t="s">
        <v>3743</v>
      </c>
      <c r="BV418" s="13" t="s">
        <v>3744</v>
      </c>
      <c r="BW418" s="13" t="s">
        <v>122</v>
      </c>
    </row>
    <row r="419" spans="1:75" ht="27.75" customHeight="1" x14ac:dyDescent="0.2">
      <c r="A419" s="12">
        <v>2025</v>
      </c>
      <c r="B419" s="12" t="s">
        <v>456</v>
      </c>
      <c r="C419" s="13" t="str">
        <f ca="1">IF(Tabla202376[[#This Row],[FECHA DE TERMINACIÓN FINAL]]-TODAY()&gt;=15,"VIGENTE",IF(Tabla202376[[#This Row],[FECHA DE TERMINACIÓN FINAL]]-TODAY()&lt;0,"FINALIZADO",IF(Tabla202376[[#This Row],[FECHA DE TERMINACIÓN FINAL]]-TODAY()&lt;=15,"PROXIMO A VENCER")))</f>
        <v>FINALIZADO</v>
      </c>
      <c r="D419" s="12">
        <v>139191</v>
      </c>
      <c r="E419" s="22">
        <v>45881</v>
      </c>
      <c r="F419" s="108" t="s">
        <v>3745</v>
      </c>
      <c r="G419" s="108" t="s">
        <v>3746</v>
      </c>
      <c r="H419" s="13" t="s">
        <v>186</v>
      </c>
      <c r="I419" s="111" t="s">
        <v>3747</v>
      </c>
      <c r="J419" s="57" t="s">
        <v>3288</v>
      </c>
      <c r="K419" s="57" t="s">
        <v>3748</v>
      </c>
      <c r="L419" s="57" t="s">
        <v>3749</v>
      </c>
      <c r="M419" s="12">
        <v>1657</v>
      </c>
      <c r="N419" s="22">
        <v>45904</v>
      </c>
      <c r="O419" s="12">
        <v>1717</v>
      </c>
      <c r="P419" s="22">
        <v>45922</v>
      </c>
      <c r="Q419" s="12" t="s">
        <v>115</v>
      </c>
      <c r="R419" s="13" t="s">
        <v>81</v>
      </c>
      <c r="S419" s="51" t="s">
        <v>82</v>
      </c>
      <c r="T419" s="12"/>
      <c r="U419" s="51" t="s">
        <v>453</v>
      </c>
      <c r="V419" s="12" t="s">
        <v>83</v>
      </c>
      <c r="W419" s="12" t="s">
        <v>83</v>
      </c>
      <c r="X419" s="12" t="s">
        <v>116</v>
      </c>
      <c r="Y419" s="12">
        <v>1014237959</v>
      </c>
      <c r="Z419" s="13" t="s">
        <v>941</v>
      </c>
      <c r="AA419" s="12">
        <v>52351640</v>
      </c>
      <c r="AB419" s="12" t="s">
        <v>87</v>
      </c>
      <c r="AC419" s="22">
        <v>45918</v>
      </c>
      <c r="AD419" s="29">
        <v>15000000</v>
      </c>
      <c r="AE419" s="22">
        <v>45922</v>
      </c>
      <c r="AF419" s="22">
        <v>46012</v>
      </c>
      <c r="AG419" s="12">
        <v>90</v>
      </c>
      <c r="AH419" s="12">
        <v>3</v>
      </c>
      <c r="AI419" s="29">
        <f>Tabla202376[[#This Row],[VALOR INICIAL DEL CONTRATO]] / Tabla202376[[#This Row],[PLAZO DE EJECUCIÓN MESES ]]</f>
        <v>5000000</v>
      </c>
      <c r="AJ419" s="12"/>
      <c r="AK419" s="12"/>
      <c r="AL419" s="12"/>
      <c r="AM419" s="12"/>
      <c r="AN419" s="12"/>
      <c r="AO419" s="31"/>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f>Tabla202376[[#This Row],[DÍAS PRORROGA 1]]+Tabla202376[[#This Row],[DÍAS PRORROGA  2]]+Tabla202376[[#This Row],[DÍAS PRORROGA 3]]++Tabla202376[[#This Row],[DÍAS PRORROGA 4]]</f>
        <v>0</v>
      </c>
      <c r="BN419" s="25">
        <f>IF(Tabla202376[[#This Row],[NUMERO TOTAL DE ADICIONES]]="NO",0,Tabla202376[[#This Row],[VALOR ADICIÓN 1]]+Tabla202376[[#This Row],[VALOR ADICIÓN 2]]+Tabla202376[[#This Row],[VALOR ADICIÓN 3]]+Tabla202376[[#This Row],[VALOR ADICIÓN 4]])</f>
        <v>0</v>
      </c>
      <c r="BO419" s="12"/>
      <c r="BP419" s="22">
        <v>46012</v>
      </c>
      <c r="BQ419" s="20">
        <f>Tabla202376[[#This Row],[VALOR INICIAL DEL CONTRATO]]+Tabla202376[[#This Row],[VALOR ADICIÓN 1]]+Tabla202376[[#This Row],[VALOR ADICIÓN 2]]+Tabla202376[[#This Row],[VALOR ADICIÓN 3]]++Tabla202376[[#This Row],[VALOR ADICIÓN 4]]</f>
        <v>15000000</v>
      </c>
      <c r="BR4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19" s="26"/>
      <c r="BT419" s="12"/>
      <c r="BU419" s="13" t="s">
        <v>3750</v>
      </c>
      <c r="BV419" s="13" t="s">
        <v>3751</v>
      </c>
      <c r="BW419" s="13" t="s">
        <v>122</v>
      </c>
    </row>
    <row r="420" spans="1:75" ht="27.75" customHeight="1" x14ac:dyDescent="0.25">
      <c r="A420" s="12">
        <v>2025</v>
      </c>
      <c r="B420" s="12" t="s">
        <v>456</v>
      </c>
      <c r="C420" s="13" t="str">
        <f ca="1">IF(Tabla202376[[#This Row],[FECHA DE TERMINACIÓN FINAL]]-TODAY()&gt;=15,"VIGENTE",IF(Tabla202376[[#This Row],[FECHA DE TERMINACIÓN FINAL]]-TODAY()&lt;0,"FINALIZADO",IF(Tabla202376[[#This Row],[FECHA DE TERMINACIÓN FINAL]]-TODAY()&lt;=15,"PROXIMO A VENCER")))</f>
        <v>FINALIZADO</v>
      </c>
      <c r="D420" s="12">
        <v>139021</v>
      </c>
      <c r="E420" s="22">
        <v>45881</v>
      </c>
      <c r="F420" s="108" t="s">
        <v>3752</v>
      </c>
      <c r="G420" s="108" t="s">
        <v>3753</v>
      </c>
      <c r="H420" s="13" t="s">
        <v>3754</v>
      </c>
      <c r="I420" s="90" t="s">
        <v>3755</v>
      </c>
      <c r="J420" s="57" t="s">
        <v>3288</v>
      </c>
      <c r="K420" s="57" t="s">
        <v>3756</v>
      </c>
      <c r="L420" s="57" t="s">
        <v>3757</v>
      </c>
      <c r="M420" s="12">
        <v>1650</v>
      </c>
      <c r="N420" s="22">
        <v>45904</v>
      </c>
      <c r="O420" s="12">
        <v>1725</v>
      </c>
      <c r="P420" s="22">
        <v>45922</v>
      </c>
      <c r="Q420" s="12" t="s">
        <v>115</v>
      </c>
      <c r="R420" s="13" t="s">
        <v>81</v>
      </c>
      <c r="S420" s="51" t="s">
        <v>98</v>
      </c>
      <c r="T420" s="12"/>
      <c r="U420" s="51" t="s">
        <v>3758</v>
      </c>
      <c r="V420" s="12" t="s">
        <v>83</v>
      </c>
      <c r="W420" s="12" t="s">
        <v>83</v>
      </c>
      <c r="X420" s="12" t="s">
        <v>116</v>
      </c>
      <c r="Y420" s="13" t="s">
        <v>3759</v>
      </c>
      <c r="Z420" s="13" t="s">
        <v>941</v>
      </c>
      <c r="AA420" s="12">
        <v>52351640</v>
      </c>
      <c r="AB420" s="12" t="s">
        <v>87</v>
      </c>
      <c r="AC420" s="22">
        <v>45918</v>
      </c>
      <c r="AD420" s="29">
        <v>7000000</v>
      </c>
      <c r="AE420" s="22">
        <v>45923</v>
      </c>
      <c r="AF420" s="22">
        <v>46022</v>
      </c>
      <c r="AG420" s="12">
        <v>105</v>
      </c>
      <c r="AH420" s="12">
        <v>3.5</v>
      </c>
      <c r="AI420" s="29">
        <f>Tabla202376[[#This Row],[VALOR INICIAL DEL CONTRATO]] / Tabla202376[[#This Row],[PLAZO DE EJECUCIÓN MESES ]]</f>
        <v>2000000</v>
      </c>
      <c r="AJ420" s="12"/>
      <c r="AK420" s="12"/>
      <c r="AL420" s="12"/>
      <c r="AM420" s="12"/>
      <c r="AN420" s="12"/>
      <c r="AO420" s="31"/>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f>Tabla202376[[#This Row],[DÍAS PRORROGA 1]]+Tabla202376[[#This Row],[DÍAS PRORROGA  2]]+Tabla202376[[#This Row],[DÍAS PRORROGA 3]]++Tabla202376[[#This Row],[DÍAS PRORROGA 4]]</f>
        <v>0</v>
      </c>
      <c r="BN420" s="25">
        <f>IF(Tabla202376[[#This Row],[NUMERO TOTAL DE ADICIONES]]="NO",0,Tabla202376[[#This Row],[VALOR ADICIÓN 1]]+Tabla202376[[#This Row],[VALOR ADICIÓN 2]]+Tabla202376[[#This Row],[VALOR ADICIÓN 3]]+Tabla202376[[#This Row],[VALOR ADICIÓN 4]])</f>
        <v>0</v>
      </c>
      <c r="BO420" s="12"/>
      <c r="BP420" s="22">
        <v>46022</v>
      </c>
      <c r="BQ420" s="20">
        <f>Tabla202376[[#This Row],[VALOR INICIAL DEL CONTRATO]]+Tabla202376[[#This Row],[VALOR ADICIÓN 1]]+Tabla202376[[#This Row],[VALOR ADICIÓN 2]]+Tabla202376[[#This Row],[VALOR ADICIÓN 3]]++Tabla202376[[#This Row],[VALOR ADICIÓN 4]]</f>
        <v>7000000</v>
      </c>
      <c r="BR42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0" s="26"/>
      <c r="BT420" s="13" t="s">
        <v>3760</v>
      </c>
      <c r="BU420" s="13" t="s">
        <v>3761</v>
      </c>
      <c r="BV420" s="13" t="s">
        <v>2898</v>
      </c>
      <c r="BW420" s="13" t="s">
        <v>122</v>
      </c>
    </row>
    <row r="421" spans="1:75" ht="27.75" customHeight="1" x14ac:dyDescent="0.2">
      <c r="A421" s="12">
        <v>2025</v>
      </c>
      <c r="B421" s="13" t="s">
        <v>265</v>
      </c>
      <c r="C421" s="13" t="str">
        <f ca="1">IF(Tabla202376[[#This Row],[FECHA DE TERMINACIÓN FINAL]]-TODAY()&gt;=15,"VIGENTE",IF(Tabla202376[[#This Row],[FECHA DE TERMINACIÓN FINAL]]-TODAY()&lt;0,"FINALIZADO",IF(Tabla202376[[#This Row],[FECHA DE TERMINACIÓN FINAL]]-TODAY()&lt;=15,"PROXIMO A VENCER")))</f>
        <v>FINALIZADO</v>
      </c>
      <c r="D421" s="12">
        <v>138799</v>
      </c>
      <c r="E421" s="22">
        <v>45878</v>
      </c>
      <c r="F421" s="108" t="s">
        <v>3762</v>
      </c>
      <c r="G421" s="108" t="s">
        <v>3763</v>
      </c>
      <c r="H421" s="13" t="s">
        <v>3764</v>
      </c>
      <c r="I421" s="106" t="s">
        <v>3765</v>
      </c>
      <c r="J421" s="57" t="s">
        <v>3288</v>
      </c>
      <c r="K421" s="57" t="s">
        <v>3766</v>
      </c>
      <c r="L421" s="57" t="s">
        <v>3767</v>
      </c>
      <c r="M421" s="12">
        <v>1640</v>
      </c>
      <c r="N421" s="22">
        <v>45902</v>
      </c>
      <c r="O421" s="12">
        <v>1732</v>
      </c>
      <c r="P421" s="22">
        <v>45922</v>
      </c>
      <c r="Q421" s="12" t="s">
        <v>262</v>
      </c>
      <c r="R421" s="13" t="s">
        <v>81</v>
      </c>
      <c r="S421" s="41" t="s">
        <v>98</v>
      </c>
      <c r="T421" s="12"/>
      <c r="U421" s="41" t="s">
        <v>1615</v>
      </c>
      <c r="V421" s="12" t="s">
        <v>83</v>
      </c>
      <c r="W421" s="12" t="s">
        <v>83</v>
      </c>
      <c r="X421" s="12" t="s">
        <v>3532</v>
      </c>
      <c r="Y421" s="12">
        <v>79799540</v>
      </c>
      <c r="Z421" s="14" t="s">
        <v>1323</v>
      </c>
      <c r="AA421" s="14">
        <v>1022943711</v>
      </c>
      <c r="AB421" s="12" t="s">
        <v>87</v>
      </c>
      <c r="AC421" s="22">
        <v>45919</v>
      </c>
      <c r="AD421" s="29">
        <v>7500000</v>
      </c>
      <c r="AE421" s="22">
        <v>45924</v>
      </c>
      <c r="AF421" s="22">
        <v>46014</v>
      </c>
      <c r="AG421" s="12">
        <v>90</v>
      </c>
      <c r="AH421" s="12">
        <v>3</v>
      </c>
      <c r="AI421" s="29">
        <f>Tabla202376[[#This Row],[VALOR INICIAL DEL CONTRATO]] / Tabla202376[[#This Row],[PLAZO DE EJECUCIÓN MESES ]]</f>
        <v>2500000</v>
      </c>
      <c r="AJ421" s="12"/>
      <c r="AK421" s="12"/>
      <c r="AL421" s="12"/>
      <c r="AM421" s="12"/>
      <c r="AN421" s="12"/>
      <c r="AO421" s="31"/>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f>Tabla202376[[#This Row],[DÍAS PRORROGA 1]]+Tabla202376[[#This Row],[DÍAS PRORROGA  2]]+Tabla202376[[#This Row],[DÍAS PRORROGA 3]]++Tabla202376[[#This Row],[DÍAS PRORROGA 4]]</f>
        <v>0</v>
      </c>
      <c r="BN421" s="25">
        <f>IF(Tabla202376[[#This Row],[NUMERO TOTAL DE ADICIONES]]="NO",0,Tabla202376[[#This Row],[VALOR ADICIÓN 1]]+Tabla202376[[#This Row],[VALOR ADICIÓN 2]]+Tabla202376[[#This Row],[VALOR ADICIÓN 3]]+Tabla202376[[#This Row],[VALOR ADICIÓN 4]])</f>
        <v>0</v>
      </c>
      <c r="BO421" s="12"/>
      <c r="BP421" s="22">
        <v>45984</v>
      </c>
      <c r="BQ421" s="20">
        <f>Tabla202376[[#This Row],[VALOR INICIAL DEL CONTRATO]]+Tabla202376[[#This Row],[VALOR ADICIÓN 1]]+Tabla202376[[#This Row],[VALOR ADICIÓN 2]]+Tabla202376[[#This Row],[VALOR ADICIÓN 3]]++Tabla202376[[#This Row],[VALOR ADICIÓN 4]]</f>
        <v>7500000</v>
      </c>
      <c r="BR421"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0.66666666666666663</v>
      </c>
      <c r="BS421" s="26"/>
      <c r="BT421" s="12" t="s">
        <v>3768</v>
      </c>
      <c r="BU421" s="13" t="s">
        <v>3769</v>
      </c>
      <c r="BV421" s="13" t="s">
        <v>3770</v>
      </c>
      <c r="BW421" s="13" t="s">
        <v>99</v>
      </c>
    </row>
    <row r="422" spans="1:75" ht="27.75" customHeight="1" x14ac:dyDescent="0.2">
      <c r="A422" s="12">
        <v>2025</v>
      </c>
      <c r="B422" s="12" t="s">
        <v>456</v>
      </c>
      <c r="C422" s="13" t="str">
        <f ca="1">IF(Tabla202376[[#This Row],[FECHA DE TERMINACIÓN FINAL]]-TODAY()&gt;=15,"VIGENTE",IF(Tabla202376[[#This Row],[FECHA DE TERMINACIÓN FINAL]]-TODAY()&lt;0,"FINALIZADO",IF(Tabla202376[[#This Row],[FECHA DE TERMINACIÓN FINAL]]-TODAY()&lt;=15,"PROXIMO A VENCER")))</f>
        <v>FINALIZADO</v>
      </c>
      <c r="D422" s="12">
        <v>139020</v>
      </c>
      <c r="E422" s="22">
        <v>45881</v>
      </c>
      <c r="F422" s="108" t="s">
        <v>3771</v>
      </c>
      <c r="G422" s="108" t="s">
        <v>3772</v>
      </c>
      <c r="H422" s="13" t="s">
        <v>3773</v>
      </c>
      <c r="I422" s="111" t="s">
        <v>3774</v>
      </c>
      <c r="J422" s="57" t="s">
        <v>3288</v>
      </c>
      <c r="K422" s="57" t="s">
        <v>3775</v>
      </c>
      <c r="L422" s="57" t="s">
        <v>3776</v>
      </c>
      <c r="M422" s="12">
        <v>1651</v>
      </c>
      <c r="N422" s="22">
        <v>45904</v>
      </c>
      <c r="O422" s="12">
        <v>1724</v>
      </c>
      <c r="P422" s="22">
        <v>45922</v>
      </c>
      <c r="Q422" s="12" t="s">
        <v>115</v>
      </c>
      <c r="R422" s="13" t="s">
        <v>81</v>
      </c>
      <c r="S422" s="51" t="s">
        <v>82</v>
      </c>
      <c r="T422" s="12" t="s">
        <v>83</v>
      </c>
      <c r="U422" s="51" t="s">
        <v>453</v>
      </c>
      <c r="V422" s="12" t="s">
        <v>83</v>
      </c>
      <c r="W422" s="12" t="s">
        <v>83</v>
      </c>
      <c r="X422" s="12" t="s">
        <v>116</v>
      </c>
      <c r="Y422" s="12">
        <v>1016038411</v>
      </c>
      <c r="Z422" s="13" t="s">
        <v>941</v>
      </c>
      <c r="AA422" s="12">
        <v>52351640</v>
      </c>
      <c r="AB422" s="12" t="s">
        <v>87</v>
      </c>
      <c r="AC422" s="22">
        <v>45918</v>
      </c>
      <c r="AD422" s="29">
        <v>19600000</v>
      </c>
      <c r="AE422" s="22">
        <v>45922</v>
      </c>
      <c r="AF422" s="22">
        <v>46022</v>
      </c>
      <c r="AG422" s="12">
        <v>105</v>
      </c>
      <c r="AH422" s="12">
        <v>3.5</v>
      </c>
      <c r="AI422" s="29">
        <f>Tabla202376[[#This Row],[VALOR INICIAL DEL CONTRATO]] / Tabla202376[[#This Row],[PLAZO DE EJECUCIÓN MESES ]]</f>
        <v>5600000</v>
      </c>
      <c r="AJ422" s="12"/>
      <c r="AK422" s="12"/>
      <c r="AL422" s="12"/>
      <c r="AM422" s="12"/>
      <c r="AN422" s="12"/>
      <c r="AO422" s="31"/>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f>Tabla202376[[#This Row],[DÍAS PRORROGA 1]]+Tabla202376[[#This Row],[DÍAS PRORROGA  2]]+Tabla202376[[#This Row],[DÍAS PRORROGA 3]]++Tabla202376[[#This Row],[DÍAS PRORROGA 4]]</f>
        <v>0</v>
      </c>
      <c r="BN422" s="25">
        <f>IF(Tabla202376[[#This Row],[NUMERO TOTAL DE ADICIONES]]="NO",0,Tabla202376[[#This Row],[VALOR ADICIÓN 1]]+Tabla202376[[#This Row],[VALOR ADICIÓN 2]]+Tabla202376[[#This Row],[VALOR ADICIÓN 3]]+Tabla202376[[#This Row],[VALOR ADICIÓN 4]])</f>
        <v>0</v>
      </c>
      <c r="BO422" s="12"/>
      <c r="BP422" s="22">
        <v>46022</v>
      </c>
      <c r="BQ422" s="20">
        <f>Tabla202376[[#This Row],[VALOR INICIAL DEL CONTRATO]]+Tabla202376[[#This Row],[VALOR ADICIÓN 1]]+Tabla202376[[#This Row],[VALOR ADICIÓN 2]]+Tabla202376[[#This Row],[VALOR ADICIÓN 3]]++Tabla202376[[#This Row],[VALOR ADICIÓN 4]]</f>
        <v>19600000</v>
      </c>
      <c r="BR42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2" s="26"/>
      <c r="BT422" s="12"/>
      <c r="BU422" s="13" t="s">
        <v>3777</v>
      </c>
      <c r="BV422" s="13" t="s">
        <v>3778</v>
      </c>
      <c r="BW422" s="13" t="s">
        <v>122</v>
      </c>
    </row>
    <row r="423" spans="1:75" ht="27.75" customHeight="1" x14ac:dyDescent="0.2">
      <c r="A423" s="12">
        <v>2025</v>
      </c>
      <c r="B423" s="12" t="s">
        <v>456</v>
      </c>
      <c r="C423" s="13" t="str">
        <f ca="1">IF(Tabla202376[[#This Row],[FECHA DE TERMINACIÓN FINAL]]-TODAY()&gt;=15,"VIGENTE",IF(Tabla202376[[#This Row],[FECHA DE TERMINACIÓN FINAL]]-TODAY()&lt;0,"FINALIZADO",IF(Tabla202376[[#This Row],[FECHA DE TERMINACIÓN FINAL]]-TODAY()&lt;=15,"PROXIMO A VENCER")))</f>
        <v>FINALIZADO</v>
      </c>
      <c r="D423" s="12">
        <v>141079</v>
      </c>
      <c r="E423" s="22">
        <v>45896</v>
      </c>
      <c r="F423" s="108" t="s">
        <v>3779</v>
      </c>
      <c r="G423" s="108" t="s">
        <v>3780</v>
      </c>
      <c r="H423" s="13" t="s">
        <v>3781</v>
      </c>
      <c r="I423" s="111" t="s">
        <v>3782</v>
      </c>
      <c r="J423" s="57" t="s">
        <v>3288</v>
      </c>
      <c r="K423" s="57" t="s">
        <v>3783</v>
      </c>
      <c r="L423" s="57" t="s">
        <v>3784</v>
      </c>
      <c r="M423" s="12">
        <v>1702</v>
      </c>
      <c r="N423" s="22">
        <v>45911</v>
      </c>
      <c r="O423" s="12">
        <v>1722</v>
      </c>
      <c r="P423" s="22">
        <v>45922</v>
      </c>
      <c r="Q423" s="12" t="s">
        <v>80</v>
      </c>
      <c r="R423" s="13" t="s">
        <v>81</v>
      </c>
      <c r="S423" s="51" t="s">
        <v>98</v>
      </c>
      <c r="T423" s="12"/>
      <c r="U423" s="51" t="s">
        <v>3785</v>
      </c>
      <c r="V423" s="12" t="s">
        <v>83</v>
      </c>
      <c r="W423" s="12" t="s">
        <v>83</v>
      </c>
      <c r="X423" s="12" t="s">
        <v>3786</v>
      </c>
      <c r="Y423" s="12">
        <v>1000335254</v>
      </c>
      <c r="Z423" s="51" t="s">
        <v>311</v>
      </c>
      <c r="AA423" s="53">
        <v>1015443462</v>
      </c>
      <c r="AB423" s="12" t="s">
        <v>87</v>
      </c>
      <c r="AC423" s="22">
        <v>45918</v>
      </c>
      <c r="AD423" s="29">
        <v>6000000</v>
      </c>
      <c r="AE423" s="22">
        <v>45922</v>
      </c>
      <c r="AF423" s="22">
        <v>46012</v>
      </c>
      <c r="AG423" s="12">
        <v>90</v>
      </c>
      <c r="AH423" s="12">
        <v>3</v>
      </c>
      <c r="AI423" s="29">
        <f>Tabla202376[[#This Row],[VALOR INICIAL DEL CONTRATO]] / Tabla202376[[#This Row],[PLAZO DE EJECUCIÓN MESES ]]</f>
        <v>2000000</v>
      </c>
      <c r="AJ423" s="12"/>
      <c r="AK423" s="12"/>
      <c r="AL423" s="12"/>
      <c r="AM423" s="12"/>
      <c r="AN423" s="12"/>
      <c r="AO423" s="31"/>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f>Tabla202376[[#This Row],[DÍAS PRORROGA 1]]+Tabla202376[[#This Row],[DÍAS PRORROGA  2]]+Tabla202376[[#This Row],[DÍAS PRORROGA 3]]++Tabla202376[[#This Row],[DÍAS PRORROGA 4]]</f>
        <v>0</v>
      </c>
      <c r="BN423" s="25">
        <f>IF(Tabla202376[[#This Row],[NUMERO TOTAL DE ADICIONES]]="NO",0,Tabla202376[[#This Row],[VALOR ADICIÓN 1]]+Tabla202376[[#This Row],[VALOR ADICIÓN 2]]+Tabla202376[[#This Row],[VALOR ADICIÓN 3]]+Tabla202376[[#This Row],[VALOR ADICIÓN 4]])</f>
        <v>0</v>
      </c>
      <c r="BO423" s="12"/>
      <c r="BP423" s="22">
        <v>46012</v>
      </c>
      <c r="BQ423" s="20">
        <f>Tabla202376[[#This Row],[VALOR INICIAL DEL CONTRATO]]+Tabla202376[[#This Row],[VALOR ADICIÓN 1]]+Tabla202376[[#This Row],[VALOR ADICIÓN 2]]+Tabla202376[[#This Row],[VALOR ADICIÓN 3]]++Tabla202376[[#This Row],[VALOR ADICIÓN 4]]</f>
        <v>6000000</v>
      </c>
      <c r="BR42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3" s="26"/>
      <c r="BT423" s="12"/>
      <c r="BU423" s="13" t="s">
        <v>3787</v>
      </c>
      <c r="BV423" s="13" t="s">
        <v>2898</v>
      </c>
      <c r="BW423" s="13" t="s">
        <v>122</v>
      </c>
    </row>
    <row r="424" spans="1:75" ht="27.75" customHeight="1" x14ac:dyDescent="0.2">
      <c r="A424" s="12">
        <v>2025</v>
      </c>
      <c r="B424" s="12" t="s">
        <v>456</v>
      </c>
      <c r="C424" s="13" t="str">
        <f ca="1">IF(Tabla202376[[#This Row],[FECHA DE TERMINACIÓN FINAL]]-TODAY()&gt;=15,"VIGENTE",IF(Tabla202376[[#This Row],[FECHA DE TERMINACIÓN FINAL]]-TODAY()&lt;0,"FINALIZADO",IF(Tabla202376[[#This Row],[FECHA DE TERMINACIÓN FINAL]]-TODAY()&lt;=15,"PROXIMO A VENCER")))</f>
        <v>FINALIZADO</v>
      </c>
      <c r="D424" s="12">
        <v>140928</v>
      </c>
      <c r="E424" s="22">
        <v>45895</v>
      </c>
      <c r="F424" s="108" t="s">
        <v>3788</v>
      </c>
      <c r="G424" s="108" t="s">
        <v>3789</v>
      </c>
      <c r="H424" s="13" t="s">
        <v>179</v>
      </c>
      <c r="I424" s="111" t="s">
        <v>3790</v>
      </c>
      <c r="J424" s="57" t="s">
        <v>3288</v>
      </c>
      <c r="K424" s="57" t="s">
        <v>3791</v>
      </c>
      <c r="L424" s="57" t="s">
        <v>3792</v>
      </c>
      <c r="M424" s="12">
        <v>1690</v>
      </c>
      <c r="N424" s="22">
        <v>45908</v>
      </c>
      <c r="O424" s="12">
        <v>1719</v>
      </c>
      <c r="P424" s="22">
        <v>45922</v>
      </c>
      <c r="Q424" s="12" t="s">
        <v>119</v>
      </c>
      <c r="R424" s="13" t="s">
        <v>81</v>
      </c>
      <c r="S424" s="51" t="s">
        <v>98</v>
      </c>
      <c r="T424" s="12"/>
      <c r="U424" s="51" t="s">
        <v>128</v>
      </c>
      <c r="V424" s="12" t="s">
        <v>83</v>
      </c>
      <c r="W424" s="12" t="s">
        <v>83</v>
      </c>
      <c r="X424" s="12" t="s">
        <v>120</v>
      </c>
      <c r="Y424" s="12">
        <v>1072774992</v>
      </c>
      <c r="Z424" s="14" t="s">
        <v>1629</v>
      </c>
      <c r="AA424" s="14">
        <v>1015426783</v>
      </c>
      <c r="AB424" s="12" t="s">
        <v>87</v>
      </c>
      <c r="AC424" s="22">
        <v>45918</v>
      </c>
      <c r="AD424" s="29">
        <v>7500000</v>
      </c>
      <c r="AE424" s="22">
        <v>45922</v>
      </c>
      <c r="AF424" s="22">
        <v>46012</v>
      </c>
      <c r="AG424" s="12">
        <v>90</v>
      </c>
      <c r="AH424" s="12">
        <v>3</v>
      </c>
      <c r="AI424" s="29">
        <f>Tabla202376[[#This Row],[VALOR INICIAL DEL CONTRATO]] / Tabla202376[[#This Row],[PLAZO DE EJECUCIÓN MESES ]]</f>
        <v>2500000</v>
      </c>
      <c r="AJ424" s="12"/>
      <c r="AK424" s="12"/>
      <c r="AL424" s="12"/>
      <c r="AM424" s="12"/>
      <c r="AN424" s="12"/>
      <c r="AO424" s="31"/>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f>Tabla202376[[#This Row],[DÍAS PRORROGA 1]]+Tabla202376[[#This Row],[DÍAS PRORROGA  2]]+Tabla202376[[#This Row],[DÍAS PRORROGA 3]]++Tabla202376[[#This Row],[DÍAS PRORROGA 4]]</f>
        <v>0</v>
      </c>
      <c r="BN424" s="25">
        <f>IF(Tabla202376[[#This Row],[NUMERO TOTAL DE ADICIONES]]="NO",0,Tabla202376[[#This Row],[VALOR ADICIÓN 1]]+Tabla202376[[#This Row],[VALOR ADICIÓN 2]]+Tabla202376[[#This Row],[VALOR ADICIÓN 3]]+Tabla202376[[#This Row],[VALOR ADICIÓN 4]])</f>
        <v>0</v>
      </c>
      <c r="BO424" s="12"/>
      <c r="BP424" s="22">
        <v>46012</v>
      </c>
      <c r="BQ424" s="20">
        <f>Tabla202376[[#This Row],[VALOR INICIAL DEL CONTRATO]]+Tabla202376[[#This Row],[VALOR ADICIÓN 1]]+Tabla202376[[#This Row],[VALOR ADICIÓN 2]]+Tabla202376[[#This Row],[VALOR ADICIÓN 3]]++Tabla202376[[#This Row],[VALOR ADICIÓN 4]]</f>
        <v>7500000</v>
      </c>
      <c r="BR42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4" s="26"/>
      <c r="BT424" s="12"/>
      <c r="BU424" s="13" t="s">
        <v>3793</v>
      </c>
      <c r="BV424" s="13" t="s">
        <v>2213</v>
      </c>
      <c r="BW424" s="13" t="s">
        <v>99</v>
      </c>
    </row>
    <row r="425" spans="1:75" ht="27.75" customHeight="1" x14ac:dyDescent="0.2">
      <c r="A425" s="12">
        <v>2025</v>
      </c>
      <c r="B425" s="12" t="s">
        <v>456</v>
      </c>
      <c r="C425" s="13" t="str">
        <f ca="1">IF(Tabla202376[[#This Row],[FECHA DE TERMINACIÓN FINAL]]-TODAY()&gt;=15,"VIGENTE",IF(Tabla202376[[#This Row],[FECHA DE TERMINACIÓN FINAL]]-TODAY()&lt;0,"FINALIZADO",IF(Tabla202376[[#This Row],[FECHA DE TERMINACIÓN FINAL]]-TODAY()&lt;=15,"PROXIMO A VENCER")))</f>
        <v>FINALIZADO</v>
      </c>
      <c r="D425" s="12">
        <v>141079</v>
      </c>
      <c r="E425" s="22">
        <v>45896</v>
      </c>
      <c r="F425" s="108" t="s">
        <v>3779</v>
      </c>
      <c r="G425" s="108" t="s">
        <v>3794</v>
      </c>
      <c r="H425" s="13" t="s">
        <v>272</v>
      </c>
      <c r="I425" s="111" t="s">
        <v>3782</v>
      </c>
      <c r="J425" s="57" t="s">
        <v>3288</v>
      </c>
      <c r="K425" s="57" t="s">
        <v>3783</v>
      </c>
      <c r="L425" s="57" t="s">
        <v>3795</v>
      </c>
      <c r="M425" s="12">
        <v>1702</v>
      </c>
      <c r="N425" s="22">
        <v>45911</v>
      </c>
      <c r="O425" s="12">
        <v>1720</v>
      </c>
      <c r="P425" s="22">
        <v>45922</v>
      </c>
      <c r="Q425" s="12" t="s">
        <v>80</v>
      </c>
      <c r="R425" s="13" t="s">
        <v>81</v>
      </c>
      <c r="S425" s="51" t="s">
        <v>98</v>
      </c>
      <c r="T425" s="12"/>
      <c r="U425" s="51" t="s">
        <v>3785</v>
      </c>
      <c r="V425" s="12" t="s">
        <v>83</v>
      </c>
      <c r="W425" s="12" t="s">
        <v>83</v>
      </c>
      <c r="X425" s="12" t="s">
        <v>3786</v>
      </c>
      <c r="Y425" s="12">
        <v>1022934297</v>
      </c>
      <c r="Z425" s="51" t="s">
        <v>311</v>
      </c>
      <c r="AA425" s="53">
        <v>1015443462</v>
      </c>
      <c r="AB425" s="12" t="s">
        <v>87</v>
      </c>
      <c r="AC425" s="22">
        <v>45918</v>
      </c>
      <c r="AD425" s="29">
        <v>6000000</v>
      </c>
      <c r="AE425" s="22">
        <v>45922</v>
      </c>
      <c r="AF425" s="22">
        <v>46012</v>
      </c>
      <c r="AG425" s="12">
        <v>90</v>
      </c>
      <c r="AH425" s="12">
        <v>3</v>
      </c>
      <c r="AI425" s="29">
        <f>Tabla202376[[#This Row],[VALOR INICIAL DEL CONTRATO]] / Tabla202376[[#This Row],[PLAZO DE EJECUCIÓN MESES ]]</f>
        <v>2000000</v>
      </c>
      <c r="AJ425" s="12"/>
      <c r="AK425" s="12"/>
      <c r="AL425" s="12"/>
      <c r="AM425" s="12"/>
      <c r="AN425" s="12"/>
      <c r="AO425" s="31"/>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f>Tabla202376[[#This Row],[DÍAS PRORROGA 1]]+Tabla202376[[#This Row],[DÍAS PRORROGA  2]]+Tabla202376[[#This Row],[DÍAS PRORROGA 3]]++Tabla202376[[#This Row],[DÍAS PRORROGA 4]]</f>
        <v>0</v>
      </c>
      <c r="BN425" s="25">
        <f>IF(Tabla202376[[#This Row],[NUMERO TOTAL DE ADICIONES]]="NO",0,Tabla202376[[#This Row],[VALOR ADICIÓN 1]]+Tabla202376[[#This Row],[VALOR ADICIÓN 2]]+Tabla202376[[#This Row],[VALOR ADICIÓN 3]]+Tabla202376[[#This Row],[VALOR ADICIÓN 4]])</f>
        <v>0</v>
      </c>
      <c r="BO425" s="12"/>
      <c r="BP425" s="22">
        <v>46012</v>
      </c>
      <c r="BQ425" s="20">
        <f>Tabla202376[[#This Row],[VALOR INICIAL DEL CONTRATO]]+Tabla202376[[#This Row],[VALOR ADICIÓN 1]]+Tabla202376[[#This Row],[VALOR ADICIÓN 2]]+Tabla202376[[#This Row],[VALOR ADICIÓN 3]]++Tabla202376[[#This Row],[VALOR ADICIÓN 4]]</f>
        <v>6000000</v>
      </c>
      <c r="BR42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5" s="26"/>
      <c r="BT425" s="12"/>
      <c r="BU425" s="13" t="s">
        <v>3787</v>
      </c>
      <c r="BV425" s="13" t="s">
        <v>2898</v>
      </c>
      <c r="BW425" s="13" t="s">
        <v>122</v>
      </c>
    </row>
    <row r="426" spans="1:75" ht="27.75" customHeight="1" x14ac:dyDescent="0.25">
      <c r="A426" s="12">
        <v>2025</v>
      </c>
      <c r="B426" s="12" t="s">
        <v>456</v>
      </c>
      <c r="C426" s="13" t="str">
        <f ca="1">IF(Tabla202376[[#This Row],[FECHA DE TERMINACIÓN FINAL]]-TODAY()&gt;=15,"VIGENTE",IF(Tabla202376[[#This Row],[FECHA DE TERMINACIÓN FINAL]]-TODAY()&lt;0,"FINALIZADO",IF(Tabla202376[[#This Row],[FECHA DE TERMINACIÓN FINAL]]-TODAY()&lt;=15,"PROXIMO A VENCER")))</f>
        <v>FINALIZADO</v>
      </c>
      <c r="D426" s="12">
        <v>138885</v>
      </c>
      <c r="E426" s="22">
        <v>45879</v>
      </c>
      <c r="F426" s="108" t="s">
        <v>3796</v>
      </c>
      <c r="G426" s="108" t="s">
        <v>3797</v>
      </c>
      <c r="H426" s="13" t="s">
        <v>3798</v>
      </c>
      <c r="I426" s="64" t="s">
        <v>3799</v>
      </c>
      <c r="J426" s="57" t="s">
        <v>3288</v>
      </c>
      <c r="K426" s="57" t="s">
        <v>3800</v>
      </c>
      <c r="L426" s="57" t="s">
        <v>3801</v>
      </c>
      <c r="M426" s="12">
        <v>1662</v>
      </c>
      <c r="N426" s="22">
        <v>45904</v>
      </c>
      <c r="O426" s="12">
        <v>1739</v>
      </c>
      <c r="P426" s="22">
        <v>45923</v>
      </c>
      <c r="Q426" s="12" t="s">
        <v>104</v>
      </c>
      <c r="R426" s="13" t="s">
        <v>81</v>
      </c>
      <c r="S426" s="41" t="s">
        <v>82</v>
      </c>
      <c r="T426" s="12"/>
      <c r="U426" s="51" t="s">
        <v>105</v>
      </c>
      <c r="V426" s="12" t="s">
        <v>83</v>
      </c>
      <c r="W426" s="12" t="s">
        <v>83</v>
      </c>
      <c r="X426" s="13" t="s">
        <v>106</v>
      </c>
      <c r="Y426" s="12">
        <v>1032400330</v>
      </c>
      <c r="Z426" s="13" t="s">
        <v>107</v>
      </c>
      <c r="AA426" s="15">
        <v>1069754719</v>
      </c>
      <c r="AB426" s="12" t="s">
        <v>87</v>
      </c>
      <c r="AC426" s="22">
        <v>45922</v>
      </c>
      <c r="AD426" s="29">
        <v>15000000</v>
      </c>
      <c r="AE426" s="22">
        <v>45924</v>
      </c>
      <c r="AF426" s="22">
        <v>46014</v>
      </c>
      <c r="AG426" s="12">
        <v>90</v>
      </c>
      <c r="AH426" s="12">
        <v>3</v>
      </c>
      <c r="AI426" s="29">
        <f>Tabla202376[[#This Row],[VALOR INICIAL DEL CONTRATO]] / Tabla202376[[#This Row],[PLAZO DE EJECUCIÓN MESES ]]</f>
        <v>5000000</v>
      </c>
      <c r="AJ426" s="12"/>
      <c r="AK426" s="12"/>
      <c r="AL426" s="12"/>
      <c r="AM426" s="12"/>
      <c r="AN426" s="12"/>
      <c r="AO426" s="31"/>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f>Tabla202376[[#This Row],[DÍAS PRORROGA 1]]+Tabla202376[[#This Row],[DÍAS PRORROGA  2]]+Tabla202376[[#This Row],[DÍAS PRORROGA 3]]++Tabla202376[[#This Row],[DÍAS PRORROGA 4]]</f>
        <v>0</v>
      </c>
      <c r="BN426" s="25">
        <f>IF(Tabla202376[[#This Row],[NUMERO TOTAL DE ADICIONES]]="NO",0,Tabla202376[[#This Row],[VALOR ADICIÓN 1]]+Tabla202376[[#This Row],[VALOR ADICIÓN 2]]+Tabla202376[[#This Row],[VALOR ADICIÓN 3]]+Tabla202376[[#This Row],[VALOR ADICIÓN 4]])</f>
        <v>0</v>
      </c>
      <c r="BO426" s="12"/>
      <c r="BP426" s="22">
        <v>46014</v>
      </c>
      <c r="BQ426" s="20">
        <f>Tabla202376[[#This Row],[VALOR INICIAL DEL CONTRATO]]+Tabla202376[[#This Row],[VALOR ADICIÓN 1]]+Tabla202376[[#This Row],[VALOR ADICIÓN 2]]+Tabla202376[[#This Row],[VALOR ADICIÓN 3]]++Tabla202376[[#This Row],[VALOR ADICIÓN 4]]</f>
        <v>15000000</v>
      </c>
      <c r="BR42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6" s="26"/>
      <c r="BT426" s="12"/>
      <c r="BU426" s="13" t="s">
        <v>3802</v>
      </c>
      <c r="BV426" s="13" t="s">
        <v>3803</v>
      </c>
      <c r="BW426" s="13" t="s">
        <v>122</v>
      </c>
    </row>
    <row r="427" spans="1:75" ht="27.75" customHeight="1" x14ac:dyDescent="0.2">
      <c r="A427" s="12">
        <v>2025</v>
      </c>
      <c r="B427" s="12" t="s">
        <v>456</v>
      </c>
      <c r="C427" s="13" t="str">
        <f ca="1">IF(Tabla202376[[#This Row],[FECHA DE TERMINACIÓN FINAL]]-TODAY()&gt;=15,"VIGENTE",IF(Tabla202376[[#This Row],[FECHA DE TERMINACIÓN FINAL]]-TODAY()&lt;0,"FINALIZADO",IF(Tabla202376[[#This Row],[FECHA DE TERMINACIÓN FINAL]]-TODAY()&lt;=15,"PROXIMO A VENCER")))</f>
        <v>FINALIZADO</v>
      </c>
      <c r="D427" s="12">
        <v>141365</v>
      </c>
      <c r="E427" s="22">
        <v>45900</v>
      </c>
      <c r="F427" s="108" t="s">
        <v>3804</v>
      </c>
      <c r="G427" s="108" t="s">
        <v>3805</v>
      </c>
      <c r="H427" s="13" t="s">
        <v>948</v>
      </c>
      <c r="I427" s="111" t="s">
        <v>3806</v>
      </c>
      <c r="J427" s="57" t="s">
        <v>3288</v>
      </c>
      <c r="K427" s="57" t="s">
        <v>3807</v>
      </c>
      <c r="L427" s="57" t="s">
        <v>3808</v>
      </c>
      <c r="M427" s="12">
        <v>1716</v>
      </c>
      <c r="N427" s="22">
        <v>45916</v>
      </c>
      <c r="O427" s="12">
        <v>1726</v>
      </c>
      <c r="P427" s="22">
        <v>45922</v>
      </c>
      <c r="Q427" s="12" t="s">
        <v>115</v>
      </c>
      <c r="R427" s="13" t="s">
        <v>81</v>
      </c>
      <c r="S427" s="51" t="s">
        <v>82</v>
      </c>
      <c r="T427" s="12"/>
      <c r="U427" s="51" t="s">
        <v>453</v>
      </c>
      <c r="V427" s="12" t="s">
        <v>83</v>
      </c>
      <c r="W427" s="12" t="s">
        <v>83</v>
      </c>
      <c r="X427" s="12" t="s">
        <v>116</v>
      </c>
      <c r="Y427" s="12">
        <v>52110765</v>
      </c>
      <c r="Z427" s="13" t="s">
        <v>941</v>
      </c>
      <c r="AA427" s="12">
        <v>52351640</v>
      </c>
      <c r="AB427" s="12" t="s">
        <v>87</v>
      </c>
      <c r="AC427" s="22">
        <v>45919</v>
      </c>
      <c r="AD427" s="29">
        <v>15000000</v>
      </c>
      <c r="AE427" s="22">
        <v>45922</v>
      </c>
      <c r="AF427" s="22">
        <v>46012</v>
      </c>
      <c r="AG427" s="12">
        <v>90</v>
      </c>
      <c r="AH427" s="12">
        <v>3</v>
      </c>
      <c r="AI427" s="29">
        <f>Tabla202376[[#This Row],[VALOR INICIAL DEL CONTRATO]] / Tabla202376[[#This Row],[PLAZO DE EJECUCIÓN MESES ]]</f>
        <v>5000000</v>
      </c>
      <c r="AJ427" s="12"/>
      <c r="AK427" s="12"/>
      <c r="AL427" s="12"/>
      <c r="AM427" s="12"/>
      <c r="AN427" s="12"/>
      <c r="AO427" s="31"/>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f>Tabla202376[[#This Row],[DÍAS PRORROGA 1]]+Tabla202376[[#This Row],[DÍAS PRORROGA  2]]+Tabla202376[[#This Row],[DÍAS PRORROGA 3]]++Tabla202376[[#This Row],[DÍAS PRORROGA 4]]</f>
        <v>0</v>
      </c>
      <c r="BN427" s="25">
        <f>IF(Tabla202376[[#This Row],[NUMERO TOTAL DE ADICIONES]]="NO",0,Tabla202376[[#This Row],[VALOR ADICIÓN 1]]+Tabla202376[[#This Row],[VALOR ADICIÓN 2]]+Tabla202376[[#This Row],[VALOR ADICIÓN 3]]+Tabla202376[[#This Row],[VALOR ADICIÓN 4]])</f>
        <v>0</v>
      </c>
      <c r="BO427" s="12"/>
      <c r="BP427" s="22">
        <v>46012</v>
      </c>
      <c r="BQ427" s="20">
        <f>Tabla202376[[#This Row],[VALOR INICIAL DEL CONTRATO]]+Tabla202376[[#This Row],[VALOR ADICIÓN 1]]+Tabla202376[[#This Row],[VALOR ADICIÓN 2]]+Tabla202376[[#This Row],[VALOR ADICIÓN 3]]++Tabla202376[[#This Row],[VALOR ADICIÓN 4]]</f>
        <v>15000000</v>
      </c>
      <c r="BR42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7" s="26"/>
      <c r="BT427" s="12"/>
      <c r="BU427" s="13" t="s">
        <v>3809</v>
      </c>
      <c r="BV427" s="13" t="s">
        <v>3810</v>
      </c>
      <c r="BW427" s="13" t="s">
        <v>122</v>
      </c>
    </row>
    <row r="428" spans="1:75" ht="27.75" customHeight="1" x14ac:dyDescent="0.2">
      <c r="A428" s="12">
        <v>2025</v>
      </c>
      <c r="B428" s="12" t="s">
        <v>456</v>
      </c>
      <c r="C428" s="13" t="str">
        <f ca="1">IF(Tabla202376[[#This Row],[FECHA DE TERMINACIÓN FINAL]]-TODAY()&gt;=15,"VIGENTE",IF(Tabla202376[[#This Row],[FECHA DE TERMINACIÓN FINAL]]-TODAY()&lt;0,"FINALIZADO",IF(Tabla202376[[#This Row],[FECHA DE TERMINACIÓN FINAL]]-TODAY()&lt;=15,"PROXIMO A VENCER")))</f>
        <v>FINALIZADO</v>
      </c>
      <c r="D428" s="12">
        <v>140992</v>
      </c>
      <c r="E428" s="22">
        <v>45895</v>
      </c>
      <c r="F428" s="108" t="s">
        <v>3811</v>
      </c>
      <c r="G428" s="108" t="s">
        <v>3812</v>
      </c>
      <c r="H428" s="13" t="s">
        <v>3813</v>
      </c>
      <c r="I428" s="111" t="s">
        <v>3814</v>
      </c>
      <c r="J428" s="57" t="s">
        <v>3288</v>
      </c>
      <c r="K428" s="57" t="s">
        <v>3815</v>
      </c>
      <c r="L428" s="57" t="s">
        <v>3816</v>
      </c>
      <c r="M428" s="12">
        <v>1696</v>
      </c>
      <c r="N428" s="22">
        <v>45911</v>
      </c>
      <c r="O428" s="12">
        <v>1729</v>
      </c>
      <c r="P428" s="22">
        <v>45922</v>
      </c>
      <c r="Q428" s="12" t="s">
        <v>80</v>
      </c>
      <c r="R428" s="13" t="s">
        <v>81</v>
      </c>
      <c r="S428" s="51" t="s">
        <v>82</v>
      </c>
      <c r="T428" s="12"/>
      <c r="U428" s="51" t="s">
        <v>3817</v>
      </c>
      <c r="V428" s="12" t="s">
        <v>83</v>
      </c>
      <c r="W428" s="12" t="s">
        <v>83</v>
      </c>
      <c r="X428" s="12" t="s">
        <v>90</v>
      </c>
      <c r="Y428" s="12">
        <v>80151229</v>
      </c>
      <c r="Z428" s="13" t="s">
        <v>271</v>
      </c>
      <c r="AA428" s="53">
        <v>52777050</v>
      </c>
      <c r="AB428" s="12" t="s">
        <v>87</v>
      </c>
      <c r="AC428" s="22">
        <v>45919</v>
      </c>
      <c r="AD428" s="29">
        <v>15000000</v>
      </c>
      <c r="AE428" s="22">
        <v>45923</v>
      </c>
      <c r="AF428" s="22">
        <v>46013</v>
      </c>
      <c r="AG428" s="12">
        <v>90</v>
      </c>
      <c r="AH428" s="12">
        <v>3</v>
      </c>
      <c r="AI428" s="29">
        <f>Tabla202376[[#This Row],[VALOR INICIAL DEL CONTRATO]] / Tabla202376[[#This Row],[PLAZO DE EJECUCIÓN MESES ]]</f>
        <v>5000000</v>
      </c>
      <c r="AJ428" s="12"/>
      <c r="AK428" s="12"/>
      <c r="AL428" s="12"/>
      <c r="AM428" s="12"/>
      <c r="AN428" s="12"/>
      <c r="AO428" s="31"/>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f>Tabla202376[[#This Row],[DÍAS PRORROGA 1]]+Tabla202376[[#This Row],[DÍAS PRORROGA  2]]+Tabla202376[[#This Row],[DÍAS PRORROGA 3]]++Tabla202376[[#This Row],[DÍAS PRORROGA 4]]</f>
        <v>0</v>
      </c>
      <c r="BN428" s="25">
        <f>IF(Tabla202376[[#This Row],[NUMERO TOTAL DE ADICIONES]]="NO",0,Tabla202376[[#This Row],[VALOR ADICIÓN 1]]+Tabla202376[[#This Row],[VALOR ADICIÓN 2]]+Tabla202376[[#This Row],[VALOR ADICIÓN 3]]+Tabla202376[[#This Row],[VALOR ADICIÓN 4]])</f>
        <v>0</v>
      </c>
      <c r="BO428" s="12"/>
      <c r="BP428" s="22">
        <v>46013</v>
      </c>
      <c r="BQ428" s="20">
        <f>Tabla202376[[#This Row],[VALOR INICIAL DEL CONTRATO]]+Tabla202376[[#This Row],[VALOR ADICIÓN 1]]+Tabla202376[[#This Row],[VALOR ADICIÓN 2]]+Tabla202376[[#This Row],[VALOR ADICIÓN 3]]++Tabla202376[[#This Row],[VALOR ADICIÓN 4]]</f>
        <v>15000000</v>
      </c>
      <c r="BR42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8" s="26"/>
      <c r="BT428" s="12"/>
      <c r="BU428" s="13" t="s">
        <v>3818</v>
      </c>
      <c r="BV428" s="13" t="s">
        <v>3819</v>
      </c>
      <c r="BW428" s="13" t="s">
        <v>122</v>
      </c>
    </row>
    <row r="429" spans="1:75" ht="27.75" customHeight="1" x14ac:dyDescent="0.2">
      <c r="A429" s="12">
        <v>2025</v>
      </c>
      <c r="B429" s="12" t="s">
        <v>456</v>
      </c>
      <c r="C429" s="13" t="str">
        <f ca="1">IF(Tabla202376[[#This Row],[FECHA DE TERMINACIÓN FINAL]]-TODAY()&gt;=15,"VIGENTE",IF(Tabla202376[[#This Row],[FECHA DE TERMINACIÓN FINAL]]-TODAY()&lt;0,"FINALIZADO",IF(Tabla202376[[#This Row],[FECHA DE TERMINACIÓN FINAL]]-TODAY()&lt;=15,"PROXIMO A VENCER")))</f>
        <v>FINALIZADO</v>
      </c>
      <c r="D429" s="12">
        <v>139018</v>
      </c>
      <c r="E429" s="22">
        <v>45881</v>
      </c>
      <c r="F429" s="108" t="s">
        <v>3820</v>
      </c>
      <c r="G429" s="108" t="s">
        <v>3821</v>
      </c>
      <c r="H429" s="13" t="s">
        <v>382</v>
      </c>
      <c r="I429" s="106" t="s">
        <v>3822</v>
      </c>
      <c r="J429" s="57" t="s">
        <v>3288</v>
      </c>
      <c r="K429" s="57" t="s">
        <v>3823</v>
      </c>
      <c r="L429" s="57" t="s">
        <v>3824</v>
      </c>
      <c r="M429" s="12">
        <v>1652</v>
      </c>
      <c r="N429" s="22">
        <v>45904</v>
      </c>
      <c r="O429" s="12">
        <v>1745</v>
      </c>
      <c r="P429" s="22">
        <v>45923</v>
      </c>
      <c r="Q429" s="12" t="s">
        <v>227</v>
      </c>
      <c r="R429" s="13" t="s">
        <v>81</v>
      </c>
      <c r="S429" s="41" t="s">
        <v>82</v>
      </c>
      <c r="T429" s="12"/>
      <c r="U429" s="41" t="s">
        <v>3825</v>
      </c>
      <c r="V429" s="12" t="s">
        <v>83</v>
      </c>
      <c r="W429" s="12" t="s">
        <v>83</v>
      </c>
      <c r="X429" s="12" t="s">
        <v>3826</v>
      </c>
      <c r="Y429" s="12">
        <v>1024591403</v>
      </c>
      <c r="Z429" s="13" t="s">
        <v>229</v>
      </c>
      <c r="AA429" s="12">
        <v>1026262117</v>
      </c>
      <c r="AB429" s="12" t="s">
        <v>87</v>
      </c>
      <c r="AC429" s="22">
        <v>45919</v>
      </c>
      <c r="AD429" s="29">
        <v>15000000</v>
      </c>
      <c r="AE429" s="22">
        <v>45924</v>
      </c>
      <c r="AF429" s="22">
        <v>46014</v>
      </c>
      <c r="AG429" s="12">
        <v>90</v>
      </c>
      <c r="AH429" s="12">
        <v>3</v>
      </c>
      <c r="AI429" s="29">
        <f>Tabla202376[[#This Row],[VALOR INICIAL DEL CONTRATO]] / Tabla202376[[#This Row],[PLAZO DE EJECUCIÓN MESES ]]</f>
        <v>5000000</v>
      </c>
      <c r="AJ429" s="12"/>
      <c r="AK429" s="12"/>
      <c r="AL429" s="12"/>
      <c r="AM429" s="12"/>
      <c r="AN429" s="12"/>
      <c r="AO429" s="31"/>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f>Tabla202376[[#This Row],[DÍAS PRORROGA 1]]+Tabla202376[[#This Row],[DÍAS PRORROGA  2]]+Tabla202376[[#This Row],[DÍAS PRORROGA 3]]++Tabla202376[[#This Row],[DÍAS PRORROGA 4]]</f>
        <v>0</v>
      </c>
      <c r="BN429" s="25">
        <f>IF(Tabla202376[[#This Row],[NUMERO TOTAL DE ADICIONES]]="NO",0,Tabla202376[[#This Row],[VALOR ADICIÓN 1]]+Tabla202376[[#This Row],[VALOR ADICIÓN 2]]+Tabla202376[[#This Row],[VALOR ADICIÓN 3]]+Tabla202376[[#This Row],[VALOR ADICIÓN 4]])</f>
        <v>0</v>
      </c>
      <c r="BO429" s="12"/>
      <c r="BP429" s="22">
        <v>46014</v>
      </c>
      <c r="BQ429" s="20">
        <f>Tabla202376[[#This Row],[VALOR INICIAL DEL CONTRATO]]+Tabla202376[[#This Row],[VALOR ADICIÓN 1]]+Tabla202376[[#This Row],[VALOR ADICIÓN 2]]+Tabla202376[[#This Row],[VALOR ADICIÓN 3]]++Tabla202376[[#This Row],[VALOR ADICIÓN 4]]</f>
        <v>15000000</v>
      </c>
      <c r="BR42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29" s="26"/>
      <c r="BT429" s="12"/>
      <c r="BU429" s="13" t="s">
        <v>3827</v>
      </c>
      <c r="BV429" s="13" t="s">
        <v>3828</v>
      </c>
      <c r="BW429" s="13" t="s">
        <v>122</v>
      </c>
    </row>
    <row r="430" spans="1:75" ht="27.75" customHeight="1" x14ac:dyDescent="0.2">
      <c r="A430" s="12">
        <v>2025</v>
      </c>
      <c r="B430" s="12" t="s">
        <v>456</v>
      </c>
      <c r="C430" s="13" t="str">
        <f ca="1">IF(Tabla202376[[#This Row],[FECHA DE TERMINACIÓN FINAL]]-TODAY()&gt;=15,"VIGENTE",IF(Tabla202376[[#This Row],[FECHA DE TERMINACIÓN FINAL]]-TODAY()&lt;0,"FINALIZADO",IF(Tabla202376[[#This Row],[FECHA DE TERMINACIÓN FINAL]]-TODAY()&lt;=15,"PROXIMO A VENCER")))</f>
        <v>FINALIZADO</v>
      </c>
      <c r="D430" s="12">
        <v>138187</v>
      </c>
      <c r="E430" s="22">
        <v>45872</v>
      </c>
      <c r="F430" s="108" t="s">
        <v>3829</v>
      </c>
      <c r="G430" s="108" t="s">
        <v>3830</v>
      </c>
      <c r="H430" s="13" t="s">
        <v>229</v>
      </c>
      <c r="I430" s="111" t="s">
        <v>3831</v>
      </c>
      <c r="J430" s="57" t="s">
        <v>3288</v>
      </c>
      <c r="K430" s="57" t="s">
        <v>3832</v>
      </c>
      <c r="L430" s="57" t="s">
        <v>3833</v>
      </c>
      <c r="M430" s="12">
        <v>1644</v>
      </c>
      <c r="N430" s="22">
        <v>45902</v>
      </c>
      <c r="O430" s="12">
        <v>1718</v>
      </c>
      <c r="P430" s="22">
        <v>45922</v>
      </c>
      <c r="Q430" s="12" t="s">
        <v>227</v>
      </c>
      <c r="R430" s="13" t="s">
        <v>81</v>
      </c>
      <c r="S430" s="51" t="s">
        <v>82</v>
      </c>
      <c r="T430" s="12"/>
      <c r="U430" s="51" t="s">
        <v>3834</v>
      </c>
      <c r="V430" s="12" t="s">
        <v>83</v>
      </c>
      <c r="W430" s="12" t="s">
        <v>83</v>
      </c>
      <c r="X430" s="12" t="s">
        <v>3826</v>
      </c>
      <c r="Y430" s="12">
        <v>1026262117</v>
      </c>
      <c r="Z430" s="14" t="s">
        <v>126</v>
      </c>
      <c r="AA430" s="14">
        <v>79486884</v>
      </c>
      <c r="AB430" s="12" t="s">
        <v>87</v>
      </c>
      <c r="AC430" s="22">
        <v>45919</v>
      </c>
      <c r="AD430" s="29">
        <v>29400000</v>
      </c>
      <c r="AE430" s="22">
        <v>45922</v>
      </c>
      <c r="AF430" s="22">
        <v>46022</v>
      </c>
      <c r="AG430" s="12">
        <v>105</v>
      </c>
      <c r="AH430" s="12">
        <v>3.5</v>
      </c>
      <c r="AI430" s="29">
        <f>Tabla202376[[#This Row],[VALOR INICIAL DEL CONTRATO]] / Tabla202376[[#This Row],[PLAZO DE EJECUCIÓN MESES ]]</f>
        <v>8400000</v>
      </c>
      <c r="AJ430" s="12"/>
      <c r="AK430" s="12"/>
      <c r="AL430" s="12"/>
      <c r="AM430" s="12"/>
      <c r="AN430" s="12"/>
      <c r="AO430" s="31"/>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f>Tabla202376[[#This Row],[DÍAS PRORROGA 1]]+Tabla202376[[#This Row],[DÍAS PRORROGA  2]]+Tabla202376[[#This Row],[DÍAS PRORROGA 3]]++Tabla202376[[#This Row],[DÍAS PRORROGA 4]]</f>
        <v>0</v>
      </c>
      <c r="BN430" s="25">
        <f>IF(Tabla202376[[#This Row],[NUMERO TOTAL DE ADICIONES]]="NO",0,Tabla202376[[#This Row],[VALOR ADICIÓN 1]]+Tabla202376[[#This Row],[VALOR ADICIÓN 2]]+Tabla202376[[#This Row],[VALOR ADICIÓN 3]]+Tabla202376[[#This Row],[VALOR ADICIÓN 4]])</f>
        <v>0</v>
      </c>
      <c r="BO430" s="12"/>
      <c r="BP430" s="22">
        <v>46022</v>
      </c>
      <c r="BQ430" s="20">
        <f>Tabla202376[[#This Row],[VALOR INICIAL DEL CONTRATO]]+Tabla202376[[#This Row],[VALOR ADICIÓN 1]]+Tabla202376[[#This Row],[VALOR ADICIÓN 2]]+Tabla202376[[#This Row],[VALOR ADICIÓN 3]]++Tabla202376[[#This Row],[VALOR ADICIÓN 4]]</f>
        <v>29400000</v>
      </c>
      <c r="BR43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0" s="26"/>
      <c r="BT430" s="12"/>
      <c r="BU430" s="13" t="s">
        <v>3835</v>
      </c>
      <c r="BV430" s="13" t="s">
        <v>3836</v>
      </c>
      <c r="BW430" s="13" t="s">
        <v>492</v>
      </c>
    </row>
    <row r="431" spans="1:75" ht="27.75" customHeight="1" x14ac:dyDescent="0.2">
      <c r="A431" s="12">
        <v>2025</v>
      </c>
      <c r="B431" s="12" t="s">
        <v>456</v>
      </c>
      <c r="C431" s="13" t="str">
        <f ca="1">IF(Tabla202376[[#This Row],[FECHA DE TERMINACIÓN FINAL]]-TODAY()&gt;=15,"VIGENTE",IF(Tabla202376[[#This Row],[FECHA DE TERMINACIÓN FINAL]]-TODAY()&lt;0,"FINALIZADO",IF(Tabla202376[[#This Row],[FECHA DE TERMINACIÓN FINAL]]-TODAY()&lt;=15,"PROXIMO A VENCER")))</f>
        <v>FINALIZADO</v>
      </c>
      <c r="D431" s="12">
        <v>138910</v>
      </c>
      <c r="E431" s="22">
        <v>45879</v>
      </c>
      <c r="F431" s="108" t="s">
        <v>3837</v>
      </c>
      <c r="G431" s="108" t="s">
        <v>3838</v>
      </c>
      <c r="H431" s="108" t="s">
        <v>3839</v>
      </c>
      <c r="I431" s="111" t="s">
        <v>3840</v>
      </c>
      <c r="J431" s="57" t="s">
        <v>3288</v>
      </c>
      <c r="K431" s="57" t="s">
        <v>3841</v>
      </c>
      <c r="L431" s="57" t="s">
        <v>3842</v>
      </c>
      <c r="M431" s="12">
        <v>1666</v>
      </c>
      <c r="N431" s="22">
        <v>45904</v>
      </c>
      <c r="O431" s="12">
        <v>1802</v>
      </c>
      <c r="P431" s="22">
        <v>45936</v>
      </c>
      <c r="Q431" s="12" t="s">
        <v>80</v>
      </c>
      <c r="R431" s="13" t="s">
        <v>81</v>
      </c>
      <c r="S431" s="41" t="s">
        <v>98</v>
      </c>
      <c r="T431" s="12"/>
      <c r="U431" s="51" t="s">
        <v>3843</v>
      </c>
      <c r="V431" s="12" t="s">
        <v>83</v>
      </c>
      <c r="W431" s="12" t="s">
        <v>83</v>
      </c>
      <c r="X431" s="12" t="s">
        <v>3844</v>
      </c>
      <c r="Y431" s="12">
        <v>63498440</v>
      </c>
      <c r="Z431" s="13" t="s">
        <v>135</v>
      </c>
      <c r="AA431" s="25">
        <v>1013636939</v>
      </c>
      <c r="AB431" s="12" t="s">
        <v>87</v>
      </c>
      <c r="AC431" s="22">
        <v>45933</v>
      </c>
      <c r="AD431" s="29">
        <v>9330000</v>
      </c>
      <c r="AE431" s="22">
        <v>45936</v>
      </c>
      <c r="AF431" s="22">
        <v>46022</v>
      </c>
      <c r="AG431" s="12">
        <v>90</v>
      </c>
      <c r="AH431" s="12">
        <v>3</v>
      </c>
      <c r="AI431" s="29">
        <f>Tabla202376[[#This Row],[VALOR INICIAL DEL CONTRATO]] / Tabla202376[[#This Row],[PLAZO DE EJECUCIÓN MESES ]]</f>
        <v>3110000</v>
      </c>
      <c r="AJ431" s="12"/>
      <c r="AK431" s="12"/>
      <c r="AL431" s="12"/>
      <c r="AM431" s="12"/>
      <c r="AN431" s="12"/>
      <c r="AO431" s="31"/>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f>Tabla202376[[#This Row],[DÍAS PRORROGA 1]]+Tabla202376[[#This Row],[DÍAS PRORROGA  2]]+Tabla202376[[#This Row],[DÍAS PRORROGA 3]]++Tabla202376[[#This Row],[DÍAS PRORROGA 4]]</f>
        <v>0</v>
      </c>
      <c r="BN431" s="25">
        <f>IF(Tabla202376[[#This Row],[NUMERO TOTAL DE ADICIONES]]="NO",0,Tabla202376[[#This Row],[VALOR ADICIÓN 1]]+Tabla202376[[#This Row],[VALOR ADICIÓN 2]]+Tabla202376[[#This Row],[VALOR ADICIÓN 3]]+Tabla202376[[#This Row],[VALOR ADICIÓN 4]])</f>
        <v>0</v>
      </c>
      <c r="BO431" s="12"/>
      <c r="BP431" s="22">
        <v>46022</v>
      </c>
      <c r="BQ431" s="20">
        <f>Tabla202376[[#This Row],[VALOR INICIAL DEL CONTRATO]]+Tabla202376[[#This Row],[VALOR ADICIÓN 1]]+Tabla202376[[#This Row],[VALOR ADICIÓN 2]]+Tabla202376[[#This Row],[VALOR ADICIÓN 3]]++Tabla202376[[#This Row],[VALOR ADICIÓN 4]]</f>
        <v>9330000</v>
      </c>
      <c r="BR43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1" s="26"/>
      <c r="BT431" s="12"/>
      <c r="BU431" s="13" t="s">
        <v>3845</v>
      </c>
      <c r="BV431" s="13" t="s">
        <v>3846</v>
      </c>
      <c r="BW431" s="13" t="s">
        <v>122</v>
      </c>
    </row>
    <row r="432" spans="1:75" ht="27.75" customHeight="1" x14ac:dyDescent="0.2">
      <c r="A432" s="12">
        <v>2025</v>
      </c>
      <c r="B432" s="12" t="s">
        <v>456</v>
      </c>
      <c r="C432" s="13" t="str">
        <f ca="1">IF(Tabla202376[[#This Row],[FECHA DE TERMINACIÓN FINAL]]-TODAY()&gt;=15,"VIGENTE",IF(Tabla202376[[#This Row],[FECHA DE TERMINACIÓN FINAL]]-TODAY()&lt;0,"FINALIZADO",IF(Tabla202376[[#This Row],[FECHA DE TERMINACIÓN FINAL]]-TODAY()&lt;=15,"PROXIMO A VENCER")))</f>
        <v>FINALIZADO</v>
      </c>
      <c r="D432" s="12">
        <v>138881</v>
      </c>
      <c r="E432" s="22">
        <v>45878</v>
      </c>
      <c r="F432" s="108" t="s">
        <v>3662</v>
      </c>
      <c r="G432" s="108" t="s">
        <v>3847</v>
      </c>
      <c r="H432" s="109" t="s">
        <v>3848</v>
      </c>
      <c r="I432" s="106" t="s">
        <v>3664</v>
      </c>
      <c r="J432" s="57" t="s">
        <v>3288</v>
      </c>
      <c r="K432" s="57" t="s">
        <v>3665</v>
      </c>
      <c r="L432" s="57" t="s">
        <v>3849</v>
      </c>
      <c r="M432" s="12">
        <v>1658</v>
      </c>
      <c r="N432" s="22">
        <v>45904</v>
      </c>
      <c r="O432" s="12">
        <v>1731</v>
      </c>
      <c r="P432" s="22">
        <v>45922</v>
      </c>
      <c r="Q432" s="12" t="s">
        <v>201</v>
      </c>
      <c r="R432" s="13" t="s">
        <v>81</v>
      </c>
      <c r="S432" s="41" t="s">
        <v>82</v>
      </c>
      <c r="T432" s="12"/>
      <c r="U432" s="41" t="s">
        <v>399</v>
      </c>
      <c r="V432" s="12" t="s">
        <v>83</v>
      </c>
      <c r="W432" s="12" t="s">
        <v>83</v>
      </c>
      <c r="X432" s="12" t="s">
        <v>204</v>
      </c>
      <c r="Y432" s="12">
        <v>1030637106</v>
      </c>
      <c r="Z432" s="14" t="s">
        <v>309</v>
      </c>
      <c r="AA432" s="14">
        <v>80126283</v>
      </c>
      <c r="AB432" s="12" t="s">
        <v>87</v>
      </c>
      <c r="AC432" s="22">
        <v>45919</v>
      </c>
      <c r="AD432" s="29">
        <v>15000000</v>
      </c>
      <c r="AE432" s="22">
        <v>45926</v>
      </c>
      <c r="AF432" s="22">
        <v>46016</v>
      </c>
      <c r="AG432" s="12">
        <v>90</v>
      </c>
      <c r="AH432" s="12">
        <v>3</v>
      </c>
      <c r="AI432" s="29">
        <f>Tabla202376[[#This Row],[VALOR INICIAL DEL CONTRATO]] / Tabla202376[[#This Row],[PLAZO DE EJECUCIÓN MESES ]]</f>
        <v>5000000</v>
      </c>
      <c r="AJ432" s="12"/>
      <c r="AK432" s="12"/>
      <c r="AL432" s="12"/>
      <c r="AM432" s="12"/>
      <c r="AN432" s="12"/>
      <c r="AO432" s="31"/>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f>Tabla202376[[#This Row],[DÍAS PRORROGA 1]]+Tabla202376[[#This Row],[DÍAS PRORROGA  2]]+Tabla202376[[#This Row],[DÍAS PRORROGA 3]]++Tabla202376[[#This Row],[DÍAS PRORROGA 4]]</f>
        <v>0</v>
      </c>
      <c r="BN432" s="25">
        <f>IF(Tabla202376[[#This Row],[NUMERO TOTAL DE ADICIONES]]="NO",0,Tabla202376[[#This Row],[VALOR ADICIÓN 1]]+Tabla202376[[#This Row],[VALOR ADICIÓN 2]]+Tabla202376[[#This Row],[VALOR ADICIÓN 3]]+Tabla202376[[#This Row],[VALOR ADICIÓN 4]])</f>
        <v>0</v>
      </c>
      <c r="BO432" s="12"/>
      <c r="BP432" s="22">
        <v>46016</v>
      </c>
      <c r="BQ432" s="20">
        <f>Tabla202376[[#This Row],[VALOR INICIAL DEL CONTRATO]]+Tabla202376[[#This Row],[VALOR ADICIÓN 1]]+Tabla202376[[#This Row],[VALOR ADICIÓN 2]]+Tabla202376[[#This Row],[VALOR ADICIÓN 3]]++Tabla202376[[#This Row],[VALOR ADICIÓN 4]]</f>
        <v>15000000</v>
      </c>
      <c r="BR4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2" s="26"/>
      <c r="BT432" s="12"/>
      <c r="BU432" s="13" t="s">
        <v>3667</v>
      </c>
      <c r="BV432" s="13" t="s">
        <v>3668</v>
      </c>
      <c r="BW432" s="13" t="s">
        <v>122</v>
      </c>
    </row>
    <row r="433" spans="1:75" ht="27.75" customHeight="1" x14ac:dyDescent="0.2">
      <c r="A433" s="12">
        <v>2025</v>
      </c>
      <c r="B433" s="12" t="s">
        <v>456</v>
      </c>
      <c r="C433" s="13" t="str">
        <f ca="1">IF(Tabla202376[[#This Row],[FECHA DE TERMINACIÓN FINAL]]-TODAY()&gt;=15,"VIGENTE",IF(Tabla202376[[#This Row],[FECHA DE TERMINACIÓN FINAL]]-TODAY()&lt;0,"FINALIZADO",IF(Tabla202376[[#This Row],[FECHA DE TERMINACIÓN FINAL]]-TODAY()&lt;=15,"PROXIMO A VENCER")))</f>
        <v>FINALIZADO</v>
      </c>
      <c r="D433" s="12">
        <v>139175</v>
      </c>
      <c r="E433" s="22">
        <v>45881</v>
      </c>
      <c r="F433" s="108" t="s">
        <v>3850</v>
      </c>
      <c r="G433" s="108" t="s">
        <v>3851</v>
      </c>
      <c r="H433" s="109" t="s">
        <v>3852</v>
      </c>
      <c r="I433" s="106" t="s">
        <v>3853</v>
      </c>
      <c r="J433" s="57" t="s">
        <v>3288</v>
      </c>
      <c r="K433" s="57" t="s">
        <v>3854</v>
      </c>
      <c r="L433" s="57" t="s">
        <v>3855</v>
      </c>
      <c r="M433" s="12">
        <v>1670</v>
      </c>
      <c r="N433" s="22">
        <v>45904</v>
      </c>
      <c r="O433" s="12">
        <v>1738</v>
      </c>
      <c r="P433" s="22">
        <v>45923</v>
      </c>
      <c r="Q433" s="12" t="s">
        <v>124</v>
      </c>
      <c r="R433" s="13" t="s">
        <v>81</v>
      </c>
      <c r="S433" s="41" t="s">
        <v>82</v>
      </c>
      <c r="T433" s="12"/>
      <c r="U433" s="41" t="s">
        <v>3856</v>
      </c>
      <c r="V433" s="12" t="s">
        <v>83</v>
      </c>
      <c r="W433" s="12" t="s">
        <v>83</v>
      </c>
      <c r="X433" s="13" t="s">
        <v>3857</v>
      </c>
      <c r="Y433" s="12">
        <v>52530931</v>
      </c>
      <c r="Z433" s="13" t="s">
        <v>164</v>
      </c>
      <c r="AA433" s="12">
        <v>1033775359</v>
      </c>
      <c r="AB433" s="12" t="s">
        <v>87</v>
      </c>
      <c r="AC433" s="22">
        <v>45922</v>
      </c>
      <c r="AD433" s="29">
        <v>15000000</v>
      </c>
      <c r="AE433" s="22">
        <v>45924</v>
      </c>
      <c r="AF433" s="22">
        <v>46014</v>
      </c>
      <c r="AG433" s="12">
        <v>90</v>
      </c>
      <c r="AH433" s="12">
        <v>3</v>
      </c>
      <c r="AI433" s="29">
        <f>Tabla202376[[#This Row],[VALOR INICIAL DEL CONTRATO]] / Tabla202376[[#This Row],[PLAZO DE EJECUCIÓN MESES ]]</f>
        <v>5000000</v>
      </c>
      <c r="AJ433" s="12"/>
      <c r="AK433" s="12"/>
      <c r="AL433" s="12"/>
      <c r="AM433" s="12"/>
      <c r="AN433" s="12"/>
      <c r="AO433" s="31"/>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12">
        <f>Tabla202376[[#This Row],[DÍAS PRORROGA 1]]+Tabla202376[[#This Row],[DÍAS PRORROGA  2]]+Tabla202376[[#This Row],[DÍAS PRORROGA 3]]++Tabla202376[[#This Row],[DÍAS PRORROGA 4]]</f>
        <v>0</v>
      </c>
      <c r="BN433" s="25">
        <f>IF(Tabla202376[[#This Row],[NUMERO TOTAL DE ADICIONES]]="NO",0,Tabla202376[[#This Row],[VALOR ADICIÓN 1]]+Tabla202376[[#This Row],[VALOR ADICIÓN 2]]+Tabla202376[[#This Row],[VALOR ADICIÓN 3]]+Tabla202376[[#This Row],[VALOR ADICIÓN 4]])</f>
        <v>0</v>
      </c>
      <c r="BO433" s="12"/>
      <c r="BP433" s="22">
        <v>46014</v>
      </c>
      <c r="BQ433" s="20">
        <f>Tabla202376[[#This Row],[VALOR INICIAL DEL CONTRATO]]+Tabla202376[[#This Row],[VALOR ADICIÓN 1]]+Tabla202376[[#This Row],[VALOR ADICIÓN 2]]+Tabla202376[[#This Row],[VALOR ADICIÓN 3]]++Tabla202376[[#This Row],[VALOR ADICIÓN 4]]</f>
        <v>15000000</v>
      </c>
      <c r="BR43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3" s="26"/>
      <c r="BT433" s="12"/>
      <c r="BU433" s="13" t="s">
        <v>3858</v>
      </c>
      <c r="BV433" s="13" t="s">
        <v>3859</v>
      </c>
      <c r="BW433" s="13" t="s">
        <v>122</v>
      </c>
    </row>
    <row r="434" spans="1:75" ht="27.75" customHeight="1" x14ac:dyDescent="0.2">
      <c r="A434" s="12">
        <v>2025</v>
      </c>
      <c r="B434" s="12" t="s">
        <v>456</v>
      </c>
      <c r="C434" s="13" t="str">
        <f ca="1">IF(Tabla202376[[#This Row],[FECHA DE TERMINACIÓN FINAL]]-TODAY()&gt;=15,"VIGENTE",IF(Tabla202376[[#This Row],[FECHA DE TERMINACIÓN FINAL]]-TODAY()&lt;0,"FINALIZADO",IF(Tabla202376[[#This Row],[FECHA DE TERMINACIÓN FINAL]]-TODAY()&lt;=15,"PROXIMO A VENCER")))</f>
        <v>FINALIZADO</v>
      </c>
      <c r="D434" s="12">
        <v>141049</v>
      </c>
      <c r="E434" s="22">
        <v>45896</v>
      </c>
      <c r="F434" s="108" t="s">
        <v>3860</v>
      </c>
      <c r="G434" s="108" t="s">
        <v>3861</v>
      </c>
      <c r="H434" s="109" t="s">
        <v>376</v>
      </c>
      <c r="I434" s="106" t="s">
        <v>3862</v>
      </c>
      <c r="J434" s="57" t="s">
        <v>3288</v>
      </c>
      <c r="K434" s="57" t="s">
        <v>3863</v>
      </c>
      <c r="L434" s="57" t="s">
        <v>3864</v>
      </c>
      <c r="M434" s="12">
        <v>1698</v>
      </c>
      <c r="N434" s="22">
        <v>45911</v>
      </c>
      <c r="O434" s="12">
        <v>1735</v>
      </c>
      <c r="P434" s="22">
        <v>45922</v>
      </c>
      <c r="Q434" s="12" t="s">
        <v>231</v>
      </c>
      <c r="R434" s="13" t="s">
        <v>81</v>
      </c>
      <c r="S434" s="41" t="s">
        <v>98</v>
      </c>
      <c r="T434" s="12"/>
      <c r="U434" s="41" t="s">
        <v>3865</v>
      </c>
      <c r="V434" s="12" t="s">
        <v>83</v>
      </c>
      <c r="W434" s="12" t="s">
        <v>83</v>
      </c>
      <c r="X434" s="13" t="s">
        <v>232</v>
      </c>
      <c r="Y434" s="12">
        <v>1032656253</v>
      </c>
      <c r="Z434" s="13" t="s">
        <v>233</v>
      </c>
      <c r="AA434" s="15">
        <v>1018427956</v>
      </c>
      <c r="AB434" s="12" t="s">
        <v>87</v>
      </c>
      <c r="AC434" s="22">
        <v>45919</v>
      </c>
      <c r="AD434" s="29">
        <v>7500000</v>
      </c>
      <c r="AE434" s="22">
        <v>45924</v>
      </c>
      <c r="AF434" s="22">
        <v>46014</v>
      </c>
      <c r="AG434" s="12">
        <v>90</v>
      </c>
      <c r="AH434" s="12">
        <v>3</v>
      </c>
      <c r="AI434" s="29">
        <f>Tabla202376[[#This Row],[VALOR INICIAL DEL CONTRATO]] / Tabla202376[[#This Row],[PLAZO DE EJECUCIÓN MESES ]]</f>
        <v>2500000</v>
      </c>
      <c r="AJ434" s="12"/>
      <c r="AK434" s="12"/>
      <c r="AL434" s="12"/>
      <c r="AM434" s="12"/>
      <c r="AN434" s="12"/>
      <c r="AO434" s="31"/>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12">
        <f>Tabla202376[[#This Row],[DÍAS PRORROGA 1]]+Tabla202376[[#This Row],[DÍAS PRORROGA  2]]+Tabla202376[[#This Row],[DÍAS PRORROGA 3]]++Tabla202376[[#This Row],[DÍAS PRORROGA 4]]</f>
        <v>0</v>
      </c>
      <c r="BN434" s="25">
        <f>IF(Tabla202376[[#This Row],[NUMERO TOTAL DE ADICIONES]]="NO",0,Tabla202376[[#This Row],[VALOR ADICIÓN 1]]+Tabla202376[[#This Row],[VALOR ADICIÓN 2]]+Tabla202376[[#This Row],[VALOR ADICIÓN 3]]+Tabla202376[[#This Row],[VALOR ADICIÓN 4]])</f>
        <v>0</v>
      </c>
      <c r="BO434" s="12"/>
      <c r="BP434" s="22">
        <v>46014</v>
      </c>
      <c r="BQ434" s="20">
        <f>Tabla202376[[#This Row],[VALOR INICIAL DEL CONTRATO]]+Tabla202376[[#This Row],[VALOR ADICIÓN 1]]+Tabla202376[[#This Row],[VALOR ADICIÓN 2]]+Tabla202376[[#This Row],[VALOR ADICIÓN 3]]++Tabla202376[[#This Row],[VALOR ADICIÓN 4]]</f>
        <v>7500000</v>
      </c>
      <c r="BR43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4" s="26"/>
      <c r="BT434" s="12"/>
      <c r="BU434" s="13" t="s">
        <v>3866</v>
      </c>
      <c r="BV434" s="13" t="s">
        <v>3770</v>
      </c>
      <c r="BW434" s="13" t="s">
        <v>99</v>
      </c>
    </row>
    <row r="435" spans="1:75" ht="27.75" customHeight="1" x14ac:dyDescent="0.2">
      <c r="A435" s="12">
        <v>2025</v>
      </c>
      <c r="B435" s="12" t="s">
        <v>456</v>
      </c>
      <c r="C435" s="13" t="str">
        <f ca="1">IF(Tabla202376[[#This Row],[FECHA DE TERMINACIÓN FINAL]]-TODAY()&gt;=15,"VIGENTE",IF(Tabla202376[[#This Row],[FECHA DE TERMINACIÓN FINAL]]-TODAY()&lt;0,"FINALIZADO",IF(Tabla202376[[#This Row],[FECHA DE TERMINACIÓN FINAL]]-TODAY()&lt;=15,"PROXIMO A VENCER")))</f>
        <v>FINALIZADO</v>
      </c>
      <c r="D435" s="12">
        <v>141069</v>
      </c>
      <c r="E435" s="22">
        <v>45896</v>
      </c>
      <c r="F435" s="108" t="s">
        <v>3867</v>
      </c>
      <c r="G435" s="108" t="s">
        <v>3868</v>
      </c>
      <c r="H435" s="109" t="s">
        <v>133</v>
      </c>
      <c r="I435" s="106" t="s">
        <v>3869</v>
      </c>
      <c r="J435" s="57" t="s">
        <v>3288</v>
      </c>
      <c r="K435" s="57" t="s">
        <v>3870</v>
      </c>
      <c r="L435" s="57" t="s">
        <v>3871</v>
      </c>
      <c r="M435" s="12">
        <v>1699</v>
      </c>
      <c r="N435" s="22">
        <v>45911</v>
      </c>
      <c r="O435" s="12">
        <v>1730</v>
      </c>
      <c r="P435" s="22">
        <v>45922</v>
      </c>
      <c r="Q435" s="12" t="s">
        <v>80</v>
      </c>
      <c r="R435" s="13" t="s">
        <v>81</v>
      </c>
      <c r="S435" s="41" t="s">
        <v>82</v>
      </c>
      <c r="T435" s="12"/>
      <c r="U435" s="41" t="s">
        <v>3872</v>
      </c>
      <c r="V435" s="12" t="s">
        <v>83</v>
      </c>
      <c r="W435" s="12" t="s">
        <v>83</v>
      </c>
      <c r="X435" s="12" t="s">
        <v>90</v>
      </c>
      <c r="Y435" s="12">
        <v>52283101</v>
      </c>
      <c r="Z435" s="13" t="s">
        <v>96</v>
      </c>
      <c r="AA435" s="12">
        <v>51986672</v>
      </c>
      <c r="AB435" s="12" t="s">
        <v>87</v>
      </c>
      <c r="AC435" s="22">
        <v>45919</v>
      </c>
      <c r="AD435" s="29">
        <v>15000000</v>
      </c>
      <c r="AE435" s="22">
        <v>45925</v>
      </c>
      <c r="AF435" s="22">
        <v>46015</v>
      </c>
      <c r="AG435" s="12">
        <v>90</v>
      </c>
      <c r="AH435" s="12">
        <v>3</v>
      </c>
      <c r="AI435" s="29">
        <f>Tabla202376[[#This Row],[VALOR INICIAL DEL CONTRATO]] / Tabla202376[[#This Row],[PLAZO DE EJECUCIÓN MESES ]]</f>
        <v>5000000</v>
      </c>
      <c r="AJ435" s="12"/>
      <c r="AK435" s="12"/>
      <c r="AL435" s="12">
        <v>1</v>
      </c>
      <c r="AM435" s="12">
        <v>1</v>
      </c>
      <c r="AN435" s="12"/>
      <c r="AO435" s="31">
        <v>2500000</v>
      </c>
      <c r="AP435" s="12">
        <v>15</v>
      </c>
      <c r="AQ435" s="12">
        <v>1933</v>
      </c>
      <c r="AR435" s="22">
        <v>46014</v>
      </c>
      <c r="AS435" s="12">
        <v>2002</v>
      </c>
      <c r="AT435" s="22">
        <v>46015</v>
      </c>
      <c r="AU435" s="12"/>
      <c r="AV435" s="12"/>
      <c r="AW435" s="12"/>
      <c r="AX435" s="12"/>
      <c r="AY435" s="12"/>
      <c r="AZ435" s="12"/>
      <c r="BA435" s="12"/>
      <c r="BB435" s="12"/>
      <c r="BC435" s="12"/>
      <c r="BD435" s="12"/>
      <c r="BE435" s="12"/>
      <c r="BF435" s="12"/>
      <c r="BG435" s="12"/>
      <c r="BH435" s="12"/>
      <c r="BI435" s="12"/>
      <c r="BJ435" s="12"/>
      <c r="BK435" s="12"/>
      <c r="BL435" s="12"/>
      <c r="BM435" s="12">
        <f>Tabla202376[[#This Row],[DÍAS PRORROGA 1]]+Tabla202376[[#This Row],[DÍAS PRORROGA  2]]+Tabla202376[[#This Row],[DÍAS PRORROGA 3]]++Tabla202376[[#This Row],[DÍAS PRORROGA 4]]</f>
        <v>15</v>
      </c>
      <c r="BN435" s="25">
        <f>IF(Tabla202376[[#This Row],[NUMERO TOTAL DE ADICIONES]]="NO",0,Tabla202376[[#This Row],[VALOR ADICIÓN 1]]+Tabla202376[[#This Row],[VALOR ADICIÓN 2]]+Tabla202376[[#This Row],[VALOR ADICIÓN 3]]+Tabla202376[[#This Row],[VALOR ADICIÓN 4]])</f>
        <v>2500000</v>
      </c>
      <c r="BO435" s="12"/>
      <c r="BP435" s="22">
        <v>46030</v>
      </c>
      <c r="BQ435" s="20">
        <f>Tabla202376[[#This Row],[VALOR INICIAL DEL CONTRATO]]+Tabla202376[[#This Row],[VALOR ADICIÓN 1]]+Tabla202376[[#This Row],[VALOR ADICIÓN 2]]+Tabla202376[[#This Row],[VALOR ADICIÓN 3]]++Tabla202376[[#This Row],[VALOR ADICIÓN 4]]</f>
        <v>17500000</v>
      </c>
      <c r="BR43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5" s="26"/>
      <c r="BT435" s="13" t="s">
        <v>3873</v>
      </c>
      <c r="BU435" s="13" t="s">
        <v>3874</v>
      </c>
      <c r="BV435" s="13" t="s">
        <v>3875</v>
      </c>
      <c r="BW435" s="13" t="s">
        <v>122</v>
      </c>
    </row>
    <row r="436" spans="1:75" ht="27.75" customHeight="1" x14ac:dyDescent="0.2">
      <c r="A436" s="12">
        <v>2025</v>
      </c>
      <c r="B436" s="12" t="s">
        <v>456</v>
      </c>
      <c r="C436" s="13" t="str">
        <f ca="1">IF(Tabla202376[[#This Row],[FECHA DE TERMINACIÓN FINAL]]-TODAY()&gt;=15,"VIGENTE",IF(Tabla202376[[#This Row],[FECHA DE TERMINACIÓN FINAL]]-TODAY()&lt;0,"FINALIZADO",IF(Tabla202376[[#This Row],[FECHA DE TERMINACIÓN FINAL]]-TODAY()&lt;=15,"PROXIMO A VENCER")))</f>
        <v>FINALIZADO</v>
      </c>
      <c r="D436" s="12">
        <v>138884</v>
      </c>
      <c r="E436" s="22">
        <v>45879</v>
      </c>
      <c r="F436" s="108" t="s">
        <v>3876</v>
      </c>
      <c r="G436" s="108" t="s">
        <v>3877</v>
      </c>
      <c r="H436" s="13" t="s">
        <v>279</v>
      </c>
      <c r="I436" s="106" t="s">
        <v>3878</v>
      </c>
      <c r="J436" s="57" t="s">
        <v>3288</v>
      </c>
      <c r="K436" s="57" t="s">
        <v>3879</v>
      </c>
      <c r="L436" s="57" t="s">
        <v>3880</v>
      </c>
      <c r="M436" s="12">
        <v>1661</v>
      </c>
      <c r="N436" s="22">
        <v>45904</v>
      </c>
      <c r="O436" s="12">
        <v>1741</v>
      </c>
      <c r="P436" s="22">
        <v>45923</v>
      </c>
      <c r="Q436" s="12" t="s">
        <v>124</v>
      </c>
      <c r="R436" s="13" t="s">
        <v>81</v>
      </c>
      <c r="S436" s="41" t="s">
        <v>82</v>
      </c>
      <c r="T436" s="12"/>
      <c r="U436" s="41" t="s">
        <v>3881</v>
      </c>
      <c r="V436" s="12" t="s">
        <v>83</v>
      </c>
      <c r="W436" s="12" t="s">
        <v>83</v>
      </c>
      <c r="X436" s="12" t="s">
        <v>125</v>
      </c>
      <c r="Y436" s="12">
        <v>1000005054</v>
      </c>
      <c r="Z436" s="13" t="s">
        <v>164</v>
      </c>
      <c r="AA436" s="12">
        <v>1033775359</v>
      </c>
      <c r="AB436" s="12" t="s">
        <v>87</v>
      </c>
      <c r="AC436" s="22">
        <v>45922</v>
      </c>
      <c r="AD436" s="29">
        <v>15000000</v>
      </c>
      <c r="AE436" s="22">
        <v>45925</v>
      </c>
      <c r="AF436" s="22">
        <v>46015</v>
      </c>
      <c r="AG436" s="12">
        <v>90</v>
      </c>
      <c r="AH436" s="12">
        <v>3</v>
      </c>
      <c r="AI436" s="29">
        <f>Tabla202376[[#This Row],[VALOR INICIAL DEL CONTRATO]] / Tabla202376[[#This Row],[PLAZO DE EJECUCIÓN MESES ]]</f>
        <v>5000000</v>
      </c>
      <c r="AJ436" s="12"/>
      <c r="AK436" s="12"/>
      <c r="AL436" s="12"/>
      <c r="AM436" s="12"/>
      <c r="AN436" s="12"/>
      <c r="AO436" s="31"/>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12">
        <f>Tabla202376[[#This Row],[DÍAS PRORROGA 1]]+Tabla202376[[#This Row],[DÍAS PRORROGA  2]]+Tabla202376[[#This Row],[DÍAS PRORROGA 3]]++Tabla202376[[#This Row],[DÍAS PRORROGA 4]]</f>
        <v>0</v>
      </c>
      <c r="BN436" s="25">
        <f>IF(Tabla202376[[#This Row],[NUMERO TOTAL DE ADICIONES]]="NO",0,Tabla202376[[#This Row],[VALOR ADICIÓN 1]]+Tabla202376[[#This Row],[VALOR ADICIÓN 2]]+Tabla202376[[#This Row],[VALOR ADICIÓN 3]]+Tabla202376[[#This Row],[VALOR ADICIÓN 4]])</f>
        <v>0</v>
      </c>
      <c r="BO436" s="12"/>
      <c r="BP436" s="22">
        <v>46015</v>
      </c>
      <c r="BQ436" s="20">
        <f>Tabla202376[[#This Row],[VALOR INICIAL DEL CONTRATO]]+Tabla202376[[#This Row],[VALOR ADICIÓN 1]]+Tabla202376[[#This Row],[VALOR ADICIÓN 2]]+Tabla202376[[#This Row],[VALOR ADICIÓN 3]]++Tabla202376[[#This Row],[VALOR ADICIÓN 4]]</f>
        <v>15000000</v>
      </c>
      <c r="BR43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6" s="26"/>
      <c r="BT436" s="12"/>
      <c r="BU436" s="13" t="s">
        <v>3882</v>
      </c>
      <c r="BV436" s="13" t="s">
        <v>3883</v>
      </c>
      <c r="BW436" s="13" t="s">
        <v>122</v>
      </c>
    </row>
    <row r="437" spans="1:75" ht="27.75" customHeight="1" x14ac:dyDescent="0.2">
      <c r="A437" s="12">
        <v>2025</v>
      </c>
      <c r="B437" s="12" t="s">
        <v>456</v>
      </c>
      <c r="C437" s="13" t="str">
        <f ca="1">IF(Tabla202376[[#This Row],[FECHA DE TERMINACIÓN FINAL]]-TODAY()&gt;=15,"VIGENTE",IF(Tabla202376[[#This Row],[FECHA DE TERMINACIÓN FINAL]]-TODAY()&lt;0,"FINALIZADO",IF(Tabla202376[[#This Row],[FECHA DE TERMINACIÓN FINAL]]-TODAY()&lt;=15,"PROXIMO A VENCER")))</f>
        <v>FINALIZADO</v>
      </c>
      <c r="D437" s="12">
        <v>138817</v>
      </c>
      <c r="E437" s="22">
        <v>45878</v>
      </c>
      <c r="F437" s="108" t="s">
        <v>3884</v>
      </c>
      <c r="G437" s="108" t="s">
        <v>3885</v>
      </c>
      <c r="H437" s="13" t="s">
        <v>350</v>
      </c>
      <c r="I437" s="106" t="s">
        <v>3886</v>
      </c>
      <c r="J437" s="57" t="s">
        <v>3288</v>
      </c>
      <c r="K437" s="57" t="s">
        <v>3887</v>
      </c>
      <c r="L437" s="57" t="s">
        <v>3888</v>
      </c>
      <c r="M437" s="12">
        <v>1641</v>
      </c>
      <c r="N437" s="22">
        <v>45902</v>
      </c>
      <c r="O437" s="12">
        <v>1740</v>
      </c>
      <c r="P437" s="22">
        <v>45923</v>
      </c>
      <c r="Q437" s="12" t="s">
        <v>262</v>
      </c>
      <c r="R437" s="13" t="s">
        <v>81</v>
      </c>
      <c r="S437" s="41" t="s">
        <v>82</v>
      </c>
      <c r="T437" s="12"/>
      <c r="U437" s="41" t="s">
        <v>3889</v>
      </c>
      <c r="V437" s="12" t="s">
        <v>83</v>
      </c>
      <c r="W437" s="12" t="s">
        <v>83</v>
      </c>
      <c r="X437" s="12" t="s">
        <v>3532</v>
      </c>
      <c r="Y437" s="12">
        <v>1001067987</v>
      </c>
      <c r="Z437" s="51" t="s">
        <v>1616</v>
      </c>
      <c r="AA437" s="52">
        <v>1023031689</v>
      </c>
      <c r="AB437" s="12" t="s">
        <v>87</v>
      </c>
      <c r="AC437" s="22">
        <v>45922</v>
      </c>
      <c r="AD437" s="29">
        <v>15000000</v>
      </c>
      <c r="AE437" s="22">
        <v>45924</v>
      </c>
      <c r="AF437" s="22">
        <v>46014</v>
      </c>
      <c r="AG437" s="12">
        <v>90</v>
      </c>
      <c r="AH437" s="12">
        <v>3</v>
      </c>
      <c r="AI437" s="29">
        <f>Tabla202376[[#This Row],[VALOR INICIAL DEL CONTRATO]] / Tabla202376[[#This Row],[PLAZO DE EJECUCIÓN MESES ]]</f>
        <v>5000000</v>
      </c>
      <c r="AJ437" s="12"/>
      <c r="AK437" s="12"/>
      <c r="AL437" s="12"/>
      <c r="AM437" s="12"/>
      <c r="AN437" s="12"/>
      <c r="AO437" s="31"/>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12">
        <f>Tabla202376[[#This Row],[DÍAS PRORROGA 1]]+Tabla202376[[#This Row],[DÍAS PRORROGA  2]]+Tabla202376[[#This Row],[DÍAS PRORROGA 3]]++Tabla202376[[#This Row],[DÍAS PRORROGA 4]]</f>
        <v>0</v>
      </c>
      <c r="BN437" s="25">
        <f>IF(Tabla202376[[#This Row],[NUMERO TOTAL DE ADICIONES]]="NO",0,Tabla202376[[#This Row],[VALOR ADICIÓN 1]]+Tabla202376[[#This Row],[VALOR ADICIÓN 2]]+Tabla202376[[#This Row],[VALOR ADICIÓN 3]]+Tabla202376[[#This Row],[VALOR ADICIÓN 4]])</f>
        <v>0</v>
      </c>
      <c r="BO437" s="12"/>
      <c r="BP437" s="22">
        <v>46014</v>
      </c>
      <c r="BQ437" s="20">
        <f>Tabla202376[[#This Row],[VALOR INICIAL DEL CONTRATO]]+Tabla202376[[#This Row],[VALOR ADICIÓN 1]]+Tabla202376[[#This Row],[VALOR ADICIÓN 2]]+Tabla202376[[#This Row],[VALOR ADICIÓN 3]]++Tabla202376[[#This Row],[VALOR ADICIÓN 4]]</f>
        <v>15000000</v>
      </c>
      <c r="BR43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7" s="26"/>
      <c r="BT437" s="13" t="s">
        <v>3890</v>
      </c>
      <c r="BU437" s="13" t="s">
        <v>3891</v>
      </c>
      <c r="BV437" s="13" t="s">
        <v>3892</v>
      </c>
      <c r="BW437" s="13" t="s">
        <v>122</v>
      </c>
    </row>
    <row r="438" spans="1:75" ht="27.75" customHeight="1" x14ac:dyDescent="0.2">
      <c r="A438" s="12">
        <v>2025</v>
      </c>
      <c r="B438" s="12" t="s">
        <v>456</v>
      </c>
      <c r="C438" s="13" t="str">
        <f ca="1">IF(Tabla202376[[#This Row],[FECHA DE TERMINACIÓN FINAL]]-TODAY()&gt;=15,"VIGENTE",IF(Tabla202376[[#This Row],[FECHA DE TERMINACIÓN FINAL]]-TODAY()&lt;0,"FINALIZADO",IF(Tabla202376[[#This Row],[FECHA DE TERMINACIÓN FINAL]]-TODAY()&lt;=15,"PROXIMO A VENCER")))</f>
        <v>FINALIZADO</v>
      </c>
      <c r="D438" s="12">
        <v>141354</v>
      </c>
      <c r="E438" s="22">
        <v>45900</v>
      </c>
      <c r="F438" s="108" t="s">
        <v>3893</v>
      </c>
      <c r="G438" s="108" t="s">
        <v>3894</v>
      </c>
      <c r="H438" s="13" t="s">
        <v>441</v>
      </c>
      <c r="I438" s="106" t="s">
        <v>3895</v>
      </c>
      <c r="J438" s="57" t="s">
        <v>3288</v>
      </c>
      <c r="K438" s="57" t="s">
        <v>3896</v>
      </c>
      <c r="L438" s="57" t="s">
        <v>3897</v>
      </c>
      <c r="M438" s="12">
        <v>1713</v>
      </c>
      <c r="N438" s="22">
        <v>45916</v>
      </c>
      <c r="O438" s="12">
        <v>1744</v>
      </c>
      <c r="P438" s="22">
        <v>45923</v>
      </c>
      <c r="Q438" s="12" t="s">
        <v>274</v>
      </c>
      <c r="R438" s="13" t="s">
        <v>81</v>
      </c>
      <c r="S438" s="41" t="s">
        <v>82</v>
      </c>
      <c r="T438" s="12"/>
      <c r="U438" s="41" t="s">
        <v>3898</v>
      </c>
      <c r="V438" s="12" t="s">
        <v>83</v>
      </c>
      <c r="W438" s="12" t="s">
        <v>83</v>
      </c>
      <c r="X438" s="12" t="s">
        <v>3899</v>
      </c>
      <c r="Y438" s="12">
        <v>52740003</v>
      </c>
      <c r="Z438" s="14" t="s">
        <v>898</v>
      </c>
      <c r="AA438" s="14">
        <v>79468757</v>
      </c>
      <c r="AB438" s="12" t="s">
        <v>87</v>
      </c>
      <c r="AC438" s="22">
        <v>45923</v>
      </c>
      <c r="AD438" s="29">
        <v>15000000</v>
      </c>
      <c r="AE438" s="22">
        <v>45924</v>
      </c>
      <c r="AF438" s="22">
        <v>46014</v>
      </c>
      <c r="AG438" s="12">
        <v>90</v>
      </c>
      <c r="AH438" s="12">
        <v>3</v>
      </c>
      <c r="AI438" s="29">
        <f>Tabla202376[[#This Row],[VALOR INICIAL DEL CONTRATO]] / Tabla202376[[#This Row],[PLAZO DE EJECUCIÓN MESES ]]</f>
        <v>5000000</v>
      </c>
      <c r="AJ438" s="12"/>
      <c r="AK438" s="12"/>
      <c r="AL438" s="12"/>
      <c r="AM438" s="12"/>
      <c r="AN438" s="12"/>
      <c r="AO438" s="31"/>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f>Tabla202376[[#This Row],[DÍAS PRORROGA 1]]+Tabla202376[[#This Row],[DÍAS PRORROGA  2]]+Tabla202376[[#This Row],[DÍAS PRORROGA 3]]++Tabla202376[[#This Row],[DÍAS PRORROGA 4]]</f>
        <v>0</v>
      </c>
      <c r="BN438" s="25">
        <f>IF(Tabla202376[[#This Row],[NUMERO TOTAL DE ADICIONES]]="NO",0,Tabla202376[[#This Row],[VALOR ADICIÓN 1]]+Tabla202376[[#This Row],[VALOR ADICIÓN 2]]+Tabla202376[[#This Row],[VALOR ADICIÓN 3]]+Tabla202376[[#This Row],[VALOR ADICIÓN 4]])</f>
        <v>0</v>
      </c>
      <c r="BO438" s="12"/>
      <c r="BP438" s="22">
        <v>46014</v>
      </c>
      <c r="BQ438" s="20">
        <f>Tabla202376[[#This Row],[VALOR INICIAL DEL CONTRATO]]+Tabla202376[[#This Row],[VALOR ADICIÓN 1]]+Tabla202376[[#This Row],[VALOR ADICIÓN 2]]+Tabla202376[[#This Row],[VALOR ADICIÓN 3]]++Tabla202376[[#This Row],[VALOR ADICIÓN 4]]</f>
        <v>15000000</v>
      </c>
      <c r="BR43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8" s="26"/>
      <c r="BT438" s="12"/>
      <c r="BU438" s="13" t="s">
        <v>3900</v>
      </c>
      <c r="BV438" s="13" t="s">
        <v>3901</v>
      </c>
      <c r="BW438" s="13" t="s">
        <v>122</v>
      </c>
    </row>
    <row r="439" spans="1:75" ht="27.75" customHeight="1" x14ac:dyDescent="0.2">
      <c r="A439" s="12">
        <v>2025</v>
      </c>
      <c r="B439" s="12" t="s">
        <v>456</v>
      </c>
      <c r="C439" s="13" t="str">
        <f ca="1">IF(Tabla202376[[#This Row],[FECHA DE TERMINACIÓN FINAL]]-TODAY()&gt;=15,"VIGENTE",IF(Tabla202376[[#This Row],[FECHA DE TERMINACIÓN FINAL]]-TODAY()&lt;0,"FINALIZADO",IF(Tabla202376[[#This Row],[FECHA DE TERMINACIÓN FINAL]]-TODAY()&lt;=15,"PROXIMO A VENCER")))</f>
        <v>FINALIZADO</v>
      </c>
      <c r="D439" s="12">
        <v>138882</v>
      </c>
      <c r="E439" s="22">
        <v>45878</v>
      </c>
      <c r="F439" s="108" t="s">
        <v>3902</v>
      </c>
      <c r="G439" s="108" t="s">
        <v>3903</v>
      </c>
      <c r="H439" s="13" t="s">
        <v>429</v>
      </c>
      <c r="I439" s="106" t="s">
        <v>3904</v>
      </c>
      <c r="J439" s="57" t="s">
        <v>3288</v>
      </c>
      <c r="K439" s="57" t="s">
        <v>3905</v>
      </c>
      <c r="L439" s="57" t="s">
        <v>3906</v>
      </c>
      <c r="M439" s="12">
        <v>1659</v>
      </c>
      <c r="N439" s="22">
        <v>45904</v>
      </c>
      <c r="O439" s="12">
        <v>1753</v>
      </c>
      <c r="P439" s="22">
        <v>45925</v>
      </c>
      <c r="Q439" s="12" t="s">
        <v>80</v>
      </c>
      <c r="R439" s="13" t="s">
        <v>81</v>
      </c>
      <c r="S439" s="41" t="s">
        <v>98</v>
      </c>
      <c r="T439" s="12"/>
      <c r="U439" s="41" t="s">
        <v>3907</v>
      </c>
      <c r="V439" s="12" t="s">
        <v>83</v>
      </c>
      <c r="W439" s="12" t="s">
        <v>83</v>
      </c>
      <c r="X439" s="12" t="s">
        <v>210</v>
      </c>
      <c r="Y439" s="12">
        <v>1016031740</v>
      </c>
      <c r="Z439" s="14" t="s">
        <v>421</v>
      </c>
      <c r="AA439" s="14">
        <v>72161642</v>
      </c>
      <c r="AB439" s="12" t="s">
        <v>87</v>
      </c>
      <c r="AC439" s="22">
        <v>45923</v>
      </c>
      <c r="AD439" s="29">
        <v>10850000</v>
      </c>
      <c r="AE439" s="22">
        <v>45930</v>
      </c>
      <c r="AF439" s="22">
        <v>46036</v>
      </c>
      <c r="AG439" s="12">
        <v>105</v>
      </c>
      <c r="AH439" s="12">
        <v>3.5</v>
      </c>
      <c r="AI439" s="29">
        <f>Tabla202376[[#This Row],[VALOR INICIAL DEL CONTRATO]] / Tabla202376[[#This Row],[PLAZO DE EJECUCIÓN MESES ]]</f>
        <v>3100000</v>
      </c>
      <c r="AJ439" s="12"/>
      <c r="AK439" s="12"/>
      <c r="AL439" s="12"/>
      <c r="AM439" s="12"/>
      <c r="AN439" s="12"/>
      <c r="AO439" s="31"/>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12">
        <f>Tabla202376[[#This Row],[DÍAS PRORROGA 1]]+Tabla202376[[#This Row],[DÍAS PRORROGA  2]]+Tabla202376[[#This Row],[DÍAS PRORROGA 3]]++Tabla202376[[#This Row],[DÍAS PRORROGA 4]]</f>
        <v>0</v>
      </c>
      <c r="BN439" s="25">
        <f>IF(Tabla202376[[#This Row],[NUMERO TOTAL DE ADICIONES]]="NO",0,Tabla202376[[#This Row],[VALOR ADICIÓN 1]]+Tabla202376[[#This Row],[VALOR ADICIÓN 2]]+Tabla202376[[#This Row],[VALOR ADICIÓN 3]]+Tabla202376[[#This Row],[VALOR ADICIÓN 4]])</f>
        <v>0</v>
      </c>
      <c r="BO439" s="12"/>
      <c r="BP439" s="22">
        <v>46022</v>
      </c>
      <c r="BQ439" s="20">
        <f>Tabla202376[[#This Row],[VALOR INICIAL DEL CONTRATO]]+Tabla202376[[#This Row],[VALOR ADICIÓN 1]]+Tabla202376[[#This Row],[VALOR ADICIÓN 2]]+Tabla202376[[#This Row],[VALOR ADICIÓN 3]]++Tabla202376[[#This Row],[VALOR ADICIÓN 4]]</f>
        <v>10850000</v>
      </c>
      <c r="BR43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39" s="26"/>
      <c r="BT439" s="12"/>
      <c r="BU439" s="13" t="s">
        <v>3908</v>
      </c>
      <c r="BV439" s="13" t="s">
        <v>2395</v>
      </c>
      <c r="BW439" s="13" t="s">
        <v>148</v>
      </c>
    </row>
    <row r="440" spans="1:75" ht="27.75" customHeight="1" x14ac:dyDescent="0.2">
      <c r="A440" s="12">
        <v>2025</v>
      </c>
      <c r="B440" s="12" t="s">
        <v>456</v>
      </c>
      <c r="C440" s="13" t="str">
        <f ca="1">IF(Tabla202376[[#This Row],[FECHA DE TERMINACIÓN FINAL]]-TODAY()&gt;=15,"VIGENTE",IF(Tabla202376[[#This Row],[FECHA DE TERMINACIÓN FINAL]]-TODAY()&lt;0,"FINALIZADO",IF(Tabla202376[[#This Row],[FECHA DE TERMINACIÓN FINAL]]-TODAY()&lt;=15,"PROXIMO A VENCER")))</f>
        <v>FINALIZADO</v>
      </c>
      <c r="D440" s="12">
        <v>138881</v>
      </c>
      <c r="E440" s="22">
        <v>45878</v>
      </c>
      <c r="F440" s="108" t="s">
        <v>3662</v>
      </c>
      <c r="G440" s="108" t="s">
        <v>3909</v>
      </c>
      <c r="H440" s="13" t="s">
        <v>455</v>
      </c>
      <c r="I440" s="106" t="s">
        <v>3664</v>
      </c>
      <c r="J440" s="57" t="s">
        <v>3288</v>
      </c>
      <c r="K440" s="57" t="s">
        <v>3665</v>
      </c>
      <c r="L440" s="57" t="s">
        <v>3910</v>
      </c>
      <c r="M440" s="12">
        <v>1658</v>
      </c>
      <c r="N440" s="22">
        <v>45904</v>
      </c>
      <c r="O440" s="12">
        <v>1747</v>
      </c>
      <c r="P440" s="22">
        <v>45925</v>
      </c>
      <c r="Q440" s="12" t="s">
        <v>201</v>
      </c>
      <c r="R440" s="13" t="s">
        <v>81</v>
      </c>
      <c r="S440" s="41" t="s">
        <v>82</v>
      </c>
      <c r="T440" s="12"/>
      <c r="U440" s="41" t="s">
        <v>399</v>
      </c>
      <c r="V440" s="12" t="s">
        <v>83</v>
      </c>
      <c r="W440" s="12" t="s">
        <v>83</v>
      </c>
      <c r="X440" s="12" t="s">
        <v>204</v>
      </c>
      <c r="Y440" s="12">
        <v>40400301</v>
      </c>
      <c r="Z440" s="14" t="s">
        <v>309</v>
      </c>
      <c r="AA440" s="14">
        <v>80126283</v>
      </c>
      <c r="AB440" s="12" t="s">
        <v>87</v>
      </c>
      <c r="AC440" s="22">
        <v>45923</v>
      </c>
      <c r="AD440" s="29">
        <v>15000000</v>
      </c>
      <c r="AE440" s="22">
        <v>45925</v>
      </c>
      <c r="AF440" s="22">
        <v>46015</v>
      </c>
      <c r="AG440" s="12">
        <v>90</v>
      </c>
      <c r="AH440" s="12">
        <v>3</v>
      </c>
      <c r="AI440" s="29">
        <f>Tabla202376[[#This Row],[VALOR INICIAL DEL CONTRATO]] / Tabla202376[[#This Row],[PLAZO DE EJECUCIÓN MESES ]]</f>
        <v>5000000</v>
      </c>
      <c r="AJ440" s="12"/>
      <c r="AK440" s="12"/>
      <c r="AL440" s="12"/>
      <c r="AM440" s="12"/>
      <c r="AN440" s="12"/>
      <c r="AO440" s="31"/>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12">
        <f>Tabla202376[[#This Row],[DÍAS PRORROGA 1]]+Tabla202376[[#This Row],[DÍAS PRORROGA  2]]+Tabla202376[[#This Row],[DÍAS PRORROGA 3]]++Tabla202376[[#This Row],[DÍAS PRORROGA 4]]</f>
        <v>0</v>
      </c>
      <c r="BN440" s="25">
        <f>IF(Tabla202376[[#This Row],[NUMERO TOTAL DE ADICIONES]]="NO",0,Tabla202376[[#This Row],[VALOR ADICIÓN 1]]+Tabla202376[[#This Row],[VALOR ADICIÓN 2]]+Tabla202376[[#This Row],[VALOR ADICIÓN 3]]+Tabla202376[[#This Row],[VALOR ADICIÓN 4]])</f>
        <v>0</v>
      </c>
      <c r="BO440" s="12"/>
      <c r="BP440" s="22">
        <v>46015</v>
      </c>
      <c r="BQ440" s="20">
        <f>Tabla202376[[#This Row],[VALOR INICIAL DEL CONTRATO]]+Tabla202376[[#This Row],[VALOR ADICIÓN 1]]+Tabla202376[[#This Row],[VALOR ADICIÓN 2]]+Tabla202376[[#This Row],[VALOR ADICIÓN 3]]++Tabla202376[[#This Row],[VALOR ADICIÓN 4]]</f>
        <v>15000000</v>
      </c>
      <c r="BR44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0" s="26"/>
      <c r="BT440" s="12"/>
      <c r="BU440" s="13" t="s">
        <v>3667</v>
      </c>
      <c r="BV440" s="13" t="s">
        <v>3668</v>
      </c>
      <c r="BW440" s="13" t="s">
        <v>122</v>
      </c>
    </row>
    <row r="441" spans="1:75" ht="27.75" customHeight="1" x14ac:dyDescent="0.2">
      <c r="A441" s="12">
        <v>2025</v>
      </c>
      <c r="B441" s="12" t="s">
        <v>456</v>
      </c>
      <c r="C441" s="13" t="str">
        <f ca="1">IF(Tabla202376[[#This Row],[FECHA DE TERMINACIÓN FINAL]]-TODAY()&gt;=15,"VIGENTE",IF(Tabla202376[[#This Row],[FECHA DE TERMINACIÓN FINAL]]-TODAY()&lt;0,"FINALIZADO",IF(Tabla202376[[#This Row],[FECHA DE TERMINACIÓN FINAL]]-TODAY()&lt;=15,"PROXIMO A VENCER")))</f>
        <v>FINALIZADO</v>
      </c>
      <c r="D441" s="12">
        <v>140928</v>
      </c>
      <c r="E441" s="22">
        <v>45895</v>
      </c>
      <c r="F441" s="108" t="s">
        <v>3788</v>
      </c>
      <c r="G441" s="108" t="s">
        <v>3911</v>
      </c>
      <c r="H441" s="13" t="s">
        <v>127</v>
      </c>
      <c r="I441" s="106" t="s">
        <v>3790</v>
      </c>
      <c r="J441" s="57" t="s">
        <v>3288</v>
      </c>
      <c r="K441" s="57" t="s">
        <v>3791</v>
      </c>
      <c r="L441" s="57" t="s">
        <v>3912</v>
      </c>
      <c r="M441" s="12">
        <v>1690</v>
      </c>
      <c r="N441" s="22">
        <v>45908</v>
      </c>
      <c r="O441" s="12">
        <v>1743</v>
      </c>
      <c r="P441" s="22">
        <v>45923</v>
      </c>
      <c r="Q441" s="12" t="s">
        <v>119</v>
      </c>
      <c r="R441" s="13" t="s">
        <v>81</v>
      </c>
      <c r="S441" s="41" t="s">
        <v>98</v>
      </c>
      <c r="T441" s="12"/>
      <c r="U441" s="41" t="s">
        <v>128</v>
      </c>
      <c r="V441" s="12" t="s">
        <v>83</v>
      </c>
      <c r="W441" s="12" t="s">
        <v>83</v>
      </c>
      <c r="X441" s="12" t="s">
        <v>120</v>
      </c>
      <c r="Y441" s="12">
        <v>1001169998</v>
      </c>
      <c r="Z441" s="14" t="s">
        <v>1629</v>
      </c>
      <c r="AA441" s="14">
        <v>1015426783</v>
      </c>
      <c r="AB441" s="12" t="s">
        <v>87</v>
      </c>
      <c r="AC441" s="22">
        <v>45923</v>
      </c>
      <c r="AD441" s="29">
        <v>7500000</v>
      </c>
      <c r="AE441" s="22">
        <v>45924</v>
      </c>
      <c r="AF441" s="22">
        <v>46014</v>
      </c>
      <c r="AG441" s="12">
        <v>90</v>
      </c>
      <c r="AH441" s="12">
        <v>3</v>
      </c>
      <c r="AI441" s="29">
        <f>Tabla202376[[#This Row],[VALOR INICIAL DEL CONTRATO]] / Tabla202376[[#This Row],[PLAZO DE EJECUCIÓN MESES ]]</f>
        <v>2500000</v>
      </c>
      <c r="AJ441" s="12"/>
      <c r="AK441" s="12"/>
      <c r="AL441" s="12"/>
      <c r="AM441" s="12"/>
      <c r="AN441" s="12"/>
      <c r="AO441" s="31"/>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12">
        <f>Tabla202376[[#This Row],[DÍAS PRORROGA 1]]+Tabla202376[[#This Row],[DÍAS PRORROGA  2]]+Tabla202376[[#This Row],[DÍAS PRORROGA 3]]++Tabla202376[[#This Row],[DÍAS PRORROGA 4]]</f>
        <v>0</v>
      </c>
      <c r="BN441" s="25">
        <f>IF(Tabla202376[[#This Row],[NUMERO TOTAL DE ADICIONES]]="NO",0,Tabla202376[[#This Row],[VALOR ADICIÓN 1]]+Tabla202376[[#This Row],[VALOR ADICIÓN 2]]+Tabla202376[[#This Row],[VALOR ADICIÓN 3]]+Tabla202376[[#This Row],[VALOR ADICIÓN 4]])</f>
        <v>0</v>
      </c>
      <c r="BO441" s="12"/>
      <c r="BP441" s="22">
        <v>46014</v>
      </c>
      <c r="BQ441" s="20">
        <f>Tabla202376[[#This Row],[VALOR INICIAL DEL CONTRATO]]+Tabla202376[[#This Row],[VALOR ADICIÓN 1]]+Tabla202376[[#This Row],[VALOR ADICIÓN 2]]+Tabla202376[[#This Row],[VALOR ADICIÓN 3]]++Tabla202376[[#This Row],[VALOR ADICIÓN 4]]</f>
        <v>7500000</v>
      </c>
      <c r="BR44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1" s="26"/>
      <c r="BT441" s="12"/>
      <c r="BU441" s="13" t="s">
        <v>3793</v>
      </c>
      <c r="BV441" s="13" t="s">
        <v>2213</v>
      </c>
      <c r="BW441" s="13" t="s">
        <v>99</v>
      </c>
    </row>
    <row r="442" spans="1:75" ht="27.75" customHeight="1" x14ac:dyDescent="0.2">
      <c r="A442" s="12">
        <v>2025</v>
      </c>
      <c r="B442" s="12" t="s">
        <v>456</v>
      </c>
      <c r="C442" s="13" t="str">
        <f ca="1">IF(Tabla202376[[#This Row],[FECHA DE TERMINACIÓN FINAL]]-TODAY()&gt;=15,"VIGENTE",IF(Tabla202376[[#This Row],[FECHA DE TERMINACIÓN FINAL]]-TODAY()&lt;0,"FINALIZADO",IF(Tabla202376[[#This Row],[FECHA DE TERMINACIÓN FINAL]]-TODAY()&lt;=15,"PROXIMO A VENCER")))</f>
        <v>FINALIZADO</v>
      </c>
      <c r="D442" s="12">
        <v>138883</v>
      </c>
      <c r="E442" s="22">
        <v>45879</v>
      </c>
      <c r="F442" s="108" t="s">
        <v>3913</v>
      </c>
      <c r="G442" s="108" t="s">
        <v>3914</v>
      </c>
      <c r="H442" s="13" t="s">
        <v>3915</v>
      </c>
      <c r="I442" s="106" t="s">
        <v>3916</v>
      </c>
      <c r="J442" s="57" t="s">
        <v>3288</v>
      </c>
      <c r="K442" s="57" t="s">
        <v>3917</v>
      </c>
      <c r="L442" s="57" t="s">
        <v>3918</v>
      </c>
      <c r="M442" s="12">
        <v>1660</v>
      </c>
      <c r="N442" s="22">
        <v>45904</v>
      </c>
      <c r="O442" s="12">
        <v>1751</v>
      </c>
      <c r="P442" s="22">
        <v>45925</v>
      </c>
      <c r="Q442" s="12" t="s">
        <v>201</v>
      </c>
      <c r="R442" s="13" t="s">
        <v>81</v>
      </c>
      <c r="S442" s="41" t="s">
        <v>82</v>
      </c>
      <c r="T442" s="12"/>
      <c r="U442" s="41" t="s">
        <v>3919</v>
      </c>
      <c r="V442" s="12" t="s">
        <v>83</v>
      </c>
      <c r="W442" s="12" t="s">
        <v>83</v>
      </c>
      <c r="X442" s="12" t="s">
        <v>256</v>
      </c>
      <c r="Y442" s="12">
        <v>1010241261</v>
      </c>
      <c r="Z442" s="13" t="s">
        <v>258</v>
      </c>
      <c r="AA442" s="15">
        <v>1023888897</v>
      </c>
      <c r="AB442" s="12" t="s">
        <v>87</v>
      </c>
      <c r="AC442" s="22">
        <v>45924</v>
      </c>
      <c r="AD442" s="29">
        <v>26908000</v>
      </c>
      <c r="AE442" s="22">
        <v>45930</v>
      </c>
      <c r="AF442" s="22">
        <v>46036</v>
      </c>
      <c r="AG442" s="12">
        <v>105</v>
      </c>
      <c r="AH442" s="12">
        <v>3.5</v>
      </c>
      <c r="AI442" s="29">
        <f>Tabla202376[[#This Row],[VALOR INICIAL DEL CONTRATO]] / Tabla202376[[#This Row],[PLAZO DE EJECUCIÓN MESES ]]</f>
        <v>7688000</v>
      </c>
      <c r="AJ442" s="12"/>
      <c r="AK442" s="12"/>
      <c r="AL442" s="12"/>
      <c r="AM442" s="12"/>
      <c r="AN442" s="12"/>
      <c r="AO442" s="31"/>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12">
        <f>Tabla202376[[#This Row],[DÍAS PRORROGA 1]]+Tabla202376[[#This Row],[DÍAS PRORROGA  2]]+Tabla202376[[#This Row],[DÍAS PRORROGA 3]]++Tabla202376[[#This Row],[DÍAS PRORROGA 4]]</f>
        <v>0</v>
      </c>
      <c r="BN442" s="25">
        <f>IF(Tabla202376[[#This Row],[NUMERO TOTAL DE ADICIONES]]="NO",0,Tabla202376[[#This Row],[VALOR ADICIÓN 1]]+Tabla202376[[#This Row],[VALOR ADICIÓN 2]]+Tabla202376[[#This Row],[VALOR ADICIÓN 3]]+Tabla202376[[#This Row],[VALOR ADICIÓN 4]])</f>
        <v>0</v>
      </c>
      <c r="BO442" s="12"/>
      <c r="BP442" s="22">
        <v>46022</v>
      </c>
      <c r="BQ442" s="20">
        <f>Tabla202376[[#This Row],[VALOR INICIAL DEL CONTRATO]]+Tabla202376[[#This Row],[VALOR ADICIÓN 1]]+Tabla202376[[#This Row],[VALOR ADICIÓN 2]]+Tabla202376[[#This Row],[VALOR ADICIÓN 3]]++Tabla202376[[#This Row],[VALOR ADICIÓN 4]]</f>
        <v>26908000</v>
      </c>
      <c r="BR44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2" s="26"/>
      <c r="BT442" s="12"/>
      <c r="BU442" s="13" t="s">
        <v>3920</v>
      </c>
      <c r="BV442" s="13" t="s">
        <v>3921</v>
      </c>
      <c r="BW442" s="13" t="s">
        <v>3922</v>
      </c>
    </row>
    <row r="443" spans="1:75" ht="27.75" customHeight="1" x14ac:dyDescent="0.2">
      <c r="A443" s="12">
        <v>2025</v>
      </c>
      <c r="B443" s="12" t="s">
        <v>456</v>
      </c>
      <c r="C443" s="13" t="str">
        <f ca="1">IF(Tabla202376[[#This Row],[FECHA DE TERMINACIÓN FINAL]]-TODAY()&gt;=15,"VIGENTE",IF(Tabla202376[[#This Row],[FECHA DE TERMINACIÓN FINAL]]-TODAY()&lt;0,"FINALIZADO",IF(Tabla202376[[#This Row],[FECHA DE TERMINACIÓN FINAL]]-TODAY()&lt;=15,"PROXIMO A VENCER")))</f>
        <v>FINALIZADO</v>
      </c>
      <c r="D443" s="12">
        <v>138940</v>
      </c>
      <c r="E443" s="22">
        <v>45880</v>
      </c>
      <c r="F443" s="108" t="s">
        <v>3923</v>
      </c>
      <c r="G443" s="108" t="s">
        <v>3924</v>
      </c>
      <c r="H443" s="13" t="s">
        <v>446</v>
      </c>
      <c r="I443" s="106" t="s">
        <v>3925</v>
      </c>
      <c r="J443" s="57" t="s">
        <v>3288</v>
      </c>
      <c r="K443" s="57" t="s">
        <v>3926</v>
      </c>
      <c r="L443" s="57" t="s">
        <v>3927</v>
      </c>
      <c r="M443" s="12">
        <v>1669</v>
      </c>
      <c r="N443" s="22">
        <v>45904</v>
      </c>
      <c r="O443" s="12">
        <v>1754</v>
      </c>
      <c r="P443" s="22">
        <v>45925</v>
      </c>
      <c r="Q443" s="12" t="s">
        <v>80</v>
      </c>
      <c r="R443" s="13" t="s">
        <v>81</v>
      </c>
      <c r="S443" s="41" t="s">
        <v>98</v>
      </c>
      <c r="T443" s="12"/>
      <c r="U443" s="41" t="s">
        <v>2580</v>
      </c>
      <c r="V443" s="12" t="s">
        <v>83</v>
      </c>
      <c r="W443" s="12" t="s">
        <v>83</v>
      </c>
      <c r="X443" s="13" t="s">
        <v>111</v>
      </c>
      <c r="Y443" s="12">
        <v>1007658057</v>
      </c>
      <c r="Z443" s="14" t="s">
        <v>86</v>
      </c>
      <c r="AA443" s="14">
        <v>1015415370</v>
      </c>
      <c r="AB443" s="12" t="s">
        <v>87</v>
      </c>
      <c r="AC443" s="22">
        <v>45924</v>
      </c>
      <c r="AD443" s="29">
        <v>15000000</v>
      </c>
      <c r="AE443" s="22">
        <v>45926</v>
      </c>
      <c r="AF443" s="22">
        <v>46016</v>
      </c>
      <c r="AG443" s="12">
        <v>90</v>
      </c>
      <c r="AH443" s="12">
        <v>3</v>
      </c>
      <c r="AI443" s="29">
        <f>Tabla202376[[#This Row],[VALOR INICIAL DEL CONTRATO]] / Tabla202376[[#This Row],[PLAZO DE EJECUCIÓN MESES ]]</f>
        <v>5000000</v>
      </c>
      <c r="AJ443" s="12"/>
      <c r="AK443" s="12"/>
      <c r="AL443" s="12"/>
      <c r="AM443" s="12"/>
      <c r="AN443" s="12"/>
      <c r="AO443" s="31"/>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12">
        <f>Tabla202376[[#This Row],[DÍAS PRORROGA 1]]+Tabla202376[[#This Row],[DÍAS PRORROGA  2]]+Tabla202376[[#This Row],[DÍAS PRORROGA 3]]++Tabla202376[[#This Row],[DÍAS PRORROGA 4]]</f>
        <v>0</v>
      </c>
      <c r="BN443" s="25">
        <f>IF(Tabla202376[[#This Row],[NUMERO TOTAL DE ADICIONES]]="NO",0,Tabla202376[[#This Row],[VALOR ADICIÓN 1]]+Tabla202376[[#This Row],[VALOR ADICIÓN 2]]+Tabla202376[[#This Row],[VALOR ADICIÓN 3]]+Tabla202376[[#This Row],[VALOR ADICIÓN 4]])</f>
        <v>0</v>
      </c>
      <c r="BO443" s="12"/>
      <c r="BP443" s="22">
        <v>46016</v>
      </c>
      <c r="BQ443" s="20">
        <f>Tabla202376[[#This Row],[VALOR INICIAL DEL CONTRATO]]+Tabla202376[[#This Row],[VALOR ADICIÓN 1]]+Tabla202376[[#This Row],[VALOR ADICIÓN 2]]+Tabla202376[[#This Row],[VALOR ADICIÓN 3]]++Tabla202376[[#This Row],[VALOR ADICIÓN 4]]</f>
        <v>15000000</v>
      </c>
      <c r="BR44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3" s="26"/>
      <c r="BT443" s="12"/>
      <c r="BU443" s="13" t="s">
        <v>3928</v>
      </c>
      <c r="BV443" s="13" t="s">
        <v>3929</v>
      </c>
      <c r="BW443" s="13" t="s">
        <v>122</v>
      </c>
    </row>
    <row r="444" spans="1:75" ht="27.75" customHeight="1" x14ac:dyDescent="0.25">
      <c r="A444" s="12">
        <v>2025</v>
      </c>
      <c r="B444" s="12" t="s">
        <v>456</v>
      </c>
      <c r="C444" s="13" t="str">
        <f ca="1">IF(Tabla202376[[#This Row],[FECHA DE TERMINACIÓN FINAL]]-TODAY()&gt;=15,"VIGENTE",IF(Tabla202376[[#This Row],[FECHA DE TERMINACIÓN FINAL]]-TODAY()&lt;0,"FINALIZADO",IF(Tabla202376[[#This Row],[FECHA DE TERMINACIÓN FINAL]]-TODAY()&lt;=15,"PROXIMO A VENCER")))</f>
        <v>FINALIZADO</v>
      </c>
      <c r="D444" s="12">
        <v>138911</v>
      </c>
      <c r="E444" s="22">
        <v>45879</v>
      </c>
      <c r="F444" s="108" t="s">
        <v>3930</v>
      </c>
      <c r="G444" s="108" t="s">
        <v>3931</v>
      </c>
      <c r="H444" s="13" t="s">
        <v>137</v>
      </c>
      <c r="I444" s="64" t="s">
        <v>3932</v>
      </c>
      <c r="J444" s="57" t="s">
        <v>3288</v>
      </c>
      <c r="K444" s="57" t="s">
        <v>3933</v>
      </c>
      <c r="L444" s="57" t="s">
        <v>3934</v>
      </c>
      <c r="M444" s="12">
        <v>1667</v>
      </c>
      <c r="N444" s="22">
        <v>45904</v>
      </c>
      <c r="O444" s="12">
        <v>1759</v>
      </c>
      <c r="P444" s="22">
        <v>45925</v>
      </c>
      <c r="Q444" s="12" t="s">
        <v>80</v>
      </c>
      <c r="R444" s="13" t="s">
        <v>81</v>
      </c>
      <c r="S444" s="41" t="s">
        <v>82</v>
      </c>
      <c r="T444" s="12"/>
      <c r="U444" s="41" t="s">
        <v>3935</v>
      </c>
      <c r="V444" s="12" t="s">
        <v>83</v>
      </c>
      <c r="W444" s="12" t="s">
        <v>83</v>
      </c>
      <c r="X444" s="12" t="s">
        <v>90</v>
      </c>
      <c r="Y444" s="12">
        <v>8505190</v>
      </c>
      <c r="Z444" s="13" t="s">
        <v>101</v>
      </c>
      <c r="AA444" s="12">
        <v>46387657</v>
      </c>
      <c r="AB444" s="12" t="s">
        <v>87</v>
      </c>
      <c r="AC444" s="22">
        <v>45925</v>
      </c>
      <c r="AD444" s="29">
        <v>12250000</v>
      </c>
      <c r="AE444" s="22">
        <v>45930</v>
      </c>
      <c r="AF444" s="22">
        <v>46022</v>
      </c>
      <c r="AG444" s="12">
        <v>105</v>
      </c>
      <c r="AH444" s="12">
        <v>3.5</v>
      </c>
      <c r="AI444" s="29">
        <f>Tabla202376[[#This Row],[VALOR INICIAL DEL CONTRATO]] / Tabla202376[[#This Row],[PLAZO DE EJECUCIÓN MESES ]]</f>
        <v>3500000</v>
      </c>
      <c r="AJ444" s="12"/>
      <c r="AK444" s="12"/>
      <c r="AL444" s="12"/>
      <c r="AM444" s="12"/>
      <c r="AN444" s="12"/>
      <c r="AO444" s="31"/>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12">
        <f>Tabla202376[[#This Row],[DÍAS PRORROGA 1]]+Tabla202376[[#This Row],[DÍAS PRORROGA  2]]+Tabla202376[[#This Row],[DÍAS PRORROGA 3]]++Tabla202376[[#This Row],[DÍAS PRORROGA 4]]</f>
        <v>0</v>
      </c>
      <c r="BN444" s="25">
        <f>IF(Tabla202376[[#This Row],[NUMERO TOTAL DE ADICIONES]]="NO",0,Tabla202376[[#This Row],[VALOR ADICIÓN 1]]+Tabla202376[[#This Row],[VALOR ADICIÓN 2]]+Tabla202376[[#This Row],[VALOR ADICIÓN 3]]+Tabla202376[[#This Row],[VALOR ADICIÓN 4]])</f>
        <v>0</v>
      </c>
      <c r="BO444" s="12"/>
      <c r="BP444" s="22">
        <v>46022</v>
      </c>
      <c r="BQ444" s="20">
        <f>Tabla202376[[#This Row],[VALOR INICIAL DEL CONTRATO]]+Tabla202376[[#This Row],[VALOR ADICIÓN 1]]+Tabla202376[[#This Row],[VALOR ADICIÓN 2]]+Tabla202376[[#This Row],[VALOR ADICIÓN 3]]++Tabla202376[[#This Row],[VALOR ADICIÓN 4]]</f>
        <v>12250000</v>
      </c>
      <c r="BR44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4" s="26"/>
      <c r="BT444" s="12"/>
      <c r="BU444" s="13" t="s">
        <v>3936</v>
      </c>
      <c r="BV444" s="13" t="s">
        <v>3937</v>
      </c>
      <c r="BW444" s="13" t="s">
        <v>122</v>
      </c>
    </row>
    <row r="445" spans="1:75" ht="27.75" customHeight="1" x14ac:dyDescent="0.2">
      <c r="A445" s="12">
        <v>2025</v>
      </c>
      <c r="B445" s="12" t="s">
        <v>456</v>
      </c>
      <c r="C445" s="13" t="str">
        <f ca="1">IF(Tabla202376[[#This Row],[FECHA DE TERMINACIÓN FINAL]]-TODAY()&gt;=15,"VIGENTE",IF(Tabla202376[[#This Row],[FECHA DE TERMINACIÓN FINAL]]-TODAY()&lt;0,"FINALIZADO",IF(Tabla202376[[#This Row],[FECHA DE TERMINACIÓN FINAL]]-TODAY()&lt;=15,"PROXIMO A VENCER")))</f>
        <v>FINALIZADO</v>
      </c>
      <c r="D445" s="12">
        <v>138730</v>
      </c>
      <c r="E445" s="22">
        <v>45877</v>
      </c>
      <c r="F445" s="108" t="s">
        <v>3938</v>
      </c>
      <c r="G445" s="108" t="s">
        <v>3939</v>
      </c>
      <c r="H445" s="13" t="s">
        <v>283</v>
      </c>
      <c r="I445" s="106" t="s">
        <v>3940</v>
      </c>
      <c r="J445" s="57" t="s">
        <v>3288</v>
      </c>
      <c r="K445" s="57" t="s">
        <v>3941</v>
      </c>
      <c r="L445" s="57" t="s">
        <v>3942</v>
      </c>
      <c r="M445" s="12">
        <v>1646</v>
      </c>
      <c r="N445" s="22">
        <v>45902</v>
      </c>
      <c r="O445" s="12">
        <v>1750</v>
      </c>
      <c r="P445" s="22">
        <v>45925</v>
      </c>
      <c r="Q445" s="12" t="s">
        <v>80</v>
      </c>
      <c r="R445" s="13" t="s">
        <v>81</v>
      </c>
      <c r="S445" s="41" t="s">
        <v>82</v>
      </c>
      <c r="T445" s="12"/>
      <c r="U445" s="41" t="s">
        <v>3943</v>
      </c>
      <c r="V445" s="12" t="s">
        <v>83</v>
      </c>
      <c r="W445" s="12" t="s">
        <v>83</v>
      </c>
      <c r="X445" s="12" t="s">
        <v>198</v>
      </c>
      <c r="Y445" s="12">
        <v>80188444</v>
      </c>
      <c r="Z445" s="14" t="s">
        <v>199</v>
      </c>
      <c r="AA445" s="14">
        <v>63526944</v>
      </c>
      <c r="AB445" s="12" t="s">
        <v>87</v>
      </c>
      <c r="AC445" s="22">
        <v>45924</v>
      </c>
      <c r="AD445" s="29">
        <v>16500000</v>
      </c>
      <c r="AE445" s="22">
        <v>45929</v>
      </c>
      <c r="AF445" s="22">
        <v>46019</v>
      </c>
      <c r="AG445" s="12">
        <v>90</v>
      </c>
      <c r="AH445" s="12">
        <v>3</v>
      </c>
      <c r="AI445" s="29">
        <f>Tabla202376[[#This Row],[VALOR INICIAL DEL CONTRATO]] / Tabla202376[[#This Row],[PLAZO DE EJECUCIÓN MESES ]]</f>
        <v>5500000</v>
      </c>
      <c r="AJ445" s="12"/>
      <c r="AK445" s="12"/>
      <c r="AL445" s="12"/>
      <c r="AM445" s="12"/>
      <c r="AN445" s="12"/>
      <c r="AO445" s="31"/>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12">
        <f>Tabla202376[[#This Row],[DÍAS PRORROGA 1]]+Tabla202376[[#This Row],[DÍAS PRORROGA  2]]+Tabla202376[[#This Row],[DÍAS PRORROGA 3]]++Tabla202376[[#This Row],[DÍAS PRORROGA 4]]</f>
        <v>0</v>
      </c>
      <c r="BN445" s="25">
        <f>IF(Tabla202376[[#This Row],[NUMERO TOTAL DE ADICIONES]]="NO",0,Tabla202376[[#This Row],[VALOR ADICIÓN 1]]+Tabla202376[[#This Row],[VALOR ADICIÓN 2]]+Tabla202376[[#This Row],[VALOR ADICIÓN 3]]+Tabla202376[[#This Row],[VALOR ADICIÓN 4]])</f>
        <v>0</v>
      </c>
      <c r="BO445" s="12"/>
      <c r="BP445" s="22">
        <v>46020</v>
      </c>
      <c r="BQ445" s="20">
        <f>Tabla202376[[#This Row],[VALOR INICIAL DEL CONTRATO]]+Tabla202376[[#This Row],[VALOR ADICIÓN 1]]+Tabla202376[[#This Row],[VALOR ADICIÓN 2]]+Tabla202376[[#This Row],[VALOR ADICIÓN 3]]++Tabla202376[[#This Row],[VALOR ADICIÓN 4]]</f>
        <v>16500000</v>
      </c>
      <c r="BR4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5" s="26"/>
      <c r="BT445" s="12"/>
      <c r="BU445" s="13" t="s">
        <v>3944</v>
      </c>
      <c r="BV445" s="13" t="s">
        <v>3945</v>
      </c>
      <c r="BW445" s="13" t="s">
        <v>3946</v>
      </c>
    </row>
    <row r="446" spans="1:75" ht="27.75" customHeight="1" x14ac:dyDescent="0.2">
      <c r="A446" s="12">
        <v>2025</v>
      </c>
      <c r="B446" s="12" t="s">
        <v>456</v>
      </c>
      <c r="C446" s="13" t="str">
        <f ca="1">IF(Tabla202376[[#This Row],[FECHA DE TERMINACIÓN FINAL]]-TODAY()&gt;=15,"VIGENTE",IF(Tabla202376[[#This Row],[FECHA DE TERMINACIÓN FINAL]]-TODAY()&lt;0,"FINALIZADO",IF(Tabla202376[[#This Row],[FECHA DE TERMINACIÓN FINAL]]-TODAY()&lt;=15,"PROXIMO A VENCER")))</f>
        <v>FINALIZADO</v>
      </c>
      <c r="D446" s="12">
        <v>141035</v>
      </c>
      <c r="E446" s="22">
        <v>45896</v>
      </c>
      <c r="F446" s="108" t="s">
        <v>3947</v>
      </c>
      <c r="G446" s="108" t="s">
        <v>3948</v>
      </c>
      <c r="H446" s="13" t="s">
        <v>3949</v>
      </c>
      <c r="I446" s="106" t="s">
        <v>3950</v>
      </c>
      <c r="J446" s="57" t="s">
        <v>3288</v>
      </c>
      <c r="K446" s="57" t="s">
        <v>3951</v>
      </c>
      <c r="L446" s="57" t="s">
        <v>3952</v>
      </c>
      <c r="M446" s="12">
        <v>1721</v>
      </c>
      <c r="N446" s="22">
        <v>45919</v>
      </c>
      <c r="O446" s="12">
        <v>1752</v>
      </c>
      <c r="P446" s="22">
        <v>45925</v>
      </c>
      <c r="Q446" s="12" t="s">
        <v>80</v>
      </c>
      <c r="R446" s="13" t="s">
        <v>81</v>
      </c>
      <c r="S446" s="41" t="s">
        <v>82</v>
      </c>
      <c r="T446" s="12"/>
      <c r="U446" s="41" t="s">
        <v>3953</v>
      </c>
      <c r="V446" s="12" t="s">
        <v>83</v>
      </c>
      <c r="W446" s="12" t="s">
        <v>83</v>
      </c>
      <c r="X446" s="12" t="s">
        <v>3844</v>
      </c>
      <c r="Y446" s="12">
        <v>52084190</v>
      </c>
      <c r="Z446" s="13" t="s">
        <v>135</v>
      </c>
      <c r="AA446" s="25">
        <v>1013636939</v>
      </c>
      <c r="AB446" s="12" t="s">
        <v>87</v>
      </c>
      <c r="AC446" s="22">
        <v>45925</v>
      </c>
      <c r="AD446" s="29">
        <v>15000000</v>
      </c>
      <c r="AE446" s="22">
        <v>45926</v>
      </c>
      <c r="AF446" s="22">
        <v>46016</v>
      </c>
      <c r="AG446" s="12">
        <v>90</v>
      </c>
      <c r="AH446" s="12">
        <v>3</v>
      </c>
      <c r="AI446" s="29">
        <f>Tabla202376[[#This Row],[VALOR INICIAL DEL CONTRATO]] / Tabla202376[[#This Row],[PLAZO DE EJECUCIÓN MESES ]]</f>
        <v>5000000</v>
      </c>
      <c r="AJ446" s="12"/>
      <c r="AK446" s="12"/>
      <c r="AL446" s="12"/>
      <c r="AM446" s="12"/>
      <c r="AN446" s="12"/>
      <c r="AO446" s="31"/>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f>Tabla202376[[#This Row],[DÍAS PRORROGA 1]]+Tabla202376[[#This Row],[DÍAS PRORROGA  2]]+Tabla202376[[#This Row],[DÍAS PRORROGA 3]]++Tabla202376[[#This Row],[DÍAS PRORROGA 4]]</f>
        <v>0</v>
      </c>
      <c r="BN446" s="25">
        <f>IF(Tabla202376[[#This Row],[NUMERO TOTAL DE ADICIONES]]="NO",0,Tabla202376[[#This Row],[VALOR ADICIÓN 1]]+Tabla202376[[#This Row],[VALOR ADICIÓN 2]]+Tabla202376[[#This Row],[VALOR ADICIÓN 3]]+Tabla202376[[#This Row],[VALOR ADICIÓN 4]])</f>
        <v>0</v>
      </c>
      <c r="BO446" s="12"/>
      <c r="BP446" s="22">
        <v>46016</v>
      </c>
      <c r="BQ446" s="20">
        <f>Tabla202376[[#This Row],[VALOR INICIAL DEL CONTRATO]]+Tabla202376[[#This Row],[VALOR ADICIÓN 1]]+Tabla202376[[#This Row],[VALOR ADICIÓN 2]]+Tabla202376[[#This Row],[VALOR ADICIÓN 3]]++Tabla202376[[#This Row],[VALOR ADICIÓN 4]]</f>
        <v>15000000</v>
      </c>
      <c r="BR44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6" s="26"/>
      <c r="BT446" s="12"/>
      <c r="BU446" s="13" t="s">
        <v>3954</v>
      </c>
      <c r="BV446" s="13" t="s">
        <v>3955</v>
      </c>
      <c r="BW446" s="13" t="s">
        <v>122</v>
      </c>
    </row>
    <row r="447" spans="1:75" ht="27.75" customHeight="1" x14ac:dyDescent="0.2">
      <c r="A447" s="12">
        <v>2025</v>
      </c>
      <c r="B447" s="13" t="s">
        <v>265</v>
      </c>
      <c r="C447" s="13" t="str">
        <f ca="1">IF(Tabla202376[[#This Row],[FECHA DE TERMINACIÓN FINAL]]-TODAY()&gt;=15,"VIGENTE",IF(Tabla202376[[#This Row],[FECHA DE TERMINACIÓN FINAL]]-TODAY()&lt;0,"FINALIZADO",IF(Tabla202376[[#This Row],[FECHA DE TERMINACIÓN FINAL]]-TODAY()&lt;=15,"PROXIMO A VENCER")))</f>
        <v>FINALIZADO</v>
      </c>
      <c r="D447" s="12">
        <v>139038</v>
      </c>
      <c r="E447" s="22">
        <v>45881</v>
      </c>
      <c r="F447" s="108" t="s">
        <v>3574</v>
      </c>
      <c r="G447" s="108" t="s">
        <v>3956</v>
      </c>
      <c r="H447" s="13" t="s">
        <v>3957</v>
      </c>
      <c r="I447" s="106" t="s">
        <v>3576</v>
      </c>
      <c r="J447" s="57" t="s">
        <v>3288</v>
      </c>
      <c r="K447" s="57" t="s">
        <v>3577</v>
      </c>
      <c r="L447" s="57" t="s">
        <v>3958</v>
      </c>
      <c r="M447" s="12">
        <v>1654</v>
      </c>
      <c r="N447" s="22">
        <v>45904</v>
      </c>
      <c r="O447" s="12">
        <v>1760</v>
      </c>
      <c r="P447" s="22">
        <v>45929</v>
      </c>
      <c r="Q447" s="12" t="s">
        <v>80</v>
      </c>
      <c r="R447" s="13" t="s">
        <v>81</v>
      </c>
      <c r="S447" s="41" t="s">
        <v>82</v>
      </c>
      <c r="T447" s="12"/>
      <c r="U447" s="41" t="s">
        <v>3579</v>
      </c>
      <c r="V447" s="12" t="s">
        <v>83</v>
      </c>
      <c r="W447" s="12" t="s">
        <v>83</v>
      </c>
      <c r="X447" s="12" t="s">
        <v>184</v>
      </c>
      <c r="Y447" s="12">
        <v>1000274172</v>
      </c>
      <c r="Z447" s="14" t="s">
        <v>844</v>
      </c>
      <c r="AA447" s="14">
        <v>1018481546</v>
      </c>
      <c r="AB447" s="12" t="s">
        <v>87</v>
      </c>
      <c r="AC447" s="22">
        <v>45925</v>
      </c>
      <c r="AD447" s="29">
        <v>16908000</v>
      </c>
      <c r="AE447" s="22">
        <v>45929</v>
      </c>
      <c r="AF447" s="22">
        <v>46019</v>
      </c>
      <c r="AG447" s="12">
        <v>90</v>
      </c>
      <c r="AH447" s="12">
        <v>3</v>
      </c>
      <c r="AI447" s="29">
        <f>Tabla202376[[#This Row],[VALOR INICIAL DEL CONTRATO]] / Tabla202376[[#This Row],[PLAZO DE EJECUCIÓN MESES ]]</f>
        <v>5636000</v>
      </c>
      <c r="AJ447" s="12"/>
      <c r="AK447" s="12"/>
      <c r="AL447" s="12"/>
      <c r="AM447" s="12"/>
      <c r="AN447" s="12"/>
      <c r="AO447" s="31"/>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12">
        <f>Tabla202376[[#This Row],[DÍAS PRORROGA 1]]+Tabla202376[[#This Row],[DÍAS PRORROGA  2]]+Tabla202376[[#This Row],[DÍAS PRORROGA 3]]++Tabla202376[[#This Row],[DÍAS PRORROGA 4]]</f>
        <v>0</v>
      </c>
      <c r="BN447" s="25">
        <f>IF(Tabla202376[[#This Row],[NUMERO TOTAL DE ADICIONES]]="NO",0,Tabla202376[[#This Row],[VALOR ADICIÓN 1]]+Tabla202376[[#This Row],[VALOR ADICIÓN 2]]+Tabla202376[[#This Row],[VALOR ADICIÓN 3]]+Tabla202376[[#This Row],[VALOR ADICIÓN 4]])</f>
        <v>0</v>
      </c>
      <c r="BO447" s="12"/>
      <c r="BP447" s="22">
        <v>45954</v>
      </c>
      <c r="BQ447" s="20">
        <f>Tabla202376[[#This Row],[VALOR INICIAL DEL CONTRATO]]+Tabla202376[[#This Row],[VALOR ADICIÓN 1]]+Tabla202376[[#This Row],[VALOR ADICIÓN 2]]+Tabla202376[[#This Row],[VALOR ADICIÓN 3]]++Tabla202376[[#This Row],[VALOR ADICIÓN 4]]</f>
        <v>16908000</v>
      </c>
      <c r="BR447"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0.27777777777777779</v>
      </c>
      <c r="BS447" s="26"/>
      <c r="BT447" s="13" t="s">
        <v>3959</v>
      </c>
      <c r="BU447" s="13" t="s">
        <v>3580</v>
      </c>
      <c r="BV447" s="13" t="s">
        <v>3581</v>
      </c>
      <c r="BW447" s="13" t="s">
        <v>122</v>
      </c>
    </row>
    <row r="448" spans="1:75" ht="27.75" customHeight="1" x14ac:dyDescent="0.2">
      <c r="A448" s="12">
        <v>2025</v>
      </c>
      <c r="B448" s="12" t="s">
        <v>456</v>
      </c>
      <c r="C448" s="13" t="str">
        <f ca="1">IF(Tabla202376[[#This Row],[FECHA DE TERMINACIÓN FINAL]]-TODAY()&gt;=15,"VIGENTE",IF(Tabla202376[[#This Row],[FECHA DE TERMINACIÓN FINAL]]-TODAY()&lt;0,"FINALIZADO",IF(Tabla202376[[#This Row],[FECHA DE TERMINACIÓN FINAL]]-TODAY()&lt;=15,"PROXIMO A VENCER")))</f>
        <v>FINALIZADO</v>
      </c>
      <c r="D448" s="12">
        <v>141636</v>
      </c>
      <c r="E448" s="22">
        <v>45902</v>
      </c>
      <c r="F448" s="108" t="s">
        <v>3960</v>
      </c>
      <c r="G448" s="108" t="s">
        <v>3961</v>
      </c>
      <c r="H448" s="13" t="s">
        <v>405</v>
      </c>
      <c r="I448" s="106" t="s">
        <v>3962</v>
      </c>
      <c r="J448" s="57" t="s">
        <v>3288</v>
      </c>
      <c r="K448" s="57" t="s">
        <v>3963</v>
      </c>
      <c r="L448" s="57" t="s">
        <v>3964</v>
      </c>
      <c r="M448" s="12">
        <v>1723</v>
      </c>
      <c r="N448" s="22">
        <v>45919</v>
      </c>
      <c r="O448" s="12">
        <v>1758</v>
      </c>
      <c r="P448" s="22">
        <v>45925</v>
      </c>
      <c r="Q448" s="12" t="s">
        <v>227</v>
      </c>
      <c r="R448" s="13" t="s">
        <v>81</v>
      </c>
      <c r="S448" s="41" t="s">
        <v>82</v>
      </c>
      <c r="T448" s="12"/>
      <c r="U448" s="41" t="s">
        <v>406</v>
      </c>
      <c r="V448" s="12" t="s">
        <v>83</v>
      </c>
      <c r="W448" s="12" t="s">
        <v>83</v>
      </c>
      <c r="X448" s="12" t="s">
        <v>3826</v>
      </c>
      <c r="Y448" s="12">
        <v>1023039722</v>
      </c>
      <c r="Z448" s="13" t="s">
        <v>229</v>
      </c>
      <c r="AA448" s="12">
        <v>1026262117</v>
      </c>
      <c r="AB448" s="12" t="s">
        <v>87</v>
      </c>
      <c r="AC448" s="22">
        <v>45925</v>
      </c>
      <c r="AD448" s="29">
        <v>15000000</v>
      </c>
      <c r="AE448" s="22">
        <v>45932</v>
      </c>
      <c r="AF448" s="22">
        <v>46022</v>
      </c>
      <c r="AG448" s="12">
        <v>90</v>
      </c>
      <c r="AH448" s="12">
        <v>3</v>
      </c>
      <c r="AI448" s="29">
        <f>Tabla202376[[#This Row],[VALOR INICIAL DEL CONTRATO]] / Tabla202376[[#This Row],[PLAZO DE EJECUCIÓN MESES ]]</f>
        <v>5000000</v>
      </c>
      <c r="AJ448" s="12"/>
      <c r="AK448" s="12"/>
      <c r="AL448" s="12"/>
      <c r="AM448" s="12"/>
      <c r="AN448" s="12"/>
      <c r="AO448" s="31"/>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12">
        <f>Tabla202376[[#This Row],[DÍAS PRORROGA 1]]+Tabla202376[[#This Row],[DÍAS PRORROGA  2]]+Tabla202376[[#This Row],[DÍAS PRORROGA 3]]++Tabla202376[[#This Row],[DÍAS PRORROGA 4]]</f>
        <v>0</v>
      </c>
      <c r="BN448" s="25">
        <f>IF(Tabla202376[[#This Row],[NUMERO TOTAL DE ADICIONES]]="NO",0,Tabla202376[[#This Row],[VALOR ADICIÓN 1]]+Tabla202376[[#This Row],[VALOR ADICIÓN 2]]+Tabla202376[[#This Row],[VALOR ADICIÓN 3]]+Tabla202376[[#This Row],[VALOR ADICIÓN 4]])</f>
        <v>0</v>
      </c>
      <c r="BO448" s="12"/>
      <c r="BP448" s="22">
        <v>46022</v>
      </c>
      <c r="BQ448" s="20">
        <f>Tabla202376[[#This Row],[VALOR INICIAL DEL CONTRATO]]+Tabla202376[[#This Row],[VALOR ADICIÓN 1]]+Tabla202376[[#This Row],[VALOR ADICIÓN 2]]+Tabla202376[[#This Row],[VALOR ADICIÓN 3]]++Tabla202376[[#This Row],[VALOR ADICIÓN 4]]</f>
        <v>15000000</v>
      </c>
      <c r="BR44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8" s="26"/>
      <c r="BT448" s="12"/>
      <c r="BU448" s="13" t="s">
        <v>3965</v>
      </c>
      <c r="BV448" s="13" t="s">
        <v>3966</v>
      </c>
      <c r="BW448" s="13" t="s">
        <v>122</v>
      </c>
    </row>
    <row r="449" spans="1:75" ht="27.75" customHeight="1" x14ac:dyDescent="0.2">
      <c r="A449" s="12">
        <v>2025</v>
      </c>
      <c r="B449" s="12" t="s">
        <v>456</v>
      </c>
      <c r="C449" s="13" t="str">
        <f ca="1">IF(Tabla202376[[#This Row],[FECHA DE TERMINACIÓN FINAL]]-TODAY()&gt;=15,"VIGENTE",IF(Tabla202376[[#This Row],[FECHA DE TERMINACIÓN FINAL]]-TODAY()&lt;0,"FINALIZADO",IF(Tabla202376[[#This Row],[FECHA DE TERMINACIÓN FINAL]]-TODAY()&lt;=15,"PROXIMO A VENCER")))</f>
        <v>FINALIZADO</v>
      </c>
      <c r="D449" s="12">
        <v>138907</v>
      </c>
      <c r="E449" s="22">
        <v>45879</v>
      </c>
      <c r="F449" s="108" t="s">
        <v>3967</v>
      </c>
      <c r="G449" s="108" t="s">
        <v>3968</v>
      </c>
      <c r="H449" s="13" t="s">
        <v>332</v>
      </c>
      <c r="I449" s="106" t="s">
        <v>3969</v>
      </c>
      <c r="J449" s="57" t="s">
        <v>3288</v>
      </c>
      <c r="K449" s="57" t="s">
        <v>3970</v>
      </c>
      <c r="L449" s="57" t="s">
        <v>3971</v>
      </c>
      <c r="M449" s="12">
        <v>1663</v>
      </c>
      <c r="N449" s="22">
        <v>45904</v>
      </c>
      <c r="O449" s="12">
        <v>1757</v>
      </c>
      <c r="P449" s="22">
        <v>45925</v>
      </c>
      <c r="Q449" s="12" t="s">
        <v>80</v>
      </c>
      <c r="R449" s="13" t="s">
        <v>81</v>
      </c>
      <c r="S449" s="41" t="s">
        <v>82</v>
      </c>
      <c r="T449" s="12"/>
      <c r="U449" s="41" t="s">
        <v>3972</v>
      </c>
      <c r="V449" s="12" t="s">
        <v>83</v>
      </c>
      <c r="W449" s="12" t="s">
        <v>83</v>
      </c>
      <c r="X449" s="12" t="s">
        <v>3786</v>
      </c>
      <c r="Y449" s="12">
        <v>82260091</v>
      </c>
      <c r="Z449" s="13" t="s">
        <v>311</v>
      </c>
      <c r="AA449" s="25">
        <v>1015443462</v>
      </c>
      <c r="AB449" s="12" t="s">
        <v>87</v>
      </c>
      <c r="AC449" s="22">
        <v>45925</v>
      </c>
      <c r="AD449" s="29">
        <v>15000000</v>
      </c>
      <c r="AE449" s="22">
        <v>45929</v>
      </c>
      <c r="AF449" s="22">
        <v>46019</v>
      </c>
      <c r="AG449" s="12">
        <v>90</v>
      </c>
      <c r="AH449" s="12">
        <v>3</v>
      </c>
      <c r="AI449" s="29">
        <f>Tabla202376[[#This Row],[VALOR INICIAL DEL CONTRATO]] / Tabla202376[[#This Row],[PLAZO DE EJECUCIÓN MESES ]]</f>
        <v>5000000</v>
      </c>
      <c r="AJ449" s="12"/>
      <c r="AK449" s="12"/>
      <c r="AL449" s="12"/>
      <c r="AM449" s="12"/>
      <c r="AN449" s="12"/>
      <c r="AO449" s="31"/>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12">
        <f>Tabla202376[[#This Row],[DÍAS PRORROGA 1]]+Tabla202376[[#This Row],[DÍAS PRORROGA  2]]+Tabla202376[[#This Row],[DÍAS PRORROGA 3]]++Tabla202376[[#This Row],[DÍAS PRORROGA 4]]</f>
        <v>0</v>
      </c>
      <c r="BN449" s="25">
        <f>IF(Tabla202376[[#This Row],[NUMERO TOTAL DE ADICIONES]]="NO",0,Tabla202376[[#This Row],[VALOR ADICIÓN 1]]+Tabla202376[[#This Row],[VALOR ADICIÓN 2]]+Tabla202376[[#This Row],[VALOR ADICIÓN 3]]+Tabla202376[[#This Row],[VALOR ADICIÓN 4]])</f>
        <v>0</v>
      </c>
      <c r="BO449" s="12"/>
      <c r="BP449" s="22">
        <v>46020</v>
      </c>
      <c r="BQ449" s="20">
        <f>Tabla202376[[#This Row],[VALOR INICIAL DEL CONTRATO]]+Tabla202376[[#This Row],[VALOR ADICIÓN 1]]+Tabla202376[[#This Row],[VALOR ADICIÓN 2]]+Tabla202376[[#This Row],[VALOR ADICIÓN 3]]++Tabla202376[[#This Row],[VALOR ADICIÓN 4]]</f>
        <v>15000000</v>
      </c>
      <c r="BR44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49" s="26"/>
      <c r="BT449" s="12"/>
      <c r="BU449" s="13" t="s">
        <v>3973</v>
      </c>
      <c r="BV449" s="13" t="s">
        <v>3974</v>
      </c>
      <c r="BW449" s="13" t="s">
        <v>122</v>
      </c>
    </row>
    <row r="450" spans="1:75" ht="27.75" customHeight="1" x14ac:dyDescent="0.25">
      <c r="A450" s="12">
        <v>2025</v>
      </c>
      <c r="B450" s="12" t="s">
        <v>456</v>
      </c>
      <c r="C450" s="13" t="str">
        <f ca="1">IF(Tabla202376[[#This Row],[FECHA DE TERMINACIÓN FINAL]]-TODAY()&gt;=15,"VIGENTE",IF(Tabla202376[[#This Row],[FECHA DE TERMINACIÓN FINAL]]-TODAY()&lt;0,"FINALIZADO",IF(Tabla202376[[#This Row],[FECHA DE TERMINACIÓN FINAL]]-TODAY()&lt;=15,"PROXIMO A VENCER")))</f>
        <v>FINALIZADO</v>
      </c>
      <c r="D450" s="12">
        <v>139179</v>
      </c>
      <c r="E450" s="22">
        <v>45881</v>
      </c>
      <c r="F450" s="108" t="s">
        <v>3975</v>
      </c>
      <c r="G450" s="108" t="s">
        <v>3976</v>
      </c>
      <c r="H450" s="13" t="s">
        <v>315</v>
      </c>
      <c r="I450" s="64" t="s">
        <v>3977</v>
      </c>
      <c r="J450" s="57" t="s">
        <v>3288</v>
      </c>
      <c r="K450" s="57" t="s">
        <v>3978</v>
      </c>
      <c r="L450" s="57" t="s">
        <v>3979</v>
      </c>
      <c r="M450" s="12">
        <v>1656</v>
      </c>
      <c r="N450" s="22">
        <v>45904</v>
      </c>
      <c r="O450" s="12">
        <v>1762</v>
      </c>
      <c r="P450" s="22">
        <v>45930</v>
      </c>
      <c r="Q450" s="12" t="s">
        <v>80</v>
      </c>
      <c r="R450" s="13" t="s">
        <v>81</v>
      </c>
      <c r="S450" s="41" t="s">
        <v>82</v>
      </c>
      <c r="T450" s="12"/>
      <c r="U450" s="41" t="s">
        <v>3980</v>
      </c>
      <c r="V450" s="12" t="s">
        <v>83</v>
      </c>
      <c r="W450" s="12" t="s">
        <v>83</v>
      </c>
      <c r="X450" s="12" t="s">
        <v>297</v>
      </c>
      <c r="Y450" s="12">
        <v>1013602193</v>
      </c>
      <c r="Z450" s="51" t="s">
        <v>298</v>
      </c>
      <c r="AA450" s="53">
        <v>79854802</v>
      </c>
      <c r="AB450" s="12" t="s">
        <v>87</v>
      </c>
      <c r="AC450" s="22">
        <v>45925</v>
      </c>
      <c r="AD450" s="29">
        <v>15000000</v>
      </c>
      <c r="AE450" s="22">
        <v>45933</v>
      </c>
      <c r="AF450" s="22">
        <v>46022</v>
      </c>
      <c r="AG450" s="12">
        <v>90</v>
      </c>
      <c r="AH450" s="12">
        <v>3</v>
      </c>
      <c r="AI450" s="29">
        <f>Tabla202376[[#This Row],[VALOR INICIAL DEL CONTRATO]] / Tabla202376[[#This Row],[PLAZO DE EJECUCIÓN MESES ]]</f>
        <v>5000000</v>
      </c>
      <c r="AJ450" s="12"/>
      <c r="AK450" s="12"/>
      <c r="AL450" s="12"/>
      <c r="AM450" s="12"/>
      <c r="AN450" s="12"/>
      <c r="AO450" s="31"/>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f>Tabla202376[[#This Row],[DÍAS PRORROGA 1]]+Tabla202376[[#This Row],[DÍAS PRORROGA  2]]+Tabla202376[[#This Row],[DÍAS PRORROGA 3]]++Tabla202376[[#This Row],[DÍAS PRORROGA 4]]</f>
        <v>0</v>
      </c>
      <c r="BN450" s="25">
        <f>IF(Tabla202376[[#This Row],[NUMERO TOTAL DE ADICIONES]]="NO",0,Tabla202376[[#This Row],[VALOR ADICIÓN 1]]+Tabla202376[[#This Row],[VALOR ADICIÓN 2]]+Tabla202376[[#This Row],[VALOR ADICIÓN 3]]+Tabla202376[[#This Row],[VALOR ADICIÓN 4]])</f>
        <v>0</v>
      </c>
      <c r="BO450" s="12"/>
      <c r="BP450" s="22">
        <v>46022</v>
      </c>
      <c r="BQ450" s="20">
        <f>Tabla202376[[#This Row],[VALOR INICIAL DEL CONTRATO]]+Tabla202376[[#This Row],[VALOR ADICIÓN 1]]+Tabla202376[[#This Row],[VALOR ADICIÓN 2]]+Tabla202376[[#This Row],[VALOR ADICIÓN 3]]++Tabla202376[[#This Row],[VALOR ADICIÓN 4]]</f>
        <v>15000000</v>
      </c>
      <c r="BR45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0" s="26"/>
      <c r="BT450" s="12"/>
      <c r="BU450" s="13" t="s">
        <v>3981</v>
      </c>
      <c r="BV450" s="13" t="s">
        <v>3982</v>
      </c>
      <c r="BW450" s="13" t="s">
        <v>122</v>
      </c>
    </row>
    <row r="451" spans="1:75" ht="27.75" customHeight="1" x14ac:dyDescent="0.2">
      <c r="A451" s="12">
        <v>2025</v>
      </c>
      <c r="B451" s="12" t="s">
        <v>456</v>
      </c>
      <c r="C451" s="13" t="str">
        <f ca="1">IF(Tabla202376[[#This Row],[FECHA DE TERMINACIÓN FINAL]]-TODAY()&gt;=15,"VIGENTE",IF(Tabla202376[[#This Row],[FECHA DE TERMINACIÓN FINAL]]-TODAY()&lt;0,"FINALIZADO",IF(Tabla202376[[#This Row],[FECHA DE TERMINACIÓN FINAL]]-TODAY()&lt;=15,"PROXIMO A VENCER")))</f>
        <v>FINALIZADO</v>
      </c>
      <c r="D451" s="12">
        <v>140925</v>
      </c>
      <c r="E451" s="22">
        <v>45895</v>
      </c>
      <c r="F451" s="108" t="s">
        <v>3983</v>
      </c>
      <c r="G451" s="108" t="s">
        <v>3984</v>
      </c>
      <c r="H451" s="13" t="s">
        <v>340</v>
      </c>
      <c r="I451" s="106" t="s">
        <v>3985</v>
      </c>
      <c r="J451" s="57" t="s">
        <v>3288</v>
      </c>
      <c r="K451" s="57" t="s">
        <v>3986</v>
      </c>
      <c r="L451" s="57" t="s">
        <v>3987</v>
      </c>
      <c r="M451" s="12">
        <v>1689</v>
      </c>
      <c r="N451" s="22">
        <v>45908</v>
      </c>
      <c r="O451" s="12">
        <v>1756</v>
      </c>
      <c r="P451" s="22">
        <v>45925</v>
      </c>
      <c r="Q451" s="12" t="s">
        <v>337</v>
      </c>
      <c r="R451" s="13" t="s">
        <v>81</v>
      </c>
      <c r="S451" s="41" t="s">
        <v>82</v>
      </c>
      <c r="T451" s="12"/>
      <c r="U451" s="41" t="s">
        <v>3988</v>
      </c>
      <c r="V451" s="12" t="s">
        <v>83</v>
      </c>
      <c r="W451" s="12" t="s">
        <v>83</v>
      </c>
      <c r="X451" s="12" t="s">
        <v>3422</v>
      </c>
      <c r="Y451" s="12">
        <v>1020735588</v>
      </c>
      <c r="Z451" s="13" t="s">
        <v>343</v>
      </c>
      <c r="AA451" s="12">
        <v>80051643</v>
      </c>
      <c r="AB451" s="12" t="s">
        <v>87</v>
      </c>
      <c r="AC451" s="22">
        <v>45925</v>
      </c>
      <c r="AD451" s="29">
        <v>18000000</v>
      </c>
      <c r="AE451" s="22">
        <v>45926</v>
      </c>
      <c r="AF451" s="22">
        <v>46016</v>
      </c>
      <c r="AG451" s="12">
        <v>90</v>
      </c>
      <c r="AH451" s="12">
        <v>3</v>
      </c>
      <c r="AI451" s="29">
        <f>Tabla202376[[#This Row],[VALOR INICIAL DEL CONTRATO]] / Tabla202376[[#This Row],[PLAZO DE EJECUCIÓN MESES ]]</f>
        <v>6000000</v>
      </c>
      <c r="AJ451" s="12"/>
      <c r="AK451" s="12"/>
      <c r="AL451" s="12"/>
      <c r="AM451" s="12"/>
      <c r="AN451" s="12"/>
      <c r="AO451" s="31"/>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f>Tabla202376[[#This Row],[DÍAS PRORROGA 1]]+Tabla202376[[#This Row],[DÍAS PRORROGA  2]]+Tabla202376[[#This Row],[DÍAS PRORROGA 3]]++Tabla202376[[#This Row],[DÍAS PRORROGA 4]]</f>
        <v>0</v>
      </c>
      <c r="BN451" s="25">
        <f>IF(Tabla202376[[#This Row],[NUMERO TOTAL DE ADICIONES]]="NO",0,Tabla202376[[#This Row],[VALOR ADICIÓN 1]]+Tabla202376[[#This Row],[VALOR ADICIÓN 2]]+Tabla202376[[#This Row],[VALOR ADICIÓN 3]]+Tabla202376[[#This Row],[VALOR ADICIÓN 4]])</f>
        <v>0</v>
      </c>
      <c r="BO451" s="12"/>
      <c r="BP451" s="22">
        <v>46016</v>
      </c>
      <c r="BQ451" s="20">
        <f>Tabla202376[[#This Row],[VALOR INICIAL DEL CONTRATO]]+Tabla202376[[#This Row],[VALOR ADICIÓN 1]]+Tabla202376[[#This Row],[VALOR ADICIÓN 2]]+Tabla202376[[#This Row],[VALOR ADICIÓN 3]]++Tabla202376[[#This Row],[VALOR ADICIÓN 4]]</f>
        <v>18000000</v>
      </c>
      <c r="BR45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1" s="26"/>
      <c r="BT451" s="12"/>
      <c r="BU451" s="13" t="s">
        <v>3989</v>
      </c>
      <c r="BV451" s="13" t="s">
        <v>3990</v>
      </c>
      <c r="BW451" s="13" t="s">
        <v>88</v>
      </c>
    </row>
    <row r="452" spans="1:75" ht="27.75" customHeight="1" x14ac:dyDescent="0.2">
      <c r="A452" s="12">
        <v>2025</v>
      </c>
      <c r="B452" s="12" t="s">
        <v>456</v>
      </c>
      <c r="C452" s="13" t="str">
        <f ca="1">IF(Tabla202376[[#This Row],[FECHA DE TERMINACIÓN FINAL]]-TODAY()&gt;=15,"VIGENTE",IF(Tabla202376[[#This Row],[FECHA DE TERMINACIÓN FINAL]]-TODAY()&lt;0,"FINALIZADO",IF(Tabla202376[[#This Row],[FECHA DE TERMINACIÓN FINAL]]-TODAY()&lt;=15,"PROXIMO A VENCER")))</f>
        <v>FINALIZADO</v>
      </c>
      <c r="D452" s="12">
        <v>139019</v>
      </c>
      <c r="E452" s="22">
        <v>45881</v>
      </c>
      <c r="F452" s="108" t="s">
        <v>3991</v>
      </c>
      <c r="G452" s="108" t="s">
        <v>3992</v>
      </c>
      <c r="H452" s="13" t="s">
        <v>235</v>
      </c>
      <c r="I452" s="106" t="s">
        <v>3993</v>
      </c>
      <c r="J452" s="57" t="s">
        <v>3288</v>
      </c>
      <c r="K452" s="57" t="s">
        <v>3994</v>
      </c>
      <c r="L452" s="57" t="s">
        <v>3995</v>
      </c>
      <c r="M452" s="12">
        <v>1653</v>
      </c>
      <c r="N452" s="22">
        <v>45904</v>
      </c>
      <c r="O452" s="12">
        <v>1766</v>
      </c>
      <c r="P452" s="22">
        <v>45931</v>
      </c>
      <c r="Q452" s="12" t="s">
        <v>175</v>
      </c>
      <c r="R452" s="13" t="s">
        <v>81</v>
      </c>
      <c r="S452" s="41" t="s">
        <v>82</v>
      </c>
      <c r="T452" s="12"/>
      <c r="U452" s="41" t="s">
        <v>236</v>
      </c>
      <c r="V452" s="12" t="s">
        <v>83</v>
      </c>
      <c r="W452" s="12" t="s">
        <v>83</v>
      </c>
      <c r="X452" s="12" t="s">
        <v>2985</v>
      </c>
      <c r="Y452" s="12">
        <v>1012460588</v>
      </c>
      <c r="Z452" s="14" t="s">
        <v>174</v>
      </c>
      <c r="AA452" s="14">
        <v>7180598</v>
      </c>
      <c r="AB452" s="12" t="s">
        <v>87</v>
      </c>
      <c r="AC452" s="22">
        <v>45926</v>
      </c>
      <c r="AD452" s="29">
        <v>15000000</v>
      </c>
      <c r="AE452" s="22">
        <v>45933</v>
      </c>
      <c r="AF452" s="22">
        <v>46022</v>
      </c>
      <c r="AG452" s="12">
        <v>90</v>
      </c>
      <c r="AH452" s="12">
        <v>3</v>
      </c>
      <c r="AI452" s="29">
        <f>Tabla202376[[#This Row],[VALOR INICIAL DEL CONTRATO]] / Tabla202376[[#This Row],[PLAZO DE EJECUCIÓN MESES ]]</f>
        <v>5000000</v>
      </c>
      <c r="AJ452" s="12"/>
      <c r="AK452" s="12"/>
      <c r="AL452" s="12"/>
      <c r="AM452" s="12"/>
      <c r="AN452" s="12"/>
      <c r="AO452" s="31"/>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f>Tabla202376[[#This Row],[DÍAS PRORROGA 1]]+Tabla202376[[#This Row],[DÍAS PRORROGA  2]]+Tabla202376[[#This Row],[DÍAS PRORROGA 3]]++Tabla202376[[#This Row],[DÍAS PRORROGA 4]]</f>
        <v>0</v>
      </c>
      <c r="BN452" s="25">
        <f>IF(Tabla202376[[#This Row],[NUMERO TOTAL DE ADICIONES]]="NO",0,Tabla202376[[#This Row],[VALOR ADICIÓN 1]]+Tabla202376[[#This Row],[VALOR ADICIÓN 2]]+Tabla202376[[#This Row],[VALOR ADICIÓN 3]]+Tabla202376[[#This Row],[VALOR ADICIÓN 4]])</f>
        <v>0</v>
      </c>
      <c r="BO452" s="12"/>
      <c r="BP452" s="22">
        <v>46022</v>
      </c>
      <c r="BQ452" s="20">
        <f>Tabla202376[[#This Row],[VALOR INICIAL DEL CONTRATO]]+Tabla202376[[#This Row],[VALOR ADICIÓN 1]]+Tabla202376[[#This Row],[VALOR ADICIÓN 2]]+Tabla202376[[#This Row],[VALOR ADICIÓN 3]]++Tabla202376[[#This Row],[VALOR ADICIÓN 4]]</f>
        <v>15000000</v>
      </c>
      <c r="BR45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2" s="26"/>
      <c r="BT452" s="12"/>
      <c r="BU452" s="13" t="s">
        <v>3996</v>
      </c>
      <c r="BV452" s="13" t="s">
        <v>3997</v>
      </c>
      <c r="BW452" s="13" t="s">
        <v>122</v>
      </c>
    </row>
    <row r="453" spans="1:75" ht="27.75" customHeight="1" x14ac:dyDescent="0.2">
      <c r="A453" s="12">
        <v>2025</v>
      </c>
      <c r="B453" s="12" t="s">
        <v>456</v>
      </c>
      <c r="C453" s="13" t="str">
        <f ca="1">IF(Tabla202376[[#This Row],[FECHA DE TERMINACIÓN FINAL]]-TODAY()&gt;=15,"VIGENTE",IF(Tabla202376[[#This Row],[FECHA DE TERMINACIÓN FINAL]]-TODAY()&lt;0,"FINALIZADO",IF(Tabla202376[[#This Row],[FECHA DE TERMINACIÓN FINAL]]-TODAY()&lt;=15,"PROXIMO A VENCER")))</f>
        <v>FINALIZADO</v>
      </c>
      <c r="D453" s="12">
        <v>141087</v>
      </c>
      <c r="E453" s="22">
        <v>45897</v>
      </c>
      <c r="F453" s="108" t="s">
        <v>3998</v>
      </c>
      <c r="G453" s="108" t="s">
        <v>3999</v>
      </c>
      <c r="H453" s="13" t="s">
        <v>433</v>
      </c>
      <c r="I453" s="106" t="s">
        <v>4000</v>
      </c>
      <c r="J453" s="57" t="s">
        <v>3288</v>
      </c>
      <c r="K453" s="57" t="s">
        <v>4001</v>
      </c>
      <c r="L453" s="57" t="s">
        <v>4002</v>
      </c>
      <c r="M453" s="12">
        <v>1705</v>
      </c>
      <c r="N453" s="22">
        <v>45911</v>
      </c>
      <c r="O453" s="12">
        <v>1763</v>
      </c>
      <c r="P453" s="22">
        <v>45930</v>
      </c>
      <c r="Q453" s="12" t="s">
        <v>80</v>
      </c>
      <c r="R453" s="13" t="s">
        <v>81</v>
      </c>
      <c r="S453" s="41" t="s">
        <v>82</v>
      </c>
      <c r="T453" s="12"/>
      <c r="U453" s="13" t="s">
        <v>4003</v>
      </c>
      <c r="V453" s="12" t="s">
        <v>83</v>
      </c>
      <c r="W453" s="12" t="s">
        <v>83</v>
      </c>
      <c r="X453" s="12" t="s">
        <v>184</v>
      </c>
      <c r="Y453" s="12">
        <v>1019026289</v>
      </c>
      <c r="Z453" s="13" t="s">
        <v>185</v>
      </c>
      <c r="AA453" s="46">
        <v>1013685604</v>
      </c>
      <c r="AB453" s="12" t="s">
        <v>87</v>
      </c>
      <c r="AC453" s="22">
        <v>45925</v>
      </c>
      <c r="AD453" s="29">
        <v>15000000</v>
      </c>
      <c r="AE453" s="22">
        <v>45931</v>
      </c>
      <c r="AF453" s="22">
        <v>46021</v>
      </c>
      <c r="AG453" s="12">
        <v>90</v>
      </c>
      <c r="AH453" s="12">
        <v>3</v>
      </c>
      <c r="AI453" s="29">
        <f>Tabla202376[[#This Row],[VALOR INICIAL DEL CONTRATO]] / Tabla202376[[#This Row],[PLAZO DE EJECUCIÓN MESES ]]</f>
        <v>5000000</v>
      </c>
      <c r="AJ453" s="12"/>
      <c r="AK453" s="12"/>
      <c r="AL453" s="12"/>
      <c r="AM453" s="12"/>
      <c r="AN453" s="12"/>
      <c r="AO453" s="31"/>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f>Tabla202376[[#This Row],[DÍAS PRORROGA 1]]+Tabla202376[[#This Row],[DÍAS PRORROGA  2]]+Tabla202376[[#This Row],[DÍAS PRORROGA 3]]++Tabla202376[[#This Row],[DÍAS PRORROGA 4]]</f>
        <v>0</v>
      </c>
      <c r="BN453" s="25">
        <f>IF(Tabla202376[[#This Row],[NUMERO TOTAL DE ADICIONES]]="NO",0,Tabla202376[[#This Row],[VALOR ADICIÓN 1]]+Tabla202376[[#This Row],[VALOR ADICIÓN 2]]+Tabla202376[[#This Row],[VALOR ADICIÓN 3]]+Tabla202376[[#This Row],[VALOR ADICIÓN 4]])</f>
        <v>0</v>
      </c>
      <c r="BO453" s="12"/>
      <c r="BP453" s="22">
        <v>46021</v>
      </c>
      <c r="BQ453" s="20">
        <f>Tabla202376[[#This Row],[VALOR INICIAL DEL CONTRATO]]+Tabla202376[[#This Row],[VALOR ADICIÓN 1]]+Tabla202376[[#This Row],[VALOR ADICIÓN 2]]+Tabla202376[[#This Row],[VALOR ADICIÓN 3]]++Tabla202376[[#This Row],[VALOR ADICIÓN 4]]</f>
        <v>15000000</v>
      </c>
      <c r="BR45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3" s="26"/>
      <c r="BT453" s="12"/>
      <c r="BU453" s="13" t="s">
        <v>4004</v>
      </c>
      <c r="BV453" s="13" t="s">
        <v>4005</v>
      </c>
      <c r="BW453" s="13" t="s">
        <v>122</v>
      </c>
    </row>
    <row r="454" spans="1:75" ht="27.75" customHeight="1" x14ac:dyDescent="0.2">
      <c r="A454" s="12">
        <v>2025</v>
      </c>
      <c r="B454" s="12" t="s">
        <v>456</v>
      </c>
      <c r="C454" s="13" t="str">
        <f ca="1">IF(Tabla202376[[#This Row],[FECHA DE TERMINACIÓN FINAL]]-TODAY()&gt;=15,"VIGENTE",IF(Tabla202376[[#This Row],[FECHA DE TERMINACIÓN FINAL]]-TODAY()&lt;0,"FINALIZADO",IF(Tabla202376[[#This Row],[FECHA DE TERMINACIÓN FINAL]]-TODAY()&lt;=15,"PROXIMO A VENCER")))</f>
        <v>FINALIZADO</v>
      </c>
      <c r="D454" s="12">
        <v>140735</v>
      </c>
      <c r="E454" s="22">
        <v>45891</v>
      </c>
      <c r="F454" s="108" t="s">
        <v>4006</v>
      </c>
      <c r="G454" s="108" t="s">
        <v>4007</v>
      </c>
      <c r="H454" s="13" t="s">
        <v>190</v>
      </c>
      <c r="I454" s="106" t="s">
        <v>4008</v>
      </c>
      <c r="J454" s="57" t="s">
        <v>3288</v>
      </c>
      <c r="K454" s="57" t="s">
        <v>4009</v>
      </c>
      <c r="L454" s="57" t="s">
        <v>4010</v>
      </c>
      <c r="M454" s="12">
        <v>1598</v>
      </c>
      <c r="N454" s="22">
        <v>45897</v>
      </c>
      <c r="O454" s="12">
        <v>1807</v>
      </c>
      <c r="P454" s="22">
        <v>45936</v>
      </c>
      <c r="Q454" s="12" t="s">
        <v>115</v>
      </c>
      <c r="R454" s="13" t="s">
        <v>81</v>
      </c>
      <c r="S454" s="41" t="s">
        <v>98</v>
      </c>
      <c r="T454" s="12"/>
      <c r="U454" s="13" t="s">
        <v>4011</v>
      </c>
      <c r="V454" s="12" t="s">
        <v>83</v>
      </c>
      <c r="W454" s="12" t="s">
        <v>83</v>
      </c>
      <c r="X454" s="12" t="s">
        <v>116</v>
      </c>
      <c r="Y454" s="12">
        <v>1020781572</v>
      </c>
      <c r="Z454" s="13" t="s">
        <v>941</v>
      </c>
      <c r="AA454" s="12">
        <v>52351640</v>
      </c>
      <c r="AB454" s="12" t="s">
        <v>87</v>
      </c>
      <c r="AC454" s="22">
        <v>45936</v>
      </c>
      <c r="AD454" s="29">
        <v>10500000</v>
      </c>
      <c r="AE454" s="22">
        <v>45940</v>
      </c>
      <c r="AF454" s="22">
        <v>46022</v>
      </c>
      <c r="AG454" s="12">
        <v>90</v>
      </c>
      <c r="AH454" s="12">
        <v>3</v>
      </c>
      <c r="AI454" s="29">
        <f>Tabla202376[[#This Row],[VALOR INICIAL DEL CONTRATO]] / Tabla202376[[#This Row],[PLAZO DE EJECUCIÓN MESES ]]</f>
        <v>3500000</v>
      </c>
      <c r="AJ454" s="12"/>
      <c r="AK454" s="12"/>
      <c r="AL454" s="12"/>
      <c r="AM454" s="12"/>
      <c r="AN454" s="12"/>
      <c r="AO454" s="31"/>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f>Tabla202376[[#This Row],[DÍAS PRORROGA 1]]+Tabla202376[[#This Row],[DÍAS PRORROGA  2]]+Tabla202376[[#This Row],[DÍAS PRORROGA 3]]++Tabla202376[[#This Row],[DÍAS PRORROGA 4]]</f>
        <v>0</v>
      </c>
      <c r="BN454" s="25">
        <f>IF(Tabla202376[[#This Row],[NUMERO TOTAL DE ADICIONES]]="NO",0,Tabla202376[[#This Row],[VALOR ADICIÓN 1]]+Tabla202376[[#This Row],[VALOR ADICIÓN 2]]+Tabla202376[[#This Row],[VALOR ADICIÓN 3]]+Tabla202376[[#This Row],[VALOR ADICIÓN 4]])</f>
        <v>0</v>
      </c>
      <c r="BO454" s="12"/>
      <c r="BP454" s="22">
        <v>46022</v>
      </c>
      <c r="BQ454" s="20">
        <f>Tabla202376[[#This Row],[VALOR INICIAL DEL CONTRATO]]+Tabla202376[[#This Row],[VALOR ADICIÓN 1]]+Tabla202376[[#This Row],[VALOR ADICIÓN 2]]+Tabla202376[[#This Row],[VALOR ADICIÓN 3]]++Tabla202376[[#This Row],[VALOR ADICIÓN 4]]</f>
        <v>10500000</v>
      </c>
      <c r="BR45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4" s="26"/>
      <c r="BT454" s="12"/>
      <c r="BU454" s="13" t="s">
        <v>4012</v>
      </c>
      <c r="BV454" s="13" t="s">
        <v>4013</v>
      </c>
      <c r="BW454" s="13" t="s">
        <v>122</v>
      </c>
    </row>
    <row r="455" spans="1:75" ht="27.75" customHeight="1" x14ac:dyDescent="0.2">
      <c r="A455" s="12">
        <v>2025</v>
      </c>
      <c r="B455" s="12" t="s">
        <v>456</v>
      </c>
      <c r="C455" s="13" t="str">
        <f ca="1">IF(Tabla202376[[#This Row],[FECHA DE TERMINACIÓN FINAL]]-TODAY()&gt;=15,"VIGENTE",IF(Tabla202376[[#This Row],[FECHA DE TERMINACIÓN FINAL]]-TODAY()&lt;0,"FINALIZADO",IF(Tabla202376[[#This Row],[FECHA DE TERMINACIÓN FINAL]]-TODAY()&lt;=15,"PROXIMO A VENCER")))</f>
        <v>FINALIZADO</v>
      </c>
      <c r="D455" s="12">
        <v>140778</v>
      </c>
      <c r="E455" s="22">
        <v>45894</v>
      </c>
      <c r="F455" s="108" t="s">
        <v>4014</v>
      </c>
      <c r="G455" s="108" t="s">
        <v>4015</v>
      </c>
      <c r="H455" s="13" t="s">
        <v>404</v>
      </c>
      <c r="I455" s="106" t="s">
        <v>4016</v>
      </c>
      <c r="J455" s="57" t="s">
        <v>3288</v>
      </c>
      <c r="K455" s="57" t="s">
        <v>4017</v>
      </c>
      <c r="L455" s="57" t="s">
        <v>4018</v>
      </c>
      <c r="M455" s="12">
        <v>1615</v>
      </c>
      <c r="N455" s="22">
        <v>45897</v>
      </c>
      <c r="O455" s="12">
        <v>1773</v>
      </c>
      <c r="P455" s="22">
        <v>45933</v>
      </c>
      <c r="Q455" s="12" t="s">
        <v>201</v>
      </c>
      <c r="R455" s="13" t="s">
        <v>81</v>
      </c>
      <c r="S455" s="41" t="s">
        <v>98</v>
      </c>
      <c r="T455" s="12"/>
      <c r="U455" s="13" t="s">
        <v>4019</v>
      </c>
      <c r="V455" s="12"/>
      <c r="W455" s="12"/>
      <c r="X455" s="12" t="s">
        <v>204</v>
      </c>
      <c r="Y455" s="12">
        <v>1022972630</v>
      </c>
      <c r="Z455" s="13" t="s">
        <v>3308</v>
      </c>
      <c r="AA455" s="12">
        <v>80217670</v>
      </c>
      <c r="AB455" s="12" t="s">
        <v>87</v>
      </c>
      <c r="AC455" s="22">
        <v>45930</v>
      </c>
      <c r="AD455" s="29">
        <v>8700000</v>
      </c>
      <c r="AE455" s="22">
        <v>45936</v>
      </c>
      <c r="AF455" s="22">
        <v>46022</v>
      </c>
      <c r="AG455" s="12">
        <v>90</v>
      </c>
      <c r="AH455" s="12">
        <v>3</v>
      </c>
      <c r="AI455" s="29">
        <f>Tabla202376[[#This Row],[VALOR INICIAL DEL CONTRATO]] / Tabla202376[[#This Row],[PLAZO DE EJECUCIÓN MESES ]]</f>
        <v>2900000</v>
      </c>
      <c r="AJ455" s="12"/>
      <c r="AK455" s="12"/>
      <c r="AL455" s="12"/>
      <c r="AM455" s="12"/>
      <c r="AN455" s="12"/>
      <c r="AO455" s="31"/>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f>Tabla202376[[#This Row],[DÍAS PRORROGA 1]]+Tabla202376[[#This Row],[DÍAS PRORROGA  2]]+Tabla202376[[#This Row],[DÍAS PRORROGA 3]]++Tabla202376[[#This Row],[DÍAS PRORROGA 4]]</f>
        <v>0</v>
      </c>
      <c r="BN455" s="25">
        <f>IF(Tabla202376[[#This Row],[NUMERO TOTAL DE ADICIONES]]="NO",0,Tabla202376[[#This Row],[VALOR ADICIÓN 1]]+Tabla202376[[#This Row],[VALOR ADICIÓN 2]]+Tabla202376[[#This Row],[VALOR ADICIÓN 3]]+Tabla202376[[#This Row],[VALOR ADICIÓN 4]])</f>
        <v>0</v>
      </c>
      <c r="BO455" s="12"/>
      <c r="BP455" s="22">
        <v>46022</v>
      </c>
      <c r="BQ455" s="20">
        <f>Tabla202376[[#This Row],[VALOR INICIAL DEL CONTRATO]]+Tabla202376[[#This Row],[VALOR ADICIÓN 1]]+Tabla202376[[#This Row],[VALOR ADICIÓN 2]]+Tabla202376[[#This Row],[VALOR ADICIÓN 3]]++Tabla202376[[#This Row],[VALOR ADICIÓN 4]]</f>
        <v>8700000</v>
      </c>
      <c r="BR45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5" s="26"/>
      <c r="BT455" s="12"/>
      <c r="BU455" s="13" t="s">
        <v>4020</v>
      </c>
      <c r="BV455" s="13" t="s">
        <v>4021</v>
      </c>
      <c r="BW455" s="13" t="s">
        <v>99</v>
      </c>
    </row>
    <row r="456" spans="1:75" ht="27.75" customHeight="1" x14ac:dyDescent="0.2">
      <c r="A456" s="12">
        <v>2025</v>
      </c>
      <c r="B456" s="12" t="s">
        <v>456</v>
      </c>
      <c r="C456" s="13" t="str">
        <f ca="1">IF(Tabla202376[[#This Row],[FECHA DE TERMINACIÓN FINAL]]-TODAY()&gt;=15,"VIGENTE",IF(Tabla202376[[#This Row],[FECHA DE TERMINACIÓN FINAL]]-TODAY()&lt;0,"FINALIZADO",IF(Tabla202376[[#This Row],[FECHA DE TERMINACIÓN FINAL]]-TODAY()&lt;=15,"PROXIMO A VENCER")))</f>
        <v>FINALIZADO</v>
      </c>
      <c r="D456" s="12">
        <v>138908</v>
      </c>
      <c r="E456" s="22">
        <v>45879</v>
      </c>
      <c r="F456" s="108" t="s">
        <v>4022</v>
      </c>
      <c r="G456" s="108" t="s">
        <v>4023</v>
      </c>
      <c r="H456" s="13" t="s">
        <v>4024</v>
      </c>
      <c r="I456" s="106" t="s">
        <v>4025</v>
      </c>
      <c r="J456" s="57" t="s">
        <v>3288</v>
      </c>
      <c r="K456" s="57" t="s">
        <v>4026</v>
      </c>
      <c r="L456" s="57" t="s">
        <v>4027</v>
      </c>
      <c r="M456" s="12">
        <v>1664</v>
      </c>
      <c r="N456" s="22">
        <v>45904</v>
      </c>
      <c r="O456" s="12">
        <v>1790</v>
      </c>
      <c r="P456" s="22">
        <v>45933</v>
      </c>
      <c r="Q456" s="12" t="s">
        <v>80</v>
      </c>
      <c r="R456" s="13" t="s">
        <v>81</v>
      </c>
      <c r="S456" s="41" t="s">
        <v>82</v>
      </c>
      <c r="T456" s="12"/>
      <c r="U456" s="13" t="s">
        <v>4028</v>
      </c>
      <c r="V456" s="12"/>
      <c r="W456" s="12"/>
      <c r="X456" s="12" t="s">
        <v>3844</v>
      </c>
      <c r="Y456" s="12">
        <v>51931349</v>
      </c>
      <c r="Z456" s="13" t="s">
        <v>135</v>
      </c>
      <c r="AA456" s="25">
        <v>1013636939</v>
      </c>
      <c r="AB456" s="12" t="s">
        <v>87</v>
      </c>
      <c r="AC456" s="22">
        <v>45931</v>
      </c>
      <c r="AD456" s="29">
        <v>15000000</v>
      </c>
      <c r="AE456" s="22">
        <v>45936</v>
      </c>
      <c r="AF456" s="22">
        <v>46022</v>
      </c>
      <c r="AG456" s="12">
        <v>90</v>
      </c>
      <c r="AH456" s="12">
        <v>3</v>
      </c>
      <c r="AI456" s="29">
        <f>Tabla202376[[#This Row],[VALOR INICIAL DEL CONTRATO]] / Tabla202376[[#This Row],[PLAZO DE EJECUCIÓN MESES ]]</f>
        <v>5000000</v>
      </c>
      <c r="AJ456" s="12"/>
      <c r="AK456" s="12"/>
      <c r="AL456" s="12"/>
      <c r="AM456" s="12"/>
      <c r="AN456" s="12"/>
      <c r="AO456" s="31"/>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f>Tabla202376[[#This Row],[DÍAS PRORROGA 1]]+Tabla202376[[#This Row],[DÍAS PRORROGA  2]]+Tabla202376[[#This Row],[DÍAS PRORROGA 3]]++Tabla202376[[#This Row],[DÍAS PRORROGA 4]]</f>
        <v>0</v>
      </c>
      <c r="BN456" s="25">
        <f>IF(Tabla202376[[#This Row],[NUMERO TOTAL DE ADICIONES]]="NO",0,Tabla202376[[#This Row],[VALOR ADICIÓN 1]]+Tabla202376[[#This Row],[VALOR ADICIÓN 2]]+Tabla202376[[#This Row],[VALOR ADICIÓN 3]]+Tabla202376[[#This Row],[VALOR ADICIÓN 4]])</f>
        <v>0</v>
      </c>
      <c r="BO456" s="12"/>
      <c r="BP456" s="22">
        <v>46022</v>
      </c>
      <c r="BQ456" s="20">
        <f>Tabla202376[[#This Row],[VALOR INICIAL DEL CONTRATO]]+Tabla202376[[#This Row],[VALOR ADICIÓN 1]]+Tabla202376[[#This Row],[VALOR ADICIÓN 2]]+Tabla202376[[#This Row],[VALOR ADICIÓN 3]]++Tabla202376[[#This Row],[VALOR ADICIÓN 4]]</f>
        <v>15000000</v>
      </c>
      <c r="BR45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6" s="26"/>
      <c r="BT456" s="12"/>
      <c r="BU456" s="13" t="s">
        <v>4029</v>
      </c>
      <c r="BV456" s="13" t="s">
        <v>4030</v>
      </c>
      <c r="BW456" s="13" t="s">
        <v>122</v>
      </c>
    </row>
    <row r="457" spans="1:75" ht="27.75" customHeight="1" x14ac:dyDescent="0.2">
      <c r="A457" s="12">
        <v>2025</v>
      </c>
      <c r="B457" s="12" t="s">
        <v>456</v>
      </c>
      <c r="C457" s="13" t="str">
        <f ca="1">IF(Tabla202376[[#This Row],[FECHA DE TERMINACIÓN FINAL]]-TODAY()&gt;=15,"VIGENTE",IF(Tabla202376[[#This Row],[FECHA DE TERMINACIÓN FINAL]]-TODAY()&lt;0,"FINALIZADO",IF(Tabla202376[[#This Row],[FECHA DE TERMINACIÓN FINAL]]-TODAY()&lt;=15,"PROXIMO A VENCER")))</f>
        <v>FINALIZADO</v>
      </c>
      <c r="D457" s="12">
        <v>140923</v>
      </c>
      <c r="E457" s="22">
        <v>45895</v>
      </c>
      <c r="F457" s="108" t="s">
        <v>4031</v>
      </c>
      <c r="G457" s="108" t="s">
        <v>4032</v>
      </c>
      <c r="H457" s="13" t="s">
        <v>4033</v>
      </c>
      <c r="I457" s="106" t="s">
        <v>4034</v>
      </c>
      <c r="J457" s="57" t="s">
        <v>3288</v>
      </c>
      <c r="K457" s="57" t="s">
        <v>4035</v>
      </c>
      <c r="L457" s="57" t="s">
        <v>4036</v>
      </c>
      <c r="M457" s="12">
        <v>1687</v>
      </c>
      <c r="N457" s="22">
        <v>45908</v>
      </c>
      <c r="O457" s="12">
        <v>1791</v>
      </c>
      <c r="P457" s="22">
        <v>45933</v>
      </c>
      <c r="Q457" s="13" t="s">
        <v>175</v>
      </c>
      <c r="R457" s="13" t="s">
        <v>81</v>
      </c>
      <c r="S457" s="41" t="s">
        <v>82</v>
      </c>
      <c r="T457" s="12"/>
      <c r="U457" s="41" t="s">
        <v>4037</v>
      </c>
      <c r="V457" s="12" t="s">
        <v>83</v>
      </c>
      <c r="W457" s="12" t="s">
        <v>83</v>
      </c>
      <c r="X457" s="41" t="s">
        <v>167</v>
      </c>
      <c r="Y457" s="12">
        <v>1116552588</v>
      </c>
      <c r="Z457" s="13" t="s">
        <v>177</v>
      </c>
      <c r="AA457" s="12">
        <v>1024564835</v>
      </c>
      <c r="AB457" s="12" t="s">
        <v>87</v>
      </c>
      <c r="AC457" s="22">
        <v>45931</v>
      </c>
      <c r="AD457" s="29">
        <v>15000000</v>
      </c>
      <c r="AE457" s="22">
        <v>45936</v>
      </c>
      <c r="AF457" s="22">
        <v>46022</v>
      </c>
      <c r="AG457" s="12">
        <v>90</v>
      </c>
      <c r="AH457" s="12">
        <v>3</v>
      </c>
      <c r="AI457" s="29">
        <f>Tabla202376[[#This Row],[VALOR INICIAL DEL CONTRATO]] / Tabla202376[[#This Row],[PLAZO DE EJECUCIÓN MESES ]]</f>
        <v>5000000</v>
      </c>
      <c r="AJ457" s="12"/>
      <c r="AK457" s="12"/>
      <c r="AL457" s="12"/>
      <c r="AM457" s="12"/>
      <c r="AN457" s="12"/>
      <c r="AO457" s="31"/>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f>Tabla202376[[#This Row],[DÍAS PRORROGA 1]]+Tabla202376[[#This Row],[DÍAS PRORROGA  2]]+Tabla202376[[#This Row],[DÍAS PRORROGA 3]]++Tabla202376[[#This Row],[DÍAS PRORROGA 4]]</f>
        <v>0</v>
      </c>
      <c r="BN457" s="25">
        <f>IF(Tabla202376[[#This Row],[NUMERO TOTAL DE ADICIONES]]="NO",0,Tabla202376[[#This Row],[VALOR ADICIÓN 1]]+Tabla202376[[#This Row],[VALOR ADICIÓN 2]]+Tabla202376[[#This Row],[VALOR ADICIÓN 3]]+Tabla202376[[#This Row],[VALOR ADICIÓN 4]])</f>
        <v>0</v>
      </c>
      <c r="BO457" s="12"/>
      <c r="BP457" s="22">
        <v>46022</v>
      </c>
      <c r="BQ457" s="20">
        <f>Tabla202376[[#This Row],[VALOR INICIAL DEL CONTRATO]]+Tabla202376[[#This Row],[VALOR ADICIÓN 1]]+Tabla202376[[#This Row],[VALOR ADICIÓN 2]]+Tabla202376[[#This Row],[VALOR ADICIÓN 3]]++Tabla202376[[#This Row],[VALOR ADICIÓN 4]]</f>
        <v>15000000</v>
      </c>
      <c r="BR45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7" s="26"/>
      <c r="BT457" s="12"/>
      <c r="BU457" s="13" t="s">
        <v>4038</v>
      </c>
      <c r="BV457" s="13" t="s">
        <v>4039</v>
      </c>
      <c r="BW457" s="13" t="s">
        <v>122</v>
      </c>
    </row>
    <row r="458" spans="1:75" ht="27.75" customHeight="1" x14ac:dyDescent="0.2">
      <c r="A458" s="12">
        <v>2025</v>
      </c>
      <c r="B458" s="12" t="s">
        <v>456</v>
      </c>
      <c r="C458" s="13" t="str">
        <f ca="1">IF(Tabla202376[[#This Row],[FECHA DE TERMINACIÓN FINAL]]-TODAY()&gt;=15,"VIGENTE",IF(Tabla202376[[#This Row],[FECHA DE TERMINACIÓN FINAL]]-TODAY()&lt;0,"FINALIZADO",IF(Tabla202376[[#This Row],[FECHA DE TERMINACIÓN FINAL]]-TODAY()&lt;=15,"PROXIMO A VENCER")))</f>
        <v>FINALIZADO</v>
      </c>
      <c r="D458" s="12">
        <v>140924</v>
      </c>
      <c r="E458" s="22">
        <v>45895</v>
      </c>
      <c r="F458" s="108" t="s">
        <v>4040</v>
      </c>
      <c r="G458" s="108" t="s">
        <v>4041</v>
      </c>
      <c r="H458" s="13" t="s">
        <v>4042</v>
      </c>
      <c r="I458" s="106" t="s">
        <v>4043</v>
      </c>
      <c r="J458" s="57" t="s">
        <v>3288</v>
      </c>
      <c r="K458" s="57" t="s">
        <v>4044</v>
      </c>
      <c r="L458" s="57" t="s">
        <v>4045</v>
      </c>
      <c r="M458" s="12">
        <v>1688</v>
      </c>
      <c r="N458" s="22">
        <v>45908</v>
      </c>
      <c r="O458" s="12">
        <v>1767</v>
      </c>
      <c r="P458" s="22">
        <v>45931</v>
      </c>
      <c r="Q458" s="13" t="s">
        <v>80</v>
      </c>
      <c r="R458" s="13" t="s">
        <v>81</v>
      </c>
      <c r="S458" s="41" t="s">
        <v>98</v>
      </c>
      <c r="T458" s="12"/>
      <c r="U458" s="41" t="s">
        <v>4046</v>
      </c>
      <c r="V458" s="12" t="s">
        <v>83</v>
      </c>
      <c r="W458" s="12" t="s">
        <v>83</v>
      </c>
      <c r="X458" s="12" t="s">
        <v>210</v>
      </c>
      <c r="Y458" s="12">
        <v>1072661424</v>
      </c>
      <c r="Z458" s="14" t="s">
        <v>421</v>
      </c>
      <c r="AA458" s="14">
        <v>72161642</v>
      </c>
      <c r="AB458" s="12" t="s">
        <v>87</v>
      </c>
      <c r="AC458" s="22">
        <v>45930</v>
      </c>
      <c r="AD458" s="29">
        <v>10890000</v>
      </c>
      <c r="AE458" s="22">
        <v>45932</v>
      </c>
      <c r="AF458" s="22">
        <v>46022</v>
      </c>
      <c r="AG458" s="12">
        <v>90</v>
      </c>
      <c r="AH458" s="12">
        <v>3</v>
      </c>
      <c r="AI458" s="29">
        <f>Tabla202376[[#This Row],[VALOR INICIAL DEL CONTRATO]] / Tabla202376[[#This Row],[PLAZO DE EJECUCIÓN MESES ]]</f>
        <v>3630000</v>
      </c>
      <c r="AJ458" s="12"/>
      <c r="AK458" s="12"/>
      <c r="AL458" s="12"/>
      <c r="AM458" s="12"/>
      <c r="AN458" s="12"/>
      <c r="AO458" s="31"/>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f>Tabla202376[[#This Row],[DÍAS PRORROGA 1]]+Tabla202376[[#This Row],[DÍAS PRORROGA  2]]+Tabla202376[[#This Row],[DÍAS PRORROGA 3]]++Tabla202376[[#This Row],[DÍAS PRORROGA 4]]</f>
        <v>0</v>
      </c>
      <c r="BN458" s="25">
        <f>IF(Tabla202376[[#This Row],[NUMERO TOTAL DE ADICIONES]]="NO",0,Tabla202376[[#This Row],[VALOR ADICIÓN 1]]+Tabla202376[[#This Row],[VALOR ADICIÓN 2]]+Tabla202376[[#This Row],[VALOR ADICIÓN 3]]+Tabla202376[[#This Row],[VALOR ADICIÓN 4]])</f>
        <v>0</v>
      </c>
      <c r="BO458" s="12"/>
      <c r="BP458" s="22">
        <v>46022</v>
      </c>
      <c r="BQ458" s="20">
        <f>Tabla202376[[#This Row],[VALOR INICIAL DEL CONTRATO]]+Tabla202376[[#This Row],[VALOR ADICIÓN 1]]+Tabla202376[[#This Row],[VALOR ADICIÓN 2]]+Tabla202376[[#This Row],[VALOR ADICIÓN 3]]++Tabla202376[[#This Row],[VALOR ADICIÓN 4]]</f>
        <v>10890000</v>
      </c>
      <c r="BR45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8" s="26"/>
      <c r="BT458" s="12"/>
      <c r="BU458" s="13" t="s">
        <v>4047</v>
      </c>
      <c r="BV458" s="13" t="s">
        <v>4048</v>
      </c>
      <c r="BW458" s="13" t="s">
        <v>148</v>
      </c>
    </row>
    <row r="459" spans="1:75" ht="27.75" customHeight="1" x14ac:dyDescent="0.2">
      <c r="A459" s="12">
        <v>2025</v>
      </c>
      <c r="B459" s="12" t="s">
        <v>456</v>
      </c>
      <c r="C459" s="13" t="str">
        <f ca="1">IF(Tabla202376[[#This Row],[FECHA DE TERMINACIÓN FINAL]]-TODAY()&gt;=15,"VIGENTE",IF(Tabla202376[[#This Row],[FECHA DE TERMINACIÓN FINAL]]-TODAY()&lt;0,"FINALIZADO",IF(Tabla202376[[#This Row],[FECHA DE TERMINACIÓN FINAL]]-TODAY()&lt;=15,"PROXIMO A VENCER")))</f>
        <v>FINALIZADO</v>
      </c>
      <c r="D459" s="12">
        <v>140774</v>
      </c>
      <c r="E459" s="22">
        <v>45893</v>
      </c>
      <c r="F459" s="108" t="s">
        <v>4049</v>
      </c>
      <c r="G459" s="108" t="s">
        <v>4050</v>
      </c>
      <c r="H459" s="13" t="s">
        <v>4051</v>
      </c>
      <c r="I459" s="112" t="s">
        <v>4052</v>
      </c>
      <c r="J459" s="57" t="s">
        <v>3288</v>
      </c>
      <c r="K459" s="57" t="s">
        <v>4053</v>
      </c>
      <c r="L459" s="57" t="s">
        <v>4054</v>
      </c>
      <c r="M459" s="12">
        <v>1685</v>
      </c>
      <c r="N459" s="22">
        <v>45908</v>
      </c>
      <c r="O459" s="12">
        <v>1783</v>
      </c>
      <c r="P459" s="22">
        <v>45933</v>
      </c>
      <c r="Q459" s="12" t="s">
        <v>227</v>
      </c>
      <c r="R459" s="13" t="s">
        <v>81</v>
      </c>
      <c r="S459" s="41" t="s">
        <v>82</v>
      </c>
      <c r="T459" s="12"/>
      <c r="U459" s="41" t="s">
        <v>4055</v>
      </c>
      <c r="V459" s="12" t="s">
        <v>83</v>
      </c>
      <c r="W459" s="12" t="s">
        <v>83</v>
      </c>
      <c r="X459" s="12" t="s">
        <v>4056</v>
      </c>
      <c r="Y459" s="12">
        <v>1023011538</v>
      </c>
      <c r="Z459" s="13" t="s">
        <v>229</v>
      </c>
      <c r="AA459" s="12">
        <v>1026262117</v>
      </c>
      <c r="AB459" s="12" t="s">
        <v>87</v>
      </c>
      <c r="AC459" s="22">
        <v>45930</v>
      </c>
      <c r="AD459" s="29">
        <v>15000000</v>
      </c>
      <c r="AE459" s="22">
        <v>45933</v>
      </c>
      <c r="AF459" s="22">
        <v>46022</v>
      </c>
      <c r="AG459" s="12">
        <v>90</v>
      </c>
      <c r="AH459" s="12">
        <v>3</v>
      </c>
      <c r="AI459" s="29">
        <f>Tabla202376[[#This Row],[VALOR INICIAL DEL CONTRATO]] / Tabla202376[[#This Row],[PLAZO DE EJECUCIÓN MESES ]]</f>
        <v>5000000</v>
      </c>
      <c r="AJ459" s="12"/>
      <c r="AK459" s="12"/>
      <c r="AL459" s="12"/>
      <c r="AM459" s="12"/>
      <c r="AN459" s="12"/>
      <c r="AO459" s="31"/>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f>Tabla202376[[#This Row],[DÍAS PRORROGA 1]]+Tabla202376[[#This Row],[DÍAS PRORROGA  2]]+Tabla202376[[#This Row],[DÍAS PRORROGA 3]]++Tabla202376[[#This Row],[DÍAS PRORROGA 4]]</f>
        <v>0</v>
      </c>
      <c r="BN459" s="25">
        <f>IF(Tabla202376[[#This Row],[NUMERO TOTAL DE ADICIONES]]="NO",0,Tabla202376[[#This Row],[VALOR ADICIÓN 1]]+Tabla202376[[#This Row],[VALOR ADICIÓN 2]]+Tabla202376[[#This Row],[VALOR ADICIÓN 3]]+Tabla202376[[#This Row],[VALOR ADICIÓN 4]])</f>
        <v>0</v>
      </c>
      <c r="BO459" s="12"/>
      <c r="BP459" s="22">
        <v>46022</v>
      </c>
      <c r="BQ459" s="20">
        <f>Tabla202376[[#This Row],[VALOR INICIAL DEL CONTRATO]]+Tabla202376[[#This Row],[VALOR ADICIÓN 1]]+Tabla202376[[#This Row],[VALOR ADICIÓN 2]]+Tabla202376[[#This Row],[VALOR ADICIÓN 3]]++Tabla202376[[#This Row],[VALOR ADICIÓN 4]]</f>
        <v>15000000</v>
      </c>
      <c r="BR45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59" s="26"/>
      <c r="BT459" s="12"/>
      <c r="BU459" s="13" t="s">
        <v>4057</v>
      </c>
      <c r="BV459" s="13" t="s">
        <v>4058</v>
      </c>
      <c r="BW459" s="13" t="s">
        <v>122</v>
      </c>
    </row>
    <row r="460" spans="1:75" ht="27.75" customHeight="1" x14ac:dyDescent="0.25">
      <c r="A460" s="12">
        <v>2025</v>
      </c>
      <c r="B460" s="12" t="s">
        <v>456</v>
      </c>
      <c r="C460" s="13" t="str">
        <f ca="1">IF(Tabla202376[[#This Row],[FECHA DE TERMINACIÓN FINAL]]-TODAY()&gt;=15,"VIGENTE",IF(Tabla202376[[#This Row],[FECHA DE TERMINACIÓN FINAL]]-TODAY()&lt;0,"FINALIZADO",IF(Tabla202376[[#This Row],[FECHA DE TERMINACIÓN FINAL]]-TODAY()&lt;=15,"PROXIMO A VENCER")))</f>
        <v>FINALIZADO</v>
      </c>
      <c r="D460" s="12">
        <v>140690</v>
      </c>
      <c r="E460" s="22">
        <v>45891</v>
      </c>
      <c r="F460" s="108" t="s">
        <v>4059</v>
      </c>
      <c r="G460" s="108" t="s">
        <v>4060</v>
      </c>
      <c r="H460" s="13" t="s">
        <v>4061</v>
      </c>
      <c r="I460" s="64" t="s">
        <v>4062</v>
      </c>
      <c r="J460" s="57" t="s">
        <v>3288</v>
      </c>
      <c r="K460" s="57" t="s">
        <v>4063</v>
      </c>
      <c r="L460" s="57" t="s">
        <v>4064</v>
      </c>
      <c r="M460" s="12">
        <v>1678</v>
      </c>
      <c r="N460" s="22">
        <v>45908</v>
      </c>
      <c r="O460" s="12">
        <v>1788</v>
      </c>
      <c r="P460" s="22">
        <v>45933</v>
      </c>
      <c r="Q460" s="12" t="s">
        <v>274</v>
      </c>
      <c r="R460" s="13" t="s">
        <v>81</v>
      </c>
      <c r="S460" s="41" t="s">
        <v>82</v>
      </c>
      <c r="T460" s="12"/>
      <c r="U460" s="41" t="s">
        <v>4065</v>
      </c>
      <c r="V460" s="12" t="s">
        <v>83</v>
      </c>
      <c r="W460" s="12" t="s">
        <v>83</v>
      </c>
      <c r="X460" s="41" t="s">
        <v>167</v>
      </c>
      <c r="Y460" s="13" t="s">
        <v>4066</v>
      </c>
      <c r="Z460" s="51" t="s">
        <v>177</v>
      </c>
      <c r="AA460" s="49">
        <v>1024564835</v>
      </c>
      <c r="AB460" s="12" t="s">
        <v>87</v>
      </c>
      <c r="AC460" s="22">
        <v>45931</v>
      </c>
      <c r="AD460" s="29">
        <v>15000000</v>
      </c>
      <c r="AE460" s="22">
        <v>45933</v>
      </c>
      <c r="AF460" s="22">
        <v>46022</v>
      </c>
      <c r="AG460" s="12">
        <v>90</v>
      </c>
      <c r="AH460" s="12">
        <v>3</v>
      </c>
      <c r="AI460" s="29">
        <f>Tabla202376[[#This Row],[VALOR INICIAL DEL CONTRATO]] / Tabla202376[[#This Row],[PLAZO DE EJECUCIÓN MESES ]]</f>
        <v>5000000</v>
      </c>
      <c r="AJ460" s="12"/>
      <c r="AK460" s="12"/>
      <c r="AL460" s="12"/>
      <c r="AM460" s="12"/>
      <c r="AN460" s="12"/>
      <c r="AO460" s="31"/>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f>Tabla202376[[#This Row],[DÍAS PRORROGA 1]]+Tabla202376[[#This Row],[DÍAS PRORROGA  2]]+Tabla202376[[#This Row],[DÍAS PRORROGA 3]]++Tabla202376[[#This Row],[DÍAS PRORROGA 4]]</f>
        <v>0</v>
      </c>
      <c r="BN460" s="25">
        <f>IF(Tabla202376[[#This Row],[NUMERO TOTAL DE ADICIONES]]="NO",0,Tabla202376[[#This Row],[VALOR ADICIÓN 1]]+Tabla202376[[#This Row],[VALOR ADICIÓN 2]]+Tabla202376[[#This Row],[VALOR ADICIÓN 3]]+Tabla202376[[#This Row],[VALOR ADICIÓN 4]])</f>
        <v>0</v>
      </c>
      <c r="BO460" s="12"/>
      <c r="BP460" s="22">
        <v>46022</v>
      </c>
      <c r="BQ460" s="20">
        <f>Tabla202376[[#This Row],[VALOR INICIAL DEL CONTRATO]]+Tabla202376[[#This Row],[VALOR ADICIÓN 1]]+Tabla202376[[#This Row],[VALOR ADICIÓN 2]]+Tabla202376[[#This Row],[VALOR ADICIÓN 3]]++Tabla202376[[#This Row],[VALOR ADICIÓN 4]]</f>
        <v>15000000</v>
      </c>
      <c r="BR46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0" s="26"/>
      <c r="BT460" s="13" t="s">
        <v>4067</v>
      </c>
      <c r="BU460" s="13" t="s">
        <v>4068</v>
      </c>
      <c r="BV460" s="13" t="s">
        <v>4069</v>
      </c>
      <c r="BW460" s="13" t="s">
        <v>122</v>
      </c>
    </row>
    <row r="461" spans="1:75" ht="27.75" customHeight="1" x14ac:dyDescent="0.2">
      <c r="A461" s="12">
        <v>2025</v>
      </c>
      <c r="B461" s="13" t="s">
        <v>265</v>
      </c>
      <c r="C461" s="13" t="str">
        <f ca="1">IF(Tabla202376[[#This Row],[FECHA DE TERMINACIÓN FINAL]]-TODAY()&gt;=15,"VIGENTE",IF(Tabla202376[[#This Row],[FECHA DE TERMINACIÓN FINAL]]-TODAY()&lt;0,"FINALIZADO",IF(Tabla202376[[#This Row],[FECHA DE TERMINACIÓN FINAL]]-TODAY()&lt;=15,"PROXIMO A VENCER")))</f>
        <v>FINALIZADO</v>
      </c>
      <c r="D461" s="12">
        <v>141355</v>
      </c>
      <c r="E461" s="22">
        <v>45900</v>
      </c>
      <c r="F461" s="108" t="s">
        <v>4070</v>
      </c>
      <c r="G461" s="108" t="s">
        <v>4071</v>
      </c>
      <c r="H461" s="13" t="s">
        <v>4072</v>
      </c>
      <c r="I461" s="106" t="s">
        <v>4073</v>
      </c>
      <c r="J461" s="57" t="s">
        <v>3288</v>
      </c>
      <c r="K461" s="57" t="s">
        <v>4074</v>
      </c>
      <c r="L461" s="57" t="s">
        <v>4075</v>
      </c>
      <c r="M461" s="12">
        <v>1714</v>
      </c>
      <c r="N461" s="22">
        <v>45916</v>
      </c>
      <c r="O461" s="12">
        <v>1774</v>
      </c>
      <c r="P461" s="22">
        <v>45933</v>
      </c>
      <c r="Q461" s="13" t="s">
        <v>80</v>
      </c>
      <c r="R461" s="13" t="s">
        <v>81</v>
      </c>
      <c r="S461" s="41" t="s">
        <v>98</v>
      </c>
      <c r="T461" s="12"/>
      <c r="U461" s="41" t="s">
        <v>4076</v>
      </c>
      <c r="V461" s="12"/>
      <c r="W461" s="12"/>
      <c r="X461" s="12" t="s">
        <v>198</v>
      </c>
      <c r="Y461" s="12">
        <v>1032656038</v>
      </c>
      <c r="Z461" s="13" t="s">
        <v>4077</v>
      </c>
      <c r="AA461" s="12">
        <v>30206054</v>
      </c>
      <c r="AB461" s="12" t="s">
        <v>87</v>
      </c>
      <c r="AC461" s="22">
        <v>45930</v>
      </c>
      <c r="AD461" s="29">
        <v>6000000</v>
      </c>
      <c r="AE461" s="22">
        <v>45937</v>
      </c>
      <c r="AF461" s="22">
        <v>46022</v>
      </c>
      <c r="AG461" s="12">
        <v>90</v>
      </c>
      <c r="AH461" s="12">
        <v>3</v>
      </c>
      <c r="AI461" s="29">
        <f>Tabla202376[[#This Row],[VALOR INICIAL DEL CONTRATO]] / Tabla202376[[#This Row],[PLAZO DE EJECUCIÓN MESES ]]</f>
        <v>2000000</v>
      </c>
      <c r="AJ461" s="12"/>
      <c r="AK461" s="12"/>
      <c r="AL461" s="12"/>
      <c r="AM461" s="12"/>
      <c r="AN461" s="12"/>
      <c r="AO461" s="31"/>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f>Tabla202376[[#This Row],[DÍAS PRORROGA 1]]+Tabla202376[[#This Row],[DÍAS PRORROGA  2]]+Tabla202376[[#This Row],[DÍAS PRORROGA 3]]++Tabla202376[[#This Row],[DÍAS PRORROGA 4]]</f>
        <v>0</v>
      </c>
      <c r="BN461" s="25">
        <f>IF(Tabla202376[[#This Row],[NUMERO TOTAL DE ADICIONES]]="NO",0,Tabla202376[[#This Row],[VALOR ADICIÓN 1]]+Tabla202376[[#This Row],[VALOR ADICIÓN 2]]+Tabla202376[[#This Row],[VALOR ADICIÓN 3]]+Tabla202376[[#This Row],[VALOR ADICIÓN 4]])</f>
        <v>0</v>
      </c>
      <c r="BO461" s="12"/>
      <c r="BP461" s="22">
        <v>46015</v>
      </c>
      <c r="BQ461" s="20">
        <f>Tabla202376[[#This Row],[VALOR INICIAL DEL CONTRATO]]+Tabla202376[[#This Row],[VALOR ADICIÓN 1]]+Tabla202376[[#This Row],[VALOR ADICIÓN 2]]+Tabla202376[[#This Row],[VALOR ADICIÓN 3]]++Tabla202376[[#This Row],[VALOR ADICIÓN 4]]</f>
        <v>6000000</v>
      </c>
      <c r="BR461"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0.91764705882352937</v>
      </c>
      <c r="BS461" s="26"/>
      <c r="BT461" s="13" t="s">
        <v>4078</v>
      </c>
      <c r="BU461" s="13" t="s">
        <v>4079</v>
      </c>
      <c r="BV461" s="13" t="s">
        <v>2898</v>
      </c>
      <c r="BW461" s="13" t="s">
        <v>122</v>
      </c>
    </row>
    <row r="462" spans="1:75" ht="27.75" customHeight="1" x14ac:dyDescent="0.2">
      <c r="A462" s="12">
        <v>2025</v>
      </c>
      <c r="B462" s="12" t="s">
        <v>456</v>
      </c>
      <c r="C462" s="13" t="str">
        <f ca="1">IF(Tabla202376[[#This Row],[FECHA DE TERMINACIÓN FINAL]]-TODAY()&gt;=15,"VIGENTE",IF(Tabla202376[[#This Row],[FECHA DE TERMINACIÓN FINAL]]-TODAY()&lt;0,"FINALIZADO",IF(Tabla202376[[#This Row],[FECHA DE TERMINACIÓN FINAL]]-TODAY()&lt;=15,"PROXIMO A VENCER")))</f>
        <v>FINALIZADO</v>
      </c>
      <c r="D462" s="12">
        <v>140770</v>
      </c>
      <c r="E462" s="22">
        <v>45893</v>
      </c>
      <c r="F462" s="108" t="s">
        <v>4080</v>
      </c>
      <c r="G462" s="108" t="s">
        <v>4081</v>
      </c>
      <c r="H462" s="13" t="s">
        <v>4082</v>
      </c>
      <c r="I462" s="106" t="s">
        <v>4083</v>
      </c>
      <c r="J462" s="57" t="s">
        <v>3288</v>
      </c>
      <c r="K462" s="57" t="s">
        <v>4084</v>
      </c>
      <c r="L462" s="57" t="s">
        <v>4085</v>
      </c>
      <c r="M462" s="12">
        <v>1607</v>
      </c>
      <c r="N462" s="22">
        <v>45897</v>
      </c>
      <c r="O462" s="12">
        <v>1770</v>
      </c>
      <c r="P462" s="22">
        <v>45931</v>
      </c>
      <c r="Q462" s="13" t="s">
        <v>80</v>
      </c>
      <c r="R462" s="13" t="s">
        <v>81</v>
      </c>
      <c r="S462" s="41" t="s">
        <v>98</v>
      </c>
      <c r="T462" s="12"/>
      <c r="U462" s="41" t="s">
        <v>4086</v>
      </c>
      <c r="V462" s="12" t="s">
        <v>83</v>
      </c>
      <c r="W462" s="12" t="s">
        <v>83</v>
      </c>
      <c r="X462" s="12" t="s">
        <v>163</v>
      </c>
      <c r="Y462" s="12">
        <v>1074130029</v>
      </c>
      <c r="Z462" s="14" t="s">
        <v>516</v>
      </c>
      <c r="AA462" s="14">
        <v>79466372</v>
      </c>
      <c r="AB462" s="12" t="s">
        <v>87</v>
      </c>
      <c r="AC462" s="22">
        <v>45930</v>
      </c>
      <c r="AD462" s="29">
        <v>6000000</v>
      </c>
      <c r="AE462" s="22">
        <v>45933</v>
      </c>
      <c r="AF462" s="22">
        <v>46022</v>
      </c>
      <c r="AG462" s="12">
        <v>90</v>
      </c>
      <c r="AH462" s="12">
        <v>3</v>
      </c>
      <c r="AI462" s="29">
        <f>Tabla202376[[#This Row],[VALOR INICIAL DEL CONTRATO]] / Tabla202376[[#This Row],[PLAZO DE EJECUCIÓN MESES ]]</f>
        <v>2000000</v>
      </c>
      <c r="AJ462" s="12"/>
      <c r="AK462" s="12"/>
      <c r="AL462" s="12"/>
      <c r="AM462" s="12"/>
      <c r="AN462" s="12"/>
      <c r="AO462" s="31"/>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f>Tabla202376[[#This Row],[DÍAS PRORROGA 1]]+Tabla202376[[#This Row],[DÍAS PRORROGA  2]]+Tabla202376[[#This Row],[DÍAS PRORROGA 3]]++Tabla202376[[#This Row],[DÍAS PRORROGA 4]]</f>
        <v>0</v>
      </c>
      <c r="BN462" s="25">
        <f>IF(Tabla202376[[#This Row],[NUMERO TOTAL DE ADICIONES]]="NO",0,Tabla202376[[#This Row],[VALOR ADICIÓN 1]]+Tabla202376[[#This Row],[VALOR ADICIÓN 2]]+Tabla202376[[#This Row],[VALOR ADICIÓN 3]]+Tabla202376[[#This Row],[VALOR ADICIÓN 4]])</f>
        <v>0</v>
      </c>
      <c r="BO462" s="12"/>
      <c r="BP462" s="22">
        <v>46022</v>
      </c>
      <c r="BQ462" s="20">
        <f>Tabla202376[[#This Row],[VALOR INICIAL DEL CONTRATO]]+Tabla202376[[#This Row],[VALOR ADICIÓN 1]]+Tabla202376[[#This Row],[VALOR ADICIÓN 2]]+Tabla202376[[#This Row],[VALOR ADICIÓN 3]]++Tabla202376[[#This Row],[VALOR ADICIÓN 4]]</f>
        <v>6000000</v>
      </c>
      <c r="BR46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2" s="26"/>
      <c r="BT462" s="12"/>
      <c r="BU462" s="13" t="s">
        <v>4087</v>
      </c>
      <c r="BV462" s="13" t="s">
        <v>1471</v>
      </c>
      <c r="BW462" s="13" t="s">
        <v>122</v>
      </c>
    </row>
    <row r="463" spans="1:75" ht="27.75" customHeight="1" x14ac:dyDescent="0.25">
      <c r="A463" s="12">
        <v>2025</v>
      </c>
      <c r="B463" s="12" t="s">
        <v>456</v>
      </c>
      <c r="C463" s="13" t="str">
        <f ca="1">IF(Tabla202376[[#This Row],[FECHA DE TERMINACIÓN FINAL]]-TODAY()&gt;=15,"VIGENTE",IF(Tabla202376[[#This Row],[FECHA DE TERMINACIÓN FINAL]]-TODAY()&lt;0,"FINALIZADO",IF(Tabla202376[[#This Row],[FECHA DE TERMINACIÓN FINAL]]-TODAY()&lt;=15,"PROXIMO A VENCER")))</f>
        <v>FINALIZADO</v>
      </c>
      <c r="D463" s="12">
        <v>140738</v>
      </c>
      <c r="E463" s="22">
        <v>45891</v>
      </c>
      <c r="F463" s="108" t="s">
        <v>4088</v>
      </c>
      <c r="G463" s="108" t="s">
        <v>4089</v>
      </c>
      <c r="H463" s="13" t="s">
        <v>103</v>
      </c>
      <c r="I463" s="64" t="s">
        <v>4090</v>
      </c>
      <c r="J463" s="57" t="s">
        <v>3288</v>
      </c>
      <c r="K463" s="57" t="s">
        <v>4091</v>
      </c>
      <c r="L463" s="57" t="s">
        <v>4092</v>
      </c>
      <c r="M463" s="12">
        <v>1600</v>
      </c>
      <c r="N463" s="22">
        <v>45897</v>
      </c>
      <c r="O463" s="12">
        <v>1785</v>
      </c>
      <c r="P463" s="22">
        <v>45933</v>
      </c>
      <c r="Q463" s="13" t="s">
        <v>104</v>
      </c>
      <c r="R463" s="13" t="s">
        <v>81</v>
      </c>
      <c r="S463" s="41" t="s">
        <v>82</v>
      </c>
      <c r="T463" s="12"/>
      <c r="U463" s="51" t="s">
        <v>2621</v>
      </c>
      <c r="V463" s="12" t="s">
        <v>83</v>
      </c>
      <c r="W463" s="12" t="s">
        <v>83</v>
      </c>
      <c r="X463" s="13" t="s">
        <v>106</v>
      </c>
      <c r="Y463" s="12">
        <v>1069230460</v>
      </c>
      <c r="Z463" s="13" t="s">
        <v>107</v>
      </c>
      <c r="AA463" s="15">
        <v>1069754719</v>
      </c>
      <c r="AB463" s="12" t="s">
        <v>87</v>
      </c>
      <c r="AC463" s="22">
        <v>45930</v>
      </c>
      <c r="AD463" s="29">
        <v>18000000</v>
      </c>
      <c r="AE463" s="22">
        <v>45933</v>
      </c>
      <c r="AF463" s="22">
        <v>46022</v>
      </c>
      <c r="AG463" s="12">
        <v>90</v>
      </c>
      <c r="AH463" s="12">
        <v>3</v>
      </c>
      <c r="AI463" s="29">
        <f>Tabla202376[[#This Row],[VALOR INICIAL DEL CONTRATO]] / Tabla202376[[#This Row],[PLAZO DE EJECUCIÓN MESES ]]</f>
        <v>6000000</v>
      </c>
      <c r="AJ463" s="12"/>
      <c r="AK463" s="12"/>
      <c r="AL463" s="12"/>
      <c r="AM463" s="12"/>
      <c r="AN463" s="12"/>
      <c r="AO463" s="31"/>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12">
        <f>Tabla202376[[#This Row],[DÍAS PRORROGA 1]]+Tabla202376[[#This Row],[DÍAS PRORROGA  2]]+Tabla202376[[#This Row],[DÍAS PRORROGA 3]]++Tabla202376[[#This Row],[DÍAS PRORROGA 4]]</f>
        <v>0</v>
      </c>
      <c r="BN463" s="25">
        <f>IF(Tabla202376[[#This Row],[NUMERO TOTAL DE ADICIONES]]="NO",0,Tabla202376[[#This Row],[VALOR ADICIÓN 1]]+Tabla202376[[#This Row],[VALOR ADICIÓN 2]]+Tabla202376[[#This Row],[VALOR ADICIÓN 3]]+Tabla202376[[#This Row],[VALOR ADICIÓN 4]])</f>
        <v>0</v>
      </c>
      <c r="BO463" s="12"/>
      <c r="BP463" s="22">
        <v>46022</v>
      </c>
      <c r="BQ463" s="20">
        <f>Tabla202376[[#This Row],[VALOR INICIAL DEL CONTRATO]]+Tabla202376[[#This Row],[VALOR ADICIÓN 1]]+Tabla202376[[#This Row],[VALOR ADICIÓN 2]]+Tabla202376[[#This Row],[VALOR ADICIÓN 3]]++Tabla202376[[#This Row],[VALOR ADICIÓN 4]]</f>
        <v>18000000</v>
      </c>
      <c r="BR46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3" s="26"/>
      <c r="BT463" s="12"/>
      <c r="BU463" s="13" t="s">
        <v>4093</v>
      </c>
      <c r="BV463" s="13" t="s">
        <v>4094</v>
      </c>
      <c r="BW463" s="13" t="s">
        <v>88</v>
      </c>
    </row>
    <row r="464" spans="1:75" ht="27.75" customHeight="1" x14ac:dyDescent="0.2">
      <c r="A464" s="12">
        <v>2025</v>
      </c>
      <c r="B464" s="12" t="s">
        <v>456</v>
      </c>
      <c r="C464" s="13" t="str">
        <f ca="1">IF(Tabla202376[[#This Row],[FECHA DE TERMINACIÓN FINAL]]-TODAY()&gt;=15,"VIGENTE",IF(Tabla202376[[#This Row],[FECHA DE TERMINACIÓN FINAL]]-TODAY()&lt;0,"FINALIZADO",IF(Tabla202376[[#This Row],[FECHA DE TERMINACIÓN FINAL]]-TODAY()&lt;=15,"PROXIMO A VENCER")))</f>
        <v>FINALIZADO</v>
      </c>
      <c r="D464" s="12">
        <v>141069</v>
      </c>
      <c r="E464" s="22">
        <v>45896</v>
      </c>
      <c r="F464" s="108" t="s">
        <v>3867</v>
      </c>
      <c r="G464" s="108" t="s">
        <v>4095</v>
      </c>
      <c r="H464" s="13" t="s">
        <v>150</v>
      </c>
      <c r="I464" s="106" t="s">
        <v>3869</v>
      </c>
      <c r="J464" s="57" t="s">
        <v>3288</v>
      </c>
      <c r="K464" s="57" t="s">
        <v>3870</v>
      </c>
      <c r="L464" s="57" t="s">
        <v>4096</v>
      </c>
      <c r="M464" s="12">
        <v>1699</v>
      </c>
      <c r="N464" s="22">
        <v>45911</v>
      </c>
      <c r="O464" s="12">
        <v>1771</v>
      </c>
      <c r="P464" s="22">
        <v>45931</v>
      </c>
      <c r="Q464" s="12" t="s">
        <v>80</v>
      </c>
      <c r="R464" s="13" t="s">
        <v>81</v>
      </c>
      <c r="S464" s="41" t="s">
        <v>82</v>
      </c>
      <c r="T464" s="12"/>
      <c r="U464" s="41" t="s">
        <v>3872</v>
      </c>
      <c r="V464" s="12" t="s">
        <v>83</v>
      </c>
      <c r="W464" s="12" t="s">
        <v>83</v>
      </c>
      <c r="X464" s="12" t="s">
        <v>4097</v>
      </c>
      <c r="Y464" s="12">
        <v>1007900317</v>
      </c>
      <c r="Z464" s="13" t="s">
        <v>96</v>
      </c>
      <c r="AA464" s="12">
        <v>51986672</v>
      </c>
      <c r="AB464" s="12" t="s">
        <v>87</v>
      </c>
      <c r="AC464" s="22">
        <v>45930</v>
      </c>
      <c r="AD464" s="29">
        <v>15000000</v>
      </c>
      <c r="AE464" s="22">
        <v>45933</v>
      </c>
      <c r="AF464" s="22">
        <v>46022</v>
      </c>
      <c r="AG464" s="12">
        <v>90</v>
      </c>
      <c r="AH464" s="12">
        <v>3</v>
      </c>
      <c r="AI464" s="29">
        <f>Tabla202376[[#This Row],[VALOR INICIAL DEL CONTRATO]] / Tabla202376[[#This Row],[PLAZO DE EJECUCIÓN MESES ]]</f>
        <v>5000000</v>
      </c>
      <c r="AJ464" s="12"/>
      <c r="AK464" s="12"/>
      <c r="AL464" s="12"/>
      <c r="AM464" s="12"/>
      <c r="AN464" s="12"/>
      <c r="AO464" s="31"/>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f>Tabla202376[[#This Row],[DÍAS PRORROGA 1]]+Tabla202376[[#This Row],[DÍAS PRORROGA  2]]+Tabla202376[[#This Row],[DÍAS PRORROGA 3]]++Tabla202376[[#This Row],[DÍAS PRORROGA 4]]</f>
        <v>0</v>
      </c>
      <c r="BN464" s="25">
        <f>IF(Tabla202376[[#This Row],[NUMERO TOTAL DE ADICIONES]]="NO",0,Tabla202376[[#This Row],[VALOR ADICIÓN 1]]+Tabla202376[[#This Row],[VALOR ADICIÓN 2]]+Tabla202376[[#This Row],[VALOR ADICIÓN 3]]+Tabla202376[[#This Row],[VALOR ADICIÓN 4]])</f>
        <v>0</v>
      </c>
      <c r="BO464" s="12"/>
      <c r="BP464" s="22">
        <v>46022</v>
      </c>
      <c r="BQ464" s="20">
        <f>Tabla202376[[#This Row],[VALOR INICIAL DEL CONTRATO]]+Tabla202376[[#This Row],[VALOR ADICIÓN 1]]+Tabla202376[[#This Row],[VALOR ADICIÓN 2]]+Tabla202376[[#This Row],[VALOR ADICIÓN 3]]++Tabla202376[[#This Row],[VALOR ADICIÓN 4]]</f>
        <v>15000000</v>
      </c>
      <c r="BR46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4" s="26"/>
      <c r="BT464" s="12"/>
      <c r="BU464" s="13" t="s">
        <v>3874</v>
      </c>
      <c r="BV464" s="13" t="s">
        <v>3875</v>
      </c>
      <c r="BW464" s="13" t="s">
        <v>122</v>
      </c>
    </row>
    <row r="465" spans="1:75" ht="27.75" customHeight="1" x14ac:dyDescent="0.2">
      <c r="A465" s="12">
        <v>2025</v>
      </c>
      <c r="B465" s="12" t="s">
        <v>456</v>
      </c>
      <c r="C465" s="13" t="str">
        <f ca="1">IF(Tabla202376[[#This Row],[FECHA DE TERMINACIÓN FINAL]]-TODAY()&gt;=15,"VIGENTE",IF(Tabla202376[[#This Row],[FECHA DE TERMINACIÓN FINAL]]-TODAY()&lt;0,"FINALIZADO",IF(Tabla202376[[#This Row],[FECHA DE TERMINACIÓN FINAL]]-TODAY()&lt;=15,"PROXIMO A VENCER")))</f>
        <v>FINALIZADO</v>
      </c>
      <c r="D465" s="12">
        <v>141362</v>
      </c>
      <c r="E465" s="22">
        <v>45900</v>
      </c>
      <c r="F465" s="108" t="s">
        <v>4098</v>
      </c>
      <c r="G465" s="108" t="s">
        <v>4099</v>
      </c>
      <c r="H465" s="13" t="s">
        <v>285</v>
      </c>
      <c r="I465" s="106" t="s">
        <v>4100</v>
      </c>
      <c r="J465" s="57" t="s">
        <v>3288</v>
      </c>
      <c r="K465" s="57" t="s">
        <v>4101</v>
      </c>
      <c r="L465" s="57" t="s">
        <v>4102</v>
      </c>
      <c r="M465" s="12">
        <v>1715</v>
      </c>
      <c r="N465" s="22">
        <v>45916</v>
      </c>
      <c r="O465" s="12">
        <v>1799</v>
      </c>
      <c r="P465" s="22">
        <v>45936</v>
      </c>
      <c r="Q465" s="12" t="s">
        <v>80</v>
      </c>
      <c r="R465" s="13" t="s">
        <v>81</v>
      </c>
      <c r="S465" s="41" t="s">
        <v>82</v>
      </c>
      <c r="T465" s="12"/>
      <c r="U465" s="41" t="s">
        <v>195</v>
      </c>
      <c r="V465" s="12" t="s">
        <v>83</v>
      </c>
      <c r="W465" s="12" t="s">
        <v>83</v>
      </c>
      <c r="X465" s="12" t="s">
        <v>141</v>
      </c>
      <c r="Y465" s="12">
        <v>79424927</v>
      </c>
      <c r="Z465" s="51" t="s">
        <v>170</v>
      </c>
      <c r="AA465" s="46">
        <v>1000601472</v>
      </c>
      <c r="AB465" s="12" t="s">
        <v>87</v>
      </c>
      <c r="AC465" s="22">
        <v>45933</v>
      </c>
      <c r="AD465" s="29">
        <v>15000000</v>
      </c>
      <c r="AE465" s="22">
        <v>45937</v>
      </c>
      <c r="AF465" s="22">
        <v>46022</v>
      </c>
      <c r="AG465" s="12">
        <v>90</v>
      </c>
      <c r="AH465" s="12">
        <v>3</v>
      </c>
      <c r="AI465" s="29">
        <f>Tabla202376[[#This Row],[VALOR INICIAL DEL CONTRATO]] / Tabla202376[[#This Row],[PLAZO DE EJECUCIÓN MESES ]]</f>
        <v>5000000</v>
      </c>
      <c r="AJ465" s="12"/>
      <c r="AK465" s="12"/>
      <c r="AL465" s="12"/>
      <c r="AM465" s="12"/>
      <c r="AN465" s="12"/>
      <c r="AO465" s="31"/>
      <c r="AP465" s="12"/>
      <c r="AQ465" s="12"/>
      <c r="AR465" s="12"/>
      <c r="AS465" s="12"/>
      <c r="AT465" s="12"/>
      <c r="AU465" s="12"/>
      <c r="AV465" s="12"/>
      <c r="AW465" s="12"/>
      <c r="AX465" s="12"/>
      <c r="AY465" s="12"/>
      <c r="AZ465" s="12"/>
      <c r="BA465" s="12"/>
      <c r="BB465" s="12"/>
      <c r="BC465" s="12"/>
      <c r="BD465" s="12"/>
      <c r="BE465" s="12"/>
      <c r="BF465" s="12"/>
      <c r="BG465" s="12"/>
      <c r="BH465" s="12"/>
      <c r="BI465" s="12"/>
      <c r="BJ465" s="12"/>
      <c r="BK465" s="12"/>
      <c r="BL465" s="12"/>
      <c r="BM465" s="12">
        <f>Tabla202376[[#This Row],[DÍAS PRORROGA 1]]+Tabla202376[[#This Row],[DÍAS PRORROGA  2]]+Tabla202376[[#This Row],[DÍAS PRORROGA 3]]++Tabla202376[[#This Row],[DÍAS PRORROGA 4]]</f>
        <v>0</v>
      </c>
      <c r="BN465" s="25">
        <f>IF(Tabla202376[[#This Row],[NUMERO TOTAL DE ADICIONES]]="NO",0,Tabla202376[[#This Row],[VALOR ADICIÓN 1]]+Tabla202376[[#This Row],[VALOR ADICIÓN 2]]+Tabla202376[[#This Row],[VALOR ADICIÓN 3]]+Tabla202376[[#This Row],[VALOR ADICIÓN 4]])</f>
        <v>0</v>
      </c>
      <c r="BO465" s="12"/>
      <c r="BP465" s="22">
        <v>46022</v>
      </c>
      <c r="BQ465" s="20">
        <f>Tabla202376[[#This Row],[VALOR INICIAL DEL CONTRATO]]+Tabla202376[[#This Row],[VALOR ADICIÓN 1]]+Tabla202376[[#This Row],[VALOR ADICIÓN 2]]+Tabla202376[[#This Row],[VALOR ADICIÓN 3]]++Tabla202376[[#This Row],[VALOR ADICIÓN 4]]</f>
        <v>15000000</v>
      </c>
      <c r="BR46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5" s="26"/>
      <c r="BT465" s="12"/>
      <c r="BU465" s="13" t="s">
        <v>4103</v>
      </c>
      <c r="BV465" s="13" t="s">
        <v>4104</v>
      </c>
      <c r="BW465" s="13" t="s">
        <v>122</v>
      </c>
    </row>
    <row r="466" spans="1:75" ht="27.75" customHeight="1" x14ac:dyDescent="0.2">
      <c r="A466" s="12">
        <v>2025</v>
      </c>
      <c r="B466" s="12" t="s">
        <v>456</v>
      </c>
      <c r="C466" s="13" t="str">
        <f ca="1">IF(Tabla202376[[#This Row],[FECHA DE TERMINACIÓN FINAL]]-TODAY()&gt;=15,"VIGENTE",IF(Tabla202376[[#This Row],[FECHA DE TERMINACIÓN FINAL]]-TODAY()&lt;0,"FINALIZADO",IF(Tabla202376[[#This Row],[FECHA DE TERMINACIÓN FINAL]]-TODAY()&lt;=15,"PROXIMO A VENCER")))</f>
        <v>FINALIZADO</v>
      </c>
      <c r="D466" s="12">
        <v>140935</v>
      </c>
      <c r="E466" s="22">
        <v>45895</v>
      </c>
      <c r="F466" s="108" t="s">
        <v>4105</v>
      </c>
      <c r="G466" s="108" t="s">
        <v>4106</v>
      </c>
      <c r="H466" s="13" t="s">
        <v>254</v>
      </c>
      <c r="I466" s="112" t="s">
        <v>4107</v>
      </c>
      <c r="J466" s="57" t="s">
        <v>3288</v>
      </c>
      <c r="K466" s="57" t="s">
        <v>4108</v>
      </c>
      <c r="L466" s="57" t="s">
        <v>4109</v>
      </c>
      <c r="M466" s="12">
        <v>1694</v>
      </c>
      <c r="N466" s="22">
        <v>45911</v>
      </c>
      <c r="O466" s="12">
        <v>1775</v>
      </c>
      <c r="P466" s="22">
        <v>45933</v>
      </c>
      <c r="Q466" s="12" t="s">
        <v>157</v>
      </c>
      <c r="R466" s="13" t="s">
        <v>81</v>
      </c>
      <c r="S466" s="41" t="s">
        <v>82</v>
      </c>
      <c r="T466" s="12"/>
      <c r="U466" s="41" t="s">
        <v>4110</v>
      </c>
      <c r="V466" s="12" t="s">
        <v>83</v>
      </c>
      <c r="W466" s="12" t="s">
        <v>83</v>
      </c>
      <c r="X466" s="12" t="s">
        <v>883</v>
      </c>
      <c r="Y466" s="12">
        <v>1072894261</v>
      </c>
      <c r="Z466" s="13" t="s">
        <v>884</v>
      </c>
      <c r="AA466" s="12">
        <v>1015473918</v>
      </c>
      <c r="AB466" s="12" t="s">
        <v>87</v>
      </c>
      <c r="AC466" s="22">
        <v>45931</v>
      </c>
      <c r="AD466" s="29">
        <v>15000000</v>
      </c>
      <c r="AE466" s="22">
        <v>45933</v>
      </c>
      <c r="AF466" s="22">
        <v>46022</v>
      </c>
      <c r="AG466" s="12">
        <v>90</v>
      </c>
      <c r="AH466" s="12">
        <v>3</v>
      </c>
      <c r="AI466" s="29">
        <f>Tabla202376[[#This Row],[VALOR INICIAL DEL CONTRATO]] / Tabla202376[[#This Row],[PLAZO DE EJECUCIÓN MESES ]]</f>
        <v>5000000</v>
      </c>
      <c r="AJ466" s="12"/>
      <c r="AK466" s="12"/>
      <c r="AL466" s="12"/>
      <c r="AM466" s="12"/>
      <c r="AN466" s="12"/>
      <c r="AO466" s="31"/>
      <c r="AP466" s="12"/>
      <c r="AQ466" s="12"/>
      <c r="AR466" s="12"/>
      <c r="AS466" s="12"/>
      <c r="AT466" s="12"/>
      <c r="AU466" s="12"/>
      <c r="AV466" s="12"/>
      <c r="AW466" s="12"/>
      <c r="AX466" s="12"/>
      <c r="AY466" s="12"/>
      <c r="AZ466" s="12"/>
      <c r="BA466" s="12"/>
      <c r="BB466" s="12"/>
      <c r="BC466" s="12"/>
      <c r="BD466" s="12"/>
      <c r="BE466" s="12"/>
      <c r="BF466" s="12"/>
      <c r="BG466" s="12"/>
      <c r="BH466" s="12"/>
      <c r="BI466" s="12"/>
      <c r="BJ466" s="12"/>
      <c r="BK466" s="12"/>
      <c r="BL466" s="12"/>
      <c r="BM466" s="12">
        <f>Tabla202376[[#This Row],[DÍAS PRORROGA 1]]+Tabla202376[[#This Row],[DÍAS PRORROGA  2]]+Tabla202376[[#This Row],[DÍAS PRORROGA 3]]++Tabla202376[[#This Row],[DÍAS PRORROGA 4]]</f>
        <v>0</v>
      </c>
      <c r="BN466" s="25">
        <f>IF(Tabla202376[[#This Row],[NUMERO TOTAL DE ADICIONES]]="NO",0,Tabla202376[[#This Row],[VALOR ADICIÓN 1]]+Tabla202376[[#This Row],[VALOR ADICIÓN 2]]+Tabla202376[[#This Row],[VALOR ADICIÓN 3]]+Tabla202376[[#This Row],[VALOR ADICIÓN 4]])</f>
        <v>0</v>
      </c>
      <c r="BO466" s="12"/>
      <c r="BP466" s="22">
        <v>46022</v>
      </c>
      <c r="BQ466" s="20">
        <f>Tabla202376[[#This Row],[VALOR INICIAL DEL CONTRATO]]+Tabla202376[[#This Row],[VALOR ADICIÓN 1]]+Tabla202376[[#This Row],[VALOR ADICIÓN 2]]+Tabla202376[[#This Row],[VALOR ADICIÓN 3]]++Tabla202376[[#This Row],[VALOR ADICIÓN 4]]</f>
        <v>15000000</v>
      </c>
      <c r="BR46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6" s="26"/>
      <c r="BT466" s="12"/>
      <c r="BU466" s="13" t="s">
        <v>4111</v>
      </c>
      <c r="BV466" s="13" t="s">
        <v>4112</v>
      </c>
      <c r="BW466" s="13" t="s">
        <v>122</v>
      </c>
    </row>
    <row r="467" spans="1:75" ht="27.75" customHeight="1" x14ac:dyDescent="0.2">
      <c r="A467" s="12">
        <v>2025</v>
      </c>
      <c r="B467" s="12" t="s">
        <v>456</v>
      </c>
      <c r="C467" s="13" t="str">
        <f ca="1">IF(Tabla202376[[#This Row],[FECHA DE TERMINACIÓN FINAL]]-TODAY()&gt;=15,"VIGENTE",IF(Tabla202376[[#This Row],[FECHA DE TERMINACIÓN FINAL]]-TODAY()&lt;0,"FINALIZADO",IF(Tabla202376[[#This Row],[FECHA DE TERMINACIÓN FINAL]]-TODAY()&lt;=15,"PROXIMO A VENCER")))</f>
        <v>FINALIZADO</v>
      </c>
      <c r="D467" s="12">
        <v>140766</v>
      </c>
      <c r="E467" s="22">
        <v>45893</v>
      </c>
      <c r="F467" s="108" t="s">
        <v>4113</v>
      </c>
      <c r="G467" s="108" t="s">
        <v>4114</v>
      </c>
      <c r="H467" s="13" t="s">
        <v>422</v>
      </c>
      <c r="I467" s="112" t="s">
        <v>4115</v>
      </c>
      <c r="J467" s="57" t="s">
        <v>3288</v>
      </c>
      <c r="K467" s="57" t="s">
        <v>4116</v>
      </c>
      <c r="L467" s="57" t="s">
        <v>4117</v>
      </c>
      <c r="M467" s="12">
        <v>1681</v>
      </c>
      <c r="N467" s="22">
        <v>45908</v>
      </c>
      <c r="O467" s="12">
        <v>1792</v>
      </c>
      <c r="P467" s="22">
        <v>45933</v>
      </c>
      <c r="Q467" s="12" t="s">
        <v>80</v>
      </c>
      <c r="R467" s="13" t="s">
        <v>81</v>
      </c>
      <c r="S467" s="41" t="s">
        <v>98</v>
      </c>
      <c r="T467" s="12"/>
      <c r="U467" s="41" t="s">
        <v>4118</v>
      </c>
      <c r="V467" s="12" t="s">
        <v>83</v>
      </c>
      <c r="W467" s="12" t="s">
        <v>83</v>
      </c>
      <c r="X467" s="12" t="s">
        <v>160</v>
      </c>
      <c r="Y467" s="12">
        <v>1032656560</v>
      </c>
      <c r="Z467" s="13" t="s">
        <v>1773</v>
      </c>
      <c r="AA467" s="12">
        <v>80750279</v>
      </c>
      <c r="AB467" s="12" t="s">
        <v>87</v>
      </c>
      <c r="AC467" s="22">
        <v>45931</v>
      </c>
      <c r="AD467" s="29">
        <v>9330000</v>
      </c>
      <c r="AE467" s="22">
        <v>45936</v>
      </c>
      <c r="AF467" s="22">
        <v>46022</v>
      </c>
      <c r="AG467" s="12">
        <v>90</v>
      </c>
      <c r="AH467" s="12">
        <v>3</v>
      </c>
      <c r="AI467" s="29">
        <f>Tabla202376[[#This Row],[VALOR INICIAL DEL CONTRATO]] / Tabla202376[[#This Row],[PLAZO DE EJECUCIÓN MESES ]]</f>
        <v>3110000</v>
      </c>
      <c r="AJ467" s="12"/>
      <c r="AK467" s="12"/>
      <c r="AL467" s="12"/>
      <c r="AM467" s="12"/>
      <c r="AN467" s="12"/>
      <c r="AO467" s="31"/>
      <c r="AP467" s="12"/>
      <c r="AQ467" s="12"/>
      <c r="AR467" s="12"/>
      <c r="AS467" s="12"/>
      <c r="AT467" s="12"/>
      <c r="AU467" s="12"/>
      <c r="AV467" s="12"/>
      <c r="AW467" s="12"/>
      <c r="AX467" s="12"/>
      <c r="AY467" s="12"/>
      <c r="AZ467" s="12"/>
      <c r="BA467" s="12"/>
      <c r="BB467" s="12"/>
      <c r="BC467" s="12"/>
      <c r="BD467" s="12"/>
      <c r="BE467" s="12"/>
      <c r="BF467" s="12"/>
      <c r="BG467" s="12"/>
      <c r="BH467" s="12"/>
      <c r="BI467" s="12"/>
      <c r="BJ467" s="12"/>
      <c r="BK467" s="12"/>
      <c r="BL467" s="12"/>
      <c r="BM467" s="12">
        <f>Tabla202376[[#This Row],[DÍAS PRORROGA 1]]+Tabla202376[[#This Row],[DÍAS PRORROGA  2]]+Tabla202376[[#This Row],[DÍAS PRORROGA 3]]++Tabla202376[[#This Row],[DÍAS PRORROGA 4]]</f>
        <v>0</v>
      </c>
      <c r="BN467" s="25">
        <f>IF(Tabla202376[[#This Row],[NUMERO TOTAL DE ADICIONES]]="NO",0,Tabla202376[[#This Row],[VALOR ADICIÓN 1]]+Tabla202376[[#This Row],[VALOR ADICIÓN 2]]+Tabla202376[[#This Row],[VALOR ADICIÓN 3]]+Tabla202376[[#This Row],[VALOR ADICIÓN 4]])</f>
        <v>0</v>
      </c>
      <c r="BO467" s="12"/>
      <c r="BP467" s="22">
        <v>46022</v>
      </c>
      <c r="BQ467" s="20">
        <f>Tabla202376[[#This Row],[VALOR INICIAL DEL CONTRATO]]+Tabla202376[[#This Row],[VALOR ADICIÓN 1]]+Tabla202376[[#This Row],[VALOR ADICIÓN 2]]+Tabla202376[[#This Row],[VALOR ADICIÓN 3]]++Tabla202376[[#This Row],[VALOR ADICIÓN 4]]</f>
        <v>9330000</v>
      </c>
      <c r="BR46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7" s="26"/>
      <c r="BT467" s="12"/>
      <c r="BU467" s="13" t="s">
        <v>4119</v>
      </c>
      <c r="BV467" s="13" t="s">
        <v>4120</v>
      </c>
      <c r="BW467" s="13" t="s">
        <v>99</v>
      </c>
    </row>
    <row r="468" spans="1:75" ht="27.75" customHeight="1" x14ac:dyDescent="0.2">
      <c r="A468" s="12">
        <v>2025</v>
      </c>
      <c r="B468" s="12" t="s">
        <v>456</v>
      </c>
      <c r="C468" s="13" t="str">
        <f ca="1">IF(Tabla202376[[#This Row],[FECHA DE TERMINACIÓN FINAL]]-TODAY()&gt;=15,"VIGENTE",IF(Tabla202376[[#This Row],[FECHA DE TERMINACIÓN FINAL]]-TODAY()&lt;0,"FINALIZADO",IF(Tabla202376[[#This Row],[FECHA DE TERMINACIÓN FINAL]]-TODAY()&lt;=15,"PROXIMO A VENCER")))</f>
        <v>FINALIZADO</v>
      </c>
      <c r="D468" s="12">
        <v>141069</v>
      </c>
      <c r="E468" s="22">
        <v>45896</v>
      </c>
      <c r="F468" s="108" t="s">
        <v>3867</v>
      </c>
      <c r="G468" s="108" t="s">
        <v>4121</v>
      </c>
      <c r="H468" s="13" t="s">
        <v>4122</v>
      </c>
      <c r="I468" s="106" t="s">
        <v>3869</v>
      </c>
      <c r="J468" s="57" t="s">
        <v>3288</v>
      </c>
      <c r="K468" s="57" t="s">
        <v>3870</v>
      </c>
      <c r="L468" s="57" t="s">
        <v>4123</v>
      </c>
      <c r="M468" s="12">
        <v>1699</v>
      </c>
      <c r="N468" s="22">
        <v>45911</v>
      </c>
      <c r="O468" s="12">
        <v>1772</v>
      </c>
      <c r="P468" s="22">
        <v>45931</v>
      </c>
      <c r="Q468" s="12" t="s">
        <v>80</v>
      </c>
      <c r="R468" s="13" t="s">
        <v>81</v>
      </c>
      <c r="S468" s="41" t="s">
        <v>82</v>
      </c>
      <c r="T468" s="12"/>
      <c r="U468" s="41" t="s">
        <v>3872</v>
      </c>
      <c r="V468" s="12" t="s">
        <v>83</v>
      </c>
      <c r="W468" s="12" t="s">
        <v>83</v>
      </c>
      <c r="X468" s="12" t="s">
        <v>4097</v>
      </c>
      <c r="Y468" s="12">
        <v>79604924</v>
      </c>
      <c r="Z468" s="13" t="s">
        <v>96</v>
      </c>
      <c r="AA468" s="12">
        <v>51986672</v>
      </c>
      <c r="AB468" s="12" t="s">
        <v>87</v>
      </c>
      <c r="AC468" s="22">
        <v>45930</v>
      </c>
      <c r="AD468" s="29">
        <v>15000000</v>
      </c>
      <c r="AE468" s="22">
        <v>45936</v>
      </c>
      <c r="AF468" s="22">
        <v>46022</v>
      </c>
      <c r="AG468" s="12">
        <v>90</v>
      </c>
      <c r="AH468" s="12">
        <v>3</v>
      </c>
      <c r="AI468" s="29">
        <f>Tabla202376[[#This Row],[VALOR INICIAL DEL CONTRATO]] / Tabla202376[[#This Row],[PLAZO DE EJECUCIÓN MESES ]]</f>
        <v>5000000</v>
      </c>
      <c r="AJ468" s="12"/>
      <c r="AK468" s="12"/>
      <c r="AL468" s="12"/>
      <c r="AM468" s="12"/>
      <c r="AN468" s="12"/>
      <c r="AO468" s="31"/>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c r="BL468" s="12"/>
      <c r="BM468" s="12">
        <f>Tabla202376[[#This Row],[DÍAS PRORROGA 1]]+Tabla202376[[#This Row],[DÍAS PRORROGA  2]]+Tabla202376[[#This Row],[DÍAS PRORROGA 3]]++Tabla202376[[#This Row],[DÍAS PRORROGA 4]]</f>
        <v>0</v>
      </c>
      <c r="BN468" s="25">
        <f>IF(Tabla202376[[#This Row],[NUMERO TOTAL DE ADICIONES]]="NO",0,Tabla202376[[#This Row],[VALOR ADICIÓN 1]]+Tabla202376[[#This Row],[VALOR ADICIÓN 2]]+Tabla202376[[#This Row],[VALOR ADICIÓN 3]]+Tabla202376[[#This Row],[VALOR ADICIÓN 4]])</f>
        <v>0</v>
      </c>
      <c r="BO468" s="12"/>
      <c r="BP468" s="22">
        <v>46022</v>
      </c>
      <c r="BQ468" s="20">
        <f>Tabla202376[[#This Row],[VALOR INICIAL DEL CONTRATO]]+Tabla202376[[#This Row],[VALOR ADICIÓN 1]]+Tabla202376[[#This Row],[VALOR ADICIÓN 2]]+Tabla202376[[#This Row],[VALOR ADICIÓN 3]]++Tabla202376[[#This Row],[VALOR ADICIÓN 4]]</f>
        <v>15000000</v>
      </c>
      <c r="BR46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8" s="26"/>
      <c r="BT468" s="12"/>
      <c r="BU468" s="13" t="s">
        <v>3874</v>
      </c>
      <c r="BV468" s="13" t="s">
        <v>3875</v>
      </c>
      <c r="BW468" s="13" t="s">
        <v>122</v>
      </c>
    </row>
    <row r="469" spans="1:75" ht="27.75" customHeight="1" x14ac:dyDescent="0.2">
      <c r="A469" s="12">
        <v>2025</v>
      </c>
      <c r="B469" s="12" t="s">
        <v>456</v>
      </c>
      <c r="C469" s="13" t="str">
        <f ca="1">IF(Tabla202376[[#This Row],[FECHA DE TERMINACIÓN FINAL]]-TODAY()&gt;=15,"VIGENTE",IF(Tabla202376[[#This Row],[FECHA DE TERMINACIÓN FINAL]]-TODAY()&lt;0,"FINALIZADO",IF(Tabla202376[[#This Row],[FECHA DE TERMINACIÓN FINAL]]-TODAY()&lt;=15,"PROXIMO A VENCER")))</f>
        <v>FINALIZADO</v>
      </c>
      <c r="D469" s="12">
        <v>141215</v>
      </c>
      <c r="E469" s="22">
        <v>45898</v>
      </c>
      <c r="F469" s="108" t="s">
        <v>4124</v>
      </c>
      <c r="G469" s="108" t="s">
        <v>4125</v>
      </c>
      <c r="H469" s="13" t="s">
        <v>194</v>
      </c>
      <c r="I469" s="106" t="s">
        <v>4126</v>
      </c>
      <c r="J469" s="57" t="s">
        <v>3288</v>
      </c>
      <c r="K469" s="57" t="s">
        <v>4127</v>
      </c>
      <c r="L469" s="57" t="s">
        <v>4128</v>
      </c>
      <c r="M469" s="12">
        <v>1706</v>
      </c>
      <c r="N469" s="22">
        <v>45911</v>
      </c>
      <c r="O469" s="12">
        <v>1780</v>
      </c>
      <c r="P469" s="22">
        <v>45933</v>
      </c>
      <c r="Q469" s="12" t="s">
        <v>80</v>
      </c>
      <c r="R469" s="13" t="s">
        <v>81</v>
      </c>
      <c r="S469" s="41" t="s">
        <v>82</v>
      </c>
      <c r="T469" s="12"/>
      <c r="U469" s="41" t="s">
        <v>195</v>
      </c>
      <c r="V469" s="12" t="s">
        <v>83</v>
      </c>
      <c r="W469" s="12" t="s">
        <v>83</v>
      </c>
      <c r="X469" s="13" t="s">
        <v>172</v>
      </c>
      <c r="Y469" s="12">
        <v>53075373</v>
      </c>
      <c r="Z469" s="51" t="s">
        <v>170</v>
      </c>
      <c r="AA469" s="46">
        <v>1000601472</v>
      </c>
      <c r="AB469" s="12" t="s">
        <v>87</v>
      </c>
      <c r="AC469" s="22">
        <v>45931</v>
      </c>
      <c r="AD469" s="29">
        <v>22500000</v>
      </c>
      <c r="AE469" s="22">
        <v>45937</v>
      </c>
      <c r="AF469" s="22">
        <v>46022</v>
      </c>
      <c r="AG469" s="12">
        <v>90</v>
      </c>
      <c r="AH469" s="12">
        <v>3</v>
      </c>
      <c r="AI469" s="29">
        <f>Tabla202376[[#This Row],[VALOR INICIAL DEL CONTRATO]] / Tabla202376[[#This Row],[PLAZO DE EJECUCIÓN MESES ]]</f>
        <v>7500000</v>
      </c>
      <c r="AJ469" s="12"/>
      <c r="AK469" s="12"/>
      <c r="AL469" s="12"/>
      <c r="AM469" s="12"/>
      <c r="AN469" s="12"/>
      <c r="AO469" s="31"/>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f>Tabla202376[[#This Row],[DÍAS PRORROGA 1]]+Tabla202376[[#This Row],[DÍAS PRORROGA  2]]+Tabla202376[[#This Row],[DÍAS PRORROGA 3]]++Tabla202376[[#This Row],[DÍAS PRORROGA 4]]</f>
        <v>0</v>
      </c>
      <c r="BN469" s="25">
        <f>IF(Tabla202376[[#This Row],[NUMERO TOTAL DE ADICIONES]]="NO",0,Tabla202376[[#This Row],[VALOR ADICIÓN 1]]+Tabla202376[[#This Row],[VALOR ADICIÓN 2]]+Tabla202376[[#This Row],[VALOR ADICIÓN 3]]+Tabla202376[[#This Row],[VALOR ADICIÓN 4]])</f>
        <v>0</v>
      </c>
      <c r="BO469" s="12"/>
      <c r="BP469" s="22">
        <v>46022</v>
      </c>
      <c r="BQ469" s="20">
        <f>Tabla202376[[#This Row],[VALOR INICIAL DEL CONTRATO]]+Tabla202376[[#This Row],[VALOR ADICIÓN 1]]+Tabla202376[[#This Row],[VALOR ADICIÓN 2]]+Tabla202376[[#This Row],[VALOR ADICIÓN 3]]++Tabla202376[[#This Row],[VALOR ADICIÓN 4]]</f>
        <v>22500000</v>
      </c>
      <c r="BR46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69" s="26"/>
      <c r="BT469" s="12"/>
      <c r="BU469" s="13" t="s">
        <v>4129</v>
      </c>
      <c r="BV469" s="13" t="s">
        <v>4130</v>
      </c>
      <c r="BW469" s="13" t="s">
        <v>88</v>
      </c>
    </row>
    <row r="470" spans="1:75" ht="27.75" customHeight="1" x14ac:dyDescent="0.2">
      <c r="A470" s="12">
        <v>2025</v>
      </c>
      <c r="B470" s="12" t="s">
        <v>456</v>
      </c>
      <c r="C470" s="13" t="str">
        <f ca="1">IF(Tabla202376[[#This Row],[FECHA DE TERMINACIÓN FINAL]]-TODAY()&gt;=15,"VIGENTE",IF(Tabla202376[[#This Row],[FECHA DE TERMINACIÓN FINAL]]-TODAY()&lt;0,"FINALIZADO",IF(Tabla202376[[#This Row],[FECHA DE TERMINACIÓN FINAL]]-TODAY()&lt;=15,"PROXIMO A VENCER")))</f>
        <v>FINALIZADO</v>
      </c>
      <c r="D470" s="12">
        <v>140772</v>
      </c>
      <c r="E470" s="22">
        <v>45893</v>
      </c>
      <c r="F470" s="108" t="s">
        <v>4131</v>
      </c>
      <c r="G470" s="108" t="s">
        <v>4132</v>
      </c>
      <c r="H470" s="13" t="s">
        <v>400</v>
      </c>
      <c r="I470" s="106" t="s">
        <v>4133</v>
      </c>
      <c r="J470" s="57" t="s">
        <v>3288</v>
      </c>
      <c r="K470" s="57" t="s">
        <v>4134</v>
      </c>
      <c r="L470" s="57" t="s">
        <v>4135</v>
      </c>
      <c r="M470" s="12">
        <v>1683</v>
      </c>
      <c r="N470" s="22">
        <v>45908</v>
      </c>
      <c r="O470" s="12">
        <v>1787</v>
      </c>
      <c r="P470" s="22">
        <v>45933</v>
      </c>
      <c r="Q470" s="13" t="s">
        <v>227</v>
      </c>
      <c r="R470" s="13" t="s">
        <v>81</v>
      </c>
      <c r="S470" s="41" t="s">
        <v>82</v>
      </c>
      <c r="T470" s="12"/>
      <c r="U470" s="41" t="s">
        <v>4136</v>
      </c>
      <c r="V470" s="12" t="s">
        <v>83</v>
      </c>
      <c r="W470" s="12" t="s">
        <v>83</v>
      </c>
      <c r="X470" s="12" t="s">
        <v>4056</v>
      </c>
      <c r="Y470" s="12">
        <v>1022924341</v>
      </c>
      <c r="Z470" s="13" t="s">
        <v>229</v>
      </c>
      <c r="AA470" s="12">
        <v>1026262117</v>
      </c>
      <c r="AB470" s="12" t="s">
        <v>87</v>
      </c>
      <c r="AC470" s="22">
        <v>45932</v>
      </c>
      <c r="AD470" s="29">
        <v>15000000</v>
      </c>
      <c r="AE470" s="22">
        <v>45936</v>
      </c>
      <c r="AF470" s="22">
        <v>46022</v>
      </c>
      <c r="AG470" s="12">
        <v>90</v>
      </c>
      <c r="AH470" s="12">
        <v>3</v>
      </c>
      <c r="AI470" s="29">
        <f>Tabla202376[[#This Row],[VALOR INICIAL DEL CONTRATO]] / Tabla202376[[#This Row],[PLAZO DE EJECUCIÓN MESES ]]</f>
        <v>5000000</v>
      </c>
      <c r="AJ470" s="12"/>
      <c r="AK470" s="12"/>
      <c r="AL470" s="12"/>
      <c r="AM470" s="12"/>
      <c r="AN470" s="12"/>
      <c r="AO470" s="31"/>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f>Tabla202376[[#This Row],[DÍAS PRORROGA 1]]+Tabla202376[[#This Row],[DÍAS PRORROGA  2]]+Tabla202376[[#This Row],[DÍAS PRORROGA 3]]++Tabla202376[[#This Row],[DÍAS PRORROGA 4]]</f>
        <v>0</v>
      </c>
      <c r="BN470" s="25">
        <f>IF(Tabla202376[[#This Row],[NUMERO TOTAL DE ADICIONES]]="NO",0,Tabla202376[[#This Row],[VALOR ADICIÓN 1]]+Tabla202376[[#This Row],[VALOR ADICIÓN 2]]+Tabla202376[[#This Row],[VALOR ADICIÓN 3]]+Tabla202376[[#This Row],[VALOR ADICIÓN 4]])</f>
        <v>0</v>
      </c>
      <c r="BO470" s="12"/>
      <c r="BP470" s="22">
        <v>46022</v>
      </c>
      <c r="BQ470" s="20">
        <f>Tabla202376[[#This Row],[VALOR INICIAL DEL CONTRATO]]+Tabla202376[[#This Row],[VALOR ADICIÓN 1]]+Tabla202376[[#This Row],[VALOR ADICIÓN 2]]+Tabla202376[[#This Row],[VALOR ADICIÓN 3]]++Tabla202376[[#This Row],[VALOR ADICIÓN 4]]</f>
        <v>15000000</v>
      </c>
      <c r="BR47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0" s="26"/>
      <c r="BT470" s="12"/>
      <c r="BU470" s="13" t="s">
        <v>4137</v>
      </c>
      <c r="BV470" s="13" t="s">
        <v>4138</v>
      </c>
      <c r="BW470" s="13" t="s">
        <v>122</v>
      </c>
    </row>
    <row r="471" spans="1:75" ht="27.75" customHeight="1" x14ac:dyDescent="0.2">
      <c r="A471" s="12">
        <v>2025</v>
      </c>
      <c r="B471" s="12" t="s">
        <v>456</v>
      </c>
      <c r="C471" s="13" t="str">
        <f ca="1">IF(Tabla202376[[#This Row],[FECHA DE TERMINACIÓN FINAL]]-TODAY()&gt;=15,"VIGENTE",IF(Tabla202376[[#This Row],[FECHA DE TERMINACIÓN FINAL]]-TODAY()&lt;0,"FINALIZADO",IF(Tabla202376[[#This Row],[FECHA DE TERMINACIÓN FINAL]]-TODAY()&lt;=15,"PROXIMO A VENCER")))</f>
        <v>FINALIZADO</v>
      </c>
      <c r="D471" s="12">
        <v>141227</v>
      </c>
      <c r="E471" s="22">
        <v>45898</v>
      </c>
      <c r="F471" s="108" t="s">
        <v>4139</v>
      </c>
      <c r="G471" s="108" t="s">
        <v>4140</v>
      </c>
      <c r="H471" s="13" t="s">
        <v>169</v>
      </c>
      <c r="I471" s="106" t="s">
        <v>4141</v>
      </c>
      <c r="J471" s="57" t="s">
        <v>3288</v>
      </c>
      <c r="K471" s="57" t="s">
        <v>4142</v>
      </c>
      <c r="L471" s="57" t="s">
        <v>4143</v>
      </c>
      <c r="M471" s="12">
        <v>1708</v>
      </c>
      <c r="N471" s="22">
        <v>45911</v>
      </c>
      <c r="O471" s="12">
        <v>1798</v>
      </c>
      <c r="P471" s="22">
        <v>45936</v>
      </c>
      <c r="Q471" s="13" t="s">
        <v>274</v>
      </c>
      <c r="R471" s="13" t="s">
        <v>81</v>
      </c>
      <c r="S471" s="41" t="s">
        <v>82</v>
      </c>
      <c r="T471" s="12"/>
      <c r="U471" s="41" t="s">
        <v>4144</v>
      </c>
      <c r="V471" s="12" t="s">
        <v>83</v>
      </c>
      <c r="W471" s="12" t="s">
        <v>83</v>
      </c>
      <c r="X471" s="41" t="s">
        <v>167</v>
      </c>
      <c r="Y471" s="12">
        <v>18970097</v>
      </c>
      <c r="Z471" s="13" t="s">
        <v>177</v>
      </c>
      <c r="AA471" s="12">
        <v>1024564835</v>
      </c>
      <c r="AB471" s="12" t="s">
        <v>87</v>
      </c>
      <c r="AC471" s="22">
        <v>45932</v>
      </c>
      <c r="AD471" s="29">
        <v>31500000</v>
      </c>
      <c r="AE471" s="22">
        <v>45937</v>
      </c>
      <c r="AF471" s="22">
        <v>46022</v>
      </c>
      <c r="AG471" s="12">
        <v>105</v>
      </c>
      <c r="AH471" s="12">
        <v>3.5</v>
      </c>
      <c r="AI471" s="29">
        <f>Tabla202376[[#This Row],[VALOR INICIAL DEL CONTRATO]] / Tabla202376[[#This Row],[PLAZO DE EJECUCIÓN MESES ]]</f>
        <v>9000000</v>
      </c>
      <c r="AJ471" s="12"/>
      <c r="AK471" s="12"/>
      <c r="AL471" s="12"/>
      <c r="AM471" s="12"/>
      <c r="AN471" s="12"/>
      <c r="AO471" s="31"/>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12">
        <f>Tabla202376[[#This Row],[DÍAS PRORROGA 1]]+Tabla202376[[#This Row],[DÍAS PRORROGA  2]]+Tabla202376[[#This Row],[DÍAS PRORROGA 3]]++Tabla202376[[#This Row],[DÍAS PRORROGA 4]]</f>
        <v>0</v>
      </c>
      <c r="BN471" s="25">
        <f>IF(Tabla202376[[#This Row],[NUMERO TOTAL DE ADICIONES]]="NO",0,Tabla202376[[#This Row],[VALOR ADICIÓN 1]]+Tabla202376[[#This Row],[VALOR ADICIÓN 2]]+Tabla202376[[#This Row],[VALOR ADICIÓN 3]]+Tabla202376[[#This Row],[VALOR ADICIÓN 4]])</f>
        <v>0</v>
      </c>
      <c r="BO471" s="12"/>
      <c r="BP471" s="22">
        <v>46022</v>
      </c>
      <c r="BQ471" s="20">
        <f>Tabla202376[[#This Row],[VALOR INICIAL DEL CONTRATO]]+Tabla202376[[#This Row],[VALOR ADICIÓN 1]]+Tabla202376[[#This Row],[VALOR ADICIÓN 2]]+Tabla202376[[#This Row],[VALOR ADICIÓN 3]]++Tabla202376[[#This Row],[VALOR ADICIÓN 4]]</f>
        <v>31500000</v>
      </c>
      <c r="BR47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1" s="26"/>
      <c r="BT471" s="12"/>
      <c r="BU471" s="13" t="s">
        <v>4145</v>
      </c>
      <c r="BV471" s="13" t="s">
        <v>4146</v>
      </c>
      <c r="BW471" s="13" t="s">
        <v>4147</v>
      </c>
    </row>
    <row r="472" spans="1:75" ht="27.75" customHeight="1" x14ac:dyDescent="0.2">
      <c r="A472" s="12">
        <v>2025</v>
      </c>
      <c r="B472" s="12" t="s">
        <v>456</v>
      </c>
      <c r="C472" s="13" t="str">
        <f ca="1">IF(Tabla202376[[#This Row],[FECHA DE TERMINACIÓN FINAL]]-TODAY()&gt;=15,"VIGENTE",IF(Tabla202376[[#This Row],[FECHA DE TERMINACIÓN FINAL]]-TODAY()&lt;0,"FINALIZADO",IF(Tabla202376[[#This Row],[FECHA DE TERMINACIÓN FINAL]]-TODAY()&lt;=15,"PROXIMO A VENCER")))</f>
        <v>FINALIZADO</v>
      </c>
      <c r="D472" s="12">
        <v>141078</v>
      </c>
      <c r="E472" s="22">
        <v>45896</v>
      </c>
      <c r="F472" s="108" t="s">
        <v>4148</v>
      </c>
      <c r="G472" s="108" t="s">
        <v>4149</v>
      </c>
      <c r="H472" s="13" t="s">
        <v>4150</v>
      </c>
      <c r="I472" s="106" t="s">
        <v>4151</v>
      </c>
      <c r="J472" s="57" t="s">
        <v>3288</v>
      </c>
      <c r="K472" s="57" t="s">
        <v>4152</v>
      </c>
      <c r="L472" s="57" t="s">
        <v>4153</v>
      </c>
      <c r="M472" s="12">
        <v>1701</v>
      </c>
      <c r="N472" s="22">
        <v>45911</v>
      </c>
      <c r="O472" s="12">
        <v>1789</v>
      </c>
      <c r="P472" s="22">
        <v>45933</v>
      </c>
      <c r="Q472" s="12" t="s">
        <v>80</v>
      </c>
      <c r="R472" s="13" t="s">
        <v>81</v>
      </c>
      <c r="S472" s="41" t="s">
        <v>98</v>
      </c>
      <c r="T472" s="12"/>
      <c r="U472" s="41" t="s">
        <v>4154</v>
      </c>
      <c r="V472" s="12" t="s">
        <v>83</v>
      </c>
      <c r="W472" s="12" t="s">
        <v>83</v>
      </c>
      <c r="X472" s="12" t="s">
        <v>3786</v>
      </c>
      <c r="Y472" s="12">
        <v>1001274803</v>
      </c>
      <c r="Z472" s="51" t="s">
        <v>311</v>
      </c>
      <c r="AA472" s="48">
        <v>1015443462</v>
      </c>
      <c r="AB472" s="12" t="s">
        <v>87</v>
      </c>
      <c r="AC472" s="22">
        <v>45932</v>
      </c>
      <c r="AD472" s="29">
        <v>10885000</v>
      </c>
      <c r="AE472" s="22">
        <v>45936</v>
      </c>
      <c r="AF472" s="22">
        <v>46022</v>
      </c>
      <c r="AG472" s="12">
        <v>105</v>
      </c>
      <c r="AH472" s="12">
        <v>3.5</v>
      </c>
      <c r="AI472" s="29">
        <f>Tabla202376[[#This Row],[VALOR INICIAL DEL CONTRATO]] / Tabla202376[[#This Row],[PLAZO DE EJECUCIÓN MESES ]]</f>
        <v>3110000</v>
      </c>
      <c r="AJ472" s="12"/>
      <c r="AK472" s="12"/>
      <c r="AL472" s="12"/>
      <c r="AM472" s="12"/>
      <c r="AN472" s="12"/>
      <c r="AO472" s="31"/>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12">
        <f>Tabla202376[[#This Row],[DÍAS PRORROGA 1]]+Tabla202376[[#This Row],[DÍAS PRORROGA  2]]+Tabla202376[[#This Row],[DÍAS PRORROGA 3]]++Tabla202376[[#This Row],[DÍAS PRORROGA 4]]</f>
        <v>0</v>
      </c>
      <c r="BN472" s="25">
        <f>IF(Tabla202376[[#This Row],[NUMERO TOTAL DE ADICIONES]]="NO",0,Tabla202376[[#This Row],[VALOR ADICIÓN 1]]+Tabla202376[[#This Row],[VALOR ADICIÓN 2]]+Tabla202376[[#This Row],[VALOR ADICIÓN 3]]+Tabla202376[[#This Row],[VALOR ADICIÓN 4]])</f>
        <v>0</v>
      </c>
      <c r="BO472" s="12"/>
      <c r="BP472" s="22">
        <v>46022</v>
      </c>
      <c r="BQ472" s="20">
        <f>Tabla202376[[#This Row],[VALOR INICIAL DEL CONTRATO]]+Tabla202376[[#This Row],[VALOR ADICIÓN 1]]+Tabla202376[[#This Row],[VALOR ADICIÓN 2]]+Tabla202376[[#This Row],[VALOR ADICIÓN 3]]++Tabla202376[[#This Row],[VALOR ADICIÓN 4]]</f>
        <v>10885000</v>
      </c>
      <c r="BR47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2" s="26"/>
      <c r="BT472" s="12"/>
      <c r="BU472" s="13" t="s">
        <v>4155</v>
      </c>
      <c r="BV472" s="13" t="s">
        <v>4156</v>
      </c>
      <c r="BW472" s="13" t="s">
        <v>122</v>
      </c>
    </row>
    <row r="473" spans="1:75" ht="27.75" customHeight="1" x14ac:dyDescent="0.2">
      <c r="A473" s="12">
        <v>2025</v>
      </c>
      <c r="B473" s="12" t="s">
        <v>456</v>
      </c>
      <c r="C473" s="13" t="str">
        <f ca="1">IF(Tabla202376[[#This Row],[FECHA DE TERMINACIÓN FINAL]]-TODAY()&gt;=15,"VIGENTE",IF(Tabla202376[[#This Row],[FECHA DE TERMINACIÓN FINAL]]-TODAY()&lt;0,"FINALIZADO",IF(Tabla202376[[#This Row],[FECHA DE TERMINACIÓN FINAL]]-TODAY()&lt;=15,"PROXIMO A VENCER")))</f>
        <v>FINALIZADO</v>
      </c>
      <c r="D473" s="12">
        <v>140931</v>
      </c>
      <c r="E473" s="22">
        <v>45895</v>
      </c>
      <c r="F473" s="108" t="s">
        <v>4157</v>
      </c>
      <c r="G473" s="108" t="s">
        <v>4158</v>
      </c>
      <c r="H473" s="13" t="s">
        <v>290</v>
      </c>
      <c r="I473" s="106" t="s">
        <v>4159</v>
      </c>
      <c r="J473" s="57" t="s">
        <v>3288</v>
      </c>
      <c r="K473" s="57" t="s">
        <v>4160</v>
      </c>
      <c r="L473" s="57" t="s">
        <v>4161</v>
      </c>
      <c r="M473" s="12">
        <v>1613</v>
      </c>
      <c r="N473" s="22">
        <v>45897</v>
      </c>
      <c r="O473" s="12">
        <v>1784</v>
      </c>
      <c r="P473" s="22">
        <v>45933</v>
      </c>
      <c r="Q473" s="13" t="s">
        <v>119</v>
      </c>
      <c r="R473" s="13" t="s">
        <v>81</v>
      </c>
      <c r="S473" s="41" t="s">
        <v>82</v>
      </c>
      <c r="T473" s="12"/>
      <c r="U473" s="41" t="s">
        <v>4162</v>
      </c>
      <c r="V473" s="12" t="s">
        <v>83</v>
      </c>
      <c r="W473" s="12" t="s">
        <v>83</v>
      </c>
      <c r="X473" s="13" t="s">
        <v>4163</v>
      </c>
      <c r="Y473" s="12">
        <v>52373257</v>
      </c>
      <c r="Z473" s="14" t="s">
        <v>1629</v>
      </c>
      <c r="AA473" s="14">
        <v>1015426783</v>
      </c>
      <c r="AB473" s="12" t="s">
        <v>87</v>
      </c>
      <c r="AC473" s="22">
        <v>45932</v>
      </c>
      <c r="AD473" s="29">
        <v>15000000</v>
      </c>
      <c r="AE473" s="22">
        <v>45939</v>
      </c>
      <c r="AF473" s="22">
        <v>46022</v>
      </c>
      <c r="AG473" s="12">
        <v>90</v>
      </c>
      <c r="AH473" s="12">
        <v>3</v>
      </c>
      <c r="AI473" s="29">
        <f>Tabla202376[[#This Row],[VALOR INICIAL DEL CONTRATO]] / Tabla202376[[#This Row],[PLAZO DE EJECUCIÓN MESES ]]</f>
        <v>5000000</v>
      </c>
      <c r="AJ473" s="12"/>
      <c r="AK473" s="12"/>
      <c r="AL473" s="12"/>
      <c r="AM473" s="12"/>
      <c r="AN473" s="12"/>
      <c r="AO473" s="31"/>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f>Tabla202376[[#This Row],[DÍAS PRORROGA 1]]+Tabla202376[[#This Row],[DÍAS PRORROGA  2]]+Tabla202376[[#This Row],[DÍAS PRORROGA 3]]++Tabla202376[[#This Row],[DÍAS PRORROGA 4]]</f>
        <v>0</v>
      </c>
      <c r="BN473" s="25">
        <f>IF(Tabla202376[[#This Row],[NUMERO TOTAL DE ADICIONES]]="NO",0,Tabla202376[[#This Row],[VALOR ADICIÓN 1]]+Tabla202376[[#This Row],[VALOR ADICIÓN 2]]+Tabla202376[[#This Row],[VALOR ADICIÓN 3]]+Tabla202376[[#This Row],[VALOR ADICIÓN 4]])</f>
        <v>0</v>
      </c>
      <c r="BO473" s="12"/>
      <c r="BP473" s="22">
        <v>46022</v>
      </c>
      <c r="BQ473" s="20">
        <f>Tabla202376[[#This Row],[VALOR INICIAL DEL CONTRATO]]+Tabla202376[[#This Row],[VALOR ADICIÓN 1]]+Tabla202376[[#This Row],[VALOR ADICIÓN 2]]+Tabla202376[[#This Row],[VALOR ADICIÓN 3]]++Tabla202376[[#This Row],[VALOR ADICIÓN 4]]</f>
        <v>15000000</v>
      </c>
      <c r="BR47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3" s="26"/>
      <c r="BT473" s="12"/>
      <c r="BU473" s="13" t="s">
        <v>4164</v>
      </c>
      <c r="BV473" s="13" t="s">
        <v>4165</v>
      </c>
      <c r="BW473" s="13" t="s">
        <v>122</v>
      </c>
    </row>
    <row r="474" spans="1:75" ht="27.75" customHeight="1" x14ac:dyDescent="0.2">
      <c r="A474" s="12">
        <v>2025</v>
      </c>
      <c r="B474" s="12" t="s">
        <v>456</v>
      </c>
      <c r="C474" s="13" t="str">
        <f ca="1">IF(Tabla202376[[#This Row],[FECHA DE TERMINACIÓN FINAL]]-TODAY()&gt;=15,"VIGENTE",IF(Tabla202376[[#This Row],[FECHA DE TERMINACIÓN FINAL]]-TODAY()&lt;0,"FINALIZADO",IF(Tabla202376[[#This Row],[FECHA DE TERMINACIÓN FINAL]]-TODAY()&lt;=15,"PROXIMO A VENCER")))</f>
        <v>FINALIZADO</v>
      </c>
      <c r="D474" s="12">
        <v>140929</v>
      </c>
      <c r="E474" s="22">
        <v>45895</v>
      </c>
      <c r="F474" s="108" t="s">
        <v>4166</v>
      </c>
      <c r="G474" s="108" t="s">
        <v>4167</v>
      </c>
      <c r="H474" s="13" t="s">
        <v>454</v>
      </c>
      <c r="I474" s="106" t="s">
        <v>4168</v>
      </c>
      <c r="J474" s="57" t="s">
        <v>3288</v>
      </c>
      <c r="K474" s="57" t="s">
        <v>4169</v>
      </c>
      <c r="L474" s="57" t="s">
        <v>4170</v>
      </c>
      <c r="M474" s="12">
        <v>1691</v>
      </c>
      <c r="N474" s="22">
        <v>45908</v>
      </c>
      <c r="O474" s="12">
        <v>1777</v>
      </c>
      <c r="P474" s="22">
        <v>45933</v>
      </c>
      <c r="Q474" s="13" t="s">
        <v>337</v>
      </c>
      <c r="R474" s="13" t="s">
        <v>81</v>
      </c>
      <c r="S474" s="41" t="s">
        <v>82</v>
      </c>
      <c r="T474" s="12"/>
      <c r="U474" s="41" t="s">
        <v>4171</v>
      </c>
      <c r="V474" s="12" t="s">
        <v>83</v>
      </c>
      <c r="W474" s="12" t="s">
        <v>83</v>
      </c>
      <c r="X474" s="12" t="s">
        <v>339</v>
      </c>
      <c r="Y474" s="12">
        <v>11232840</v>
      </c>
      <c r="Z474" s="13" t="s">
        <v>343</v>
      </c>
      <c r="AA474" s="12">
        <v>80051643</v>
      </c>
      <c r="AB474" s="12" t="s">
        <v>87</v>
      </c>
      <c r="AC474" s="22">
        <v>45931</v>
      </c>
      <c r="AD474" s="29">
        <v>15000000</v>
      </c>
      <c r="AE474" s="22">
        <v>45936</v>
      </c>
      <c r="AF474" s="22">
        <v>46022</v>
      </c>
      <c r="AG474" s="12">
        <v>90</v>
      </c>
      <c r="AH474" s="12">
        <v>3</v>
      </c>
      <c r="AI474" s="29">
        <f>Tabla202376[[#This Row],[VALOR INICIAL DEL CONTRATO]] / Tabla202376[[#This Row],[PLAZO DE EJECUCIÓN MESES ]]</f>
        <v>5000000</v>
      </c>
      <c r="AJ474" s="12"/>
      <c r="AK474" s="12"/>
      <c r="AL474" s="12"/>
      <c r="AM474" s="12"/>
      <c r="AN474" s="12"/>
      <c r="AO474" s="31"/>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f>Tabla202376[[#This Row],[DÍAS PRORROGA 1]]+Tabla202376[[#This Row],[DÍAS PRORROGA  2]]+Tabla202376[[#This Row],[DÍAS PRORROGA 3]]++Tabla202376[[#This Row],[DÍAS PRORROGA 4]]</f>
        <v>0</v>
      </c>
      <c r="BN474" s="25">
        <f>IF(Tabla202376[[#This Row],[NUMERO TOTAL DE ADICIONES]]="NO",0,Tabla202376[[#This Row],[VALOR ADICIÓN 1]]+Tabla202376[[#This Row],[VALOR ADICIÓN 2]]+Tabla202376[[#This Row],[VALOR ADICIÓN 3]]+Tabla202376[[#This Row],[VALOR ADICIÓN 4]])</f>
        <v>0</v>
      </c>
      <c r="BO474" s="12"/>
      <c r="BP474" s="22">
        <v>46022</v>
      </c>
      <c r="BQ474" s="20">
        <f>Tabla202376[[#This Row],[VALOR INICIAL DEL CONTRATO]]+Tabla202376[[#This Row],[VALOR ADICIÓN 1]]+Tabla202376[[#This Row],[VALOR ADICIÓN 2]]+Tabla202376[[#This Row],[VALOR ADICIÓN 3]]++Tabla202376[[#This Row],[VALOR ADICIÓN 4]]</f>
        <v>15000000</v>
      </c>
      <c r="BR47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4" s="26"/>
      <c r="BT474" s="12"/>
      <c r="BU474" s="13" t="s">
        <v>4172</v>
      </c>
      <c r="BV474" s="13" t="s">
        <v>4173</v>
      </c>
      <c r="BW474" s="13" t="s">
        <v>122</v>
      </c>
    </row>
    <row r="475" spans="1:75" ht="27.75" customHeight="1" x14ac:dyDescent="0.2">
      <c r="A475" s="12">
        <v>2025</v>
      </c>
      <c r="B475" s="12" t="s">
        <v>456</v>
      </c>
      <c r="C475" s="13" t="str">
        <f ca="1">IF(Tabla202376[[#This Row],[FECHA DE TERMINACIÓN FINAL]]-TODAY()&gt;=15,"VIGENTE",IF(Tabla202376[[#This Row],[FECHA DE TERMINACIÓN FINAL]]-TODAY()&lt;0,"FINALIZADO",IF(Tabla202376[[#This Row],[FECHA DE TERMINACIÓN FINAL]]-TODAY()&lt;=15,"PROXIMO A VENCER")))</f>
        <v>FINALIZADO</v>
      </c>
      <c r="D475" s="12">
        <v>141231</v>
      </c>
      <c r="E475" s="22">
        <v>45898</v>
      </c>
      <c r="F475" s="108" t="s">
        <v>4174</v>
      </c>
      <c r="G475" s="108" t="s">
        <v>4175</v>
      </c>
      <c r="H475" s="13" t="s">
        <v>205</v>
      </c>
      <c r="I475" s="106" t="s">
        <v>4168</v>
      </c>
      <c r="J475" s="57" t="s">
        <v>3288</v>
      </c>
      <c r="K475" s="57" t="s">
        <v>4176</v>
      </c>
      <c r="L475" s="57" t="s">
        <v>4177</v>
      </c>
      <c r="M475" s="12">
        <v>1710</v>
      </c>
      <c r="N475" s="22">
        <v>45916</v>
      </c>
      <c r="O475" s="12">
        <v>1776</v>
      </c>
      <c r="P475" s="22">
        <v>45933</v>
      </c>
      <c r="Q475" s="12" t="s">
        <v>80</v>
      </c>
      <c r="R475" s="13" t="s">
        <v>81</v>
      </c>
      <c r="S475" s="41" t="s">
        <v>82</v>
      </c>
      <c r="T475" s="12"/>
      <c r="U475" s="41" t="s">
        <v>2580</v>
      </c>
      <c r="V475" s="12" t="s">
        <v>83</v>
      </c>
      <c r="W475" s="12" t="s">
        <v>83</v>
      </c>
      <c r="X475" s="13" t="s">
        <v>111</v>
      </c>
      <c r="Y475" s="12">
        <v>1115066383</v>
      </c>
      <c r="Z475" s="14" t="s">
        <v>86</v>
      </c>
      <c r="AA475" s="14">
        <v>1015415370</v>
      </c>
      <c r="AB475" s="12" t="s">
        <v>87</v>
      </c>
      <c r="AC475" s="22">
        <v>45931</v>
      </c>
      <c r="AD475" s="29">
        <v>15000000</v>
      </c>
      <c r="AE475" s="22">
        <v>45933</v>
      </c>
      <c r="AF475" s="22">
        <v>46022</v>
      </c>
      <c r="AG475" s="12">
        <v>90</v>
      </c>
      <c r="AH475" s="12">
        <v>3</v>
      </c>
      <c r="AI475" s="29">
        <f>Tabla202376[[#This Row],[VALOR INICIAL DEL CONTRATO]] / Tabla202376[[#This Row],[PLAZO DE EJECUCIÓN MESES ]]</f>
        <v>5000000</v>
      </c>
      <c r="AJ475" s="12"/>
      <c r="AK475" s="12"/>
      <c r="AL475" s="12"/>
      <c r="AM475" s="12"/>
      <c r="AN475" s="12"/>
      <c r="AO475" s="31"/>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f>Tabla202376[[#This Row],[DÍAS PRORROGA 1]]+Tabla202376[[#This Row],[DÍAS PRORROGA  2]]+Tabla202376[[#This Row],[DÍAS PRORROGA 3]]++Tabla202376[[#This Row],[DÍAS PRORROGA 4]]</f>
        <v>0</v>
      </c>
      <c r="BN475" s="25">
        <f>IF(Tabla202376[[#This Row],[NUMERO TOTAL DE ADICIONES]]="NO",0,Tabla202376[[#This Row],[VALOR ADICIÓN 1]]+Tabla202376[[#This Row],[VALOR ADICIÓN 2]]+Tabla202376[[#This Row],[VALOR ADICIÓN 3]]+Tabla202376[[#This Row],[VALOR ADICIÓN 4]])</f>
        <v>0</v>
      </c>
      <c r="BO475" s="12"/>
      <c r="BP475" s="22">
        <v>46022</v>
      </c>
      <c r="BQ475" s="20">
        <f>Tabla202376[[#This Row],[VALOR INICIAL DEL CONTRATO]]+Tabla202376[[#This Row],[VALOR ADICIÓN 1]]+Tabla202376[[#This Row],[VALOR ADICIÓN 2]]+Tabla202376[[#This Row],[VALOR ADICIÓN 3]]++Tabla202376[[#This Row],[VALOR ADICIÓN 4]]</f>
        <v>15000000</v>
      </c>
      <c r="BR47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5" s="26"/>
      <c r="BT475" s="12"/>
      <c r="BU475" s="13" t="s">
        <v>4178</v>
      </c>
      <c r="BV475" s="13" t="s">
        <v>4179</v>
      </c>
      <c r="BW475" s="13" t="s">
        <v>122</v>
      </c>
    </row>
    <row r="476" spans="1:75" ht="27.75" customHeight="1" x14ac:dyDescent="0.2">
      <c r="A476" s="12">
        <v>2025</v>
      </c>
      <c r="B476" s="12" t="s">
        <v>456</v>
      </c>
      <c r="C476" s="13" t="str">
        <f ca="1">IF(Tabla202376[[#This Row],[FECHA DE TERMINACIÓN FINAL]]-TODAY()&gt;=15,"VIGENTE",IF(Tabla202376[[#This Row],[FECHA DE TERMINACIÓN FINAL]]-TODAY()&lt;0,"FINALIZADO",IF(Tabla202376[[#This Row],[FECHA DE TERMINACIÓN FINAL]]-TODAY()&lt;=15,"PROXIMO A VENCER")))</f>
        <v>FINALIZADO</v>
      </c>
      <c r="D476" s="12">
        <v>140663</v>
      </c>
      <c r="E476" s="22">
        <v>45891</v>
      </c>
      <c r="F476" s="108" t="s">
        <v>4180</v>
      </c>
      <c r="G476" s="108" t="s">
        <v>4181</v>
      </c>
      <c r="H476" s="13" t="s">
        <v>445</v>
      </c>
      <c r="I476" s="106" t="s">
        <v>4182</v>
      </c>
      <c r="J476" s="57" t="s">
        <v>3288</v>
      </c>
      <c r="K476" s="57" t="s">
        <v>4183</v>
      </c>
      <c r="L476" s="57" t="s">
        <v>4184</v>
      </c>
      <c r="M476" s="12">
        <v>1595</v>
      </c>
      <c r="N476" s="22">
        <v>45897</v>
      </c>
      <c r="O476" s="12">
        <v>1779</v>
      </c>
      <c r="P476" s="22">
        <v>45933</v>
      </c>
      <c r="Q476" s="12" t="s">
        <v>212</v>
      </c>
      <c r="R476" s="13" t="s">
        <v>81</v>
      </c>
      <c r="S476" s="41" t="s">
        <v>98</v>
      </c>
      <c r="T476" s="12"/>
      <c r="U476" s="41" t="s">
        <v>4185</v>
      </c>
      <c r="V476" s="12" t="s">
        <v>83</v>
      </c>
      <c r="W476" s="68" t="s">
        <v>83</v>
      </c>
      <c r="X476" s="41" t="s">
        <v>795</v>
      </c>
      <c r="Y476" s="12">
        <v>1022951278</v>
      </c>
      <c r="Z476" s="14" t="s">
        <v>168</v>
      </c>
      <c r="AA476" s="14">
        <v>1018418402</v>
      </c>
      <c r="AB476" s="12" t="s">
        <v>87</v>
      </c>
      <c r="AC476" s="22">
        <v>45931</v>
      </c>
      <c r="AD476" s="29">
        <v>7500000</v>
      </c>
      <c r="AE476" s="22">
        <v>45933</v>
      </c>
      <c r="AF476" s="22">
        <v>46022</v>
      </c>
      <c r="AG476" s="12">
        <v>90</v>
      </c>
      <c r="AH476" s="12">
        <v>3</v>
      </c>
      <c r="AI476" s="29">
        <f>Tabla202376[[#This Row],[VALOR INICIAL DEL CONTRATO]] / Tabla202376[[#This Row],[PLAZO DE EJECUCIÓN MESES ]]</f>
        <v>2500000</v>
      </c>
      <c r="AJ476" s="12"/>
      <c r="AK476" s="12"/>
      <c r="AL476" s="12"/>
      <c r="AM476" s="12"/>
      <c r="AN476" s="12"/>
      <c r="AO476" s="31"/>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12">
        <f>Tabla202376[[#This Row],[DÍAS PRORROGA 1]]+Tabla202376[[#This Row],[DÍAS PRORROGA  2]]+Tabla202376[[#This Row],[DÍAS PRORROGA 3]]++Tabla202376[[#This Row],[DÍAS PRORROGA 4]]</f>
        <v>0</v>
      </c>
      <c r="BN476" s="25">
        <f>IF(Tabla202376[[#This Row],[NUMERO TOTAL DE ADICIONES]]="NO",0,Tabla202376[[#This Row],[VALOR ADICIÓN 1]]+Tabla202376[[#This Row],[VALOR ADICIÓN 2]]+Tabla202376[[#This Row],[VALOR ADICIÓN 3]]+Tabla202376[[#This Row],[VALOR ADICIÓN 4]])</f>
        <v>0</v>
      </c>
      <c r="BO476" s="12"/>
      <c r="BP476" s="22">
        <v>46022</v>
      </c>
      <c r="BQ476" s="20">
        <f>Tabla202376[[#This Row],[VALOR INICIAL DEL CONTRATO]]+Tabla202376[[#This Row],[VALOR ADICIÓN 1]]+Tabla202376[[#This Row],[VALOR ADICIÓN 2]]+Tabla202376[[#This Row],[VALOR ADICIÓN 3]]++Tabla202376[[#This Row],[VALOR ADICIÓN 4]]</f>
        <v>7500000</v>
      </c>
      <c r="BR47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6" s="26"/>
      <c r="BT476" s="12"/>
      <c r="BU476" s="13" t="s">
        <v>4186</v>
      </c>
      <c r="BV476" s="13" t="s">
        <v>4187</v>
      </c>
      <c r="BW476" s="13" t="s">
        <v>99</v>
      </c>
    </row>
    <row r="477" spans="1:75" ht="27.75" customHeight="1" x14ac:dyDescent="0.25">
      <c r="A477" s="12">
        <v>2025</v>
      </c>
      <c r="B477" s="12" t="s">
        <v>456</v>
      </c>
      <c r="C477" s="13" t="str">
        <f ca="1">IF(Tabla202376[[#This Row],[FECHA DE TERMINACIÓN FINAL]]-TODAY()&gt;=15,"VIGENTE",IF(Tabla202376[[#This Row],[FECHA DE TERMINACIÓN FINAL]]-TODAY()&lt;0,"FINALIZADO",IF(Tabla202376[[#This Row],[FECHA DE TERMINACIÓN FINAL]]-TODAY()&lt;=15,"PROXIMO A VENCER")))</f>
        <v>FINALIZADO</v>
      </c>
      <c r="D477" s="12">
        <v>140767</v>
      </c>
      <c r="E477" s="22">
        <v>45893</v>
      </c>
      <c r="F477" s="108" t="s">
        <v>4188</v>
      </c>
      <c r="G477" s="108" t="s">
        <v>4189</v>
      </c>
      <c r="H477" s="13" t="s">
        <v>4190</v>
      </c>
      <c r="I477" s="64" t="s">
        <v>4191</v>
      </c>
      <c r="J477" s="57" t="s">
        <v>3288</v>
      </c>
      <c r="K477" s="57" t="s">
        <v>4192</v>
      </c>
      <c r="L477" s="57" t="s">
        <v>4193</v>
      </c>
      <c r="M477" s="12">
        <v>1605</v>
      </c>
      <c r="N477" s="22">
        <v>45897</v>
      </c>
      <c r="O477" s="12">
        <v>1786</v>
      </c>
      <c r="P477" s="22">
        <v>45933</v>
      </c>
      <c r="Q477" s="12" t="s">
        <v>80</v>
      </c>
      <c r="R477" s="13" t="s">
        <v>81</v>
      </c>
      <c r="S477" s="41" t="s">
        <v>98</v>
      </c>
      <c r="T477" s="12"/>
      <c r="U477" s="41" t="s">
        <v>4194</v>
      </c>
      <c r="V477" s="12" t="s">
        <v>83</v>
      </c>
      <c r="W477" s="12" t="s">
        <v>83</v>
      </c>
      <c r="X477" s="12" t="s">
        <v>437</v>
      </c>
      <c r="Y477" s="13" t="s">
        <v>4195</v>
      </c>
      <c r="Z477" s="14" t="s">
        <v>1008</v>
      </c>
      <c r="AA477" s="14">
        <v>1136886263</v>
      </c>
      <c r="AB477" s="12" t="s">
        <v>87</v>
      </c>
      <c r="AC477" s="22">
        <v>45932</v>
      </c>
      <c r="AD477" s="29">
        <v>7500000</v>
      </c>
      <c r="AE477" s="22">
        <v>45944</v>
      </c>
      <c r="AF477" s="22">
        <v>46022</v>
      </c>
      <c r="AG477" s="12">
        <v>90</v>
      </c>
      <c r="AH477" s="12">
        <v>3</v>
      </c>
      <c r="AI477" s="29">
        <f>Tabla202376[[#This Row],[VALOR INICIAL DEL CONTRATO]] / Tabla202376[[#This Row],[PLAZO DE EJECUCIÓN MESES ]]</f>
        <v>2500000</v>
      </c>
      <c r="AJ477" s="12"/>
      <c r="AK477" s="12"/>
      <c r="AL477" s="12"/>
      <c r="AM477" s="12"/>
      <c r="AN477" s="12"/>
      <c r="AO477" s="31"/>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12">
        <f>Tabla202376[[#This Row],[DÍAS PRORROGA 1]]+Tabla202376[[#This Row],[DÍAS PRORROGA  2]]+Tabla202376[[#This Row],[DÍAS PRORROGA 3]]++Tabla202376[[#This Row],[DÍAS PRORROGA 4]]</f>
        <v>0</v>
      </c>
      <c r="BN477" s="25">
        <f>IF(Tabla202376[[#This Row],[NUMERO TOTAL DE ADICIONES]]="NO",0,Tabla202376[[#This Row],[VALOR ADICIÓN 1]]+Tabla202376[[#This Row],[VALOR ADICIÓN 2]]+Tabla202376[[#This Row],[VALOR ADICIÓN 3]]+Tabla202376[[#This Row],[VALOR ADICIÓN 4]])</f>
        <v>0</v>
      </c>
      <c r="BO477" s="13"/>
      <c r="BP477" s="22">
        <v>46022</v>
      </c>
      <c r="BQ477" s="20">
        <f>Tabla202376[[#This Row],[VALOR INICIAL DEL CONTRATO]]+Tabla202376[[#This Row],[VALOR ADICIÓN 1]]+Tabla202376[[#This Row],[VALOR ADICIÓN 2]]+Tabla202376[[#This Row],[VALOR ADICIÓN 3]]++Tabla202376[[#This Row],[VALOR ADICIÓN 4]]</f>
        <v>7500000</v>
      </c>
      <c r="BR47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7" s="26"/>
      <c r="BT477" s="13" t="s">
        <v>4196</v>
      </c>
      <c r="BU477" s="13" t="s">
        <v>4197</v>
      </c>
      <c r="BV477" s="13" t="s">
        <v>1471</v>
      </c>
      <c r="BW477" s="13" t="s">
        <v>122</v>
      </c>
    </row>
    <row r="478" spans="1:75" ht="27.75" customHeight="1" x14ac:dyDescent="0.2">
      <c r="A478" s="12">
        <v>2025</v>
      </c>
      <c r="B478" s="12" t="s">
        <v>456</v>
      </c>
      <c r="C478" s="13" t="str">
        <f ca="1">IF(Tabla202376[[#This Row],[FECHA DE TERMINACIÓN FINAL]]-TODAY()&gt;=15,"VIGENTE",IF(Tabla202376[[#This Row],[FECHA DE TERMINACIÓN FINAL]]-TODAY()&lt;0,"FINALIZADO",IF(Tabla202376[[#This Row],[FECHA DE TERMINACIÓN FINAL]]-TODAY()&lt;=15,"PROXIMO A VENCER")))</f>
        <v>FINALIZADO</v>
      </c>
      <c r="D478" s="12">
        <v>140737</v>
      </c>
      <c r="E478" s="22">
        <v>45891</v>
      </c>
      <c r="F478" s="108" t="s">
        <v>4198</v>
      </c>
      <c r="G478" s="108" t="s">
        <v>4199</v>
      </c>
      <c r="H478" s="13" t="s">
        <v>4200</v>
      </c>
      <c r="I478" s="106" t="s">
        <v>4201</v>
      </c>
      <c r="J478" s="57" t="s">
        <v>3288</v>
      </c>
      <c r="K478" s="57" t="s">
        <v>4202</v>
      </c>
      <c r="L478" s="57" t="s">
        <v>4203</v>
      </c>
      <c r="M478" s="12">
        <v>1599</v>
      </c>
      <c r="N478" s="22">
        <v>45897</v>
      </c>
      <c r="O478" s="12">
        <v>1811</v>
      </c>
      <c r="P478" s="22">
        <v>45937</v>
      </c>
      <c r="Q478" s="12" t="s">
        <v>115</v>
      </c>
      <c r="R478" s="13" t="s">
        <v>81</v>
      </c>
      <c r="S478" s="41" t="s">
        <v>82</v>
      </c>
      <c r="T478" s="12"/>
      <c r="U478" s="41" t="s">
        <v>4204</v>
      </c>
      <c r="V478" s="12" t="s">
        <v>83</v>
      </c>
      <c r="W478" s="12" t="s">
        <v>83</v>
      </c>
      <c r="X478" s="12" t="s">
        <v>116</v>
      </c>
      <c r="Y478" s="12">
        <v>1026593006</v>
      </c>
      <c r="Z478" s="13" t="s">
        <v>941</v>
      </c>
      <c r="AA478" s="12">
        <v>52351640</v>
      </c>
      <c r="AB478" s="12" t="s">
        <v>87</v>
      </c>
      <c r="AC478" s="22">
        <v>45936</v>
      </c>
      <c r="AD478" s="29">
        <v>15000000</v>
      </c>
      <c r="AE478" s="22">
        <v>45938</v>
      </c>
      <c r="AF478" s="22">
        <v>46022</v>
      </c>
      <c r="AG478" s="12">
        <v>90</v>
      </c>
      <c r="AH478" s="12">
        <v>3</v>
      </c>
      <c r="AI478" s="29">
        <f>Tabla202376[[#This Row],[VALOR INICIAL DEL CONTRATO]] / Tabla202376[[#This Row],[PLAZO DE EJECUCIÓN MESES ]]</f>
        <v>5000000</v>
      </c>
      <c r="AJ478" s="12"/>
      <c r="AK478" s="12"/>
      <c r="AL478" s="12"/>
      <c r="AM478" s="12"/>
      <c r="AN478" s="12"/>
      <c r="AO478" s="31"/>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12">
        <f>Tabla202376[[#This Row],[DÍAS PRORROGA 1]]+Tabla202376[[#This Row],[DÍAS PRORROGA  2]]+Tabla202376[[#This Row],[DÍAS PRORROGA 3]]++Tabla202376[[#This Row],[DÍAS PRORROGA 4]]</f>
        <v>0</v>
      </c>
      <c r="BN478" s="25">
        <f>IF(Tabla202376[[#This Row],[NUMERO TOTAL DE ADICIONES]]="NO",0,Tabla202376[[#This Row],[VALOR ADICIÓN 1]]+Tabla202376[[#This Row],[VALOR ADICIÓN 2]]+Tabla202376[[#This Row],[VALOR ADICIÓN 3]]+Tabla202376[[#This Row],[VALOR ADICIÓN 4]])</f>
        <v>0</v>
      </c>
      <c r="BO478" s="12"/>
      <c r="BP478" s="22">
        <v>46022</v>
      </c>
      <c r="BQ478" s="20">
        <f>Tabla202376[[#This Row],[VALOR INICIAL DEL CONTRATO]]+Tabla202376[[#This Row],[VALOR ADICIÓN 1]]+Tabla202376[[#This Row],[VALOR ADICIÓN 2]]+Tabla202376[[#This Row],[VALOR ADICIÓN 3]]++Tabla202376[[#This Row],[VALOR ADICIÓN 4]]</f>
        <v>15000000</v>
      </c>
      <c r="BR47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8" s="26"/>
      <c r="BT478" s="12"/>
      <c r="BU478" s="13" t="s">
        <v>4205</v>
      </c>
      <c r="BV478" s="13" t="s">
        <v>4206</v>
      </c>
      <c r="BW478" s="13" t="s">
        <v>122</v>
      </c>
    </row>
    <row r="479" spans="1:75" ht="27.75" customHeight="1" x14ac:dyDescent="0.2">
      <c r="A479" s="12">
        <v>2025</v>
      </c>
      <c r="B479" s="12" t="s">
        <v>456</v>
      </c>
      <c r="C479" s="13" t="str">
        <f ca="1">IF(Tabla202376[[#This Row],[FECHA DE TERMINACIÓN FINAL]]-TODAY()&gt;=15,"VIGENTE",IF(Tabla202376[[#This Row],[FECHA DE TERMINACIÓN FINAL]]-TODAY()&lt;0,"FINALIZADO",IF(Tabla202376[[#This Row],[FECHA DE TERMINACIÓN FINAL]]-TODAY()&lt;=15,"PROXIMO A VENCER")))</f>
        <v>FINALIZADO</v>
      </c>
      <c r="D479" s="12">
        <v>141298</v>
      </c>
      <c r="E479" s="22">
        <v>45899</v>
      </c>
      <c r="F479" s="108" t="s">
        <v>4207</v>
      </c>
      <c r="G479" s="108" t="s">
        <v>4208</v>
      </c>
      <c r="H479" s="13" t="s">
        <v>386</v>
      </c>
      <c r="I479" s="106" t="s">
        <v>4209</v>
      </c>
      <c r="J479" s="57" t="s">
        <v>3288</v>
      </c>
      <c r="K479" s="57" t="s">
        <v>4210</v>
      </c>
      <c r="L479" s="57" t="s">
        <v>4211</v>
      </c>
      <c r="M479" s="12">
        <v>1712</v>
      </c>
      <c r="N479" s="22">
        <v>45916</v>
      </c>
      <c r="O479" s="12">
        <v>1778</v>
      </c>
      <c r="P479" s="22">
        <v>45933</v>
      </c>
      <c r="Q479" s="12" t="s">
        <v>304</v>
      </c>
      <c r="R479" s="13" t="s">
        <v>81</v>
      </c>
      <c r="S479" s="41" t="s">
        <v>98</v>
      </c>
      <c r="T479" s="12"/>
      <c r="U479" s="41" t="s">
        <v>4212</v>
      </c>
      <c r="V479" s="12" t="s">
        <v>83</v>
      </c>
      <c r="W479" s="12" t="s">
        <v>83</v>
      </c>
      <c r="X479" s="12" t="s">
        <v>305</v>
      </c>
      <c r="Y479" s="12">
        <v>1023009879</v>
      </c>
      <c r="Z479" s="51" t="s">
        <v>1668</v>
      </c>
      <c r="AA479" s="14">
        <v>1073170778</v>
      </c>
      <c r="AB479" s="12" t="s">
        <v>87</v>
      </c>
      <c r="AC479" s="22">
        <v>45931</v>
      </c>
      <c r="AD479" s="29">
        <v>9330000</v>
      </c>
      <c r="AE479" s="22">
        <v>45933</v>
      </c>
      <c r="AF479" s="22">
        <v>46022</v>
      </c>
      <c r="AG479" s="12">
        <v>90</v>
      </c>
      <c r="AH479" s="12">
        <v>3</v>
      </c>
      <c r="AI479" s="29">
        <f>Tabla202376[[#This Row],[VALOR INICIAL DEL CONTRATO]] / Tabla202376[[#This Row],[PLAZO DE EJECUCIÓN MESES ]]</f>
        <v>3110000</v>
      </c>
      <c r="AJ479" s="12"/>
      <c r="AK479" s="12"/>
      <c r="AL479" s="12"/>
      <c r="AM479" s="12"/>
      <c r="AN479" s="12"/>
      <c r="AO479" s="31"/>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f>Tabla202376[[#This Row],[DÍAS PRORROGA 1]]+Tabla202376[[#This Row],[DÍAS PRORROGA  2]]+Tabla202376[[#This Row],[DÍAS PRORROGA 3]]++Tabla202376[[#This Row],[DÍAS PRORROGA 4]]</f>
        <v>0</v>
      </c>
      <c r="BN479" s="25">
        <f>IF(Tabla202376[[#This Row],[NUMERO TOTAL DE ADICIONES]]="NO",0,Tabla202376[[#This Row],[VALOR ADICIÓN 1]]+Tabla202376[[#This Row],[VALOR ADICIÓN 2]]+Tabla202376[[#This Row],[VALOR ADICIÓN 3]]+Tabla202376[[#This Row],[VALOR ADICIÓN 4]])</f>
        <v>0</v>
      </c>
      <c r="BO479" s="12"/>
      <c r="BP479" s="22">
        <v>46022</v>
      </c>
      <c r="BQ479" s="20">
        <f>Tabla202376[[#This Row],[VALOR INICIAL DEL CONTRATO]]+Tabla202376[[#This Row],[VALOR ADICIÓN 1]]+Tabla202376[[#This Row],[VALOR ADICIÓN 2]]+Tabla202376[[#This Row],[VALOR ADICIÓN 3]]++Tabla202376[[#This Row],[VALOR ADICIÓN 4]]</f>
        <v>9330000</v>
      </c>
      <c r="BR47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79" s="26"/>
      <c r="BT479" s="12"/>
      <c r="BU479" s="13" t="s">
        <v>4213</v>
      </c>
      <c r="BV479" s="13" t="s">
        <v>4214</v>
      </c>
      <c r="BW479" s="13" t="s">
        <v>122</v>
      </c>
    </row>
    <row r="480" spans="1:75" ht="27.75" customHeight="1" x14ac:dyDescent="0.2">
      <c r="A480" s="12">
        <v>2025</v>
      </c>
      <c r="B480" s="12" t="s">
        <v>456</v>
      </c>
      <c r="C480" s="13" t="str">
        <f ca="1">IF(Tabla202376[[#This Row],[FECHA DE TERMINACIÓN FINAL]]-TODAY()&gt;=15,"VIGENTE",IF(Tabla202376[[#This Row],[FECHA DE TERMINACIÓN FINAL]]-TODAY()&lt;0,"FINALIZADO",IF(Tabla202376[[#This Row],[FECHA DE TERMINACIÓN FINAL]]-TODAY()&lt;=15,"PROXIMO A VENCER")))</f>
        <v>FINALIZADO</v>
      </c>
      <c r="D480" s="12">
        <v>140651</v>
      </c>
      <c r="E480" s="22">
        <v>45891</v>
      </c>
      <c r="F480" s="108" t="s">
        <v>4215</v>
      </c>
      <c r="G480" s="108" t="s">
        <v>4216</v>
      </c>
      <c r="H480" s="13" t="s">
        <v>273</v>
      </c>
      <c r="I480" s="106" t="s">
        <v>4217</v>
      </c>
      <c r="J480" s="57" t="s">
        <v>3288</v>
      </c>
      <c r="K480" s="57" t="s">
        <v>4218</v>
      </c>
      <c r="L480" s="57" t="s">
        <v>4219</v>
      </c>
      <c r="M480" s="12">
        <v>1594</v>
      </c>
      <c r="N480" s="22">
        <v>45897</v>
      </c>
      <c r="O480" s="12">
        <v>1793</v>
      </c>
      <c r="P480" s="22">
        <v>45933</v>
      </c>
      <c r="Q480" s="12" t="s">
        <v>274</v>
      </c>
      <c r="R480" s="13" t="s">
        <v>81</v>
      </c>
      <c r="S480" s="41" t="s">
        <v>98</v>
      </c>
      <c r="T480" s="12"/>
      <c r="U480" s="41" t="s">
        <v>4220</v>
      </c>
      <c r="V480" s="12" t="s">
        <v>83</v>
      </c>
      <c r="W480" s="12" t="s">
        <v>83</v>
      </c>
      <c r="X480" s="41" t="s">
        <v>167</v>
      </c>
      <c r="Y480" s="12">
        <v>1019076155</v>
      </c>
      <c r="Z480" s="13" t="s">
        <v>177</v>
      </c>
      <c r="AA480" s="53">
        <v>1024564835</v>
      </c>
      <c r="AB480" s="12" t="s">
        <v>87</v>
      </c>
      <c r="AC480" s="22">
        <v>45932</v>
      </c>
      <c r="AD480" s="29">
        <v>7500000</v>
      </c>
      <c r="AE480" s="22">
        <v>45936</v>
      </c>
      <c r="AF480" s="22">
        <v>46022</v>
      </c>
      <c r="AG480" s="12">
        <v>90</v>
      </c>
      <c r="AH480" s="12">
        <v>3</v>
      </c>
      <c r="AI480" s="29">
        <f>Tabla202376[[#This Row],[VALOR INICIAL DEL CONTRATO]] / Tabla202376[[#This Row],[PLAZO DE EJECUCIÓN MESES ]]</f>
        <v>2500000</v>
      </c>
      <c r="AJ480" s="12"/>
      <c r="AK480" s="12"/>
      <c r="AL480" s="12"/>
      <c r="AM480" s="12"/>
      <c r="AN480" s="12"/>
      <c r="AO480" s="31"/>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c r="BL480" s="12"/>
      <c r="BM480" s="12">
        <f>Tabla202376[[#This Row],[DÍAS PRORROGA 1]]+Tabla202376[[#This Row],[DÍAS PRORROGA  2]]+Tabla202376[[#This Row],[DÍAS PRORROGA 3]]++Tabla202376[[#This Row],[DÍAS PRORROGA 4]]</f>
        <v>0</v>
      </c>
      <c r="BN480" s="25">
        <f>IF(Tabla202376[[#This Row],[NUMERO TOTAL DE ADICIONES]]="NO",0,Tabla202376[[#This Row],[VALOR ADICIÓN 1]]+Tabla202376[[#This Row],[VALOR ADICIÓN 2]]+Tabla202376[[#This Row],[VALOR ADICIÓN 3]]+Tabla202376[[#This Row],[VALOR ADICIÓN 4]])</f>
        <v>0</v>
      </c>
      <c r="BO480" s="12"/>
      <c r="BP480" s="22">
        <v>46022</v>
      </c>
      <c r="BQ480" s="20">
        <f>Tabla202376[[#This Row],[VALOR INICIAL DEL CONTRATO]]+Tabla202376[[#This Row],[VALOR ADICIÓN 1]]+Tabla202376[[#This Row],[VALOR ADICIÓN 2]]+Tabla202376[[#This Row],[VALOR ADICIÓN 3]]++Tabla202376[[#This Row],[VALOR ADICIÓN 4]]</f>
        <v>7500000</v>
      </c>
      <c r="BR48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0" s="26"/>
      <c r="BT480" s="12"/>
      <c r="BU480" s="13" t="s">
        <v>4221</v>
      </c>
      <c r="BV480" s="13" t="s">
        <v>3770</v>
      </c>
      <c r="BW480" s="13" t="s">
        <v>99</v>
      </c>
    </row>
    <row r="481" spans="1:75" ht="27.75" customHeight="1" x14ac:dyDescent="0.2">
      <c r="A481" s="12">
        <v>2025</v>
      </c>
      <c r="B481" s="12" t="s">
        <v>456</v>
      </c>
      <c r="C481" s="13" t="str">
        <f ca="1">IF(Tabla202376[[#This Row],[FECHA DE TERMINACIÓN FINAL]]-TODAY()&gt;=15,"VIGENTE",IF(Tabla202376[[#This Row],[FECHA DE TERMINACIÓN FINAL]]-TODAY()&lt;0,"FINALIZADO",IF(Tabla202376[[#This Row],[FECHA DE TERMINACIÓN FINAL]]-TODAY()&lt;=15,"PROXIMO A VENCER")))</f>
        <v>FINALIZADO</v>
      </c>
      <c r="D481" s="12">
        <v>140764</v>
      </c>
      <c r="E481" s="22">
        <v>45893</v>
      </c>
      <c r="F481" s="108" t="s">
        <v>4222</v>
      </c>
      <c r="G481" s="108" t="s">
        <v>4223</v>
      </c>
      <c r="H481" s="13" t="s">
        <v>4224</v>
      </c>
      <c r="I481" s="106" t="s">
        <v>4225</v>
      </c>
      <c r="J481" s="57" t="s">
        <v>3288</v>
      </c>
      <c r="K481" s="57" t="s">
        <v>4226</v>
      </c>
      <c r="L481" s="57" t="s">
        <v>4227</v>
      </c>
      <c r="M481" s="12">
        <v>1603</v>
      </c>
      <c r="N481" s="22">
        <v>45897</v>
      </c>
      <c r="O481" s="12">
        <v>1797</v>
      </c>
      <c r="P481" s="22">
        <v>45936</v>
      </c>
      <c r="Q481" s="12" t="s">
        <v>80</v>
      </c>
      <c r="R481" s="13" t="s">
        <v>81</v>
      </c>
      <c r="S481" s="41" t="s">
        <v>82</v>
      </c>
      <c r="T481" s="12"/>
      <c r="U481" s="41" t="s">
        <v>1391</v>
      </c>
      <c r="V481" s="12" t="s">
        <v>83</v>
      </c>
      <c r="W481" s="12" t="s">
        <v>83</v>
      </c>
      <c r="X481" s="12" t="s">
        <v>160</v>
      </c>
      <c r="Y481" s="12">
        <v>1031148066</v>
      </c>
      <c r="Z481" s="13" t="s">
        <v>1773</v>
      </c>
      <c r="AA481" s="12">
        <v>80750279</v>
      </c>
      <c r="AB481" s="12" t="s">
        <v>87</v>
      </c>
      <c r="AC481" s="22">
        <v>45932</v>
      </c>
      <c r="AD481" s="29">
        <v>15000000</v>
      </c>
      <c r="AE481" s="22">
        <v>45936</v>
      </c>
      <c r="AF481" s="22">
        <v>46022</v>
      </c>
      <c r="AG481" s="12">
        <v>90</v>
      </c>
      <c r="AH481" s="12">
        <v>3</v>
      </c>
      <c r="AI481" s="29">
        <f>Tabla202376[[#This Row],[VALOR INICIAL DEL CONTRATO]] / Tabla202376[[#This Row],[PLAZO DE EJECUCIÓN MESES ]]</f>
        <v>5000000</v>
      </c>
      <c r="AJ481" s="12"/>
      <c r="AK481" s="12"/>
      <c r="AL481" s="12"/>
      <c r="AM481" s="12"/>
      <c r="AN481" s="12"/>
      <c r="AO481" s="31"/>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c r="BL481" s="12"/>
      <c r="BM481" s="12">
        <f>Tabla202376[[#This Row],[DÍAS PRORROGA 1]]+Tabla202376[[#This Row],[DÍAS PRORROGA  2]]+Tabla202376[[#This Row],[DÍAS PRORROGA 3]]++Tabla202376[[#This Row],[DÍAS PRORROGA 4]]</f>
        <v>0</v>
      </c>
      <c r="BN481" s="25">
        <f>IF(Tabla202376[[#This Row],[NUMERO TOTAL DE ADICIONES]]="NO",0,Tabla202376[[#This Row],[VALOR ADICIÓN 1]]+Tabla202376[[#This Row],[VALOR ADICIÓN 2]]+Tabla202376[[#This Row],[VALOR ADICIÓN 3]]+Tabla202376[[#This Row],[VALOR ADICIÓN 4]])</f>
        <v>0</v>
      </c>
      <c r="BO481" s="12"/>
      <c r="BP481" s="22">
        <v>46022</v>
      </c>
      <c r="BQ481" s="20">
        <f>Tabla202376[[#This Row],[VALOR INICIAL DEL CONTRATO]]+Tabla202376[[#This Row],[VALOR ADICIÓN 1]]+Tabla202376[[#This Row],[VALOR ADICIÓN 2]]+Tabla202376[[#This Row],[VALOR ADICIÓN 3]]++Tabla202376[[#This Row],[VALOR ADICIÓN 4]]</f>
        <v>15000000</v>
      </c>
      <c r="BR48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1" s="26"/>
      <c r="BT481" s="12"/>
      <c r="BU481" s="13" t="s">
        <v>4228</v>
      </c>
      <c r="BV481" s="13" t="s">
        <v>4229</v>
      </c>
      <c r="BW481" s="13" t="s">
        <v>122</v>
      </c>
    </row>
    <row r="482" spans="1:75" ht="27.75" customHeight="1" x14ac:dyDescent="0.2">
      <c r="A482" s="12">
        <v>2025</v>
      </c>
      <c r="B482" s="12" t="s">
        <v>456</v>
      </c>
      <c r="C482" s="13" t="str">
        <f ca="1">IF(Tabla202376[[#This Row],[FECHA DE TERMINACIÓN FINAL]]-TODAY()&gt;=15,"VIGENTE",IF(Tabla202376[[#This Row],[FECHA DE TERMINACIÓN FINAL]]-TODAY()&lt;0,"FINALIZADO",IF(Tabla202376[[#This Row],[FECHA DE TERMINACIÓN FINAL]]-TODAY()&lt;=15,"PROXIMO A VENCER")))</f>
        <v>FINALIZADO</v>
      </c>
      <c r="D482" s="12">
        <v>140672</v>
      </c>
      <c r="E482" s="22">
        <v>45891</v>
      </c>
      <c r="F482" s="108" t="s">
        <v>4230</v>
      </c>
      <c r="G482" s="108" t="s">
        <v>4231</v>
      </c>
      <c r="H482" s="13" t="s">
        <v>452</v>
      </c>
      <c r="I482" s="106" t="s">
        <v>4232</v>
      </c>
      <c r="J482" s="57" t="s">
        <v>3288</v>
      </c>
      <c r="K482" s="57" t="s">
        <v>4233</v>
      </c>
      <c r="L482" s="57" t="s">
        <v>4234</v>
      </c>
      <c r="M482" s="12">
        <v>1676</v>
      </c>
      <c r="N482" s="22">
        <v>45908</v>
      </c>
      <c r="O482" s="12">
        <v>1796</v>
      </c>
      <c r="P482" s="22">
        <v>45936</v>
      </c>
      <c r="Q482" s="12" t="s">
        <v>212</v>
      </c>
      <c r="R482" s="13" t="s">
        <v>81</v>
      </c>
      <c r="S482" s="41" t="s">
        <v>82</v>
      </c>
      <c r="T482" s="12"/>
      <c r="U482" s="41" t="s">
        <v>412</v>
      </c>
      <c r="V482" s="12" t="s">
        <v>83</v>
      </c>
      <c r="W482" s="12" t="s">
        <v>83</v>
      </c>
      <c r="X482" s="41" t="s">
        <v>167</v>
      </c>
      <c r="Y482" s="12">
        <v>19421336</v>
      </c>
      <c r="Z482" s="13" t="s">
        <v>177</v>
      </c>
      <c r="AA482" s="53">
        <v>1024564835</v>
      </c>
      <c r="AB482" s="12" t="s">
        <v>87</v>
      </c>
      <c r="AC482" s="22">
        <v>45933</v>
      </c>
      <c r="AD482" s="29">
        <v>15000000</v>
      </c>
      <c r="AE482" s="22">
        <v>45936</v>
      </c>
      <c r="AF482" s="22">
        <v>46022</v>
      </c>
      <c r="AG482" s="12">
        <v>90</v>
      </c>
      <c r="AH482" s="12">
        <v>3</v>
      </c>
      <c r="AI482" s="29">
        <f>Tabla202376[[#This Row],[VALOR INICIAL DEL CONTRATO]] / Tabla202376[[#This Row],[PLAZO DE EJECUCIÓN MESES ]]</f>
        <v>5000000</v>
      </c>
      <c r="AJ482" s="12"/>
      <c r="AK482" s="12"/>
      <c r="AL482" s="12"/>
      <c r="AM482" s="12"/>
      <c r="AN482" s="12"/>
      <c r="AO482" s="31"/>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f>Tabla202376[[#This Row],[DÍAS PRORROGA 1]]+Tabla202376[[#This Row],[DÍAS PRORROGA  2]]+Tabla202376[[#This Row],[DÍAS PRORROGA 3]]++Tabla202376[[#This Row],[DÍAS PRORROGA 4]]</f>
        <v>0</v>
      </c>
      <c r="BN482" s="25">
        <f>IF(Tabla202376[[#This Row],[NUMERO TOTAL DE ADICIONES]]="NO",0,Tabla202376[[#This Row],[VALOR ADICIÓN 1]]+Tabla202376[[#This Row],[VALOR ADICIÓN 2]]+Tabla202376[[#This Row],[VALOR ADICIÓN 3]]+Tabla202376[[#This Row],[VALOR ADICIÓN 4]])</f>
        <v>0</v>
      </c>
      <c r="BO482" s="12"/>
      <c r="BP482" s="22">
        <v>46022</v>
      </c>
      <c r="BQ482" s="20">
        <f>Tabla202376[[#This Row],[VALOR INICIAL DEL CONTRATO]]+Tabla202376[[#This Row],[VALOR ADICIÓN 1]]+Tabla202376[[#This Row],[VALOR ADICIÓN 2]]+Tabla202376[[#This Row],[VALOR ADICIÓN 3]]++Tabla202376[[#This Row],[VALOR ADICIÓN 4]]</f>
        <v>15000000</v>
      </c>
      <c r="BR48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2" s="26"/>
      <c r="BT482" s="12"/>
      <c r="BU482" s="13" t="s">
        <v>4235</v>
      </c>
      <c r="BV482" s="13" t="s">
        <v>4236</v>
      </c>
      <c r="BW482" s="13" t="s">
        <v>122</v>
      </c>
    </row>
    <row r="483" spans="1:75" ht="27.75" customHeight="1" x14ac:dyDescent="0.2">
      <c r="A483" s="12">
        <v>2025</v>
      </c>
      <c r="B483" s="12" t="s">
        <v>456</v>
      </c>
      <c r="C483" s="13" t="str">
        <f ca="1">IF(Tabla202376[[#This Row],[FECHA DE TERMINACIÓN FINAL]]-TODAY()&gt;=15,"VIGENTE",IF(Tabla202376[[#This Row],[FECHA DE TERMINACIÓN FINAL]]-TODAY()&lt;0,"FINALIZADO",IF(Tabla202376[[#This Row],[FECHA DE TERMINACIÓN FINAL]]-TODAY()&lt;=15,"PROXIMO A VENCER")))</f>
        <v>FINALIZADO</v>
      </c>
      <c r="D483" s="12">
        <v>140995</v>
      </c>
      <c r="E483" s="22">
        <v>45895</v>
      </c>
      <c r="F483" s="108" t="s">
        <v>4237</v>
      </c>
      <c r="G483" s="108" t="s">
        <v>4238</v>
      </c>
      <c r="H483" s="13" t="s">
        <v>4239</v>
      </c>
      <c r="I483" s="106" t="s">
        <v>4240</v>
      </c>
      <c r="J483" s="57" t="s">
        <v>3288</v>
      </c>
      <c r="K483" s="57" t="s">
        <v>4241</v>
      </c>
      <c r="L483" s="57" t="s">
        <v>4242</v>
      </c>
      <c r="M483" s="12">
        <v>1697</v>
      </c>
      <c r="N483" s="22">
        <v>45911</v>
      </c>
      <c r="O483" s="12">
        <v>1794</v>
      </c>
      <c r="P483" s="22">
        <v>45936</v>
      </c>
      <c r="Q483" s="12" t="s">
        <v>80</v>
      </c>
      <c r="R483" s="13" t="s">
        <v>81</v>
      </c>
      <c r="S483" s="41" t="s">
        <v>82</v>
      </c>
      <c r="T483" s="12"/>
      <c r="U483" s="41" t="s">
        <v>4243</v>
      </c>
      <c r="V483" s="12" t="s">
        <v>83</v>
      </c>
      <c r="W483" s="12" t="s">
        <v>83</v>
      </c>
      <c r="X483" s="12" t="s">
        <v>3570</v>
      </c>
      <c r="Y483" s="12">
        <v>79723014</v>
      </c>
      <c r="Z483" s="109" t="s">
        <v>325</v>
      </c>
      <c r="AA483" s="12">
        <v>1022989052</v>
      </c>
      <c r="AB483" s="12" t="s">
        <v>87</v>
      </c>
      <c r="AC483" s="22">
        <v>45933</v>
      </c>
      <c r="AD483" s="29">
        <v>16500000</v>
      </c>
      <c r="AE483" s="22">
        <v>45936</v>
      </c>
      <c r="AF483" s="22">
        <v>46022</v>
      </c>
      <c r="AG483" s="12">
        <v>90</v>
      </c>
      <c r="AH483" s="12">
        <v>3</v>
      </c>
      <c r="AI483" s="29">
        <f>Tabla202376[[#This Row],[VALOR INICIAL DEL CONTRATO]] / Tabla202376[[#This Row],[PLAZO DE EJECUCIÓN MESES ]]</f>
        <v>5500000</v>
      </c>
      <c r="AJ483" s="12"/>
      <c r="AK483" s="12"/>
      <c r="AL483" s="12"/>
      <c r="AM483" s="12"/>
      <c r="AN483" s="12"/>
      <c r="AO483" s="31"/>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f>Tabla202376[[#This Row],[DÍAS PRORROGA 1]]+Tabla202376[[#This Row],[DÍAS PRORROGA  2]]+Tabla202376[[#This Row],[DÍAS PRORROGA 3]]++Tabla202376[[#This Row],[DÍAS PRORROGA 4]]</f>
        <v>0</v>
      </c>
      <c r="BN483" s="25">
        <f>IF(Tabla202376[[#This Row],[NUMERO TOTAL DE ADICIONES]]="NO",0,Tabla202376[[#This Row],[VALOR ADICIÓN 1]]+Tabla202376[[#This Row],[VALOR ADICIÓN 2]]+Tabla202376[[#This Row],[VALOR ADICIÓN 3]]+Tabla202376[[#This Row],[VALOR ADICIÓN 4]])</f>
        <v>0</v>
      </c>
      <c r="BO483" s="12"/>
      <c r="BP483" s="22">
        <v>46022</v>
      </c>
      <c r="BQ483" s="20">
        <f>Tabla202376[[#This Row],[VALOR INICIAL DEL CONTRATO]]+Tabla202376[[#This Row],[VALOR ADICIÓN 1]]+Tabla202376[[#This Row],[VALOR ADICIÓN 2]]+Tabla202376[[#This Row],[VALOR ADICIÓN 3]]++Tabla202376[[#This Row],[VALOR ADICIÓN 4]]</f>
        <v>16500000</v>
      </c>
      <c r="BR48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3" s="26"/>
      <c r="BT483" s="12"/>
      <c r="BU483" s="13" t="s">
        <v>4244</v>
      </c>
      <c r="BV483" s="13" t="s">
        <v>4245</v>
      </c>
      <c r="BW483" s="13" t="s">
        <v>122</v>
      </c>
    </row>
    <row r="484" spans="1:75" ht="27.75" customHeight="1" x14ac:dyDescent="0.2">
      <c r="A484" s="12">
        <v>2025</v>
      </c>
      <c r="B484" s="12" t="s">
        <v>456</v>
      </c>
      <c r="C484" s="13" t="str">
        <f ca="1">IF(Tabla202376[[#This Row],[FECHA DE TERMINACIÓN FINAL]]-TODAY()&gt;=15,"VIGENTE",IF(Tabla202376[[#This Row],[FECHA DE TERMINACIÓN FINAL]]-TODAY()&lt;0,"FINALIZADO",IF(Tabla202376[[#This Row],[FECHA DE TERMINACIÓN FINAL]]-TODAY()&lt;=15,"PROXIMO A VENCER")))</f>
        <v>FINALIZADO</v>
      </c>
      <c r="D484" s="12">
        <v>140930</v>
      </c>
      <c r="E484" s="22">
        <v>45895</v>
      </c>
      <c r="F484" s="108" t="s">
        <v>4246</v>
      </c>
      <c r="G484" s="108" t="s">
        <v>4247</v>
      </c>
      <c r="H484" s="13" t="s">
        <v>394</v>
      </c>
      <c r="I484" s="106" t="s">
        <v>4248</v>
      </c>
      <c r="J484" s="57" t="s">
        <v>3288</v>
      </c>
      <c r="K484" s="57" t="s">
        <v>4249</v>
      </c>
      <c r="L484" s="57" t="s">
        <v>4250</v>
      </c>
      <c r="M484" s="12">
        <v>1612</v>
      </c>
      <c r="N484" s="22">
        <v>45897</v>
      </c>
      <c r="O484" s="12">
        <v>1808</v>
      </c>
      <c r="P484" s="22">
        <v>45936</v>
      </c>
      <c r="Q484" s="12" t="s">
        <v>119</v>
      </c>
      <c r="R484" s="13" t="s">
        <v>81</v>
      </c>
      <c r="S484" s="41" t="s">
        <v>98</v>
      </c>
      <c r="T484" s="12"/>
      <c r="U484" s="41" t="s">
        <v>4251</v>
      </c>
      <c r="V484" s="12" t="s">
        <v>83</v>
      </c>
      <c r="W484" s="12" t="s">
        <v>83</v>
      </c>
      <c r="X484" s="13" t="s">
        <v>4163</v>
      </c>
      <c r="Y484" s="12">
        <v>1033761774</v>
      </c>
      <c r="Z484" s="14" t="s">
        <v>1629</v>
      </c>
      <c r="AA484" s="14">
        <v>1015426783</v>
      </c>
      <c r="AB484" s="12" t="s">
        <v>87</v>
      </c>
      <c r="AC484" s="22">
        <v>45933</v>
      </c>
      <c r="AD484" s="29">
        <v>10500000</v>
      </c>
      <c r="AE484" s="22">
        <v>45937</v>
      </c>
      <c r="AF484" s="22">
        <v>46022</v>
      </c>
      <c r="AG484" s="12">
        <v>90</v>
      </c>
      <c r="AH484" s="12">
        <v>3</v>
      </c>
      <c r="AI484" s="29">
        <f>Tabla202376[[#This Row],[VALOR INICIAL DEL CONTRATO]] / Tabla202376[[#This Row],[PLAZO DE EJECUCIÓN MESES ]]</f>
        <v>3500000</v>
      </c>
      <c r="AJ484" s="12"/>
      <c r="AK484" s="12"/>
      <c r="AL484" s="12"/>
      <c r="AM484" s="12"/>
      <c r="AN484" s="12"/>
      <c r="AO484" s="31"/>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f>Tabla202376[[#This Row],[DÍAS PRORROGA 1]]+Tabla202376[[#This Row],[DÍAS PRORROGA  2]]+Tabla202376[[#This Row],[DÍAS PRORROGA 3]]++Tabla202376[[#This Row],[DÍAS PRORROGA 4]]</f>
        <v>0</v>
      </c>
      <c r="BN484" s="25">
        <f>IF(Tabla202376[[#This Row],[NUMERO TOTAL DE ADICIONES]]="NO",0,Tabla202376[[#This Row],[VALOR ADICIÓN 1]]+Tabla202376[[#This Row],[VALOR ADICIÓN 2]]+Tabla202376[[#This Row],[VALOR ADICIÓN 3]]+Tabla202376[[#This Row],[VALOR ADICIÓN 4]])</f>
        <v>0</v>
      </c>
      <c r="BO484" s="12"/>
      <c r="BP484" s="22">
        <v>46022</v>
      </c>
      <c r="BQ484" s="20">
        <f>Tabla202376[[#This Row],[VALOR INICIAL DEL CONTRATO]]+Tabla202376[[#This Row],[VALOR ADICIÓN 1]]+Tabla202376[[#This Row],[VALOR ADICIÓN 2]]+Tabla202376[[#This Row],[VALOR ADICIÓN 3]]++Tabla202376[[#This Row],[VALOR ADICIÓN 4]]</f>
        <v>10500000</v>
      </c>
      <c r="BR48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4" s="26"/>
      <c r="BT484" s="12"/>
      <c r="BU484" s="13" t="s">
        <v>4252</v>
      </c>
      <c r="BV484" s="13" t="s">
        <v>4253</v>
      </c>
      <c r="BW484" s="13" t="s">
        <v>122</v>
      </c>
    </row>
    <row r="485" spans="1:75" ht="27.75" customHeight="1" x14ac:dyDescent="0.2">
      <c r="A485" s="12">
        <v>2025</v>
      </c>
      <c r="B485" s="12" t="s">
        <v>456</v>
      </c>
      <c r="C485" s="13" t="str">
        <f ca="1">IF(Tabla202376[[#This Row],[FECHA DE TERMINACIÓN FINAL]]-TODAY()&gt;=15,"VIGENTE",IF(Tabla202376[[#This Row],[FECHA DE TERMINACIÓN FINAL]]-TODAY()&lt;0,"FINALIZADO",IF(Tabla202376[[#This Row],[FECHA DE TERMINACIÓN FINAL]]-TODAY()&lt;=15,"PROXIMO A VENCER")))</f>
        <v>FINALIZADO</v>
      </c>
      <c r="D485" s="12">
        <v>140776</v>
      </c>
      <c r="E485" s="22">
        <v>45894</v>
      </c>
      <c r="F485" s="108" t="s">
        <v>4254</v>
      </c>
      <c r="G485" s="108" t="s">
        <v>4255</v>
      </c>
      <c r="H485" s="13" t="s">
        <v>287</v>
      </c>
      <c r="I485" s="106" t="s">
        <v>4256</v>
      </c>
      <c r="J485" s="57" t="s">
        <v>3288</v>
      </c>
      <c r="K485" s="57" t="s">
        <v>4257</v>
      </c>
      <c r="L485" s="57" t="s">
        <v>4258</v>
      </c>
      <c r="M485" s="12">
        <v>1610</v>
      </c>
      <c r="N485" s="22">
        <v>45897</v>
      </c>
      <c r="O485" s="12">
        <v>1803</v>
      </c>
      <c r="P485" s="22">
        <v>45936</v>
      </c>
      <c r="Q485" s="12" t="s">
        <v>157</v>
      </c>
      <c r="R485" s="13" t="s">
        <v>81</v>
      </c>
      <c r="S485" s="41" t="s">
        <v>98</v>
      </c>
      <c r="T485" s="12"/>
      <c r="U485" s="41" t="s">
        <v>288</v>
      </c>
      <c r="V485" s="12" t="s">
        <v>83</v>
      </c>
      <c r="W485" s="12" t="s">
        <v>83</v>
      </c>
      <c r="X485" s="12" t="s">
        <v>883</v>
      </c>
      <c r="Y485" s="12">
        <v>1069128352</v>
      </c>
      <c r="Z485" s="13" t="s">
        <v>884</v>
      </c>
      <c r="AA485" s="12">
        <v>1015473918</v>
      </c>
      <c r="AB485" s="12" t="s">
        <v>87</v>
      </c>
      <c r="AC485" s="22">
        <v>45936</v>
      </c>
      <c r="AD485" s="29">
        <v>9330000</v>
      </c>
      <c r="AE485" s="22">
        <v>45937</v>
      </c>
      <c r="AF485" s="22">
        <v>46022</v>
      </c>
      <c r="AG485" s="12">
        <v>90</v>
      </c>
      <c r="AH485" s="12">
        <v>3</v>
      </c>
      <c r="AI485" s="29">
        <f>Tabla202376[[#This Row],[VALOR INICIAL DEL CONTRATO]] / Tabla202376[[#This Row],[PLAZO DE EJECUCIÓN MESES ]]</f>
        <v>3110000</v>
      </c>
      <c r="AJ485" s="12"/>
      <c r="AK485" s="12"/>
      <c r="AL485" s="12"/>
      <c r="AM485" s="12"/>
      <c r="AN485" s="12"/>
      <c r="AO485" s="31"/>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f>Tabla202376[[#This Row],[DÍAS PRORROGA 1]]+Tabla202376[[#This Row],[DÍAS PRORROGA  2]]+Tabla202376[[#This Row],[DÍAS PRORROGA 3]]++Tabla202376[[#This Row],[DÍAS PRORROGA 4]]</f>
        <v>0</v>
      </c>
      <c r="BN485" s="25">
        <f>IF(Tabla202376[[#This Row],[NUMERO TOTAL DE ADICIONES]]="NO",0,Tabla202376[[#This Row],[VALOR ADICIÓN 1]]+Tabla202376[[#This Row],[VALOR ADICIÓN 2]]+Tabla202376[[#This Row],[VALOR ADICIÓN 3]]+Tabla202376[[#This Row],[VALOR ADICIÓN 4]])</f>
        <v>0</v>
      </c>
      <c r="BO485" s="12"/>
      <c r="BP485" s="22">
        <v>46022</v>
      </c>
      <c r="BQ485" s="20">
        <f>Tabla202376[[#This Row],[VALOR INICIAL DEL CONTRATO]]+Tabla202376[[#This Row],[VALOR ADICIÓN 1]]+Tabla202376[[#This Row],[VALOR ADICIÓN 2]]+Tabla202376[[#This Row],[VALOR ADICIÓN 3]]++Tabla202376[[#This Row],[VALOR ADICIÓN 4]]</f>
        <v>9330000</v>
      </c>
      <c r="BR48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5" s="26"/>
      <c r="BT485" s="12"/>
      <c r="BU485" s="13" t="s">
        <v>4259</v>
      </c>
      <c r="BV485" s="13" t="s">
        <v>3626</v>
      </c>
      <c r="BW485" s="13" t="s">
        <v>122</v>
      </c>
    </row>
    <row r="486" spans="1:75" ht="27.75" customHeight="1" x14ac:dyDescent="0.2">
      <c r="A486" s="12">
        <v>2025</v>
      </c>
      <c r="B486" s="12" t="s">
        <v>456</v>
      </c>
      <c r="C486" s="13" t="str">
        <f ca="1">IF(Tabla202376[[#This Row],[FECHA DE TERMINACIÓN FINAL]]-TODAY()&gt;=15,"VIGENTE",IF(Tabla202376[[#This Row],[FECHA DE TERMINACIÓN FINAL]]-TODAY()&lt;0,"FINALIZADO",IF(Tabla202376[[#This Row],[FECHA DE TERMINACIÓN FINAL]]-TODAY()&lt;=15,"PROXIMO A VENCER")))</f>
        <v>FINALIZADO</v>
      </c>
      <c r="D486" s="12">
        <v>141367</v>
      </c>
      <c r="E486" s="22">
        <v>45900</v>
      </c>
      <c r="F486" s="108" t="s">
        <v>4260</v>
      </c>
      <c r="G486" s="108" t="s">
        <v>4261</v>
      </c>
      <c r="H486" s="13" t="s">
        <v>154</v>
      </c>
      <c r="I486" s="106" t="s">
        <v>4262</v>
      </c>
      <c r="J486" s="57" t="s">
        <v>3288</v>
      </c>
      <c r="K486" s="57" t="s">
        <v>4263</v>
      </c>
      <c r="L486" s="57" t="s">
        <v>4264</v>
      </c>
      <c r="M486" s="12">
        <v>1717</v>
      </c>
      <c r="N486" s="22">
        <v>45916</v>
      </c>
      <c r="O486" s="12">
        <v>1795</v>
      </c>
      <c r="P486" s="22">
        <v>45936</v>
      </c>
      <c r="Q486" s="12" t="s">
        <v>104</v>
      </c>
      <c r="R486" s="13" t="s">
        <v>81</v>
      </c>
      <c r="S486" s="41" t="s">
        <v>82</v>
      </c>
      <c r="T486" s="12"/>
      <c r="U486" s="41" t="s">
        <v>105</v>
      </c>
      <c r="V486" s="12" t="s">
        <v>83</v>
      </c>
      <c r="W486" s="12" t="s">
        <v>83</v>
      </c>
      <c r="X486" s="12" t="s">
        <v>125</v>
      </c>
      <c r="Y486" s="12">
        <v>1031152645</v>
      </c>
      <c r="Z486" s="13" t="s">
        <v>164</v>
      </c>
      <c r="AA486" s="12">
        <v>1033775359</v>
      </c>
      <c r="AB486" s="12" t="s">
        <v>87</v>
      </c>
      <c r="AC486" s="22">
        <v>45933</v>
      </c>
      <c r="AD486" s="29">
        <v>16500000</v>
      </c>
      <c r="AE486" s="22">
        <v>45936</v>
      </c>
      <c r="AF486" s="22">
        <v>46022</v>
      </c>
      <c r="AG486" s="12">
        <v>90</v>
      </c>
      <c r="AH486" s="12">
        <v>3</v>
      </c>
      <c r="AI486" s="29">
        <f>Tabla202376[[#This Row],[VALOR INICIAL DEL CONTRATO]] / Tabla202376[[#This Row],[PLAZO DE EJECUCIÓN MESES ]]</f>
        <v>5500000</v>
      </c>
      <c r="AJ486" s="12"/>
      <c r="AK486" s="12"/>
      <c r="AL486" s="12"/>
      <c r="AM486" s="12"/>
      <c r="AN486" s="12"/>
      <c r="AO486" s="31"/>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f>Tabla202376[[#This Row],[DÍAS PRORROGA 1]]+Tabla202376[[#This Row],[DÍAS PRORROGA  2]]+Tabla202376[[#This Row],[DÍAS PRORROGA 3]]++Tabla202376[[#This Row],[DÍAS PRORROGA 4]]</f>
        <v>0</v>
      </c>
      <c r="BN486" s="25">
        <f>IF(Tabla202376[[#This Row],[NUMERO TOTAL DE ADICIONES]]="NO",0,Tabla202376[[#This Row],[VALOR ADICIÓN 1]]+Tabla202376[[#This Row],[VALOR ADICIÓN 2]]+Tabla202376[[#This Row],[VALOR ADICIÓN 3]]+Tabla202376[[#This Row],[VALOR ADICIÓN 4]])</f>
        <v>0</v>
      </c>
      <c r="BO486" s="12"/>
      <c r="BP486" s="22">
        <v>46022</v>
      </c>
      <c r="BQ486" s="20">
        <f>Tabla202376[[#This Row],[VALOR INICIAL DEL CONTRATO]]+Tabla202376[[#This Row],[VALOR ADICIÓN 1]]+Tabla202376[[#This Row],[VALOR ADICIÓN 2]]+Tabla202376[[#This Row],[VALOR ADICIÓN 3]]++Tabla202376[[#This Row],[VALOR ADICIÓN 4]]</f>
        <v>16500000</v>
      </c>
      <c r="BR48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6" s="26"/>
      <c r="BT486" s="12"/>
      <c r="BU486" s="13" t="s">
        <v>4265</v>
      </c>
      <c r="BV486" s="13" t="s">
        <v>4266</v>
      </c>
      <c r="BW486" s="13" t="s">
        <v>122</v>
      </c>
    </row>
    <row r="487" spans="1:75" ht="27.75" customHeight="1" x14ac:dyDescent="0.2">
      <c r="A487" s="12">
        <v>2025</v>
      </c>
      <c r="B487" s="12" t="s">
        <v>456</v>
      </c>
      <c r="C487" s="13" t="str">
        <f ca="1">IF(Tabla202376[[#This Row],[FECHA DE TERMINACIÓN FINAL]]-TODAY()&gt;=15,"VIGENTE",IF(Tabla202376[[#This Row],[FECHA DE TERMINACIÓN FINAL]]-TODAY()&lt;0,"FINALIZADO",IF(Tabla202376[[#This Row],[FECHA DE TERMINACIÓN FINAL]]-TODAY()&lt;=15,"PROXIMO A VENCER")))</f>
        <v>FINALIZADO</v>
      </c>
      <c r="D487" s="12">
        <v>140663</v>
      </c>
      <c r="E487" s="22">
        <v>45891</v>
      </c>
      <c r="F487" s="108" t="s">
        <v>4180</v>
      </c>
      <c r="G487" s="108" t="s">
        <v>4267</v>
      </c>
      <c r="H487" s="13" t="s">
        <v>266</v>
      </c>
      <c r="I487" s="106" t="s">
        <v>4182</v>
      </c>
      <c r="J487" s="57" t="s">
        <v>3288</v>
      </c>
      <c r="K487" s="57" t="s">
        <v>4183</v>
      </c>
      <c r="L487" s="57" t="s">
        <v>4268</v>
      </c>
      <c r="M487" s="12">
        <v>1595</v>
      </c>
      <c r="N487" s="22">
        <v>45897</v>
      </c>
      <c r="O487" s="12">
        <v>1800</v>
      </c>
      <c r="P487" s="22">
        <v>45936</v>
      </c>
      <c r="Q487" s="12" t="s">
        <v>212</v>
      </c>
      <c r="R487" s="13" t="s">
        <v>81</v>
      </c>
      <c r="S487" s="41" t="s">
        <v>98</v>
      </c>
      <c r="T487" s="12"/>
      <c r="U487" s="41" t="s">
        <v>4185</v>
      </c>
      <c r="V487" s="12" t="s">
        <v>83</v>
      </c>
      <c r="W487" s="12" t="s">
        <v>83</v>
      </c>
      <c r="X487" s="41" t="s">
        <v>167</v>
      </c>
      <c r="Y487" s="12">
        <v>1006093160</v>
      </c>
      <c r="Z487" s="13" t="s">
        <v>177</v>
      </c>
      <c r="AA487" s="12">
        <v>1024564835</v>
      </c>
      <c r="AB487" s="12" t="s">
        <v>87</v>
      </c>
      <c r="AC487" s="22">
        <v>45933</v>
      </c>
      <c r="AD487" s="29">
        <v>7500000</v>
      </c>
      <c r="AE487" s="22">
        <v>45937</v>
      </c>
      <c r="AF487" s="22">
        <v>46022</v>
      </c>
      <c r="AG487" s="12">
        <v>90</v>
      </c>
      <c r="AH487" s="12">
        <v>3</v>
      </c>
      <c r="AI487" s="29">
        <f>Tabla202376[[#This Row],[VALOR INICIAL DEL CONTRATO]] / Tabla202376[[#This Row],[PLAZO DE EJECUCIÓN MESES ]]</f>
        <v>2500000</v>
      </c>
      <c r="AJ487" s="12"/>
      <c r="AK487" s="12"/>
      <c r="AL487" s="12"/>
      <c r="AM487" s="12"/>
      <c r="AN487" s="12"/>
      <c r="AO487" s="31"/>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f>Tabla202376[[#This Row],[DÍAS PRORROGA 1]]+Tabla202376[[#This Row],[DÍAS PRORROGA  2]]+Tabla202376[[#This Row],[DÍAS PRORROGA 3]]++Tabla202376[[#This Row],[DÍAS PRORROGA 4]]</f>
        <v>0</v>
      </c>
      <c r="BN487" s="25">
        <f>IF(Tabla202376[[#This Row],[NUMERO TOTAL DE ADICIONES]]="NO",0,Tabla202376[[#This Row],[VALOR ADICIÓN 1]]+Tabla202376[[#This Row],[VALOR ADICIÓN 2]]+Tabla202376[[#This Row],[VALOR ADICIÓN 3]]+Tabla202376[[#This Row],[VALOR ADICIÓN 4]])</f>
        <v>0</v>
      </c>
      <c r="BO487" s="12"/>
      <c r="BP487" s="22">
        <v>46022</v>
      </c>
      <c r="BQ487" s="20">
        <f>Tabla202376[[#This Row],[VALOR INICIAL DEL CONTRATO]]+Tabla202376[[#This Row],[VALOR ADICIÓN 1]]+Tabla202376[[#This Row],[VALOR ADICIÓN 2]]+Tabla202376[[#This Row],[VALOR ADICIÓN 3]]++Tabla202376[[#This Row],[VALOR ADICIÓN 4]]</f>
        <v>7500000</v>
      </c>
      <c r="BR48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7" s="26"/>
      <c r="BT487" s="12"/>
      <c r="BU487" s="13" t="s">
        <v>4186</v>
      </c>
      <c r="BV487" s="13" t="s">
        <v>3770</v>
      </c>
      <c r="BW487" s="13" t="s">
        <v>99</v>
      </c>
    </row>
    <row r="488" spans="1:75" ht="27.75" customHeight="1" x14ac:dyDescent="0.2">
      <c r="A488" s="12">
        <v>2025</v>
      </c>
      <c r="B488" s="12" t="s">
        <v>456</v>
      </c>
      <c r="C488" s="13" t="str">
        <f ca="1">IF(Tabla202376[[#This Row],[FECHA DE TERMINACIÓN FINAL]]-TODAY()&gt;=15,"VIGENTE",IF(Tabla202376[[#This Row],[FECHA DE TERMINACIÓN FINAL]]-TODAY()&lt;0,"FINALIZADO",IF(Tabla202376[[#This Row],[FECHA DE TERMINACIÓN FINAL]]-TODAY()&lt;=15,"PROXIMO A VENCER")))</f>
        <v>FINALIZADO</v>
      </c>
      <c r="D488" s="12">
        <v>140761</v>
      </c>
      <c r="E488" s="22">
        <v>45893</v>
      </c>
      <c r="F488" s="108" t="s">
        <v>4269</v>
      </c>
      <c r="G488" s="108" t="s">
        <v>4270</v>
      </c>
      <c r="H488" s="13" t="s">
        <v>4271</v>
      </c>
      <c r="I488" s="106" t="s">
        <v>4272</v>
      </c>
      <c r="J488" s="57" t="s">
        <v>3288</v>
      </c>
      <c r="K488" s="57" t="s">
        <v>4273</v>
      </c>
      <c r="L488" s="57" t="s">
        <v>4274</v>
      </c>
      <c r="M488" s="12">
        <v>1720</v>
      </c>
      <c r="N488" s="22">
        <v>45917</v>
      </c>
      <c r="O488" s="12">
        <v>1801</v>
      </c>
      <c r="P488" s="22">
        <v>45936</v>
      </c>
      <c r="Q488" s="12" t="s">
        <v>312</v>
      </c>
      <c r="R488" s="13" t="s">
        <v>81</v>
      </c>
      <c r="S488" s="41" t="s">
        <v>82</v>
      </c>
      <c r="T488" s="12"/>
      <c r="U488" s="41" t="s">
        <v>4275</v>
      </c>
      <c r="V488" s="12" t="s">
        <v>83</v>
      </c>
      <c r="W488" s="12" t="s">
        <v>83</v>
      </c>
      <c r="X488" s="13" t="s">
        <v>4276</v>
      </c>
      <c r="Y488" s="12">
        <v>1053860281</v>
      </c>
      <c r="Z488" s="13" t="s">
        <v>351</v>
      </c>
      <c r="AA488" s="48">
        <v>80056238</v>
      </c>
      <c r="AB488" s="12" t="s">
        <v>87</v>
      </c>
      <c r="AC488" s="22">
        <v>45933</v>
      </c>
      <c r="AD488" s="29">
        <v>15000000</v>
      </c>
      <c r="AE488" s="22">
        <v>45937</v>
      </c>
      <c r="AF488" s="22">
        <v>46022</v>
      </c>
      <c r="AG488" s="12">
        <v>90</v>
      </c>
      <c r="AH488" s="12">
        <v>3</v>
      </c>
      <c r="AI488" s="29">
        <f>Tabla202376[[#This Row],[VALOR INICIAL DEL CONTRATO]] / Tabla202376[[#This Row],[PLAZO DE EJECUCIÓN MESES ]]</f>
        <v>5000000</v>
      </c>
      <c r="AJ488" s="12"/>
      <c r="AK488" s="12"/>
      <c r="AL488" s="12"/>
      <c r="AM488" s="12"/>
      <c r="AN488" s="12"/>
      <c r="AO488" s="31"/>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f>Tabla202376[[#This Row],[DÍAS PRORROGA 1]]+Tabla202376[[#This Row],[DÍAS PRORROGA  2]]+Tabla202376[[#This Row],[DÍAS PRORROGA 3]]++Tabla202376[[#This Row],[DÍAS PRORROGA 4]]</f>
        <v>0</v>
      </c>
      <c r="BN488" s="25">
        <f>IF(Tabla202376[[#This Row],[NUMERO TOTAL DE ADICIONES]]="NO",0,Tabla202376[[#This Row],[VALOR ADICIÓN 1]]+Tabla202376[[#This Row],[VALOR ADICIÓN 2]]+Tabla202376[[#This Row],[VALOR ADICIÓN 3]]+Tabla202376[[#This Row],[VALOR ADICIÓN 4]])</f>
        <v>0</v>
      </c>
      <c r="BO488" s="12"/>
      <c r="BP488" s="22">
        <v>46022</v>
      </c>
      <c r="BQ488" s="20">
        <f>Tabla202376[[#This Row],[VALOR INICIAL DEL CONTRATO]]+Tabla202376[[#This Row],[VALOR ADICIÓN 1]]+Tabla202376[[#This Row],[VALOR ADICIÓN 2]]+Tabla202376[[#This Row],[VALOR ADICIÓN 3]]++Tabla202376[[#This Row],[VALOR ADICIÓN 4]]</f>
        <v>15000000</v>
      </c>
      <c r="BR48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8" s="26"/>
      <c r="BT488" s="13"/>
      <c r="BU488" s="13" t="s">
        <v>4277</v>
      </c>
      <c r="BV488" s="13" t="s">
        <v>4278</v>
      </c>
      <c r="BW488" s="13" t="s">
        <v>122</v>
      </c>
    </row>
    <row r="489" spans="1:75" ht="27.75" customHeight="1" x14ac:dyDescent="0.2">
      <c r="A489" s="12">
        <v>2025</v>
      </c>
      <c r="B489" s="12" t="s">
        <v>456</v>
      </c>
      <c r="C489" s="13" t="str">
        <f ca="1">IF(Tabla202376[[#This Row],[FECHA DE TERMINACIÓN FINAL]]-TODAY()&gt;=15,"VIGENTE",IF(Tabla202376[[#This Row],[FECHA DE TERMINACIÓN FINAL]]-TODAY()&lt;0,"FINALIZADO",IF(Tabla202376[[#This Row],[FECHA DE TERMINACIÓN FINAL]]-TODAY()&lt;=15,"PROXIMO A VENCER")))</f>
        <v>FINALIZADO</v>
      </c>
      <c r="D489" s="12">
        <v>140667</v>
      </c>
      <c r="E489" s="22">
        <v>45891</v>
      </c>
      <c r="F489" s="108" t="s">
        <v>4279</v>
      </c>
      <c r="G489" s="108" t="s">
        <v>4280</v>
      </c>
      <c r="H489" s="13" t="s">
        <v>213</v>
      </c>
      <c r="I489" s="106" t="s">
        <v>4281</v>
      </c>
      <c r="J489" s="57" t="s">
        <v>3288</v>
      </c>
      <c r="K489" s="57" t="s">
        <v>4282</v>
      </c>
      <c r="L489" s="57" t="s">
        <v>4283</v>
      </c>
      <c r="M489" s="12">
        <v>1596</v>
      </c>
      <c r="N489" s="22">
        <v>45897</v>
      </c>
      <c r="O489" s="12">
        <v>1809</v>
      </c>
      <c r="P489" s="22">
        <v>45936</v>
      </c>
      <c r="Q489" s="12" t="s">
        <v>212</v>
      </c>
      <c r="R489" s="13" t="s">
        <v>81</v>
      </c>
      <c r="S489" s="41" t="s">
        <v>82</v>
      </c>
      <c r="T489" s="12"/>
      <c r="U489" s="41" t="s">
        <v>4284</v>
      </c>
      <c r="V489" s="12" t="s">
        <v>83</v>
      </c>
      <c r="W489" s="12" t="s">
        <v>83</v>
      </c>
      <c r="X489" s="41" t="s">
        <v>167</v>
      </c>
      <c r="Y489" s="12">
        <v>79623621</v>
      </c>
      <c r="Z489" s="13" t="s">
        <v>177</v>
      </c>
      <c r="AA489" s="12">
        <v>1024564835</v>
      </c>
      <c r="AB489" s="12" t="s">
        <v>87</v>
      </c>
      <c r="AC489" s="22">
        <v>45936</v>
      </c>
      <c r="AD489" s="29">
        <v>15000000</v>
      </c>
      <c r="AE489" s="22">
        <v>45937</v>
      </c>
      <c r="AF489" s="22">
        <v>46022</v>
      </c>
      <c r="AG489" s="12">
        <v>90</v>
      </c>
      <c r="AH489" s="12">
        <v>3</v>
      </c>
      <c r="AI489" s="29">
        <f>Tabla202376[[#This Row],[VALOR INICIAL DEL CONTRATO]] / Tabla202376[[#This Row],[PLAZO DE EJECUCIÓN MESES ]]</f>
        <v>5000000</v>
      </c>
      <c r="AJ489" s="12"/>
      <c r="AK489" s="12"/>
      <c r="AL489" s="12"/>
      <c r="AM489" s="12"/>
      <c r="AN489" s="12"/>
      <c r="AO489" s="31"/>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f>Tabla202376[[#This Row],[DÍAS PRORROGA 1]]+Tabla202376[[#This Row],[DÍAS PRORROGA  2]]+Tabla202376[[#This Row],[DÍAS PRORROGA 3]]++Tabla202376[[#This Row],[DÍAS PRORROGA 4]]</f>
        <v>0</v>
      </c>
      <c r="BN489" s="25">
        <f>IF(Tabla202376[[#This Row],[NUMERO TOTAL DE ADICIONES]]="NO",0,Tabla202376[[#This Row],[VALOR ADICIÓN 1]]+Tabla202376[[#This Row],[VALOR ADICIÓN 2]]+Tabla202376[[#This Row],[VALOR ADICIÓN 3]]+Tabla202376[[#This Row],[VALOR ADICIÓN 4]])</f>
        <v>0</v>
      </c>
      <c r="BO489" s="12"/>
      <c r="BP489" s="22">
        <v>46022</v>
      </c>
      <c r="BQ489" s="20">
        <f>Tabla202376[[#This Row],[VALOR INICIAL DEL CONTRATO]]+Tabla202376[[#This Row],[VALOR ADICIÓN 1]]+Tabla202376[[#This Row],[VALOR ADICIÓN 2]]+Tabla202376[[#This Row],[VALOR ADICIÓN 3]]++Tabla202376[[#This Row],[VALOR ADICIÓN 4]]</f>
        <v>15000000</v>
      </c>
      <c r="BR48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89" s="26"/>
      <c r="BT489" s="12"/>
      <c r="BU489" s="13" t="s">
        <v>4285</v>
      </c>
      <c r="BV489" s="13" t="s">
        <v>4286</v>
      </c>
      <c r="BW489" s="13" t="s">
        <v>122</v>
      </c>
    </row>
    <row r="490" spans="1:75" ht="27.75" customHeight="1" x14ac:dyDescent="0.2">
      <c r="A490" s="12">
        <v>2025</v>
      </c>
      <c r="B490" s="12" t="s">
        <v>456</v>
      </c>
      <c r="C490" s="13" t="str">
        <f ca="1">IF(Tabla202376[[#This Row],[FECHA DE TERMINACIÓN FINAL]]-TODAY()&gt;=15,"VIGENTE",IF(Tabla202376[[#This Row],[FECHA DE TERMINACIÓN FINAL]]-TODAY()&lt;0,"FINALIZADO",IF(Tabla202376[[#This Row],[FECHA DE TERMINACIÓN FINAL]]-TODAY()&lt;=15,"PROXIMO A VENCER")))</f>
        <v>FINALIZADO</v>
      </c>
      <c r="D490" s="12">
        <v>141366</v>
      </c>
      <c r="E490" s="22">
        <v>45900</v>
      </c>
      <c r="F490" s="108" t="s">
        <v>4287</v>
      </c>
      <c r="G490" s="108" t="s">
        <v>4288</v>
      </c>
      <c r="H490" s="13" t="s">
        <v>146</v>
      </c>
      <c r="I490" s="71" t="s">
        <v>4289</v>
      </c>
      <c r="J490" s="57">
        <v>80101600</v>
      </c>
      <c r="K490" s="57" t="s">
        <v>4290</v>
      </c>
      <c r="L490" s="57" t="s">
        <v>4291</v>
      </c>
      <c r="M490" s="12">
        <v>1718</v>
      </c>
      <c r="N490" s="22">
        <v>45916</v>
      </c>
      <c r="O490" s="12">
        <v>1812</v>
      </c>
      <c r="P490" s="22">
        <v>45937</v>
      </c>
      <c r="Q490" s="51" t="s">
        <v>201</v>
      </c>
      <c r="R490" s="13" t="s">
        <v>81</v>
      </c>
      <c r="S490" s="41" t="s">
        <v>98</v>
      </c>
      <c r="T490" s="12"/>
      <c r="U490" s="13" t="s">
        <v>2247</v>
      </c>
      <c r="V490" s="12" t="s">
        <v>83</v>
      </c>
      <c r="W490" s="12" t="s">
        <v>83</v>
      </c>
      <c r="X490" s="12" t="s">
        <v>141</v>
      </c>
      <c r="Y490" s="25">
        <v>51994133</v>
      </c>
      <c r="Z490" s="14" t="s">
        <v>142</v>
      </c>
      <c r="AA490" s="14">
        <v>51962752</v>
      </c>
      <c r="AB490" s="12" t="s">
        <v>87</v>
      </c>
      <c r="AC490" s="22">
        <v>45936</v>
      </c>
      <c r="AD490" s="29">
        <v>9330000</v>
      </c>
      <c r="AE490" s="22">
        <v>45937</v>
      </c>
      <c r="AF490" s="22">
        <v>46022</v>
      </c>
      <c r="AG490" s="12">
        <v>90</v>
      </c>
      <c r="AH490" s="12">
        <v>3</v>
      </c>
      <c r="AI490" s="29">
        <f>Tabla202376[[#This Row],[VALOR INICIAL DEL CONTRATO]] / Tabla202376[[#This Row],[PLAZO DE EJECUCIÓN MESES ]]</f>
        <v>3110000</v>
      </c>
      <c r="AJ490" s="12"/>
      <c r="AK490" s="12"/>
      <c r="AL490" s="12"/>
      <c r="AM490" s="12"/>
      <c r="AN490" s="12"/>
      <c r="AO490" s="31"/>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f>Tabla202376[[#This Row],[DÍAS PRORROGA 1]]+Tabla202376[[#This Row],[DÍAS PRORROGA  2]]+Tabla202376[[#This Row],[DÍAS PRORROGA 3]]++Tabla202376[[#This Row],[DÍAS PRORROGA 4]]</f>
        <v>0</v>
      </c>
      <c r="BN490" s="25">
        <f>IF(Tabla202376[[#This Row],[NUMERO TOTAL DE ADICIONES]]="NO",0,Tabla202376[[#This Row],[VALOR ADICIÓN 1]]+Tabla202376[[#This Row],[VALOR ADICIÓN 2]]+Tabla202376[[#This Row],[VALOR ADICIÓN 3]]+Tabla202376[[#This Row],[VALOR ADICIÓN 4]])</f>
        <v>0</v>
      </c>
      <c r="BO490" s="12"/>
      <c r="BP490" s="22">
        <v>46022</v>
      </c>
      <c r="BQ490" s="20">
        <f>Tabla202376[[#This Row],[VALOR INICIAL DEL CONTRATO]]+Tabla202376[[#This Row],[VALOR ADICIÓN 1]]+Tabla202376[[#This Row],[VALOR ADICIÓN 2]]+Tabla202376[[#This Row],[VALOR ADICIÓN 3]]++Tabla202376[[#This Row],[VALOR ADICIÓN 4]]</f>
        <v>9330000</v>
      </c>
      <c r="BR49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0" s="26"/>
      <c r="BT490" s="12"/>
      <c r="BU490" s="16" t="s">
        <v>4292</v>
      </c>
      <c r="BV490" s="13" t="s">
        <v>4293</v>
      </c>
      <c r="BW490" s="13" t="s">
        <v>122</v>
      </c>
    </row>
    <row r="491" spans="1:75" ht="27.75" customHeight="1" x14ac:dyDescent="0.2">
      <c r="A491" s="12">
        <v>2025</v>
      </c>
      <c r="B491" s="12" t="s">
        <v>456</v>
      </c>
      <c r="C491" s="13" t="str">
        <f ca="1">IF(Tabla202376[[#This Row],[FECHA DE TERMINACIÓN FINAL]]-TODAY()&gt;=15,"VIGENTE",IF(Tabla202376[[#This Row],[FECHA DE TERMINACIÓN FINAL]]-TODAY()&lt;0,"FINALIZADO",IF(Tabla202376[[#This Row],[FECHA DE TERMINACIÓN FINAL]]-TODAY()&lt;=15,"PROXIMO A VENCER")))</f>
        <v>FINALIZADO</v>
      </c>
      <c r="D491" s="12">
        <v>141073</v>
      </c>
      <c r="E491" s="22">
        <v>45896</v>
      </c>
      <c r="F491" s="108" t="s">
        <v>4294</v>
      </c>
      <c r="G491" s="108" t="s">
        <v>4295</v>
      </c>
      <c r="H491" s="13" t="s">
        <v>143</v>
      </c>
      <c r="I491" s="71" t="s">
        <v>4296</v>
      </c>
      <c r="J491" s="57">
        <v>80101600</v>
      </c>
      <c r="K491" s="57" t="s">
        <v>4297</v>
      </c>
      <c r="L491" s="57" t="s">
        <v>4298</v>
      </c>
      <c r="M491" s="12">
        <v>1700</v>
      </c>
      <c r="N491" s="22">
        <v>45911</v>
      </c>
      <c r="O491" s="12">
        <v>1804</v>
      </c>
      <c r="P491" s="22">
        <v>45936</v>
      </c>
      <c r="Q491" s="51" t="s">
        <v>80</v>
      </c>
      <c r="R491" s="13" t="s">
        <v>81</v>
      </c>
      <c r="S491" s="41" t="s">
        <v>82</v>
      </c>
      <c r="T491" s="12"/>
      <c r="U491" s="13" t="s">
        <v>144</v>
      </c>
      <c r="V491" s="12" t="s">
        <v>83</v>
      </c>
      <c r="W491" s="12" t="s">
        <v>83</v>
      </c>
      <c r="X491" s="12" t="s">
        <v>4097</v>
      </c>
      <c r="Y491" s="25">
        <v>79905599</v>
      </c>
      <c r="Z491" s="38" t="s">
        <v>142</v>
      </c>
      <c r="AA491" s="38">
        <v>51962752</v>
      </c>
      <c r="AB491" s="12" t="s">
        <v>87</v>
      </c>
      <c r="AC491" s="22">
        <v>45936</v>
      </c>
      <c r="AD491" s="29">
        <v>15000000</v>
      </c>
      <c r="AE491" s="22">
        <v>45937</v>
      </c>
      <c r="AF491" s="22">
        <v>46022</v>
      </c>
      <c r="AG491" s="12">
        <v>90</v>
      </c>
      <c r="AH491" s="12">
        <v>3</v>
      </c>
      <c r="AI491" s="29">
        <f>Tabla202376[[#This Row],[VALOR INICIAL DEL CONTRATO]] / Tabla202376[[#This Row],[PLAZO DE EJECUCIÓN MESES ]]</f>
        <v>5000000</v>
      </c>
      <c r="AJ491" s="12"/>
      <c r="AK491" s="12"/>
      <c r="AL491" s="12"/>
      <c r="AM491" s="12"/>
      <c r="AN491" s="12"/>
      <c r="AO491" s="31"/>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f>Tabla202376[[#This Row],[DÍAS PRORROGA 1]]+Tabla202376[[#This Row],[DÍAS PRORROGA  2]]+Tabla202376[[#This Row],[DÍAS PRORROGA 3]]++Tabla202376[[#This Row],[DÍAS PRORROGA 4]]</f>
        <v>0</v>
      </c>
      <c r="BN491" s="25">
        <f>IF(Tabla202376[[#This Row],[NUMERO TOTAL DE ADICIONES]]="NO",0,Tabla202376[[#This Row],[VALOR ADICIÓN 1]]+Tabla202376[[#This Row],[VALOR ADICIÓN 2]]+Tabla202376[[#This Row],[VALOR ADICIÓN 3]]+Tabla202376[[#This Row],[VALOR ADICIÓN 4]])</f>
        <v>0</v>
      </c>
      <c r="BO491" s="12"/>
      <c r="BP491" s="22">
        <v>46022</v>
      </c>
      <c r="BQ491" s="20">
        <f>Tabla202376[[#This Row],[VALOR INICIAL DEL CONTRATO]]+Tabla202376[[#This Row],[VALOR ADICIÓN 1]]+Tabla202376[[#This Row],[VALOR ADICIÓN 2]]+Tabla202376[[#This Row],[VALOR ADICIÓN 3]]++Tabla202376[[#This Row],[VALOR ADICIÓN 4]]</f>
        <v>15000000</v>
      </c>
      <c r="BR49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1" s="26"/>
      <c r="BT491" s="12"/>
      <c r="BU491" s="16" t="s">
        <v>4299</v>
      </c>
      <c r="BV491" s="13" t="s">
        <v>4300</v>
      </c>
      <c r="BW491" s="13" t="s">
        <v>122</v>
      </c>
    </row>
    <row r="492" spans="1:75" ht="27.75" customHeight="1" x14ac:dyDescent="0.2">
      <c r="A492" s="12">
        <v>2025</v>
      </c>
      <c r="B492" s="12" t="s">
        <v>456</v>
      </c>
      <c r="C492" s="13" t="str">
        <f ca="1">IF(Tabla202376[[#This Row],[FECHA DE TERMINACIÓN FINAL]]-TODAY()&gt;=15,"VIGENTE",IF(Tabla202376[[#This Row],[FECHA DE TERMINACIÓN FINAL]]-TODAY()&lt;0,"FINALIZADO",IF(Tabla202376[[#This Row],[FECHA DE TERMINACIÓN FINAL]]-TODAY()&lt;=15,"PROXIMO A VENCER")))</f>
        <v>FINALIZADO</v>
      </c>
      <c r="D492" s="12">
        <v>140663</v>
      </c>
      <c r="E492" s="22">
        <v>45891</v>
      </c>
      <c r="F492" s="108" t="s">
        <v>4180</v>
      </c>
      <c r="G492" s="108" t="s">
        <v>4301</v>
      </c>
      <c r="H492" s="13" t="s">
        <v>4302</v>
      </c>
      <c r="I492" s="71" t="s">
        <v>4182</v>
      </c>
      <c r="J492" s="57">
        <v>80101600</v>
      </c>
      <c r="K492" s="57" t="s">
        <v>4183</v>
      </c>
      <c r="L492" s="57" t="s">
        <v>4303</v>
      </c>
      <c r="M492" s="12">
        <v>1595</v>
      </c>
      <c r="N492" s="22">
        <v>45897</v>
      </c>
      <c r="O492" s="12">
        <v>1810</v>
      </c>
      <c r="P492" s="22">
        <v>45936</v>
      </c>
      <c r="Q492" s="12" t="s">
        <v>212</v>
      </c>
      <c r="R492" s="13" t="s">
        <v>81</v>
      </c>
      <c r="S492" s="41" t="s">
        <v>98</v>
      </c>
      <c r="T492" s="12"/>
      <c r="U492" s="13" t="s">
        <v>4304</v>
      </c>
      <c r="V492" s="12" t="s">
        <v>83</v>
      </c>
      <c r="W492" s="12" t="s">
        <v>83</v>
      </c>
      <c r="X492" s="41" t="s">
        <v>167</v>
      </c>
      <c r="Y492" s="84" t="s">
        <v>4305</v>
      </c>
      <c r="Z492" s="13" t="s">
        <v>177</v>
      </c>
      <c r="AA492" s="12">
        <v>1024564835</v>
      </c>
      <c r="AB492" s="12" t="s">
        <v>87</v>
      </c>
      <c r="AC492" s="22">
        <v>45936</v>
      </c>
      <c r="AD492" s="29">
        <v>7500000</v>
      </c>
      <c r="AE492" s="22">
        <v>45951</v>
      </c>
      <c r="AF492" s="22">
        <v>46022</v>
      </c>
      <c r="AG492" s="12">
        <v>90</v>
      </c>
      <c r="AH492" s="12">
        <v>3</v>
      </c>
      <c r="AI492" s="29">
        <f>Tabla202376[[#This Row],[VALOR INICIAL DEL CONTRATO]] / Tabla202376[[#This Row],[PLAZO DE EJECUCIÓN MESES ]]</f>
        <v>2500000</v>
      </c>
      <c r="AJ492" s="12"/>
      <c r="AK492" s="12"/>
      <c r="AL492" s="12"/>
      <c r="AM492" s="12"/>
      <c r="AN492" s="12"/>
      <c r="AO492" s="31"/>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f>Tabla202376[[#This Row],[DÍAS PRORROGA 1]]+Tabla202376[[#This Row],[DÍAS PRORROGA  2]]+Tabla202376[[#This Row],[DÍAS PRORROGA 3]]++Tabla202376[[#This Row],[DÍAS PRORROGA 4]]</f>
        <v>0</v>
      </c>
      <c r="BN492" s="25">
        <f>IF(Tabla202376[[#This Row],[NUMERO TOTAL DE ADICIONES]]="NO",0,Tabla202376[[#This Row],[VALOR ADICIÓN 1]]+Tabla202376[[#This Row],[VALOR ADICIÓN 2]]+Tabla202376[[#This Row],[VALOR ADICIÓN 3]]+Tabla202376[[#This Row],[VALOR ADICIÓN 4]])</f>
        <v>0</v>
      </c>
      <c r="BO492" s="12"/>
      <c r="BP492" s="22">
        <v>46022</v>
      </c>
      <c r="BQ492" s="20">
        <f>Tabla202376[[#This Row],[VALOR INICIAL DEL CONTRATO]]+Tabla202376[[#This Row],[VALOR ADICIÓN 1]]+Tabla202376[[#This Row],[VALOR ADICIÓN 2]]+Tabla202376[[#This Row],[VALOR ADICIÓN 3]]++Tabla202376[[#This Row],[VALOR ADICIÓN 4]]</f>
        <v>7500000</v>
      </c>
      <c r="BR49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2" s="26"/>
      <c r="BT492" s="13" t="s">
        <v>4306</v>
      </c>
      <c r="BU492" s="16" t="s">
        <v>4186</v>
      </c>
      <c r="BV492" s="13" t="s">
        <v>4307</v>
      </c>
      <c r="BW492" s="13" t="s">
        <v>99</v>
      </c>
    </row>
    <row r="493" spans="1:75" ht="27.75" customHeight="1" x14ac:dyDescent="0.2">
      <c r="A493" s="12">
        <v>2025</v>
      </c>
      <c r="B493" s="12" t="s">
        <v>456</v>
      </c>
      <c r="C493" s="13" t="str">
        <f ca="1">IF(Tabla202376[[#This Row],[FECHA DE TERMINACIÓN FINAL]]-TODAY()&gt;=15,"VIGENTE",IF(Tabla202376[[#This Row],[FECHA DE TERMINACIÓN FINAL]]-TODAY()&lt;0,"FINALIZADO",IF(Tabla202376[[#This Row],[FECHA DE TERMINACIÓN FINAL]]-TODAY()&lt;=15,"PROXIMO A VENCER")))</f>
        <v>FINALIZADO</v>
      </c>
      <c r="D493" s="12">
        <v>138182</v>
      </c>
      <c r="E493" s="22">
        <v>45872</v>
      </c>
      <c r="F493" s="108" t="s">
        <v>4308</v>
      </c>
      <c r="G493" s="108" t="s">
        <v>4309</v>
      </c>
      <c r="H493" s="13" t="s">
        <v>349</v>
      </c>
      <c r="I493" s="71" t="s">
        <v>4310</v>
      </c>
      <c r="J493" s="57">
        <v>80101600</v>
      </c>
      <c r="K493" s="57" t="s">
        <v>4311</v>
      </c>
      <c r="L493" s="57" t="s">
        <v>4312</v>
      </c>
      <c r="M493" s="12">
        <v>1617</v>
      </c>
      <c r="N493" s="22">
        <v>45901</v>
      </c>
      <c r="O493" s="12">
        <v>1806</v>
      </c>
      <c r="P493" s="22">
        <v>45936</v>
      </c>
      <c r="Q493" s="51" t="s">
        <v>227</v>
      </c>
      <c r="R493" s="13" t="s">
        <v>81</v>
      </c>
      <c r="S493" s="41" t="s">
        <v>82</v>
      </c>
      <c r="T493" s="12"/>
      <c r="U493" s="13" t="s">
        <v>4313</v>
      </c>
      <c r="V493" s="12" t="s">
        <v>83</v>
      </c>
      <c r="W493" s="12" t="s">
        <v>83</v>
      </c>
      <c r="X493" s="12" t="s">
        <v>4056</v>
      </c>
      <c r="Y493" s="12">
        <v>35514996</v>
      </c>
      <c r="Z493" s="13" t="s">
        <v>229</v>
      </c>
      <c r="AA493" s="12">
        <v>1026262117</v>
      </c>
      <c r="AB493" s="12" t="s">
        <v>87</v>
      </c>
      <c r="AC493" s="22">
        <v>45936</v>
      </c>
      <c r="AD493" s="29">
        <v>24000000</v>
      </c>
      <c r="AE493" s="22">
        <v>45937</v>
      </c>
      <c r="AF493" s="22">
        <v>46022</v>
      </c>
      <c r="AG493" s="12">
        <v>120</v>
      </c>
      <c r="AH493" s="12">
        <v>4</v>
      </c>
      <c r="AI493" s="29">
        <f>Tabla202376[[#This Row],[VALOR INICIAL DEL CONTRATO]] / Tabla202376[[#This Row],[PLAZO DE EJECUCIÓN MESES ]]</f>
        <v>6000000</v>
      </c>
      <c r="AJ493" s="12"/>
      <c r="AK493" s="12"/>
      <c r="AL493" s="12"/>
      <c r="AM493" s="12"/>
      <c r="AN493" s="12"/>
      <c r="AO493" s="31"/>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f>Tabla202376[[#This Row],[DÍAS PRORROGA 1]]+Tabla202376[[#This Row],[DÍAS PRORROGA  2]]+Tabla202376[[#This Row],[DÍAS PRORROGA 3]]++Tabla202376[[#This Row],[DÍAS PRORROGA 4]]</f>
        <v>0</v>
      </c>
      <c r="BN493" s="25">
        <f>IF(Tabla202376[[#This Row],[NUMERO TOTAL DE ADICIONES]]="NO",0,Tabla202376[[#This Row],[VALOR ADICIÓN 1]]+Tabla202376[[#This Row],[VALOR ADICIÓN 2]]+Tabla202376[[#This Row],[VALOR ADICIÓN 3]]+Tabla202376[[#This Row],[VALOR ADICIÓN 4]])</f>
        <v>0</v>
      </c>
      <c r="BO493" s="12"/>
      <c r="BP493" s="22">
        <v>46022</v>
      </c>
      <c r="BQ493" s="20">
        <f>Tabla202376[[#This Row],[VALOR INICIAL DEL CONTRATO]]+Tabla202376[[#This Row],[VALOR ADICIÓN 1]]+Tabla202376[[#This Row],[VALOR ADICIÓN 2]]+Tabla202376[[#This Row],[VALOR ADICIÓN 3]]++Tabla202376[[#This Row],[VALOR ADICIÓN 4]]</f>
        <v>24000000</v>
      </c>
      <c r="BR49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3" s="26"/>
      <c r="BT493" s="12"/>
      <c r="BU493" s="16" t="s">
        <v>4314</v>
      </c>
      <c r="BV493" s="13" t="s">
        <v>4315</v>
      </c>
      <c r="BW493" s="13" t="s">
        <v>88</v>
      </c>
    </row>
    <row r="494" spans="1:75" ht="27.75" customHeight="1" x14ac:dyDescent="0.2">
      <c r="A494" s="12">
        <v>2025</v>
      </c>
      <c r="B494" s="12" t="s">
        <v>456</v>
      </c>
      <c r="C494" s="13" t="str">
        <f ca="1">IF(Tabla202376[[#This Row],[FECHA DE TERMINACIÓN FINAL]]-TODAY()&gt;=15,"VIGENTE",IF(Tabla202376[[#This Row],[FECHA DE TERMINACIÓN FINAL]]-TODAY()&lt;0,"FINALIZADO",IF(Tabla202376[[#This Row],[FECHA DE TERMINACIÓN FINAL]]-TODAY()&lt;=15,"PROXIMO A VENCER")))</f>
        <v>FINALIZADO</v>
      </c>
      <c r="D494" s="12">
        <v>140768</v>
      </c>
      <c r="E494" s="22">
        <v>45893</v>
      </c>
      <c r="F494" s="108" t="s">
        <v>4316</v>
      </c>
      <c r="G494" s="108" t="s">
        <v>4317</v>
      </c>
      <c r="H494" s="13" t="s">
        <v>373</v>
      </c>
      <c r="I494" s="71" t="s">
        <v>4318</v>
      </c>
      <c r="J494" s="57">
        <v>80101600</v>
      </c>
      <c r="K494" s="57" t="s">
        <v>4319</v>
      </c>
      <c r="L494" s="57" t="s">
        <v>4320</v>
      </c>
      <c r="M494" s="12">
        <v>1682</v>
      </c>
      <c r="N494" s="22">
        <v>45908</v>
      </c>
      <c r="O494" s="12">
        <v>1816</v>
      </c>
      <c r="P494" s="22">
        <v>45939</v>
      </c>
      <c r="Q494" s="51" t="s">
        <v>206</v>
      </c>
      <c r="R494" s="13" t="s">
        <v>81</v>
      </c>
      <c r="S494" s="41" t="s">
        <v>98</v>
      </c>
      <c r="T494" s="12"/>
      <c r="U494" s="13" t="s">
        <v>4321</v>
      </c>
      <c r="V494" s="12" t="s">
        <v>83</v>
      </c>
      <c r="W494" s="12" t="s">
        <v>83</v>
      </c>
      <c r="X494" s="13" t="s">
        <v>4322</v>
      </c>
      <c r="Y494" s="12">
        <v>52748956</v>
      </c>
      <c r="Z494" s="13" t="s">
        <v>3436</v>
      </c>
      <c r="AA494" s="12">
        <v>79756594</v>
      </c>
      <c r="AB494" s="12" t="s">
        <v>87</v>
      </c>
      <c r="AC494" s="22">
        <v>45938</v>
      </c>
      <c r="AD494" s="29">
        <v>6000000</v>
      </c>
      <c r="AE494" s="22">
        <v>45939</v>
      </c>
      <c r="AF494" s="22">
        <v>46022</v>
      </c>
      <c r="AG494" s="12">
        <v>90</v>
      </c>
      <c r="AH494" s="12">
        <v>3</v>
      </c>
      <c r="AI494" s="29">
        <f>Tabla202376[[#This Row],[VALOR INICIAL DEL CONTRATO]] / Tabla202376[[#This Row],[PLAZO DE EJECUCIÓN MESES ]]</f>
        <v>2000000</v>
      </c>
      <c r="AJ494" s="12"/>
      <c r="AK494" s="12"/>
      <c r="AL494" s="12"/>
      <c r="AM494" s="12"/>
      <c r="AN494" s="12"/>
      <c r="AO494" s="31"/>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f>Tabla202376[[#This Row],[DÍAS PRORROGA 1]]+Tabla202376[[#This Row],[DÍAS PRORROGA  2]]+Tabla202376[[#This Row],[DÍAS PRORROGA 3]]++Tabla202376[[#This Row],[DÍAS PRORROGA 4]]</f>
        <v>0</v>
      </c>
      <c r="BN494" s="25">
        <f>IF(Tabla202376[[#This Row],[NUMERO TOTAL DE ADICIONES]]="NO",0,Tabla202376[[#This Row],[VALOR ADICIÓN 1]]+Tabla202376[[#This Row],[VALOR ADICIÓN 2]]+Tabla202376[[#This Row],[VALOR ADICIÓN 3]]+Tabla202376[[#This Row],[VALOR ADICIÓN 4]])</f>
        <v>0</v>
      </c>
      <c r="BO494" s="12"/>
      <c r="BP494" s="22">
        <v>46022</v>
      </c>
      <c r="BQ494" s="20">
        <f>Tabla202376[[#This Row],[VALOR INICIAL DEL CONTRATO]]+Tabla202376[[#This Row],[VALOR ADICIÓN 1]]+Tabla202376[[#This Row],[VALOR ADICIÓN 2]]+Tabla202376[[#This Row],[VALOR ADICIÓN 3]]++Tabla202376[[#This Row],[VALOR ADICIÓN 4]]</f>
        <v>6000000</v>
      </c>
      <c r="BR49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4" s="26"/>
      <c r="BT494" s="12"/>
      <c r="BU494" s="16" t="s">
        <v>4323</v>
      </c>
      <c r="BV494" s="13" t="s">
        <v>4324</v>
      </c>
      <c r="BW494" s="13" t="s">
        <v>122</v>
      </c>
    </row>
    <row r="495" spans="1:75" ht="27.75" customHeight="1" x14ac:dyDescent="0.2">
      <c r="A495" s="12">
        <v>2025</v>
      </c>
      <c r="B495" s="12" t="s">
        <v>456</v>
      </c>
      <c r="C495" s="13" t="str">
        <f ca="1">IF(Tabla202376[[#This Row],[FECHA DE TERMINACIÓN FINAL]]-TODAY()&gt;=15,"VIGENTE",IF(Tabla202376[[#This Row],[FECHA DE TERMINACIÓN FINAL]]-TODAY()&lt;0,"FINALIZADO",IF(Tabla202376[[#This Row],[FECHA DE TERMINACIÓN FINAL]]-TODAY()&lt;=15,"PROXIMO A VENCER")))</f>
        <v>FINALIZADO</v>
      </c>
      <c r="D495" s="12">
        <v>140773</v>
      </c>
      <c r="E495" s="22">
        <v>45893</v>
      </c>
      <c r="F495" s="108" t="s">
        <v>4325</v>
      </c>
      <c r="G495" s="108" t="s">
        <v>4326</v>
      </c>
      <c r="H495" s="13" t="s">
        <v>2330</v>
      </c>
      <c r="I495" s="71" t="s">
        <v>4327</v>
      </c>
      <c r="J495" s="57">
        <v>80101600</v>
      </c>
      <c r="K495" s="57" t="s">
        <v>4328</v>
      </c>
      <c r="L495" s="57" t="s">
        <v>4329</v>
      </c>
      <c r="M495" s="12">
        <v>1684</v>
      </c>
      <c r="N495" s="22">
        <v>45908</v>
      </c>
      <c r="O495" s="12">
        <v>1815</v>
      </c>
      <c r="P495" s="22">
        <v>45938</v>
      </c>
      <c r="Q495" s="51" t="s">
        <v>227</v>
      </c>
      <c r="R495" s="13" t="s">
        <v>81</v>
      </c>
      <c r="S495" s="41" t="s">
        <v>82</v>
      </c>
      <c r="T495" s="12"/>
      <c r="U495" s="13" t="s">
        <v>4330</v>
      </c>
      <c r="V495" s="12" t="s">
        <v>83</v>
      </c>
      <c r="W495" s="12" t="s">
        <v>83</v>
      </c>
      <c r="X495" s="12" t="s">
        <v>4056</v>
      </c>
      <c r="Y495" s="12">
        <v>35416675</v>
      </c>
      <c r="Z495" s="13" t="s">
        <v>229</v>
      </c>
      <c r="AA495" s="12">
        <v>1026262117</v>
      </c>
      <c r="AB495" s="12" t="s">
        <v>87</v>
      </c>
      <c r="AC495" s="22">
        <v>45937</v>
      </c>
      <c r="AD495" s="29">
        <v>18900000</v>
      </c>
      <c r="AE495" s="22">
        <v>45938</v>
      </c>
      <c r="AF495" s="22">
        <v>46022</v>
      </c>
      <c r="AG495" s="12">
        <v>90</v>
      </c>
      <c r="AH495" s="12">
        <v>3</v>
      </c>
      <c r="AI495" s="29">
        <f>Tabla202376[[#This Row],[VALOR INICIAL DEL CONTRATO]] / Tabla202376[[#This Row],[PLAZO DE EJECUCIÓN MESES ]]</f>
        <v>6300000</v>
      </c>
      <c r="AJ495" s="12"/>
      <c r="AK495" s="12"/>
      <c r="AL495" s="12"/>
      <c r="AM495" s="12"/>
      <c r="AN495" s="12"/>
      <c r="AO495" s="31"/>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f>Tabla202376[[#This Row],[DÍAS PRORROGA 1]]+Tabla202376[[#This Row],[DÍAS PRORROGA  2]]+Tabla202376[[#This Row],[DÍAS PRORROGA 3]]++Tabla202376[[#This Row],[DÍAS PRORROGA 4]]</f>
        <v>0</v>
      </c>
      <c r="BN495" s="25">
        <f>IF(Tabla202376[[#This Row],[NUMERO TOTAL DE ADICIONES]]="NO",0,Tabla202376[[#This Row],[VALOR ADICIÓN 1]]+Tabla202376[[#This Row],[VALOR ADICIÓN 2]]+Tabla202376[[#This Row],[VALOR ADICIÓN 3]]+Tabla202376[[#This Row],[VALOR ADICIÓN 4]])</f>
        <v>0</v>
      </c>
      <c r="BO495" s="12"/>
      <c r="BP495" s="22">
        <v>46022</v>
      </c>
      <c r="BQ495" s="20">
        <f>Tabla202376[[#This Row],[VALOR INICIAL DEL CONTRATO]]+Tabla202376[[#This Row],[VALOR ADICIÓN 1]]+Tabla202376[[#This Row],[VALOR ADICIÓN 2]]+Tabla202376[[#This Row],[VALOR ADICIÓN 3]]++Tabla202376[[#This Row],[VALOR ADICIÓN 4]]</f>
        <v>18900000</v>
      </c>
      <c r="BR49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5" s="26"/>
      <c r="BT495" s="12"/>
      <c r="BU495" s="16" t="s">
        <v>4331</v>
      </c>
      <c r="BV495" s="13" t="s">
        <v>4332</v>
      </c>
      <c r="BW495" s="13" t="s">
        <v>88</v>
      </c>
    </row>
    <row r="496" spans="1:75" ht="27.75" customHeight="1" x14ac:dyDescent="0.2">
      <c r="A496" s="12">
        <v>2025</v>
      </c>
      <c r="B496" s="12" t="s">
        <v>456</v>
      </c>
      <c r="C496" s="13" t="str">
        <f ca="1">IF(Tabla202376[[#This Row],[FECHA DE TERMINACIÓN FINAL]]-TODAY()&gt;=15,"VIGENTE",IF(Tabla202376[[#This Row],[FECHA DE TERMINACIÓN FINAL]]-TODAY()&lt;0,"FINALIZADO",IF(Tabla202376[[#This Row],[FECHA DE TERMINACIÓN FINAL]]-TODAY()&lt;=15,"PROXIMO A VENCER")))</f>
        <v>FINALIZADO</v>
      </c>
      <c r="D496" s="12">
        <v>140663</v>
      </c>
      <c r="E496" s="22">
        <v>45891</v>
      </c>
      <c r="F496" s="108" t="s">
        <v>4180</v>
      </c>
      <c r="G496" s="108" t="s">
        <v>4333</v>
      </c>
      <c r="H496" s="13" t="s">
        <v>4334</v>
      </c>
      <c r="I496" s="71" t="s">
        <v>4182</v>
      </c>
      <c r="J496" s="57">
        <v>80101600</v>
      </c>
      <c r="K496" s="57" t="s">
        <v>4183</v>
      </c>
      <c r="L496" s="57" t="s">
        <v>4335</v>
      </c>
      <c r="M496" s="12">
        <v>1595</v>
      </c>
      <c r="N496" s="22">
        <v>45897</v>
      </c>
      <c r="O496" s="12">
        <v>1818</v>
      </c>
      <c r="P496" s="22">
        <v>45941</v>
      </c>
      <c r="Q496" s="12" t="s">
        <v>212</v>
      </c>
      <c r="R496" s="13" t="s">
        <v>81</v>
      </c>
      <c r="S496" s="41" t="s">
        <v>98</v>
      </c>
      <c r="T496" s="12"/>
      <c r="U496" s="13" t="s">
        <v>4304</v>
      </c>
      <c r="V496" s="12" t="s">
        <v>83</v>
      </c>
      <c r="W496" s="12" t="s">
        <v>83</v>
      </c>
      <c r="X496" s="41" t="s">
        <v>167</v>
      </c>
      <c r="Y496" s="12">
        <v>1032656515</v>
      </c>
      <c r="Z496" s="13" t="s">
        <v>177</v>
      </c>
      <c r="AA496" s="12">
        <v>1024564835</v>
      </c>
      <c r="AB496" s="12" t="s">
        <v>87</v>
      </c>
      <c r="AC496" s="22">
        <v>45938</v>
      </c>
      <c r="AD496" s="29">
        <v>7500000</v>
      </c>
      <c r="AE496" s="22">
        <v>45944</v>
      </c>
      <c r="AF496" s="22">
        <v>46022</v>
      </c>
      <c r="AG496" s="12">
        <v>90</v>
      </c>
      <c r="AH496" s="12">
        <v>3</v>
      </c>
      <c r="AI496" s="29">
        <f>Tabla202376[[#This Row],[VALOR INICIAL DEL CONTRATO]] / Tabla202376[[#This Row],[PLAZO DE EJECUCIÓN MESES ]]</f>
        <v>2500000</v>
      </c>
      <c r="AJ496" s="12"/>
      <c r="AK496" s="12"/>
      <c r="AL496" s="12"/>
      <c r="AM496" s="12"/>
      <c r="AN496" s="12"/>
      <c r="AO496" s="31"/>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f>Tabla202376[[#This Row],[DÍAS PRORROGA 1]]+Tabla202376[[#This Row],[DÍAS PRORROGA  2]]+Tabla202376[[#This Row],[DÍAS PRORROGA 3]]++Tabla202376[[#This Row],[DÍAS PRORROGA 4]]</f>
        <v>0</v>
      </c>
      <c r="BN496" s="25">
        <f>IF(Tabla202376[[#This Row],[NUMERO TOTAL DE ADICIONES]]="NO",0,Tabla202376[[#This Row],[VALOR ADICIÓN 1]]+Tabla202376[[#This Row],[VALOR ADICIÓN 2]]+Tabla202376[[#This Row],[VALOR ADICIÓN 3]]+Tabla202376[[#This Row],[VALOR ADICIÓN 4]])</f>
        <v>0</v>
      </c>
      <c r="BO496" s="12"/>
      <c r="BP496" s="22">
        <v>46022</v>
      </c>
      <c r="BQ496" s="20">
        <f>Tabla202376[[#This Row],[VALOR INICIAL DEL CONTRATO]]+Tabla202376[[#This Row],[VALOR ADICIÓN 1]]+Tabla202376[[#This Row],[VALOR ADICIÓN 2]]+Tabla202376[[#This Row],[VALOR ADICIÓN 3]]++Tabla202376[[#This Row],[VALOR ADICIÓN 4]]</f>
        <v>7500000</v>
      </c>
      <c r="BR49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6" s="26"/>
      <c r="BT496" s="12"/>
      <c r="BU496" s="16" t="s">
        <v>4186</v>
      </c>
      <c r="BV496" s="13" t="s">
        <v>4307</v>
      </c>
      <c r="BW496" s="13" t="s">
        <v>99</v>
      </c>
    </row>
    <row r="497" spans="1:75" ht="27.75" customHeight="1" x14ac:dyDescent="0.2">
      <c r="A497" s="12">
        <v>2025</v>
      </c>
      <c r="B497" s="12" t="s">
        <v>77</v>
      </c>
      <c r="C497" s="13" t="str">
        <f ca="1">IF(Tabla202376[[#This Row],[FECHA DE TERMINACIÓN FINAL]]-TODAY()&gt;=15,"VIGENTE",IF(Tabla202376[[#This Row],[FECHA DE TERMINACIÓN FINAL]]-TODAY()&lt;0,"FINALIZADO",IF(Tabla202376[[#This Row],[FECHA DE TERMINACIÓN FINAL]]-TODAY()&lt;=15,"PROXIMO A VENCER")))</f>
        <v>VIGENTE</v>
      </c>
      <c r="D497" s="40">
        <v>136546</v>
      </c>
      <c r="E497" s="40"/>
      <c r="F497" s="40" t="s">
        <v>4336</v>
      </c>
      <c r="G497" s="15" t="s">
        <v>4337</v>
      </c>
      <c r="H497" s="13" t="s">
        <v>4338</v>
      </c>
      <c r="I497" s="106" t="s">
        <v>4339</v>
      </c>
      <c r="J497" s="51" t="s">
        <v>3300</v>
      </c>
      <c r="K497" s="51" t="s">
        <v>4340</v>
      </c>
      <c r="L497" s="51" t="s">
        <v>4341</v>
      </c>
      <c r="M497" s="12">
        <v>1325</v>
      </c>
      <c r="N497" s="22">
        <v>45861</v>
      </c>
      <c r="O497" s="12">
        <v>1817</v>
      </c>
      <c r="P497" s="22">
        <v>45940</v>
      </c>
      <c r="Q497" s="13" t="s">
        <v>4342</v>
      </c>
      <c r="R497" s="13" t="s">
        <v>3094</v>
      </c>
      <c r="S497" s="13" t="s">
        <v>3053</v>
      </c>
      <c r="T497" s="12"/>
      <c r="U497" s="41" t="s">
        <v>4343</v>
      </c>
      <c r="V497" s="13" t="s">
        <v>3239</v>
      </c>
      <c r="W497" s="12" t="s">
        <v>83</v>
      </c>
      <c r="X497" s="12"/>
      <c r="Y497" s="12">
        <v>860524654</v>
      </c>
      <c r="Z497" s="124" t="s">
        <v>161</v>
      </c>
      <c r="AA497" s="125">
        <v>1032381460</v>
      </c>
      <c r="AB497" s="13" t="s">
        <v>1630</v>
      </c>
      <c r="AC497" s="22">
        <v>45938</v>
      </c>
      <c r="AD497" s="29">
        <v>444562653</v>
      </c>
      <c r="AE497" s="22">
        <v>45945</v>
      </c>
      <c r="AF497" s="22">
        <v>46478</v>
      </c>
      <c r="AG497" s="12">
        <v>533</v>
      </c>
      <c r="AH497" s="113">
        <v>17.766666666666666</v>
      </c>
      <c r="AI497" s="29">
        <f>Tabla202376[[#This Row],[VALOR INICIAL DEL CONTRATO]] / Tabla202376[[#This Row],[PLAZO DE EJECUCIÓN MESES ]]</f>
        <v>25022288.161350846</v>
      </c>
      <c r="AJ497" s="12"/>
      <c r="AK497" s="12"/>
      <c r="AL497" s="12"/>
      <c r="AM497" s="12"/>
      <c r="AN497" s="12"/>
      <c r="AO497" s="31"/>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f>Tabla202376[[#This Row],[DÍAS PRORROGA 1]]+Tabla202376[[#This Row],[DÍAS PRORROGA  2]]+Tabla202376[[#This Row],[DÍAS PRORROGA 3]]++Tabla202376[[#This Row],[DÍAS PRORROGA 4]]</f>
        <v>0</v>
      </c>
      <c r="BN497" s="25">
        <f>IF(Tabla202376[[#This Row],[NUMERO TOTAL DE ADICIONES]]="NO",0,Tabla202376[[#This Row],[VALOR ADICIÓN 1]]+Tabla202376[[#This Row],[VALOR ADICIÓN 2]]+Tabla202376[[#This Row],[VALOR ADICIÓN 3]]+Tabla202376[[#This Row],[VALOR ADICIÓN 4]])</f>
        <v>0</v>
      </c>
      <c r="BO497" s="12"/>
      <c r="BP497" s="22">
        <v>46478</v>
      </c>
      <c r="BQ497" s="20">
        <f>Tabla202376[[#This Row],[VALOR INICIAL DEL CONTRATO]]+Tabla202376[[#This Row],[VALOR ADICIÓN 1]]+Tabla202376[[#This Row],[VALOR ADICIÓN 2]]+Tabla202376[[#This Row],[VALOR ADICIÓN 3]]++Tabla202376[[#This Row],[VALOR ADICIÓN 4]]</f>
        <v>444562653</v>
      </c>
      <c r="BR497"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497" s="26"/>
      <c r="BT497" s="12"/>
      <c r="BU497" s="12"/>
      <c r="BV497" s="12"/>
      <c r="BW497" s="12"/>
    </row>
    <row r="498" spans="1:75" ht="27.75" customHeight="1" x14ac:dyDescent="0.25">
      <c r="A498" s="12">
        <v>2025</v>
      </c>
      <c r="B498" s="12" t="s">
        <v>456</v>
      </c>
      <c r="C498" s="13" t="str">
        <f ca="1">IF(Tabla202376[[#This Row],[FECHA DE TERMINACIÓN FINAL]]-TODAY()&gt;=15,"VIGENTE",IF(Tabla202376[[#This Row],[FECHA DE TERMINACIÓN FINAL]]-TODAY()&lt;0,"FINALIZADO",IF(Tabla202376[[#This Row],[FECHA DE TERMINACIÓN FINAL]]-TODAY()&lt;=15,"PROXIMO A VENCER")))</f>
        <v>FINALIZADO</v>
      </c>
      <c r="D498" s="12">
        <v>140763</v>
      </c>
      <c r="E498" s="22">
        <v>45893</v>
      </c>
      <c r="F498" s="108" t="s">
        <v>4344</v>
      </c>
      <c r="G498" s="108" t="s">
        <v>4345</v>
      </c>
      <c r="H498" s="13" t="s">
        <v>335</v>
      </c>
      <c r="I498" s="64" t="s">
        <v>4346</v>
      </c>
      <c r="J498" s="51">
        <v>80101600</v>
      </c>
      <c r="K498" s="51" t="s">
        <v>4347</v>
      </c>
      <c r="L498" s="51" t="s">
        <v>4348</v>
      </c>
      <c r="M498" s="12">
        <v>1602</v>
      </c>
      <c r="N498" s="22">
        <v>45897</v>
      </c>
      <c r="O498" s="12">
        <v>1819</v>
      </c>
      <c r="P498" s="22">
        <v>45941</v>
      </c>
      <c r="Q498" s="12" t="s">
        <v>201</v>
      </c>
      <c r="R498" s="13" t="s">
        <v>81</v>
      </c>
      <c r="S498" s="41" t="s">
        <v>82</v>
      </c>
      <c r="T498" s="12"/>
      <c r="U498" s="41" t="s">
        <v>720</v>
      </c>
      <c r="V498" s="12" t="s">
        <v>83</v>
      </c>
      <c r="W498" s="12" t="s">
        <v>83</v>
      </c>
      <c r="X498" s="13" t="s">
        <v>4349</v>
      </c>
      <c r="Y498" s="12">
        <v>1019048541</v>
      </c>
      <c r="Z498" s="13" t="s">
        <v>4350</v>
      </c>
      <c r="AA498" s="12">
        <v>1024515563</v>
      </c>
      <c r="AB498" s="12" t="s">
        <v>87</v>
      </c>
      <c r="AC498" s="22">
        <v>45939</v>
      </c>
      <c r="AD498" s="29">
        <v>15000000</v>
      </c>
      <c r="AE498" s="22">
        <v>45944</v>
      </c>
      <c r="AF498" s="22">
        <v>46022</v>
      </c>
      <c r="AG498" s="12">
        <v>90</v>
      </c>
      <c r="AH498" s="12">
        <v>3</v>
      </c>
      <c r="AI498" s="29">
        <f>Tabla202376[[#This Row],[VALOR INICIAL DEL CONTRATO]] / Tabla202376[[#This Row],[PLAZO DE EJECUCIÓN MESES ]]</f>
        <v>5000000</v>
      </c>
      <c r="AJ498" s="12"/>
      <c r="AK498" s="12"/>
      <c r="AL498" s="12"/>
      <c r="AM498" s="12"/>
      <c r="AN498" s="12"/>
      <c r="AO498" s="31"/>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12">
        <f>Tabla202376[[#This Row],[DÍAS PRORROGA 1]]+Tabla202376[[#This Row],[DÍAS PRORROGA  2]]+Tabla202376[[#This Row],[DÍAS PRORROGA 3]]++Tabla202376[[#This Row],[DÍAS PRORROGA 4]]</f>
        <v>0</v>
      </c>
      <c r="BN498" s="25">
        <f>IF(Tabla202376[[#This Row],[NUMERO TOTAL DE ADICIONES]]="NO",0,Tabla202376[[#This Row],[VALOR ADICIÓN 1]]+Tabla202376[[#This Row],[VALOR ADICIÓN 2]]+Tabla202376[[#This Row],[VALOR ADICIÓN 3]]+Tabla202376[[#This Row],[VALOR ADICIÓN 4]])</f>
        <v>0</v>
      </c>
      <c r="BO498" s="12"/>
      <c r="BP498" s="22">
        <v>46022</v>
      </c>
      <c r="BQ498" s="20">
        <f>Tabla202376[[#This Row],[VALOR INICIAL DEL CONTRATO]]+Tabla202376[[#This Row],[VALOR ADICIÓN 1]]+Tabla202376[[#This Row],[VALOR ADICIÓN 2]]+Tabla202376[[#This Row],[VALOR ADICIÓN 3]]++Tabla202376[[#This Row],[VALOR ADICIÓN 4]]</f>
        <v>15000000</v>
      </c>
      <c r="BR49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8" s="26"/>
      <c r="BT498" s="12"/>
      <c r="BU498" s="13" t="s">
        <v>4351</v>
      </c>
      <c r="BV498" s="13" t="s">
        <v>4352</v>
      </c>
      <c r="BW498" s="13" t="s">
        <v>122</v>
      </c>
    </row>
    <row r="499" spans="1:75" ht="27.75" customHeight="1" x14ac:dyDescent="0.2">
      <c r="A499" s="12">
        <v>2025</v>
      </c>
      <c r="B499" s="12" t="s">
        <v>456</v>
      </c>
      <c r="C499" s="13" t="str">
        <f ca="1">IF(Tabla202376[[#This Row],[FECHA DE TERMINACIÓN FINAL]]-TODAY()&gt;=15,"VIGENTE",IF(Tabla202376[[#This Row],[FECHA DE TERMINACIÓN FINAL]]-TODAY()&lt;0,"FINALIZADO",IF(Tabla202376[[#This Row],[FECHA DE TERMINACIÓN FINAL]]-TODAY()&lt;=15,"PROXIMO A VENCER")))</f>
        <v>FINALIZADO</v>
      </c>
      <c r="D499" s="12">
        <v>140692</v>
      </c>
      <c r="E499" s="22">
        <v>45891</v>
      </c>
      <c r="F499" s="108" t="s">
        <v>4353</v>
      </c>
      <c r="G499" s="108" t="s">
        <v>4354</v>
      </c>
      <c r="H499" s="13" t="s">
        <v>398</v>
      </c>
      <c r="I499" s="71" t="s">
        <v>4355</v>
      </c>
      <c r="J499" s="51">
        <v>80101600</v>
      </c>
      <c r="K499" s="51" t="s">
        <v>4356</v>
      </c>
      <c r="L499" s="51" t="s">
        <v>4357</v>
      </c>
      <c r="M499" s="12">
        <v>1679</v>
      </c>
      <c r="N499" s="22">
        <v>45908</v>
      </c>
      <c r="O499" s="12">
        <v>1825</v>
      </c>
      <c r="P499" s="22">
        <v>45945</v>
      </c>
      <c r="Q499" s="12" t="s">
        <v>212</v>
      </c>
      <c r="R499" s="13" t="s">
        <v>81</v>
      </c>
      <c r="S499" s="41" t="s">
        <v>98</v>
      </c>
      <c r="T499" s="12"/>
      <c r="U499" s="41" t="s">
        <v>4358</v>
      </c>
      <c r="V499" s="12" t="s">
        <v>83</v>
      </c>
      <c r="W499" s="12" t="s">
        <v>83</v>
      </c>
      <c r="X499" s="41" t="s">
        <v>167</v>
      </c>
      <c r="Y499" s="12">
        <v>1000690526</v>
      </c>
      <c r="Z499" s="13" t="s">
        <v>177</v>
      </c>
      <c r="AA499" s="12">
        <v>1024564835</v>
      </c>
      <c r="AB499" s="12" t="s">
        <v>87</v>
      </c>
      <c r="AC499" s="22">
        <v>45944</v>
      </c>
      <c r="AD499" s="29">
        <v>6000000</v>
      </c>
      <c r="AE499" s="22">
        <v>45950</v>
      </c>
      <c r="AF499" s="22">
        <v>46022</v>
      </c>
      <c r="AG499" s="12">
        <v>90</v>
      </c>
      <c r="AH499" s="12">
        <v>3</v>
      </c>
      <c r="AI499" s="29">
        <f>Tabla202376[[#This Row],[VALOR INICIAL DEL CONTRATO]] / Tabla202376[[#This Row],[PLAZO DE EJECUCIÓN MESES ]]</f>
        <v>2000000</v>
      </c>
      <c r="AJ499" s="12"/>
      <c r="AK499" s="12"/>
      <c r="AL499" s="12"/>
      <c r="AM499" s="12"/>
      <c r="AN499" s="12"/>
      <c r="AO499" s="31"/>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f>Tabla202376[[#This Row],[DÍAS PRORROGA 1]]+Tabla202376[[#This Row],[DÍAS PRORROGA  2]]+Tabla202376[[#This Row],[DÍAS PRORROGA 3]]++Tabla202376[[#This Row],[DÍAS PRORROGA 4]]</f>
        <v>0</v>
      </c>
      <c r="BN499" s="25">
        <f>IF(Tabla202376[[#This Row],[NUMERO TOTAL DE ADICIONES]]="NO",0,Tabla202376[[#This Row],[VALOR ADICIÓN 1]]+Tabla202376[[#This Row],[VALOR ADICIÓN 2]]+Tabla202376[[#This Row],[VALOR ADICIÓN 3]]+Tabla202376[[#This Row],[VALOR ADICIÓN 4]])</f>
        <v>0</v>
      </c>
      <c r="BO499" s="12"/>
      <c r="BP499" s="22">
        <v>46022</v>
      </c>
      <c r="BQ499" s="20">
        <f>Tabla202376[[#This Row],[VALOR INICIAL DEL CONTRATO]]+Tabla202376[[#This Row],[VALOR ADICIÓN 1]]+Tabla202376[[#This Row],[VALOR ADICIÓN 2]]+Tabla202376[[#This Row],[VALOR ADICIÓN 3]]++Tabla202376[[#This Row],[VALOR ADICIÓN 4]]</f>
        <v>6000000</v>
      </c>
      <c r="BR49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499" s="26"/>
      <c r="BT499" s="12"/>
      <c r="BU499" s="13" t="s">
        <v>4359</v>
      </c>
      <c r="BV499" s="13" t="s">
        <v>4360</v>
      </c>
      <c r="BW499" s="13" t="s">
        <v>122</v>
      </c>
    </row>
    <row r="500" spans="1:75" ht="27.75" customHeight="1" x14ac:dyDescent="0.25">
      <c r="A500" s="12">
        <v>2025</v>
      </c>
      <c r="B500" s="12" t="s">
        <v>456</v>
      </c>
      <c r="C500" s="13" t="str">
        <f ca="1">IF(Tabla202376[[#This Row],[FECHA DE TERMINACIÓN FINAL]]-TODAY()&gt;=15,"VIGENTE",IF(Tabla202376[[#This Row],[FECHA DE TERMINACIÓN FINAL]]-TODAY()&lt;0,"FINALIZADO",IF(Tabla202376[[#This Row],[FECHA DE TERMINACIÓN FINAL]]-TODAY()&lt;=15,"PROXIMO A VENCER")))</f>
        <v>FINALIZADO</v>
      </c>
      <c r="D500" s="12">
        <v>138211</v>
      </c>
      <c r="E500" s="22">
        <v>45873</v>
      </c>
      <c r="F500" s="108" t="s">
        <v>4361</v>
      </c>
      <c r="G500" s="108" t="s">
        <v>4362</v>
      </c>
      <c r="H500" s="13" t="s">
        <v>418</v>
      </c>
      <c r="I500" s="64" t="s">
        <v>4363</v>
      </c>
      <c r="J500" s="51">
        <v>80101600</v>
      </c>
      <c r="K500" s="51" t="s">
        <v>4364</v>
      </c>
      <c r="L500" s="51" t="s">
        <v>4365</v>
      </c>
      <c r="M500" s="12">
        <v>1626</v>
      </c>
      <c r="N500" s="22">
        <v>45901</v>
      </c>
      <c r="O500" s="12">
        <v>1823</v>
      </c>
      <c r="P500" s="22">
        <v>45944</v>
      </c>
      <c r="Q500" s="12" t="s">
        <v>277</v>
      </c>
      <c r="R500" s="13" t="s">
        <v>81</v>
      </c>
      <c r="S500" s="41" t="s">
        <v>82</v>
      </c>
      <c r="T500" s="12"/>
      <c r="U500" s="13" t="s">
        <v>4366</v>
      </c>
      <c r="V500" s="12" t="s">
        <v>83</v>
      </c>
      <c r="W500" s="12" t="s">
        <v>83</v>
      </c>
      <c r="X500" s="13" t="s">
        <v>4349</v>
      </c>
      <c r="Y500" s="12">
        <v>1013663450</v>
      </c>
      <c r="Z500" s="13" t="s">
        <v>4350</v>
      </c>
      <c r="AA500" s="12">
        <v>1024515563</v>
      </c>
      <c r="AB500" s="12" t="s">
        <v>87</v>
      </c>
      <c r="AC500" s="22">
        <v>45940</v>
      </c>
      <c r="AD500" s="29">
        <v>32000000</v>
      </c>
      <c r="AE500" s="22">
        <v>45944</v>
      </c>
      <c r="AF500" s="22">
        <v>46022</v>
      </c>
      <c r="AG500" s="12">
        <v>120</v>
      </c>
      <c r="AH500" s="12">
        <v>4</v>
      </c>
      <c r="AI500" s="29">
        <f>Tabla202376[[#This Row],[VALOR INICIAL DEL CONTRATO]] / Tabla202376[[#This Row],[PLAZO DE EJECUCIÓN MESES ]]</f>
        <v>8000000</v>
      </c>
      <c r="AJ500" s="12"/>
      <c r="AK500" s="12"/>
      <c r="AL500" s="12"/>
      <c r="AM500" s="12"/>
      <c r="AN500" s="12"/>
      <c r="AO500" s="31"/>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f>Tabla202376[[#This Row],[DÍAS PRORROGA 1]]+Tabla202376[[#This Row],[DÍAS PRORROGA  2]]+Tabla202376[[#This Row],[DÍAS PRORROGA 3]]++Tabla202376[[#This Row],[DÍAS PRORROGA 4]]</f>
        <v>0</v>
      </c>
      <c r="BN500" s="25">
        <f>IF(Tabla202376[[#This Row],[NUMERO TOTAL DE ADICIONES]]="NO",0,Tabla202376[[#This Row],[VALOR ADICIÓN 1]]+Tabla202376[[#This Row],[VALOR ADICIÓN 2]]+Tabla202376[[#This Row],[VALOR ADICIÓN 3]]+Tabla202376[[#This Row],[VALOR ADICIÓN 4]])</f>
        <v>0</v>
      </c>
      <c r="BO500" s="12"/>
      <c r="BP500" s="22">
        <v>46022</v>
      </c>
      <c r="BQ500" s="20">
        <f>Tabla202376[[#This Row],[VALOR INICIAL DEL CONTRATO]]+Tabla202376[[#This Row],[VALOR ADICIÓN 1]]+Tabla202376[[#This Row],[VALOR ADICIÓN 2]]+Tabla202376[[#This Row],[VALOR ADICIÓN 3]]++Tabla202376[[#This Row],[VALOR ADICIÓN 4]]</f>
        <v>32000000</v>
      </c>
      <c r="BR50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0" s="26"/>
      <c r="BT500" s="12"/>
      <c r="BU500" s="13" t="s">
        <v>4367</v>
      </c>
      <c r="BV500" s="13" t="s">
        <v>4368</v>
      </c>
      <c r="BW500" s="13" t="s">
        <v>545</v>
      </c>
    </row>
    <row r="501" spans="1:75" ht="27.75" customHeight="1" x14ac:dyDescent="0.25">
      <c r="A501" s="12">
        <v>2025</v>
      </c>
      <c r="B501" s="12" t="s">
        <v>456</v>
      </c>
      <c r="C501" s="13" t="str">
        <f ca="1">IF(Tabla202376[[#This Row],[FECHA DE TERMINACIÓN FINAL]]-TODAY()&gt;=15,"VIGENTE",IF(Tabla202376[[#This Row],[FECHA DE TERMINACIÓN FINAL]]-TODAY()&lt;0,"FINALIZADO",IF(Tabla202376[[#This Row],[FECHA DE TERMINACIÓN FINAL]]-TODAY()&lt;=15,"PROXIMO A VENCER")))</f>
        <v>FINALIZADO</v>
      </c>
      <c r="D501" s="12">
        <v>138346</v>
      </c>
      <c r="E501" s="22">
        <v>45874</v>
      </c>
      <c r="F501" s="108" t="s">
        <v>4369</v>
      </c>
      <c r="G501" s="108" t="s">
        <v>4370</v>
      </c>
      <c r="H501" s="13" t="s">
        <v>4371</v>
      </c>
      <c r="I501" s="64" t="s">
        <v>4372</v>
      </c>
      <c r="J501" s="51">
        <v>80101600</v>
      </c>
      <c r="K501" s="51" t="s">
        <v>4373</v>
      </c>
      <c r="L501" s="51" t="s">
        <v>4374</v>
      </c>
      <c r="M501" s="12">
        <v>1632</v>
      </c>
      <c r="N501" s="22">
        <v>45901</v>
      </c>
      <c r="O501" s="12">
        <v>1826</v>
      </c>
      <c r="P501" s="22">
        <v>45945</v>
      </c>
      <c r="Q501" s="12" t="s">
        <v>217</v>
      </c>
      <c r="R501" s="13" t="s">
        <v>81</v>
      </c>
      <c r="S501" s="41" t="s">
        <v>82</v>
      </c>
      <c r="T501" s="12"/>
      <c r="U501" s="13" t="s">
        <v>4375</v>
      </c>
      <c r="V501" s="12" t="s">
        <v>83</v>
      </c>
      <c r="W501" s="12" t="s">
        <v>83</v>
      </c>
      <c r="X501" s="12" t="s">
        <v>4376</v>
      </c>
      <c r="Y501" s="12">
        <v>53161176</v>
      </c>
      <c r="Z501" s="51" t="s">
        <v>216</v>
      </c>
      <c r="AA501" s="49">
        <v>1024555613</v>
      </c>
      <c r="AB501" s="12" t="s">
        <v>87</v>
      </c>
      <c r="AC501" s="22">
        <v>45944</v>
      </c>
      <c r="AD501" s="29">
        <v>20000000</v>
      </c>
      <c r="AE501" s="22">
        <v>45946</v>
      </c>
      <c r="AF501" s="22">
        <v>46022</v>
      </c>
      <c r="AG501" s="12">
        <v>120</v>
      </c>
      <c r="AH501" s="12">
        <v>4</v>
      </c>
      <c r="AI501" s="29">
        <f>Tabla202376[[#This Row],[VALOR INICIAL DEL CONTRATO]] / Tabla202376[[#This Row],[PLAZO DE EJECUCIÓN MESES ]]</f>
        <v>5000000</v>
      </c>
      <c r="AJ501" s="12"/>
      <c r="AK501" s="12"/>
      <c r="AL501" s="12"/>
      <c r="AM501" s="12"/>
      <c r="AN501" s="12"/>
      <c r="AO501" s="31"/>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f>Tabla202376[[#This Row],[DÍAS PRORROGA 1]]+Tabla202376[[#This Row],[DÍAS PRORROGA  2]]+Tabla202376[[#This Row],[DÍAS PRORROGA 3]]++Tabla202376[[#This Row],[DÍAS PRORROGA 4]]</f>
        <v>0</v>
      </c>
      <c r="BN501" s="25">
        <f>IF(Tabla202376[[#This Row],[NUMERO TOTAL DE ADICIONES]]="NO",0,Tabla202376[[#This Row],[VALOR ADICIÓN 1]]+Tabla202376[[#This Row],[VALOR ADICIÓN 2]]+Tabla202376[[#This Row],[VALOR ADICIÓN 3]]+Tabla202376[[#This Row],[VALOR ADICIÓN 4]])</f>
        <v>0</v>
      </c>
      <c r="BO501" s="12"/>
      <c r="BP501" s="22">
        <v>46022</v>
      </c>
      <c r="BQ501" s="20">
        <f>Tabla202376[[#This Row],[VALOR INICIAL DEL CONTRATO]]+Tabla202376[[#This Row],[VALOR ADICIÓN 1]]+Tabla202376[[#This Row],[VALOR ADICIÓN 2]]+Tabla202376[[#This Row],[VALOR ADICIÓN 3]]++Tabla202376[[#This Row],[VALOR ADICIÓN 4]]</f>
        <v>20000000</v>
      </c>
      <c r="BR50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1" s="26"/>
      <c r="BT501" s="12"/>
      <c r="BU501" s="13" t="s">
        <v>4377</v>
      </c>
      <c r="BV501" s="13" t="s">
        <v>4378</v>
      </c>
      <c r="BW501" s="13" t="s">
        <v>122</v>
      </c>
    </row>
    <row r="502" spans="1:75" ht="27.75" customHeight="1" x14ac:dyDescent="0.2">
      <c r="A502" s="12">
        <v>2025</v>
      </c>
      <c r="B502" s="12" t="s">
        <v>456</v>
      </c>
      <c r="C502" s="13" t="str">
        <f ca="1">IF(Tabla202376[[#This Row],[FECHA DE TERMINACIÓN FINAL]]-TODAY()&gt;=15,"VIGENTE",IF(Tabla202376[[#This Row],[FECHA DE TERMINACIÓN FINAL]]-TODAY()&lt;0,"FINALIZADO",IF(Tabla202376[[#This Row],[FECHA DE TERMINACIÓN FINAL]]-TODAY()&lt;=15,"PROXIMO A VENCER")))</f>
        <v>FINALIZADO</v>
      </c>
      <c r="D502" s="12">
        <v>139098</v>
      </c>
      <c r="E502" s="22">
        <v>45881</v>
      </c>
      <c r="F502" s="108" t="s">
        <v>4379</v>
      </c>
      <c r="G502" s="108" t="s">
        <v>4380</v>
      </c>
      <c r="H502" s="13" t="s">
        <v>4381</v>
      </c>
      <c r="I502" s="71" t="s">
        <v>4382</v>
      </c>
      <c r="J502" s="51">
        <v>80101600</v>
      </c>
      <c r="K502" s="51" t="s">
        <v>4383</v>
      </c>
      <c r="L502" s="51" t="s">
        <v>4384</v>
      </c>
      <c r="M502" s="12">
        <v>1584</v>
      </c>
      <c r="N502" s="22">
        <v>45894</v>
      </c>
      <c r="O502" s="12">
        <v>1827</v>
      </c>
      <c r="P502" s="22">
        <v>45945</v>
      </c>
      <c r="Q502" s="51" t="s">
        <v>80</v>
      </c>
      <c r="R502" s="13" t="s">
        <v>81</v>
      </c>
      <c r="S502" s="41" t="s">
        <v>82</v>
      </c>
      <c r="T502" s="12"/>
      <c r="U502" s="13" t="s">
        <v>4385</v>
      </c>
      <c r="V502" s="12" t="s">
        <v>83</v>
      </c>
      <c r="W502" s="12" t="s">
        <v>83</v>
      </c>
      <c r="X502" s="13" t="s">
        <v>4386</v>
      </c>
      <c r="Y502" s="12">
        <v>1022982221</v>
      </c>
      <c r="Z502" s="13" t="s">
        <v>132</v>
      </c>
      <c r="AA502" s="12">
        <v>1023007578</v>
      </c>
      <c r="AB502" s="12" t="s">
        <v>87</v>
      </c>
      <c r="AC502" s="22">
        <v>45944</v>
      </c>
      <c r="AD502" s="29">
        <v>15000000</v>
      </c>
      <c r="AE502" s="22">
        <v>45950</v>
      </c>
      <c r="AF502" s="22">
        <v>46022</v>
      </c>
      <c r="AG502" s="12">
        <v>90</v>
      </c>
      <c r="AH502" s="12">
        <v>3</v>
      </c>
      <c r="AI502" s="29">
        <f>Tabla202376[[#This Row],[VALOR INICIAL DEL CONTRATO]] / Tabla202376[[#This Row],[PLAZO DE EJECUCIÓN MESES ]]</f>
        <v>5000000</v>
      </c>
      <c r="AJ502" s="12"/>
      <c r="AK502" s="12"/>
      <c r="AL502" s="12"/>
      <c r="AM502" s="12"/>
      <c r="AN502" s="12"/>
      <c r="AO502" s="31"/>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f>Tabla202376[[#This Row],[DÍAS PRORROGA 1]]+Tabla202376[[#This Row],[DÍAS PRORROGA  2]]+Tabla202376[[#This Row],[DÍAS PRORROGA 3]]++Tabla202376[[#This Row],[DÍAS PRORROGA 4]]</f>
        <v>0</v>
      </c>
      <c r="BN502" s="25">
        <f>IF(Tabla202376[[#This Row],[NUMERO TOTAL DE ADICIONES]]="NO",0,Tabla202376[[#This Row],[VALOR ADICIÓN 1]]+Tabla202376[[#This Row],[VALOR ADICIÓN 2]]+Tabla202376[[#This Row],[VALOR ADICIÓN 3]]+Tabla202376[[#This Row],[VALOR ADICIÓN 4]])</f>
        <v>0</v>
      </c>
      <c r="BO502" s="12"/>
      <c r="BP502" s="22">
        <v>46022</v>
      </c>
      <c r="BQ502" s="20">
        <f>Tabla202376[[#This Row],[VALOR INICIAL DEL CONTRATO]]+Tabla202376[[#This Row],[VALOR ADICIÓN 1]]+Tabla202376[[#This Row],[VALOR ADICIÓN 2]]+Tabla202376[[#This Row],[VALOR ADICIÓN 3]]++Tabla202376[[#This Row],[VALOR ADICIÓN 4]]</f>
        <v>15000000</v>
      </c>
      <c r="BR50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2" s="26"/>
      <c r="BT502" s="12"/>
      <c r="BU502" s="13" t="s">
        <v>4387</v>
      </c>
      <c r="BV502" s="13" t="s">
        <v>4388</v>
      </c>
      <c r="BW502" s="13" t="s">
        <v>122</v>
      </c>
    </row>
    <row r="503" spans="1:75" ht="27.75" customHeight="1" x14ac:dyDescent="0.2">
      <c r="A503" s="12">
        <v>2025</v>
      </c>
      <c r="B503" s="12" t="s">
        <v>456</v>
      </c>
      <c r="C503" s="13" t="str">
        <f ca="1">IF(Tabla202376[[#This Row],[FECHA DE TERMINACIÓN FINAL]]-TODAY()&gt;=15,"VIGENTE",IF(Tabla202376[[#This Row],[FECHA DE TERMINACIÓN FINAL]]-TODAY()&lt;0,"FINALIZADO",IF(Tabla202376[[#This Row],[FECHA DE TERMINACIÓN FINAL]]-TODAY()&lt;=15,"PROXIMO A VENCER")))</f>
        <v>FINALIZADO</v>
      </c>
      <c r="D503" s="12">
        <v>139098</v>
      </c>
      <c r="E503" s="22">
        <v>45881</v>
      </c>
      <c r="F503" s="108" t="s">
        <v>4379</v>
      </c>
      <c r="G503" s="108" t="s">
        <v>4389</v>
      </c>
      <c r="H503" s="13" t="s">
        <v>302</v>
      </c>
      <c r="I503" s="71" t="s">
        <v>4382</v>
      </c>
      <c r="J503" s="51">
        <v>80101600</v>
      </c>
      <c r="K503" s="51" t="s">
        <v>4383</v>
      </c>
      <c r="L503" s="51" t="s">
        <v>4390</v>
      </c>
      <c r="M503" s="12">
        <v>1584</v>
      </c>
      <c r="N503" s="22">
        <v>45894</v>
      </c>
      <c r="O503" s="12">
        <v>1828</v>
      </c>
      <c r="P503" s="22">
        <v>45945</v>
      </c>
      <c r="Q503" s="51" t="s">
        <v>80</v>
      </c>
      <c r="R503" s="13" t="s">
        <v>81</v>
      </c>
      <c r="S503" s="41" t="s">
        <v>82</v>
      </c>
      <c r="T503" s="12"/>
      <c r="U503" s="13" t="s">
        <v>4385</v>
      </c>
      <c r="V503" s="12" t="s">
        <v>83</v>
      </c>
      <c r="W503" s="12" t="s">
        <v>83</v>
      </c>
      <c r="X503" s="12" t="s">
        <v>90</v>
      </c>
      <c r="Y503" s="12">
        <v>1005028215</v>
      </c>
      <c r="Z503" s="51" t="s">
        <v>91</v>
      </c>
      <c r="AA503" s="48">
        <v>1022992140</v>
      </c>
      <c r="AB503" s="12" t="s">
        <v>87</v>
      </c>
      <c r="AC503" s="22">
        <v>45945</v>
      </c>
      <c r="AD503" s="29">
        <v>15000000</v>
      </c>
      <c r="AE503" s="22">
        <v>45946</v>
      </c>
      <c r="AF503" s="22">
        <v>46022</v>
      </c>
      <c r="AG503" s="12">
        <v>90</v>
      </c>
      <c r="AH503" s="12">
        <v>3</v>
      </c>
      <c r="AI503" s="29">
        <f>Tabla202376[[#This Row],[VALOR INICIAL DEL CONTRATO]] / Tabla202376[[#This Row],[PLAZO DE EJECUCIÓN MESES ]]</f>
        <v>5000000</v>
      </c>
      <c r="AJ503" s="12"/>
      <c r="AK503" s="12"/>
      <c r="AL503" s="12"/>
      <c r="AM503" s="12"/>
      <c r="AN503" s="12"/>
      <c r="AO503" s="31"/>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f>Tabla202376[[#This Row],[DÍAS PRORROGA 1]]+Tabla202376[[#This Row],[DÍAS PRORROGA  2]]+Tabla202376[[#This Row],[DÍAS PRORROGA 3]]++Tabla202376[[#This Row],[DÍAS PRORROGA 4]]</f>
        <v>0</v>
      </c>
      <c r="BN503" s="25">
        <f>IF(Tabla202376[[#This Row],[NUMERO TOTAL DE ADICIONES]]="NO",0,Tabla202376[[#This Row],[VALOR ADICIÓN 1]]+Tabla202376[[#This Row],[VALOR ADICIÓN 2]]+Tabla202376[[#This Row],[VALOR ADICIÓN 3]]+Tabla202376[[#This Row],[VALOR ADICIÓN 4]])</f>
        <v>0</v>
      </c>
      <c r="BO503" s="12"/>
      <c r="BP503" s="22">
        <v>46022</v>
      </c>
      <c r="BQ503" s="20">
        <f>Tabla202376[[#This Row],[VALOR INICIAL DEL CONTRATO]]+Tabla202376[[#This Row],[VALOR ADICIÓN 1]]+Tabla202376[[#This Row],[VALOR ADICIÓN 2]]+Tabla202376[[#This Row],[VALOR ADICIÓN 3]]++Tabla202376[[#This Row],[VALOR ADICIÓN 4]]</f>
        <v>15000000</v>
      </c>
      <c r="BR50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3" s="26"/>
      <c r="BT503" s="12"/>
      <c r="BU503" s="13" t="s">
        <v>4387</v>
      </c>
      <c r="BV503" s="13" t="s">
        <v>4388</v>
      </c>
      <c r="BW503" s="13" t="s">
        <v>122</v>
      </c>
    </row>
    <row r="504" spans="1:75" ht="27.75" customHeight="1" x14ac:dyDescent="0.25">
      <c r="A504" s="12">
        <v>2025</v>
      </c>
      <c r="B504" s="12" t="s">
        <v>456</v>
      </c>
      <c r="C504" s="13" t="str">
        <f ca="1">IF(Tabla202376[[#This Row],[FECHA DE TERMINACIÓN FINAL]]-TODAY()&gt;=15,"VIGENTE",IF(Tabla202376[[#This Row],[FECHA DE TERMINACIÓN FINAL]]-TODAY()&lt;0,"FINALIZADO",IF(Tabla202376[[#This Row],[FECHA DE TERMINACIÓN FINAL]]-TODAY()&lt;=15,"PROXIMO A VENCER")))</f>
        <v>FINALIZADO</v>
      </c>
      <c r="D504" s="12">
        <v>138793</v>
      </c>
      <c r="E504" s="22">
        <v>45878</v>
      </c>
      <c r="F504" s="108" t="s">
        <v>4391</v>
      </c>
      <c r="G504" s="108" t="s">
        <v>4392</v>
      </c>
      <c r="H504" s="13" t="s">
        <v>4393</v>
      </c>
      <c r="I504" s="64" t="s">
        <v>4394</v>
      </c>
      <c r="J504" s="51">
        <v>80101600</v>
      </c>
      <c r="K504" s="51" t="s">
        <v>4395</v>
      </c>
      <c r="L504" s="51" t="s">
        <v>4396</v>
      </c>
      <c r="M504" s="12">
        <v>1642</v>
      </c>
      <c r="N504" s="22">
        <v>45902</v>
      </c>
      <c r="O504" s="12">
        <v>1830</v>
      </c>
      <c r="P504" s="22">
        <v>45950</v>
      </c>
      <c r="Q504" s="51" t="s">
        <v>80</v>
      </c>
      <c r="R504" s="13" t="s">
        <v>81</v>
      </c>
      <c r="S504" s="41" t="s">
        <v>82</v>
      </c>
      <c r="T504" s="12"/>
      <c r="U504" s="13" t="s">
        <v>4397</v>
      </c>
      <c r="V504" s="12" t="s">
        <v>83</v>
      </c>
      <c r="W504" s="12" t="s">
        <v>83</v>
      </c>
      <c r="X504" s="12" t="s">
        <v>439</v>
      </c>
      <c r="Y504" s="12">
        <v>80208389</v>
      </c>
      <c r="Z504" s="51" t="s">
        <v>247</v>
      </c>
      <c r="AA504" s="49">
        <v>1056802356</v>
      </c>
      <c r="AB504" s="12" t="s">
        <v>87</v>
      </c>
      <c r="AC504" s="22">
        <v>45946</v>
      </c>
      <c r="AD504" s="29">
        <v>19250000</v>
      </c>
      <c r="AE504" s="22">
        <v>45950</v>
      </c>
      <c r="AF504" s="12" t="s">
        <v>4398</v>
      </c>
      <c r="AG504" s="12">
        <v>105</v>
      </c>
      <c r="AH504" s="12">
        <v>3.5</v>
      </c>
      <c r="AI504" s="29">
        <f>Tabla202376[[#This Row],[VALOR INICIAL DEL CONTRATO]] / Tabla202376[[#This Row],[PLAZO DE EJECUCIÓN MESES ]]</f>
        <v>5500000</v>
      </c>
      <c r="AJ504" s="12"/>
      <c r="AK504" s="12"/>
      <c r="AL504" s="12"/>
      <c r="AM504" s="12"/>
      <c r="AN504" s="12"/>
      <c r="AO504" s="31"/>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f>Tabla202376[[#This Row],[DÍAS PRORROGA 1]]+Tabla202376[[#This Row],[DÍAS PRORROGA  2]]+Tabla202376[[#This Row],[DÍAS PRORROGA 3]]++Tabla202376[[#This Row],[DÍAS PRORROGA 4]]</f>
        <v>0</v>
      </c>
      <c r="BN504" s="25">
        <f>IF(Tabla202376[[#This Row],[NUMERO TOTAL DE ADICIONES]]="NO",0,Tabla202376[[#This Row],[VALOR ADICIÓN 1]]+Tabla202376[[#This Row],[VALOR ADICIÓN 2]]+Tabla202376[[#This Row],[VALOR ADICIÓN 3]]+Tabla202376[[#This Row],[VALOR ADICIÓN 4]])</f>
        <v>0</v>
      </c>
      <c r="BO504" s="12"/>
      <c r="BP504" s="22">
        <v>46022</v>
      </c>
      <c r="BQ504" s="20">
        <f>Tabla202376[[#This Row],[VALOR INICIAL DEL CONTRATO]]+Tabla202376[[#This Row],[VALOR ADICIÓN 1]]+Tabla202376[[#This Row],[VALOR ADICIÓN 2]]+Tabla202376[[#This Row],[VALOR ADICIÓN 3]]++Tabla202376[[#This Row],[VALOR ADICIÓN 4]]</f>
        <v>19250000</v>
      </c>
      <c r="BR50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4" s="26"/>
      <c r="BT504" s="12"/>
      <c r="BU504" s="13" t="s">
        <v>4399</v>
      </c>
      <c r="BV504" s="13" t="s">
        <v>4400</v>
      </c>
      <c r="BW504" s="13" t="s">
        <v>122</v>
      </c>
    </row>
    <row r="505" spans="1:75" ht="27.75" customHeight="1" x14ac:dyDescent="0.25">
      <c r="A505" s="12">
        <v>2025</v>
      </c>
      <c r="B505" s="12" t="s">
        <v>456</v>
      </c>
      <c r="C505" s="13" t="str">
        <f ca="1">IF(Tabla202376[[#This Row],[FECHA DE TERMINACIÓN FINAL]]-TODAY()&gt;=15,"VIGENTE",IF(Tabla202376[[#This Row],[FECHA DE TERMINACIÓN FINAL]]-TODAY()&lt;0,"FINALIZADO",IF(Tabla202376[[#This Row],[FECHA DE TERMINACIÓN FINAL]]-TODAY()&lt;=15,"PROXIMO A VENCER")))</f>
        <v>FINALIZADO</v>
      </c>
      <c r="D505" s="12">
        <v>140663</v>
      </c>
      <c r="E505" s="22">
        <v>45891</v>
      </c>
      <c r="F505" s="108" t="s">
        <v>4180</v>
      </c>
      <c r="G505" s="108" t="s">
        <v>4401</v>
      </c>
      <c r="H505" s="13" t="s">
        <v>327</v>
      </c>
      <c r="I505" s="64" t="s">
        <v>4182</v>
      </c>
      <c r="J505" s="51">
        <v>80101600</v>
      </c>
      <c r="K505" s="51" t="s">
        <v>4183</v>
      </c>
      <c r="L505" s="51" t="s">
        <v>4402</v>
      </c>
      <c r="M505" s="12">
        <v>1595</v>
      </c>
      <c r="N505" s="22">
        <v>45897</v>
      </c>
      <c r="O505" s="12">
        <v>1829</v>
      </c>
      <c r="P505" s="12" t="s">
        <v>4403</v>
      </c>
      <c r="Q505" s="12" t="s">
        <v>212</v>
      </c>
      <c r="R505" s="13" t="s">
        <v>81</v>
      </c>
      <c r="S505" s="41" t="s">
        <v>98</v>
      </c>
      <c r="T505" s="12"/>
      <c r="U505" s="13" t="s">
        <v>4404</v>
      </c>
      <c r="V505" s="12" t="s">
        <v>83</v>
      </c>
      <c r="W505" s="12" t="s">
        <v>83</v>
      </c>
      <c r="X505" s="12" t="s">
        <v>328</v>
      </c>
      <c r="Y505" s="15">
        <v>1032656001</v>
      </c>
      <c r="Z505" s="13" t="s">
        <v>177</v>
      </c>
      <c r="AA505" s="12">
        <v>1024564835</v>
      </c>
      <c r="AB505" s="12" t="s">
        <v>87</v>
      </c>
      <c r="AC505" s="22">
        <v>45946</v>
      </c>
      <c r="AD505" s="29">
        <v>7500000</v>
      </c>
      <c r="AE505" s="22">
        <v>45950</v>
      </c>
      <c r="AF505" s="12" t="s">
        <v>4398</v>
      </c>
      <c r="AG505" s="12">
        <v>90</v>
      </c>
      <c r="AH505" s="12">
        <v>3</v>
      </c>
      <c r="AI505" s="29">
        <f>Tabla202376[[#This Row],[VALOR INICIAL DEL CONTRATO]] / Tabla202376[[#This Row],[PLAZO DE EJECUCIÓN MESES ]]</f>
        <v>2500000</v>
      </c>
      <c r="AJ505" s="12"/>
      <c r="AK505" s="12"/>
      <c r="AL505" s="12"/>
      <c r="AM505" s="12"/>
      <c r="AN505" s="12"/>
      <c r="AO505" s="31"/>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f>Tabla202376[[#This Row],[DÍAS PRORROGA 1]]+Tabla202376[[#This Row],[DÍAS PRORROGA  2]]+Tabla202376[[#This Row],[DÍAS PRORROGA 3]]++Tabla202376[[#This Row],[DÍAS PRORROGA 4]]</f>
        <v>0</v>
      </c>
      <c r="BN505" s="25">
        <f>IF(Tabla202376[[#This Row],[NUMERO TOTAL DE ADICIONES]]="NO",0,Tabla202376[[#This Row],[VALOR ADICIÓN 1]]+Tabla202376[[#This Row],[VALOR ADICIÓN 2]]+Tabla202376[[#This Row],[VALOR ADICIÓN 3]]+Tabla202376[[#This Row],[VALOR ADICIÓN 4]])</f>
        <v>0</v>
      </c>
      <c r="BO505" s="12"/>
      <c r="BP505" s="22">
        <v>46022</v>
      </c>
      <c r="BQ505" s="20">
        <f>Tabla202376[[#This Row],[VALOR INICIAL DEL CONTRATO]]+Tabla202376[[#This Row],[VALOR ADICIÓN 1]]+Tabla202376[[#This Row],[VALOR ADICIÓN 2]]+Tabla202376[[#This Row],[VALOR ADICIÓN 3]]++Tabla202376[[#This Row],[VALOR ADICIÓN 4]]</f>
        <v>7500000</v>
      </c>
      <c r="BR50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5" s="26"/>
      <c r="BT505" s="12"/>
      <c r="BU505" s="13" t="s">
        <v>4405</v>
      </c>
      <c r="BV505" s="13" t="s">
        <v>4406</v>
      </c>
      <c r="BW505" s="13" t="s">
        <v>99</v>
      </c>
    </row>
    <row r="506" spans="1:75" ht="27.75" customHeight="1" x14ac:dyDescent="0.25">
      <c r="A506" s="12">
        <v>2025</v>
      </c>
      <c r="B506" s="12" t="s">
        <v>456</v>
      </c>
      <c r="C506" s="13" t="str">
        <f ca="1">IF(Tabla202376[[#This Row],[FECHA DE TERMINACIÓN FINAL]]-TODAY()&gt;=15,"VIGENTE",IF(Tabla202376[[#This Row],[FECHA DE TERMINACIÓN FINAL]]-TODAY()&lt;0,"FINALIZADO",IF(Tabla202376[[#This Row],[FECHA DE TERMINACIÓN FINAL]]-TODAY()&lt;=15,"PROXIMO A VENCER")))</f>
        <v>FINALIZADO</v>
      </c>
      <c r="D506" s="12">
        <v>141032</v>
      </c>
      <c r="E506" s="22">
        <v>45896</v>
      </c>
      <c r="F506" s="12" t="s">
        <v>4407</v>
      </c>
      <c r="G506" s="12" t="s">
        <v>4408</v>
      </c>
      <c r="H506" s="13" t="s">
        <v>4409</v>
      </c>
      <c r="I506" s="64" t="s">
        <v>4410</v>
      </c>
      <c r="J506" s="51">
        <v>80101600</v>
      </c>
      <c r="K506" s="51" t="s">
        <v>4411</v>
      </c>
      <c r="L506" s="51" t="s">
        <v>4412</v>
      </c>
      <c r="M506" s="12">
        <v>1703</v>
      </c>
      <c r="N506" s="22">
        <v>45911</v>
      </c>
      <c r="O506" s="12">
        <v>1835</v>
      </c>
      <c r="P506" s="22">
        <v>45951</v>
      </c>
      <c r="Q506" s="51" t="s">
        <v>80</v>
      </c>
      <c r="R506" s="13" t="s">
        <v>81</v>
      </c>
      <c r="S506" s="41" t="s">
        <v>82</v>
      </c>
      <c r="T506" s="12"/>
      <c r="U506" s="13" t="s">
        <v>4413</v>
      </c>
      <c r="V506" s="12" t="s">
        <v>83</v>
      </c>
      <c r="W506" s="12" t="s">
        <v>83</v>
      </c>
      <c r="X506" s="12" t="s">
        <v>764</v>
      </c>
      <c r="Y506" s="15">
        <v>52967448</v>
      </c>
      <c r="Z506" s="51" t="s">
        <v>135</v>
      </c>
      <c r="AA506" s="52">
        <v>1013636939</v>
      </c>
      <c r="AB506" s="12" t="s">
        <v>87</v>
      </c>
      <c r="AC506" s="22">
        <v>45950</v>
      </c>
      <c r="AD506" s="29">
        <v>15000000</v>
      </c>
      <c r="AE506" s="22">
        <v>45953</v>
      </c>
      <c r="AF506" s="22">
        <v>46022</v>
      </c>
      <c r="AG506" s="12">
        <v>90</v>
      </c>
      <c r="AH506" s="12">
        <v>3</v>
      </c>
      <c r="AI506" s="29">
        <f>Tabla202376[[#This Row],[VALOR INICIAL DEL CONTRATO]] / Tabla202376[[#This Row],[PLAZO DE EJECUCIÓN MESES ]]</f>
        <v>5000000</v>
      </c>
      <c r="AJ506" s="12"/>
      <c r="AK506" s="12"/>
      <c r="AL506" s="12"/>
      <c r="AM506" s="12"/>
      <c r="AN506" s="12"/>
      <c r="AO506" s="31"/>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f>Tabla202376[[#This Row],[DÍAS PRORROGA 1]]+Tabla202376[[#This Row],[DÍAS PRORROGA  2]]+Tabla202376[[#This Row],[DÍAS PRORROGA 3]]++Tabla202376[[#This Row],[DÍAS PRORROGA 4]]</f>
        <v>0</v>
      </c>
      <c r="BN506" s="25">
        <f>IF(Tabla202376[[#This Row],[NUMERO TOTAL DE ADICIONES]]="NO",0,Tabla202376[[#This Row],[VALOR ADICIÓN 1]]+Tabla202376[[#This Row],[VALOR ADICIÓN 2]]+Tabla202376[[#This Row],[VALOR ADICIÓN 3]]+Tabla202376[[#This Row],[VALOR ADICIÓN 4]])</f>
        <v>0</v>
      </c>
      <c r="BO506" s="12"/>
      <c r="BP506" s="22">
        <v>46022</v>
      </c>
      <c r="BQ506" s="20">
        <f>Tabla202376[[#This Row],[VALOR INICIAL DEL CONTRATO]]+Tabla202376[[#This Row],[VALOR ADICIÓN 1]]+Tabla202376[[#This Row],[VALOR ADICIÓN 2]]+Tabla202376[[#This Row],[VALOR ADICIÓN 3]]++Tabla202376[[#This Row],[VALOR ADICIÓN 4]]</f>
        <v>15000000</v>
      </c>
      <c r="BR50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6" s="26"/>
      <c r="BT506" s="12"/>
      <c r="BU506" s="13" t="s">
        <v>4414</v>
      </c>
      <c r="BV506" s="41" t="s">
        <v>4415</v>
      </c>
      <c r="BW506" s="13" t="s">
        <v>122</v>
      </c>
    </row>
    <row r="507" spans="1:75" ht="27.75" customHeight="1" x14ac:dyDescent="0.2">
      <c r="A507" s="12">
        <v>2025</v>
      </c>
      <c r="B507" s="12" t="s">
        <v>456</v>
      </c>
      <c r="C507" s="13" t="str">
        <f ca="1">IF(Tabla202376[[#This Row],[FECHA DE TERMINACIÓN FINAL]]-TODAY()&gt;=15,"VIGENTE",IF(Tabla202376[[#This Row],[FECHA DE TERMINACIÓN FINAL]]-TODAY()&lt;0,"FINALIZADO",IF(Tabla202376[[#This Row],[FECHA DE TERMINACIÓN FINAL]]-TODAY()&lt;=15,"PROXIMO A VENCER")))</f>
        <v>FINALIZADO</v>
      </c>
      <c r="D507" s="12">
        <v>139108</v>
      </c>
      <c r="E507" s="22">
        <v>45881</v>
      </c>
      <c r="F507" s="12" t="s">
        <v>4416</v>
      </c>
      <c r="G507" s="12" t="s">
        <v>4417</v>
      </c>
      <c r="H507" s="13" t="s">
        <v>319</v>
      </c>
      <c r="I507" s="71" t="s">
        <v>4418</v>
      </c>
      <c r="J507" s="51">
        <v>80101600</v>
      </c>
      <c r="K507" s="51" t="s">
        <v>4419</v>
      </c>
      <c r="L507" s="51" t="s">
        <v>4420</v>
      </c>
      <c r="M507" s="12">
        <v>1655</v>
      </c>
      <c r="N507" s="22">
        <v>45904</v>
      </c>
      <c r="O507" s="12">
        <v>1834</v>
      </c>
      <c r="P507" s="22">
        <v>45951</v>
      </c>
      <c r="Q507" s="51" t="s">
        <v>80</v>
      </c>
      <c r="R507" s="13" t="s">
        <v>81</v>
      </c>
      <c r="S507" s="41" t="s">
        <v>98</v>
      </c>
      <c r="T507" s="12"/>
      <c r="U507" s="13" t="s">
        <v>4421</v>
      </c>
      <c r="V507" s="12" t="s">
        <v>83</v>
      </c>
      <c r="W507" s="12" t="s">
        <v>83</v>
      </c>
      <c r="X507" s="12" t="s">
        <v>141</v>
      </c>
      <c r="Y507" s="15">
        <v>52729051</v>
      </c>
      <c r="Z507" s="38" t="s">
        <v>142</v>
      </c>
      <c r="AA507" s="38">
        <v>51962752</v>
      </c>
      <c r="AB507" s="12" t="s">
        <v>87</v>
      </c>
      <c r="AC507" s="22">
        <v>45950</v>
      </c>
      <c r="AD507" s="29">
        <v>9330000</v>
      </c>
      <c r="AE507" s="22">
        <v>45953</v>
      </c>
      <c r="AF507" s="22">
        <v>46022</v>
      </c>
      <c r="AG507" s="12">
        <v>90</v>
      </c>
      <c r="AH507" s="12">
        <v>3</v>
      </c>
      <c r="AI507" s="29">
        <f>Tabla202376[[#This Row],[VALOR INICIAL DEL CONTRATO]] / Tabla202376[[#This Row],[PLAZO DE EJECUCIÓN MESES ]]</f>
        <v>3110000</v>
      </c>
      <c r="AJ507" s="12"/>
      <c r="AK507" s="12"/>
      <c r="AL507" s="12"/>
      <c r="AM507" s="12"/>
      <c r="AN507" s="12"/>
      <c r="AO507" s="31"/>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f>Tabla202376[[#This Row],[DÍAS PRORROGA 1]]+Tabla202376[[#This Row],[DÍAS PRORROGA  2]]+Tabla202376[[#This Row],[DÍAS PRORROGA 3]]++Tabla202376[[#This Row],[DÍAS PRORROGA 4]]</f>
        <v>0</v>
      </c>
      <c r="BN507" s="25">
        <f>IF(Tabla202376[[#This Row],[NUMERO TOTAL DE ADICIONES]]="NO",0,Tabla202376[[#This Row],[VALOR ADICIÓN 1]]+Tabla202376[[#This Row],[VALOR ADICIÓN 2]]+Tabla202376[[#This Row],[VALOR ADICIÓN 3]]+Tabla202376[[#This Row],[VALOR ADICIÓN 4]])</f>
        <v>0</v>
      </c>
      <c r="BO507" s="12"/>
      <c r="BP507" s="22">
        <v>46022</v>
      </c>
      <c r="BQ507" s="20">
        <f>Tabla202376[[#This Row],[VALOR INICIAL DEL CONTRATO]]+Tabla202376[[#This Row],[VALOR ADICIÓN 1]]+Tabla202376[[#This Row],[VALOR ADICIÓN 2]]+Tabla202376[[#This Row],[VALOR ADICIÓN 3]]++Tabla202376[[#This Row],[VALOR ADICIÓN 4]]</f>
        <v>9330000</v>
      </c>
      <c r="BR50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7" s="26"/>
      <c r="BT507" s="12"/>
      <c r="BU507" s="13" t="s">
        <v>4422</v>
      </c>
      <c r="BV507" s="13" t="s">
        <v>4423</v>
      </c>
      <c r="BW507" s="13" t="s">
        <v>122</v>
      </c>
    </row>
    <row r="508" spans="1:75" ht="27.75" customHeight="1" x14ac:dyDescent="0.25">
      <c r="A508" s="12">
        <v>2025</v>
      </c>
      <c r="B508" s="12" t="s">
        <v>456</v>
      </c>
      <c r="C508" s="13" t="str">
        <f ca="1">IF(Tabla202376[[#This Row],[FECHA DE TERMINACIÓN FINAL]]-TODAY()&gt;=15,"VIGENTE",IF(Tabla202376[[#This Row],[FECHA DE TERMINACIÓN FINAL]]-TODAY()&lt;0,"FINALIZADO",IF(Tabla202376[[#This Row],[FECHA DE TERMINACIÓN FINAL]]-TODAY()&lt;=15,"PROXIMO A VENCER")))</f>
        <v>FINALIZADO</v>
      </c>
      <c r="D508" s="12">
        <v>141261</v>
      </c>
      <c r="E508" s="22">
        <v>45898</v>
      </c>
      <c r="F508" s="108" t="s">
        <v>4424</v>
      </c>
      <c r="G508" s="12" t="s">
        <v>4425</v>
      </c>
      <c r="H508" s="13" t="s">
        <v>4426</v>
      </c>
      <c r="I508" s="64" t="s">
        <v>4427</v>
      </c>
      <c r="J508" s="51" t="s">
        <v>156</v>
      </c>
      <c r="K508" s="51" t="s">
        <v>4428</v>
      </c>
      <c r="L508" s="51" t="s">
        <v>4429</v>
      </c>
      <c r="M508" s="12">
        <v>1750</v>
      </c>
      <c r="N508" s="22">
        <v>45944</v>
      </c>
      <c r="O508" s="12">
        <v>1852</v>
      </c>
      <c r="P508" s="22">
        <v>45959</v>
      </c>
      <c r="Q508" s="51" t="s">
        <v>304</v>
      </c>
      <c r="R508" s="41" t="s">
        <v>81</v>
      </c>
      <c r="S508" s="41" t="s">
        <v>82</v>
      </c>
      <c r="T508" s="12"/>
      <c r="U508" s="13" t="s">
        <v>4430</v>
      </c>
      <c r="V508" s="12" t="s">
        <v>83</v>
      </c>
      <c r="W508" s="12" t="s">
        <v>83</v>
      </c>
      <c r="X508" s="12" t="s">
        <v>3511</v>
      </c>
      <c r="Y508" s="15">
        <v>1022433066</v>
      </c>
      <c r="Z508" s="51" t="s">
        <v>1668</v>
      </c>
      <c r="AA508" s="38">
        <v>1073170778</v>
      </c>
      <c r="AB508" s="12" t="s">
        <v>87</v>
      </c>
      <c r="AC508" s="22">
        <v>45958</v>
      </c>
      <c r="AD508" s="29">
        <v>15000000</v>
      </c>
      <c r="AE508" s="22">
        <v>45960</v>
      </c>
      <c r="AF508" s="22">
        <v>46022</v>
      </c>
      <c r="AG508" s="12">
        <v>90</v>
      </c>
      <c r="AH508" s="12">
        <v>3</v>
      </c>
      <c r="AI508" s="29">
        <f>Tabla202376[[#This Row],[VALOR INICIAL DEL CONTRATO]] / Tabla202376[[#This Row],[PLAZO DE EJECUCIÓN MESES ]]</f>
        <v>5000000</v>
      </c>
      <c r="AJ508" s="12"/>
      <c r="AK508" s="12"/>
      <c r="AL508" s="12"/>
      <c r="AM508" s="12"/>
      <c r="AN508" s="12"/>
      <c r="AO508" s="31"/>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f>Tabla202376[[#This Row],[DÍAS PRORROGA 1]]+Tabla202376[[#This Row],[DÍAS PRORROGA  2]]+Tabla202376[[#This Row],[DÍAS PRORROGA 3]]++Tabla202376[[#This Row],[DÍAS PRORROGA 4]]</f>
        <v>0</v>
      </c>
      <c r="BN508" s="25">
        <f>IF(Tabla202376[[#This Row],[NUMERO TOTAL DE ADICIONES]]="NO",0,Tabla202376[[#This Row],[VALOR ADICIÓN 1]]+Tabla202376[[#This Row],[VALOR ADICIÓN 2]]+Tabla202376[[#This Row],[VALOR ADICIÓN 3]]+Tabla202376[[#This Row],[VALOR ADICIÓN 4]])</f>
        <v>0</v>
      </c>
      <c r="BO508" s="12"/>
      <c r="BP508" s="22">
        <v>46022</v>
      </c>
      <c r="BQ508" s="20">
        <f>Tabla202376[[#This Row],[VALOR INICIAL DEL CONTRATO]]+Tabla202376[[#This Row],[VALOR ADICIÓN 1]]+Tabla202376[[#This Row],[VALOR ADICIÓN 2]]+Tabla202376[[#This Row],[VALOR ADICIÓN 3]]++Tabla202376[[#This Row],[VALOR ADICIÓN 4]]</f>
        <v>15000000</v>
      </c>
      <c r="BR50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8" s="26"/>
      <c r="BT508" s="12"/>
      <c r="BU508" s="13" t="s">
        <v>4431</v>
      </c>
      <c r="BV508" s="13" t="s">
        <v>4432</v>
      </c>
      <c r="BW508" s="13" t="s">
        <v>122</v>
      </c>
    </row>
    <row r="509" spans="1:75" ht="27.75" customHeight="1" x14ac:dyDescent="0.25">
      <c r="A509" s="12">
        <v>2025</v>
      </c>
      <c r="B509" s="12" t="s">
        <v>456</v>
      </c>
      <c r="C509" s="13" t="str">
        <f ca="1">IF(Tabla202376[[#This Row],[FECHA DE TERMINACIÓN FINAL]]-TODAY()&gt;=15,"VIGENTE",IF(Tabla202376[[#This Row],[FECHA DE TERMINACIÓN FINAL]]-TODAY()&lt;0,"FINALIZADO",IF(Tabla202376[[#This Row],[FECHA DE TERMINACIÓN FINAL]]-TODAY()&lt;=15,"PROXIMO A VENCER")))</f>
        <v>FINALIZADO</v>
      </c>
      <c r="D509" s="12">
        <v>141088</v>
      </c>
      <c r="E509" s="22">
        <v>45897</v>
      </c>
      <c r="F509" s="108" t="s">
        <v>4433</v>
      </c>
      <c r="G509" s="12" t="s">
        <v>4434</v>
      </c>
      <c r="H509" s="13" t="s">
        <v>447</v>
      </c>
      <c r="I509" s="64" t="s">
        <v>4435</v>
      </c>
      <c r="J509" s="51">
        <v>80101600</v>
      </c>
      <c r="K509" s="51" t="s">
        <v>4436</v>
      </c>
      <c r="L509" s="51" t="s">
        <v>4437</v>
      </c>
      <c r="M509" s="12">
        <v>1749</v>
      </c>
      <c r="N509" s="22">
        <v>45944</v>
      </c>
      <c r="O509" s="12">
        <v>1854</v>
      </c>
      <c r="P509" s="22">
        <v>45959</v>
      </c>
      <c r="Q509" s="51" t="s">
        <v>80</v>
      </c>
      <c r="R509" s="41" t="s">
        <v>81</v>
      </c>
      <c r="S509" s="41" t="s">
        <v>82</v>
      </c>
      <c r="T509" s="12"/>
      <c r="U509" s="13" t="s">
        <v>4438</v>
      </c>
      <c r="V509" s="12" t="s">
        <v>83</v>
      </c>
      <c r="W509" s="12" t="s">
        <v>83</v>
      </c>
      <c r="X509" s="12" t="s">
        <v>439</v>
      </c>
      <c r="Y509" s="15">
        <v>52783714</v>
      </c>
      <c r="Z509" s="51" t="s">
        <v>298</v>
      </c>
      <c r="AA509" s="53">
        <v>79854802</v>
      </c>
      <c r="AB509" s="12" t="s">
        <v>87</v>
      </c>
      <c r="AC509" s="22">
        <v>45958</v>
      </c>
      <c r="AD509" s="29">
        <v>15000000</v>
      </c>
      <c r="AE509" s="22">
        <v>45961</v>
      </c>
      <c r="AF509" s="22">
        <v>46022</v>
      </c>
      <c r="AG509" s="12">
        <v>90</v>
      </c>
      <c r="AH509" s="12">
        <v>3</v>
      </c>
      <c r="AI509" s="29">
        <f>Tabla202376[[#This Row],[VALOR INICIAL DEL CONTRATO]] / Tabla202376[[#This Row],[PLAZO DE EJECUCIÓN MESES ]]</f>
        <v>5000000</v>
      </c>
      <c r="AJ509" s="12"/>
      <c r="AK509" s="12"/>
      <c r="AL509" s="12"/>
      <c r="AM509" s="12"/>
      <c r="AN509" s="12"/>
      <c r="AO509" s="31"/>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f>Tabla202376[[#This Row],[DÍAS PRORROGA 1]]+Tabla202376[[#This Row],[DÍAS PRORROGA  2]]+Tabla202376[[#This Row],[DÍAS PRORROGA 3]]++Tabla202376[[#This Row],[DÍAS PRORROGA 4]]</f>
        <v>0</v>
      </c>
      <c r="BN509" s="25">
        <f>IF(Tabla202376[[#This Row],[NUMERO TOTAL DE ADICIONES]]="NO",0,Tabla202376[[#This Row],[VALOR ADICIÓN 1]]+Tabla202376[[#This Row],[VALOR ADICIÓN 2]]+Tabla202376[[#This Row],[VALOR ADICIÓN 3]]+Tabla202376[[#This Row],[VALOR ADICIÓN 4]])</f>
        <v>0</v>
      </c>
      <c r="BO509" s="12"/>
      <c r="BP509" s="22">
        <v>46022</v>
      </c>
      <c r="BQ509" s="20">
        <f>Tabla202376[[#This Row],[VALOR INICIAL DEL CONTRATO]]+Tabla202376[[#This Row],[VALOR ADICIÓN 1]]+Tabla202376[[#This Row],[VALOR ADICIÓN 2]]+Tabla202376[[#This Row],[VALOR ADICIÓN 3]]++Tabla202376[[#This Row],[VALOR ADICIÓN 4]]</f>
        <v>15000000</v>
      </c>
      <c r="BR50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09" s="26"/>
      <c r="BT509" s="12"/>
      <c r="BU509" s="13" t="s">
        <v>4439</v>
      </c>
      <c r="BV509" s="13" t="s">
        <v>4440</v>
      </c>
      <c r="BW509" s="13" t="s">
        <v>122</v>
      </c>
    </row>
    <row r="510" spans="1:75" ht="27.75" customHeight="1" x14ac:dyDescent="0.2">
      <c r="A510" s="12">
        <v>2025</v>
      </c>
      <c r="B510" s="12" t="s">
        <v>77</v>
      </c>
      <c r="C510" s="13" t="str">
        <f ca="1">IF(Tabla202376[[#This Row],[FECHA DE TERMINACIÓN FINAL]]-TODAY()&gt;=15,"VIGENTE",IF(Tabla202376[[#This Row],[FECHA DE TERMINACIÓN FINAL]]-TODAY()&lt;0,"FINALIZADO",IF(Tabla202376[[#This Row],[FECHA DE TERMINACIÓN FINAL]]-TODAY()&lt;=15,"PROXIMO A VENCER")))</f>
        <v>FINALIZADO</v>
      </c>
      <c r="D510" s="12">
        <v>138185</v>
      </c>
      <c r="E510" s="22">
        <v>45872</v>
      </c>
      <c r="F510" s="108" t="s">
        <v>4441</v>
      </c>
      <c r="G510" s="13" t="s">
        <v>4442</v>
      </c>
      <c r="H510" s="13" t="s">
        <v>4443</v>
      </c>
      <c r="I510" s="65" t="s">
        <v>4444</v>
      </c>
      <c r="J510" s="51">
        <v>80101600</v>
      </c>
      <c r="K510" s="51" t="s">
        <v>4445</v>
      </c>
      <c r="L510" s="51" t="s">
        <v>4446</v>
      </c>
      <c r="M510" s="12">
        <v>1733</v>
      </c>
      <c r="N510" s="22">
        <v>45936</v>
      </c>
      <c r="O510" s="12">
        <v>1837</v>
      </c>
      <c r="P510" s="22">
        <v>45953</v>
      </c>
      <c r="Q510" s="51" t="s">
        <v>119</v>
      </c>
      <c r="R510" s="41" t="s">
        <v>81</v>
      </c>
      <c r="S510" s="41" t="s">
        <v>82</v>
      </c>
      <c r="T510" s="12"/>
      <c r="U510" s="13" t="s">
        <v>4447</v>
      </c>
      <c r="V510" s="12" t="s">
        <v>83</v>
      </c>
      <c r="W510" s="12" t="s">
        <v>83</v>
      </c>
      <c r="X510" s="12" t="s">
        <v>256</v>
      </c>
      <c r="Y510" s="12">
        <v>1012328490</v>
      </c>
      <c r="Z510" s="51" t="s">
        <v>258</v>
      </c>
      <c r="AA510" s="49">
        <v>1023888897</v>
      </c>
      <c r="AB510" s="12" t="s">
        <v>87</v>
      </c>
      <c r="AC510" s="22">
        <v>45952</v>
      </c>
      <c r="AD510" s="29">
        <v>30400000</v>
      </c>
      <c r="AE510" s="22">
        <v>45958</v>
      </c>
      <c r="AF510" s="22">
        <v>46080</v>
      </c>
      <c r="AG510" s="12">
        <v>120</v>
      </c>
      <c r="AH510" s="12">
        <v>4</v>
      </c>
      <c r="AI510" s="29">
        <f>Tabla202376[[#This Row],[VALOR INICIAL DEL CONTRATO]] / Tabla202376[[#This Row],[PLAZO DE EJECUCIÓN MESES ]]</f>
        <v>7600000</v>
      </c>
      <c r="AJ510" s="12"/>
      <c r="AK510" s="12"/>
      <c r="AL510" s="12"/>
      <c r="AM510" s="12"/>
      <c r="AN510" s="12"/>
      <c r="AO510" s="31"/>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f>Tabla202376[[#This Row],[DÍAS PRORROGA 1]]+Tabla202376[[#This Row],[DÍAS PRORROGA  2]]+Tabla202376[[#This Row],[DÍAS PRORROGA 3]]++Tabla202376[[#This Row],[DÍAS PRORROGA 4]]</f>
        <v>0</v>
      </c>
      <c r="BN510" s="25">
        <f>IF(Tabla202376[[#This Row],[NUMERO TOTAL DE ADICIONES]]="NO",0,Tabla202376[[#This Row],[VALOR ADICIÓN 1]]+Tabla202376[[#This Row],[VALOR ADICIÓN 2]]+Tabla202376[[#This Row],[VALOR ADICIÓN 3]]+Tabla202376[[#This Row],[VALOR ADICIÓN 4]])</f>
        <v>0</v>
      </c>
      <c r="BO510" s="12"/>
      <c r="BP510" s="22">
        <v>46080</v>
      </c>
      <c r="BQ510" s="20">
        <f>Tabla202376[[#This Row],[VALOR INICIAL DEL CONTRATO]]+Tabla202376[[#This Row],[VALOR ADICIÓN 1]]+Tabla202376[[#This Row],[VALOR ADICIÓN 2]]+Tabla202376[[#This Row],[VALOR ADICIÓN 3]]++Tabla202376[[#This Row],[VALOR ADICIÓN 4]]</f>
        <v>30400000</v>
      </c>
      <c r="BR510"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510" s="26"/>
      <c r="BT510" s="12"/>
      <c r="BU510" s="13" t="s">
        <v>4448</v>
      </c>
      <c r="BV510" s="13" t="s">
        <v>4449</v>
      </c>
      <c r="BW510" s="13" t="s">
        <v>109</v>
      </c>
    </row>
    <row r="511" spans="1:75" ht="27.75" customHeight="1" x14ac:dyDescent="0.2">
      <c r="A511" s="12">
        <v>2025</v>
      </c>
      <c r="B511" s="12" t="s">
        <v>456</v>
      </c>
      <c r="C511" s="13" t="str">
        <f ca="1">IF(Tabla202376[[#This Row],[FECHA DE TERMINACIÓN FINAL]]-TODAY()&gt;=15,"VIGENTE",IF(Tabla202376[[#This Row],[FECHA DE TERMINACIÓN FINAL]]-TODAY()&lt;0,"FINALIZADO",IF(Tabla202376[[#This Row],[FECHA DE TERMINACIÓN FINAL]]-TODAY()&lt;=15,"PROXIMO A VENCER")))</f>
        <v>FINALIZADO</v>
      </c>
      <c r="D511" s="12">
        <v>143161</v>
      </c>
      <c r="E511" s="22">
        <v>45923</v>
      </c>
      <c r="F511" s="108" t="s">
        <v>4450</v>
      </c>
      <c r="G511" s="12" t="s">
        <v>4451</v>
      </c>
      <c r="H511" s="13" t="s">
        <v>94</v>
      </c>
      <c r="I511" s="71" t="s">
        <v>4452</v>
      </c>
      <c r="J511" s="51">
        <v>80101600</v>
      </c>
      <c r="K511" s="51" t="s">
        <v>4453</v>
      </c>
      <c r="L511" s="51" t="s">
        <v>4454</v>
      </c>
      <c r="M511" s="12">
        <v>1741</v>
      </c>
      <c r="N511" s="22">
        <v>45940</v>
      </c>
      <c r="O511" s="12">
        <v>1836</v>
      </c>
      <c r="P511" s="22">
        <v>45951</v>
      </c>
      <c r="Q511" s="51" t="s">
        <v>80</v>
      </c>
      <c r="R511" s="41" t="s">
        <v>81</v>
      </c>
      <c r="S511" s="41" t="s">
        <v>82</v>
      </c>
      <c r="T511" s="12"/>
      <c r="U511" s="13" t="s">
        <v>463</v>
      </c>
      <c r="V511" s="12" t="s">
        <v>83</v>
      </c>
      <c r="W511" s="12" t="s">
        <v>83</v>
      </c>
      <c r="X511" s="12" t="s">
        <v>90</v>
      </c>
      <c r="Y511" s="12">
        <v>1106364820</v>
      </c>
      <c r="Z511" s="51" t="s">
        <v>91</v>
      </c>
      <c r="AA511" s="51">
        <v>1022992140</v>
      </c>
      <c r="AB511" s="12" t="s">
        <v>87</v>
      </c>
      <c r="AC511" s="22">
        <v>45950</v>
      </c>
      <c r="AD511" s="29">
        <v>12600000</v>
      </c>
      <c r="AE511" s="22">
        <v>45952</v>
      </c>
      <c r="AF511" s="22">
        <v>46012</v>
      </c>
      <c r="AG511" s="12">
        <v>60</v>
      </c>
      <c r="AH511" s="12">
        <v>2</v>
      </c>
      <c r="AI511" s="29">
        <f>Tabla202376[[#This Row],[VALOR INICIAL DEL CONTRATO]] / Tabla202376[[#This Row],[PLAZO DE EJECUCIÓN MESES ]]</f>
        <v>6300000</v>
      </c>
      <c r="AJ511" s="12"/>
      <c r="AK511" s="12"/>
      <c r="AL511" s="12">
        <v>1</v>
      </c>
      <c r="AM511" s="12">
        <v>1</v>
      </c>
      <c r="AN511" s="12"/>
      <c r="AO511" s="31">
        <v>5250000</v>
      </c>
      <c r="AP511" s="12">
        <v>25</v>
      </c>
      <c r="AQ511" s="12">
        <v>1895</v>
      </c>
      <c r="AR511" s="22">
        <v>46003</v>
      </c>
      <c r="AS511" s="12">
        <v>1968</v>
      </c>
      <c r="AT511" s="22">
        <v>46009</v>
      </c>
      <c r="AU511" s="12"/>
      <c r="AV511" s="12"/>
      <c r="AW511" s="12"/>
      <c r="AX511" s="12"/>
      <c r="AY511" s="12"/>
      <c r="AZ511" s="12"/>
      <c r="BA511" s="12"/>
      <c r="BB511" s="12"/>
      <c r="BC511" s="12"/>
      <c r="BD511" s="12"/>
      <c r="BE511" s="12"/>
      <c r="BF511" s="12"/>
      <c r="BG511" s="12"/>
      <c r="BH511" s="12"/>
      <c r="BI511" s="12"/>
      <c r="BJ511" s="12"/>
      <c r="BK511" s="12"/>
      <c r="BL511" s="12"/>
      <c r="BM511" s="12">
        <f>Tabla202376[[#This Row],[DÍAS PRORROGA 1]]+Tabla202376[[#This Row],[DÍAS PRORROGA  2]]+Tabla202376[[#This Row],[DÍAS PRORROGA 3]]++Tabla202376[[#This Row],[DÍAS PRORROGA 4]]</f>
        <v>25</v>
      </c>
      <c r="BN511" s="25">
        <f>IF(Tabla202376[[#This Row],[NUMERO TOTAL DE ADICIONES]]="NO",0,Tabla202376[[#This Row],[VALOR ADICIÓN 1]]+Tabla202376[[#This Row],[VALOR ADICIÓN 2]]+Tabla202376[[#This Row],[VALOR ADICIÓN 3]]+Tabla202376[[#This Row],[VALOR ADICIÓN 4]])</f>
        <v>5250000</v>
      </c>
      <c r="BO511" s="12"/>
      <c r="BP511" s="22">
        <v>46038</v>
      </c>
      <c r="BQ511" s="20">
        <f>Tabla202376[[#This Row],[VALOR INICIAL DEL CONTRATO]]+Tabla202376[[#This Row],[VALOR ADICIÓN 1]]+Tabla202376[[#This Row],[VALOR ADICIÓN 2]]+Tabla202376[[#This Row],[VALOR ADICIÓN 3]]++Tabla202376[[#This Row],[VALOR ADICIÓN 4]]</f>
        <v>17850000</v>
      </c>
      <c r="BR5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1" s="26"/>
      <c r="BT511" s="13" t="s">
        <v>4455</v>
      </c>
      <c r="BU511" s="13" t="s">
        <v>4456</v>
      </c>
      <c r="BV511" s="12" t="s">
        <v>4457</v>
      </c>
      <c r="BW511" s="13" t="s">
        <v>88</v>
      </c>
    </row>
    <row r="512" spans="1:75" ht="27.75" customHeight="1" x14ac:dyDescent="0.25">
      <c r="A512" s="12">
        <v>2025</v>
      </c>
      <c r="B512" s="12" t="s">
        <v>456</v>
      </c>
      <c r="C512" s="13" t="str">
        <f ca="1">IF(Tabla202376[[#This Row],[FECHA DE TERMINACIÓN FINAL]]-TODAY()&gt;=15,"VIGENTE",IF(Tabla202376[[#This Row],[FECHA DE TERMINACIÓN FINAL]]-TODAY()&lt;0,"FINALIZADO",IF(Tabla202376[[#This Row],[FECHA DE TERMINACIÓN FINAL]]-TODAY()&lt;=15,"PROXIMO A VENCER")))</f>
        <v>FINALIZADO</v>
      </c>
      <c r="D512" s="12">
        <v>139086</v>
      </c>
      <c r="E512" s="22">
        <v>45881</v>
      </c>
      <c r="F512" s="108" t="s">
        <v>4458</v>
      </c>
      <c r="G512" s="12" t="s">
        <v>4459</v>
      </c>
      <c r="H512" s="13" t="s">
        <v>4460</v>
      </c>
      <c r="I512" s="64" t="s">
        <v>3585</v>
      </c>
      <c r="J512" s="51" t="s">
        <v>3288</v>
      </c>
      <c r="K512" s="51" t="s">
        <v>3586</v>
      </c>
      <c r="L512" s="51" t="s">
        <v>4461</v>
      </c>
      <c r="M512" s="12">
        <v>1586</v>
      </c>
      <c r="N512" s="22">
        <v>45894</v>
      </c>
      <c r="O512" s="12">
        <v>1838</v>
      </c>
      <c r="P512" s="22">
        <v>45953</v>
      </c>
      <c r="Q512" s="51" t="s">
        <v>80</v>
      </c>
      <c r="R512" s="41" t="s">
        <v>81</v>
      </c>
      <c r="S512" s="41" t="s">
        <v>82</v>
      </c>
      <c r="T512" s="12"/>
      <c r="U512" s="13" t="s">
        <v>4462</v>
      </c>
      <c r="V512" s="12" t="s">
        <v>83</v>
      </c>
      <c r="W512" s="12" t="s">
        <v>83</v>
      </c>
      <c r="X512" s="12" t="s">
        <v>90</v>
      </c>
      <c r="Y512" s="12">
        <v>1031146656</v>
      </c>
      <c r="Z512" s="51" t="s">
        <v>91</v>
      </c>
      <c r="AA512" s="51">
        <v>1022992140</v>
      </c>
      <c r="AB512" s="12" t="s">
        <v>87</v>
      </c>
      <c r="AC512" s="22">
        <v>45952</v>
      </c>
      <c r="AD512" s="29">
        <v>15000000</v>
      </c>
      <c r="AE512" s="22">
        <v>45953</v>
      </c>
      <c r="AF512" s="22">
        <v>46022</v>
      </c>
      <c r="AG512" s="12">
        <v>90</v>
      </c>
      <c r="AH512" s="12">
        <v>3</v>
      </c>
      <c r="AI512" s="29">
        <f>Tabla202376[[#This Row],[VALOR INICIAL DEL CONTRATO]] / Tabla202376[[#This Row],[PLAZO DE EJECUCIÓN MESES ]]</f>
        <v>5000000</v>
      </c>
      <c r="AJ512" s="12"/>
      <c r="AK512" s="12"/>
      <c r="AL512" s="12"/>
      <c r="AM512" s="12"/>
      <c r="AN512" s="12"/>
      <c r="AO512" s="31"/>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f>Tabla202376[[#This Row],[DÍAS PRORROGA 1]]+Tabla202376[[#This Row],[DÍAS PRORROGA  2]]+Tabla202376[[#This Row],[DÍAS PRORROGA 3]]++Tabla202376[[#This Row],[DÍAS PRORROGA 4]]</f>
        <v>0</v>
      </c>
      <c r="BN512" s="25">
        <f>IF(Tabla202376[[#This Row],[NUMERO TOTAL DE ADICIONES]]="NO",0,Tabla202376[[#This Row],[VALOR ADICIÓN 1]]+Tabla202376[[#This Row],[VALOR ADICIÓN 2]]+Tabla202376[[#This Row],[VALOR ADICIÓN 3]]+Tabla202376[[#This Row],[VALOR ADICIÓN 4]])</f>
        <v>0</v>
      </c>
      <c r="BO512" s="12"/>
      <c r="BP512" s="22">
        <v>46022</v>
      </c>
      <c r="BQ512" s="20">
        <f>Tabla202376[[#This Row],[VALOR INICIAL DEL CONTRATO]]+Tabla202376[[#This Row],[VALOR ADICIÓN 1]]+Tabla202376[[#This Row],[VALOR ADICIÓN 2]]+Tabla202376[[#This Row],[VALOR ADICIÓN 3]]++Tabla202376[[#This Row],[VALOR ADICIÓN 4]]</f>
        <v>15000000</v>
      </c>
      <c r="BR5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2" s="26"/>
      <c r="BT512" s="12"/>
      <c r="BU512" s="13" t="s">
        <v>4463</v>
      </c>
      <c r="BV512" s="13" t="s">
        <v>4464</v>
      </c>
      <c r="BW512" s="13" t="s">
        <v>122</v>
      </c>
    </row>
    <row r="513" spans="1:75" ht="27.75" customHeight="1" x14ac:dyDescent="0.25">
      <c r="A513" s="12">
        <v>2025</v>
      </c>
      <c r="B513" s="12" t="s">
        <v>456</v>
      </c>
      <c r="C513" s="13" t="str">
        <f ca="1">IF(Tabla202376[[#This Row],[FECHA DE TERMINACIÓN FINAL]]-TODAY()&gt;=15,"VIGENTE",IF(Tabla202376[[#This Row],[FECHA DE TERMINACIÓN FINAL]]-TODAY()&lt;0,"FINALIZADO",IF(Tabla202376[[#This Row],[FECHA DE TERMINACIÓN FINAL]]-TODAY()&lt;=15,"PROXIMO A VENCER")))</f>
        <v>FINALIZADO</v>
      </c>
      <c r="D513" s="12">
        <v>143325</v>
      </c>
      <c r="E513" s="22">
        <v>45926</v>
      </c>
      <c r="F513" s="108" t="s">
        <v>4465</v>
      </c>
      <c r="G513" s="12" t="s">
        <v>4466</v>
      </c>
      <c r="H513" s="13" t="s">
        <v>351</v>
      </c>
      <c r="I513" s="64" t="s">
        <v>4467</v>
      </c>
      <c r="J513" s="51">
        <v>80101600</v>
      </c>
      <c r="K513" s="51" t="s">
        <v>4468</v>
      </c>
      <c r="L513" s="51" t="s">
        <v>4469</v>
      </c>
      <c r="M513" s="12">
        <v>1746</v>
      </c>
      <c r="N513" s="22">
        <v>45940</v>
      </c>
      <c r="O513" s="12">
        <v>1842</v>
      </c>
      <c r="P513" s="22">
        <v>45958</v>
      </c>
      <c r="Q513" s="51" t="s">
        <v>1254</v>
      </c>
      <c r="R513" s="41" t="s">
        <v>81</v>
      </c>
      <c r="S513" s="41" t="s">
        <v>82</v>
      </c>
      <c r="T513" s="12"/>
      <c r="U513" s="13" t="s">
        <v>4470</v>
      </c>
      <c r="V513" s="12" t="s">
        <v>83</v>
      </c>
      <c r="W513" s="12" t="s">
        <v>83</v>
      </c>
      <c r="X513" s="12" t="s">
        <v>83</v>
      </c>
      <c r="Y513" s="12">
        <v>80056238</v>
      </c>
      <c r="Z513" s="41" t="s">
        <v>258</v>
      </c>
      <c r="AA513" s="40">
        <v>1023888897</v>
      </c>
      <c r="AB513" s="12" t="s">
        <v>87</v>
      </c>
      <c r="AC513" s="22">
        <v>45953</v>
      </c>
      <c r="AD513" s="29">
        <v>7875000</v>
      </c>
      <c r="AE513" s="22">
        <v>45958</v>
      </c>
      <c r="AF513" s="22">
        <v>45990</v>
      </c>
      <c r="AG513" s="12">
        <v>30</v>
      </c>
      <c r="AH513" s="12">
        <v>1</v>
      </c>
      <c r="AI513" s="29">
        <f>Tabla202376[[#This Row],[VALOR INICIAL DEL CONTRATO]] / Tabla202376[[#This Row],[PLAZO DE EJECUCIÓN MESES ]]</f>
        <v>7875000</v>
      </c>
      <c r="AJ513" s="12"/>
      <c r="AK513" s="12"/>
      <c r="AL513" s="12"/>
      <c r="AM513" s="12"/>
      <c r="AN513" s="12"/>
      <c r="AO513" s="31"/>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f>Tabla202376[[#This Row],[DÍAS PRORROGA 1]]+Tabla202376[[#This Row],[DÍAS PRORROGA  2]]+Tabla202376[[#This Row],[DÍAS PRORROGA 3]]++Tabla202376[[#This Row],[DÍAS PRORROGA 4]]</f>
        <v>0</v>
      </c>
      <c r="BN513" s="25">
        <f>IF(Tabla202376[[#This Row],[NUMERO TOTAL DE ADICIONES]]="NO",0,Tabla202376[[#This Row],[VALOR ADICIÓN 1]]+Tabla202376[[#This Row],[VALOR ADICIÓN 2]]+Tabla202376[[#This Row],[VALOR ADICIÓN 3]]+Tabla202376[[#This Row],[VALOR ADICIÓN 4]])</f>
        <v>0</v>
      </c>
      <c r="BO513" s="12"/>
      <c r="BP513" s="22">
        <v>45990</v>
      </c>
      <c r="BQ513" s="20">
        <f>Tabla202376[[#This Row],[VALOR INICIAL DEL CONTRATO]]+Tabla202376[[#This Row],[VALOR ADICIÓN 1]]+Tabla202376[[#This Row],[VALOR ADICIÓN 2]]+Tabla202376[[#This Row],[VALOR ADICIÓN 3]]++Tabla202376[[#This Row],[VALOR ADICIÓN 4]]</f>
        <v>7875000</v>
      </c>
      <c r="BR51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3" s="26"/>
      <c r="BT513" s="12"/>
      <c r="BU513" s="13" t="s">
        <v>4471</v>
      </c>
      <c r="BV513" s="13" t="s">
        <v>4472</v>
      </c>
      <c r="BW513" s="13" t="s">
        <v>109</v>
      </c>
    </row>
    <row r="514" spans="1:75" ht="27.75" customHeight="1" x14ac:dyDescent="0.25">
      <c r="A514" s="12">
        <v>2025</v>
      </c>
      <c r="B514" s="12" t="s">
        <v>456</v>
      </c>
      <c r="C514" s="13" t="str">
        <f ca="1">IF(Tabla202376[[#This Row],[FECHA DE TERMINACIÓN FINAL]]-TODAY()&gt;=15,"VIGENTE",IF(Tabla202376[[#This Row],[FECHA DE TERMINACIÓN FINAL]]-TODAY()&lt;0,"FINALIZADO",IF(Tabla202376[[#This Row],[FECHA DE TERMINACIÓN FINAL]]-TODAY()&lt;=15,"PROXIMO A VENCER")))</f>
        <v>FINALIZADO</v>
      </c>
      <c r="D514" s="12">
        <v>140663</v>
      </c>
      <c r="E514" s="22">
        <v>45881</v>
      </c>
      <c r="F514" s="12" t="s">
        <v>4180</v>
      </c>
      <c r="G514" s="12" t="s">
        <v>4473</v>
      </c>
      <c r="H514" s="13" t="s">
        <v>4474</v>
      </c>
      <c r="I514" s="64" t="s">
        <v>4182</v>
      </c>
      <c r="J514" s="41" t="s">
        <v>3288</v>
      </c>
      <c r="K514" s="41" t="s">
        <v>4183</v>
      </c>
      <c r="L514" s="41" t="s">
        <v>4475</v>
      </c>
      <c r="M514" s="40">
        <v>1595</v>
      </c>
      <c r="N514" s="58">
        <v>45897</v>
      </c>
      <c r="O514" s="12">
        <v>1844</v>
      </c>
      <c r="P514" s="22">
        <v>45958</v>
      </c>
      <c r="Q514" s="40" t="s">
        <v>212</v>
      </c>
      <c r="R514" s="13" t="s">
        <v>81</v>
      </c>
      <c r="S514" s="41" t="s">
        <v>98</v>
      </c>
      <c r="T514" s="12"/>
      <c r="U514" s="60" t="s">
        <v>4185</v>
      </c>
      <c r="V514" s="12" t="s">
        <v>83</v>
      </c>
      <c r="W514" s="12" t="s">
        <v>83</v>
      </c>
      <c r="X514" s="12" t="s">
        <v>167</v>
      </c>
      <c r="Y514" s="40">
        <v>1001170111</v>
      </c>
      <c r="Z514" s="51" t="s">
        <v>177</v>
      </c>
      <c r="AA514" s="52">
        <v>1024564835</v>
      </c>
      <c r="AB514" s="12" t="s">
        <v>87</v>
      </c>
      <c r="AC514" s="22">
        <v>45954</v>
      </c>
      <c r="AD514" s="29">
        <v>7500000</v>
      </c>
      <c r="AE514" s="22">
        <v>45958</v>
      </c>
      <c r="AF514" s="22">
        <v>46022</v>
      </c>
      <c r="AG514" s="12">
        <v>90</v>
      </c>
      <c r="AH514" s="12">
        <v>3</v>
      </c>
      <c r="AI514" s="29">
        <f>Tabla202376[[#This Row],[VALOR INICIAL DEL CONTRATO]] / Tabla202376[[#This Row],[PLAZO DE EJECUCIÓN MESES ]]</f>
        <v>2500000</v>
      </c>
      <c r="AJ514" s="12"/>
      <c r="AK514" s="12"/>
      <c r="AL514" s="12"/>
      <c r="AM514" s="12"/>
      <c r="AN514" s="12"/>
      <c r="AO514" s="31"/>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c r="BL514" s="12"/>
      <c r="BM514" s="12">
        <f>Tabla202376[[#This Row],[DÍAS PRORROGA 1]]+Tabla202376[[#This Row],[DÍAS PRORROGA  2]]+Tabla202376[[#This Row],[DÍAS PRORROGA 3]]++Tabla202376[[#This Row],[DÍAS PRORROGA 4]]</f>
        <v>0</v>
      </c>
      <c r="BN514" s="25">
        <f>IF(Tabla202376[[#This Row],[NUMERO TOTAL DE ADICIONES]]="NO",0,Tabla202376[[#This Row],[VALOR ADICIÓN 1]]+Tabla202376[[#This Row],[VALOR ADICIÓN 2]]+Tabla202376[[#This Row],[VALOR ADICIÓN 3]]+Tabla202376[[#This Row],[VALOR ADICIÓN 4]])</f>
        <v>0</v>
      </c>
      <c r="BO514" s="12"/>
      <c r="BP514" s="22">
        <v>46022</v>
      </c>
      <c r="BQ514" s="20">
        <f>Tabla202376[[#This Row],[VALOR INICIAL DEL CONTRATO]]+Tabla202376[[#This Row],[VALOR ADICIÓN 1]]+Tabla202376[[#This Row],[VALOR ADICIÓN 2]]+Tabla202376[[#This Row],[VALOR ADICIÓN 3]]++Tabla202376[[#This Row],[VALOR ADICIÓN 4]]</f>
        <v>7500000</v>
      </c>
      <c r="BR51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4" s="26"/>
      <c r="BT514" s="12"/>
      <c r="BU514" s="60" t="s">
        <v>4186</v>
      </c>
      <c r="BV514" s="60" t="s">
        <v>4187</v>
      </c>
      <c r="BW514" s="60" t="s">
        <v>99</v>
      </c>
    </row>
    <row r="515" spans="1:75" ht="27.75" customHeight="1" x14ac:dyDescent="0.2">
      <c r="A515" s="12">
        <v>2025</v>
      </c>
      <c r="B515" s="12" t="s">
        <v>456</v>
      </c>
      <c r="C515" s="13" t="str">
        <f ca="1">IF(Tabla202376[[#This Row],[FECHA DE TERMINACIÓN FINAL]]-TODAY()&gt;=15,"VIGENTE",IF(Tabla202376[[#This Row],[FECHA DE TERMINACIÓN FINAL]]-TODAY()&lt;0,"FINALIZADO",IF(Tabla202376[[#This Row],[FECHA DE TERMINACIÓN FINAL]]-TODAY()&lt;=15,"PROXIMO A VENCER")))</f>
        <v>FINALIZADO</v>
      </c>
      <c r="D515" s="12">
        <v>143114</v>
      </c>
      <c r="E515" s="22">
        <v>45922</v>
      </c>
      <c r="F515" s="12" t="s">
        <v>4476</v>
      </c>
      <c r="G515" s="12" t="s">
        <v>4477</v>
      </c>
      <c r="H515" s="13" t="s">
        <v>79</v>
      </c>
      <c r="I515" s="71" t="s">
        <v>4478</v>
      </c>
      <c r="J515" s="41" t="s">
        <v>3288</v>
      </c>
      <c r="K515" s="41" t="s">
        <v>4479</v>
      </c>
      <c r="L515" s="41" t="s">
        <v>4480</v>
      </c>
      <c r="M515" s="12">
        <v>1751</v>
      </c>
      <c r="N515" s="22">
        <v>45944</v>
      </c>
      <c r="O515" s="12">
        <v>1862</v>
      </c>
      <c r="P515" s="22">
        <v>45961</v>
      </c>
      <c r="Q515" s="51" t="s">
        <v>80</v>
      </c>
      <c r="R515" s="41" t="s">
        <v>81</v>
      </c>
      <c r="S515" s="41" t="s">
        <v>82</v>
      </c>
      <c r="T515" s="12"/>
      <c r="U515" s="13" t="s">
        <v>4481</v>
      </c>
      <c r="V515" s="12" t="s">
        <v>83</v>
      </c>
      <c r="W515" s="12" t="s">
        <v>83</v>
      </c>
      <c r="X515" s="40" t="s">
        <v>90</v>
      </c>
      <c r="Y515" s="40">
        <v>1055963762</v>
      </c>
      <c r="Z515" s="51" t="s">
        <v>91</v>
      </c>
      <c r="AA515" s="51">
        <v>1022992140</v>
      </c>
      <c r="AB515" s="12" t="s">
        <v>87</v>
      </c>
      <c r="AC515" s="22">
        <v>45960</v>
      </c>
      <c r="AD515" s="29">
        <v>14040000</v>
      </c>
      <c r="AE515" s="22">
        <v>45965</v>
      </c>
      <c r="AF515" s="22">
        <v>46025</v>
      </c>
      <c r="AG515" s="12">
        <v>60</v>
      </c>
      <c r="AH515" s="12">
        <v>2</v>
      </c>
      <c r="AI515" s="29">
        <f>Tabla202376[[#This Row],[VALOR INICIAL DEL CONTRATO]] / Tabla202376[[#This Row],[PLAZO DE EJECUCIÓN MESES ]]</f>
        <v>7020000</v>
      </c>
      <c r="AJ515" s="12"/>
      <c r="AK515" s="12"/>
      <c r="AL515" s="12">
        <v>1</v>
      </c>
      <c r="AM515" s="12">
        <v>1</v>
      </c>
      <c r="AN515" s="12"/>
      <c r="AO515" s="31">
        <v>2808000</v>
      </c>
      <c r="AP515" s="12">
        <v>12</v>
      </c>
      <c r="AQ515" s="12">
        <v>1891</v>
      </c>
      <c r="AR515" s="22">
        <v>46002</v>
      </c>
      <c r="AS515" s="12" t="s">
        <v>4482</v>
      </c>
      <c r="AT515" s="22">
        <v>46015</v>
      </c>
      <c r="AU515" s="12"/>
      <c r="AV515" s="12"/>
      <c r="AW515" s="12"/>
      <c r="AX515" s="12"/>
      <c r="AY515" s="12"/>
      <c r="AZ515" s="12"/>
      <c r="BA515" s="12"/>
      <c r="BB515" s="12"/>
      <c r="BC515" s="12"/>
      <c r="BD515" s="12"/>
      <c r="BE515" s="12"/>
      <c r="BF515" s="12"/>
      <c r="BG515" s="12"/>
      <c r="BH515" s="12"/>
      <c r="BI515" s="12"/>
      <c r="BJ515" s="12"/>
      <c r="BK515" s="12"/>
      <c r="BL515" s="12"/>
      <c r="BM515" s="12">
        <f>Tabla202376[[#This Row],[DÍAS PRORROGA 1]]+Tabla202376[[#This Row],[DÍAS PRORROGA  2]]+Tabla202376[[#This Row],[DÍAS PRORROGA 3]]++Tabla202376[[#This Row],[DÍAS PRORROGA 4]]</f>
        <v>12</v>
      </c>
      <c r="BN515" s="25">
        <f>IF(Tabla202376[[#This Row],[NUMERO TOTAL DE ADICIONES]]="NO",0,Tabla202376[[#This Row],[VALOR ADICIÓN 1]]+Tabla202376[[#This Row],[VALOR ADICIÓN 2]]+Tabla202376[[#This Row],[VALOR ADICIÓN 3]]+Tabla202376[[#This Row],[VALOR ADICIÓN 4]])</f>
        <v>2808000</v>
      </c>
      <c r="BO515" s="12"/>
      <c r="BP515" s="22">
        <v>46037</v>
      </c>
      <c r="BQ515" s="20">
        <f>Tabla202376[[#This Row],[VALOR INICIAL DEL CONTRATO]]+Tabla202376[[#This Row],[VALOR ADICIÓN 1]]+Tabla202376[[#This Row],[VALOR ADICIÓN 2]]+Tabla202376[[#This Row],[VALOR ADICIÓN 3]]++Tabla202376[[#This Row],[VALOR ADICIÓN 4]]</f>
        <v>16848000</v>
      </c>
      <c r="BR5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5" s="26"/>
      <c r="BT515" s="13" t="s">
        <v>4483</v>
      </c>
      <c r="BU515" s="13" t="s">
        <v>4484</v>
      </c>
      <c r="BV515" s="13" t="s">
        <v>4485</v>
      </c>
      <c r="BW515" s="13" t="s">
        <v>88</v>
      </c>
    </row>
    <row r="516" spans="1:75" ht="27.75" customHeight="1" x14ac:dyDescent="0.2">
      <c r="A516" s="12">
        <v>2025</v>
      </c>
      <c r="B516" s="12" t="s">
        <v>456</v>
      </c>
      <c r="C516" s="13" t="str">
        <f ca="1">IF(Tabla202376[[#This Row],[FECHA DE TERMINACIÓN FINAL]]-TODAY()&gt;=15,"VIGENTE",IF(Tabla202376[[#This Row],[FECHA DE TERMINACIÓN FINAL]]-TODAY()&lt;0,"FINALIZADO",IF(Tabla202376[[#This Row],[FECHA DE TERMINACIÓN FINAL]]-TODAY()&lt;=15,"PROXIMO A VENCER")))</f>
        <v>FINALIZADO</v>
      </c>
      <c r="D516" s="12">
        <v>143117</v>
      </c>
      <c r="E516" s="22">
        <v>45922</v>
      </c>
      <c r="F516" s="12" t="s">
        <v>4486</v>
      </c>
      <c r="G516" s="12" t="s">
        <v>4491</v>
      </c>
      <c r="H516" s="13" t="s">
        <v>271</v>
      </c>
      <c r="I516" s="65" t="s">
        <v>4487</v>
      </c>
      <c r="J516" s="41">
        <v>80101600</v>
      </c>
      <c r="K516" s="41" t="s">
        <v>4488</v>
      </c>
      <c r="L516" s="41" t="s">
        <v>4492</v>
      </c>
      <c r="M516" s="12">
        <v>1739</v>
      </c>
      <c r="N516" s="22">
        <v>45940</v>
      </c>
      <c r="O516" s="12">
        <v>1861</v>
      </c>
      <c r="P516" s="22">
        <v>45961</v>
      </c>
      <c r="Q516" s="51" t="s">
        <v>80</v>
      </c>
      <c r="R516" s="41" t="s">
        <v>81</v>
      </c>
      <c r="S516" s="41" t="s">
        <v>82</v>
      </c>
      <c r="T516" s="12"/>
      <c r="U516" s="13" t="s">
        <v>498</v>
      </c>
      <c r="V516" s="12" t="s">
        <v>83</v>
      </c>
      <c r="W516" s="12" t="s">
        <v>83</v>
      </c>
      <c r="X516" s="12" t="s">
        <v>90</v>
      </c>
      <c r="Y516" s="25">
        <v>52777050</v>
      </c>
      <c r="Z516" s="51" t="s">
        <v>85</v>
      </c>
      <c r="AA516" s="49">
        <v>1033758656</v>
      </c>
      <c r="AB516" s="12" t="s">
        <v>87</v>
      </c>
      <c r="AC516" s="22">
        <v>45960</v>
      </c>
      <c r="AD516" s="29">
        <v>10530000</v>
      </c>
      <c r="AE516" s="22">
        <v>45965</v>
      </c>
      <c r="AF516" s="22">
        <v>46011</v>
      </c>
      <c r="AG516" s="12">
        <v>45</v>
      </c>
      <c r="AH516" s="12">
        <v>1.5</v>
      </c>
      <c r="AI516" s="29">
        <f>Tabla202376[[#This Row],[VALOR INICIAL DEL CONTRATO]] / Tabla202376[[#This Row],[PLAZO DE EJECUCIÓN MESES ]]</f>
        <v>7020000</v>
      </c>
      <c r="AJ516" s="12"/>
      <c r="AK516" s="12"/>
      <c r="AL516" s="12">
        <v>1</v>
      </c>
      <c r="AM516" s="12">
        <v>1</v>
      </c>
      <c r="AN516" s="12"/>
      <c r="AO516" s="31">
        <v>2808000</v>
      </c>
      <c r="AP516" s="12">
        <v>12</v>
      </c>
      <c r="AQ516" s="12">
        <v>1912</v>
      </c>
      <c r="AR516" s="22">
        <v>46009</v>
      </c>
      <c r="AS516" s="12" t="s">
        <v>4493</v>
      </c>
      <c r="AT516" s="22">
        <v>46014</v>
      </c>
      <c r="AU516" s="12"/>
      <c r="AV516" s="12"/>
      <c r="AW516" s="12"/>
      <c r="AX516" s="12"/>
      <c r="AY516" s="12"/>
      <c r="AZ516" s="12"/>
      <c r="BA516" s="12"/>
      <c r="BB516" s="12"/>
      <c r="BC516" s="12"/>
      <c r="BD516" s="12"/>
      <c r="BE516" s="12"/>
      <c r="BF516" s="12"/>
      <c r="BG516" s="12"/>
      <c r="BH516" s="12"/>
      <c r="BI516" s="12"/>
      <c r="BJ516" s="12"/>
      <c r="BK516" s="12"/>
      <c r="BL516" s="12"/>
      <c r="BM516" s="12">
        <f>Tabla202376[[#This Row],[DÍAS PRORROGA 1]]+Tabla202376[[#This Row],[DÍAS PRORROGA  2]]+Tabla202376[[#This Row],[DÍAS PRORROGA 3]]++Tabla202376[[#This Row],[DÍAS PRORROGA 4]]</f>
        <v>12</v>
      </c>
      <c r="BN516" s="25">
        <f>IF(Tabla202376[[#This Row],[NUMERO TOTAL DE ADICIONES]]="NO",0,Tabla202376[[#This Row],[VALOR ADICIÓN 1]]+Tabla202376[[#This Row],[VALOR ADICIÓN 2]]+Tabla202376[[#This Row],[VALOR ADICIÓN 3]]+Tabla202376[[#This Row],[VALOR ADICIÓN 4]])</f>
        <v>2808000</v>
      </c>
      <c r="BO516" s="12"/>
      <c r="BP516" s="22">
        <v>46022</v>
      </c>
      <c r="BQ516" s="20">
        <f>Tabla202376[[#This Row],[VALOR INICIAL DEL CONTRATO]]+Tabla202376[[#This Row],[VALOR ADICIÓN 1]]+Tabla202376[[#This Row],[VALOR ADICIÓN 2]]+Tabla202376[[#This Row],[VALOR ADICIÓN 3]]++Tabla202376[[#This Row],[VALOR ADICIÓN 4]]</f>
        <v>13338000</v>
      </c>
      <c r="BR5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6" s="26"/>
      <c r="BT516" s="13" t="s">
        <v>4494</v>
      </c>
      <c r="BU516" s="13" t="s">
        <v>4489</v>
      </c>
      <c r="BV516" s="13" t="s">
        <v>4490</v>
      </c>
      <c r="BW516" s="41" t="s">
        <v>88</v>
      </c>
    </row>
    <row r="517" spans="1:75" ht="27.75" customHeight="1" x14ac:dyDescent="0.2">
      <c r="A517" s="12">
        <v>2025</v>
      </c>
      <c r="B517" s="12" t="s">
        <v>456</v>
      </c>
      <c r="C517" s="13" t="str">
        <f ca="1">IF(Tabla202376[[#This Row],[FECHA DE TERMINACIÓN FINAL]]-TODAY()&gt;=15,"VIGENTE",IF(Tabla202376[[#This Row],[FECHA DE TERMINACIÓN FINAL]]-TODAY()&lt;0,"FINALIZADO",IF(Tabla202376[[#This Row],[FECHA DE TERMINACIÓN FINAL]]-TODAY()&lt;=15,"PROXIMO A VENCER")))</f>
        <v>FINALIZADO</v>
      </c>
      <c r="D517" s="12">
        <v>143161</v>
      </c>
      <c r="E517" s="22">
        <v>45923</v>
      </c>
      <c r="F517" s="108" t="s">
        <v>4450</v>
      </c>
      <c r="G517" s="12" t="s">
        <v>4495</v>
      </c>
      <c r="H517" s="41" t="s">
        <v>89</v>
      </c>
      <c r="I517" s="71" t="s">
        <v>4452</v>
      </c>
      <c r="J517" s="41">
        <v>80101600</v>
      </c>
      <c r="K517" s="41" t="s">
        <v>4453</v>
      </c>
      <c r="L517" s="41" t="s">
        <v>4496</v>
      </c>
      <c r="M517" s="40">
        <v>1741</v>
      </c>
      <c r="N517" s="58">
        <v>45940</v>
      </c>
      <c r="O517" s="12">
        <v>1858</v>
      </c>
      <c r="P517" s="22">
        <v>45960</v>
      </c>
      <c r="Q517" s="51" t="s">
        <v>80</v>
      </c>
      <c r="R517" s="41" t="s">
        <v>81</v>
      </c>
      <c r="S517" s="41" t="s">
        <v>82</v>
      </c>
      <c r="T517" s="12"/>
      <c r="U517" s="60" t="s">
        <v>463</v>
      </c>
      <c r="V517" s="12" t="s">
        <v>83</v>
      </c>
      <c r="W517" s="12" t="s">
        <v>83</v>
      </c>
      <c r="X517" s="40" t="s">
        <v>90</v>
      </c>
      <c r="Y517" s="63">
        <v>16377907</v>
      </c>
      <c r="Z517" s="51" t="s">
        <v>91</v>
      </c>
      <c r="AA517" s="51">
        <v>1022992140</v>
      </c>
      <c r="AB517" s="12" t="s">
        <v>87</v>
      </c>
      <c r="AC517" s="22">
        <v>45960</v>
      </c>
      <c r="AD517" s="29">
        <v>12600000</v>
      </c>
      <c r="AE517" s="22">
        <v>45966</v>
      </c>
      <c r="AF517" s="22">
        <v>46026</v>
      </c>
      <c r="AG517" s="12">
        <v>60</v>
      </c>
      <c r="AH517" s="12">
        <v>2</v>
      </c>
      <c r="AI517" s="29">
        <f>Tabla202376[[#This Row],[VALOR INICIAL DEL CONTRATO]] / Tabla202376[[#This Row],[PLAZO DE EJECUCIÓN MESES ]]</f>
        <v>6300000</v>
      </c>
      <c r="AJ517" s="12"/>
      <c r="AK517" s="12"/>
      <c r="AL517" s="12">
        <v>1</v>
      </c>
      <c r="AM517" s="12">
        <v>1</v>
      </c>
      <c r="AN517" s="12"/>
      <c r="AO517" s="31">
        <v>2100000</v>
      </c>
      <c r="AP517" s="12">
        <v>10</v>
      </c>
      <c r="AQ517" s="12">
        <v>1917</v>
      </c>
      <c r="AR517" s="22">
        <v>46010</v>
      </c>
      <c r="AS517" s="12" t="s">
        <v>4497</v>
      </c>
      <c r="AT517" s="22">
        <v>46020</v>
      </c>
      <c r="AU517" s="12"/>
      <c r="AV517" s="12"/>
      <c r="AW517" s="12"/>
      <c r="AX517" s="12"/>
      <c r="AY517" s="12"/>
      <c r="AZ517" s="12"/>
      <c r="BA517" s="12"/>
      <c r="BB517" s="12"/>
      <c r="BC517" s="12"/>
      <c r="BD517" s="12"/>
      <c r="BE517" s="12"/>
      <c r="BF517" s="12"/>
      <c r="BG517" s="12"/>
      <c r="BH517" s="12"/>
      <c r="BI517" s="12"/>
      <c r="BJ517" s="12"/>
      <c r="BK517" s="12"/>
      <c r="BL517" s="12"/>
      <c r="BM517" s="12">
        <f>Tabla202376[[#This Row],[DÍAS PRORROGA 1]]+Tabla202376[[#This Row],[DÍAS PRORROGA  2]]+Tabla202376[[#This Row],[DÍAS PRORROGA 3]]++Tabla202376[[#This Row],[DÍAS PRORROGA 4]]</f>
        <v>10</v>
      </c>
      <c r="BN517" s="25">
        <f>IF(Tabla202376[[#This Row],[NUMERO TOTAL DE ADICIONES]]="NO",0,Tabla202376[[#This Row],[VALOR ADICIÓN 1]]+Tabla202376[[#This Row],[VALOR ADICIÓN 2]]+Tabla202376[[#This Row],[VALOR ADICIÓN 3]]+Tabla202376[[#This Row],[VALOR ADICIÓN 4]])</f>
        <v>2100000</v>
      </c>
      <c r="BO517" s="12"/>
      <c r="BP517" s="22">
        <v>46036</v>
      </c>
      <c r="BQ517" s="20">
        <f>Tabla202376[[#This Row],[VALOR INICIAL DEL CONTRATO]]+Tabla202376[[#This Row],[VALOR ADICIÓN 1]]+Tabla202376[[#This Row],[VALOR ADICIÓN 2]]+Tabla202376[[#This Row],[VALOR ADICIÓN 3]]++Tabla202376[[#This Row],[VALOR ADICIÓN 4]]</f>
        <v>14700000</v>
      </c>
      <c r="BR5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7" s="26"/>
      <c r="BT517" s="13" t="s">
        <v>4498</v>
      </c>
      <c r="BU517" s="41" t="s">
        <v>4456</v>
      </c>
      <c r="BV517" s="41" t="s">
        <v>4499</v>
      </c>
      <c r="BW517" s="41" t="s">
        <v>88</v>
      </c>
    </row>
    <row r="518" spans="1:75" ht="27.75" customHeight="1" x14ac:dyDescent="0.25">
      <c r="A518" s="12">
        <v>2025</v>
      </c>
      <c r="B518" s="12" t="s">
        <v>456</v>
      </c>
      <c r="C518" s="13" t="str">
        <f ca="1">IF(Tabla202376[[#This Row],[FECHA DE TERMINACIÓN FINAL]]-TODAY()&gt;=15,"VIGENTE",IF(Tabla202376[[#This Row],[FECHA DE TERMINACIÓN FINAL]]-TODAY()&lt;0,"FINALIZADO",IF(Tabla202376[[#This Row],[FECHA DE TERMINACIÓN FINAL]]-TODAY()&lt;=15,"PROXIMO A VENCER")))</f>
        <v>FINALIZADO</v>
      </c>
      <c r="D518" s="12">
        <v>143161</v>
      </c>
      <c r="E518" s="22">
        <v>45923</v>
      </c>
      <c r="F518" s="12" t="s">
        <v>4450</v>
      </c>
      <c r="G518" s="12" t="s">
        <v>4500</v>
      </c>
      <c r="H518" s="13" t="s">
        <v>114</v>
      </c>
      <c r="I518" s="64" t="s">
        <v>4452</v>
      </c>
      <c r="J518" s="41">
        <v>80101600</v>
      </c>
      <c r="K518" s="41" t="s">
        <v>4453</v>
      </c>
      <c r="L518" s="41" t="s">
        <v>4501</v>
      </c>
      <c r="M518" s="40">
        <v>1741</v>
      </c>
      <c r="N518" s="58">
        <v>45940</v>
      </c>
      <c r="O518" s="12">
        <v>1847</v>
      </c>
      <c r="P518" s="22">
        <v>45958</v>
      </c>
      <c r="Q518" s="51" t="s">
        <v>80</v>
      </c>
      <c r="R518" s="41" t="s">
        <v>81</v>
      </c>
      <c r="S518" s="41" t="s">
        <v>82</v>
      </c>
      <c r="T518" s="12"/>
      <c r="U518" s="60" t="s">
        <v>463</v>
      </c>
      <c r="V518" s="12" t="s">
        <v>83</v>
      </c>
      <c r="W518" s="12" t="s">
        <v>83</v>
      </c>
      <c r="X518" s="40" t="s">
        <v>90</v>
      </c>
      <c r="Y518" s="63">
        <v>1070621662</v>
      </c>
      <c r="Z518" s="51" t="s">
        <v>91</v>
      </c>
      <c r="AA518" s="51">
        <v>1022992140</v>
      </c>
      <c r="AB518" s="12" t="s">
        <v>87</v>
      </c>
      <c r="AC518" s="22">
        <v>45954</v>
      </c>
      <c r="AD518" s="29">
        <v>12600000</v>
      </c>
      <c r="AE518" s="22">
        <v>45959</v>
      </c>
      <c r="AF518" s="22">
        <v>46019</v>
      </c>
      <c r="AG518" s="12">
        <v>60</v>
      </c>
      <c r="AH518" s="12">
        <v>2</v>
      </c>
      <c r="AI518" s="29">
        <f>Tabla202376[[#This Row],[VALOR INICIAL DEL CONTRATO]] / Tabla202376[[#This Row],[PLAZO DE EJECUCIÓN MESES ]]</f>
        <v>6300000</v>
      </c>
      <c r="AJ518" s="12"/>
      <c r="AK518" s="12"/>
      <c r="AL518" s="12">
        <v>1</v>
      </c>
      <c r="AM518" s="12">
        <v>1</v>
      </c>
      <c r="AN518" s="12"/>
      <c r="AO518" s="31">
        <v>3150000</v>
      </c>
      <c r="AP518" s="12">
        <v>15</v>
      </c>
      <c r="AQ518" s="12">
        <v>1929</v>
      </c>
      <c r="AR518" s="22">
        <v>46013</v>
      </c>
      <c r="AS518" s="12" t="s">
        <v>4502</v>
      </c>
      <c r="AT518" s="22">
        <v>46017</v>
      </c>
      <c r="AU518" s="12"/>
      <c r="AV518" s="12"/>
      <c r="AW518" s="12"/>
      <c r="AX518" s="12"/>
      <c r="AY518" s="12"/>
      <c r="AZ518" s="12"/>
      <c r="BA518" s="12"/>
      <c r="BB518" s="12"/>
      <c r="BC518" s="12"/>
      <c r="BD518" s="12"/>
      <c r="BE518" s="12"/>
      <c r="BF518" s="12"/>
      <c r="BG518" s="12"/>
      <c r="BH518" s="12"/>
      <c r="BI518" s="12"/>
      <c r="BJ518" s="12"/>
      <c r="BK518" s="12"/>
      <c r="BL518" s="12"/>
      <c r="BM518" s="12">
        <f>Tabla202376[[#This Row],[DÍAS PRORROGA 1]]+Tabla202376[[#This Row],[DÍAS PRORROGA  2]]+Tabla202376[[#This Row],[DÍAS PRORROGA 3]]++Tabla202376[[#This Row],[DÍAS PRORROGA 4]]</f>
        <v>15</v>
      </c>
      <c r="BN518" s="25">
        <f>IF(Tabla202376[[#This Row],[NUMERO TOTAL DE ADICIONES]]="NO",0,Tabla202376[[#This Row],[VALOR ADICIÓN 1]]+Tabla202376[[#This Row],[VALOR ADICIÓN 2]]+Tabla202376[[#This Row],[VALOR ADICIÓN 3]]+Tabla202376[[#This Row],[VALOR ADICIÓN 4]])</f>
        <v>3150000</v>
      </c>
      <c r="BO518" s="12"/>
      <c r="BP518" s="22">
        <v>46033</v>
      </c>
      <c r="BQ518" s="20">
        <f>Tabla202376[[#This Row],[VALOR INICIAL DEL CONTRATO]]+Tabla202376[[#This Row],[VALOR ADICIÓN 1]]+Tabla202376[[#This Row],[VALOR ADICIÓN 2]]+Tabla202376[[#This Row],[VALOR ADICIÓN 3]]++Tabla202376[[#This Row],[VALOR ADICIÓN 4]]</f>
        <v>15750000</v>
      </c>
      <c r="BR5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8" s="26"/>
      <c r="BT518" s="13" t="s">
        <v>4503</v>
      </c>
      <c r="BU518" s="41" t="s">
        <v>4456</v>
      </c>
      <c r="BV518" s="41" t="s">
        <v>4499</v>
      </c>
      <c r="BW518" s="41" t="s">
        <v>88</v>
      </c>
    </row>
    <row r="519" spans="1:75" ht="27.75" customHeight="1" x14ac:dyDescent="0.25">
      <c r="A519" s="12">
        <v>2025</v>
      </c>
      <c r="B519" s="12" t="s">
        <v>456</v>
      </c>
      <c r="C519" s="13" t="str">
        <f ca="1">IF(Tabla202376[[#This Row],[FECHA DE TERMINACIÓN FINAL]]-TODAY()&gt;=15,"VIGENTE",IF(Tabla202376[[#This Row],[FECHA DE TERMINACIÓN FINAL]]-TODAY()&lt;0,"FINALIZADO",IF(Tabla202376[[#This Row],[FECHA DE TERMINACIÓN FINAL]]-TODAY()&lt;=15,"PROXIMO A VENCER")))</f>
        <v>FINALIZADO</v>
      </c>
      <c r="D519" s="12">
        <v>140663</v>
      </c>
      <c r="E519" s="22">
        <v>45881</v>
      </c>
      <c r="F519" s="12" t="s">
        <v>4180</v>
      </c>
      <c r="G519" s="12" t="s">
        <v>4504</v>
      </c>
      <c r="H519" s="13" t="s">
        <v>450</v>
      </c>
      <c r="I519" s="64" t="s">
        <v>4182</v>
      </c>
      <c r="J519" s="41" t="s">
        <v>3288</v>
      </c>
      <c r="K519" s="41" t="s">
        <v>4183</v>
      </c>
      <c r="L519" s="41" t="s">
        <v>4505</v>
      </c>
      <c r="M519" s="40">
        <v>1595</v>
      </c>
      <c r="N519" s="58">
        <v>45897</v>
      </c>
      <c r="O519" s="12">
        <v>1843</v>
      </c>
      <c r="P519" s="22">
        <v>45958</v>
      </c>
      <c r="Q519" s="40" t="s">
        <v>212</v>
      </c>
      <c r="R519" s="13" t="s">
        <v>81</v>
      </c>
      <c r="S519" s="41" t="s">
        <v>98</v>
      </c>
      <c r="T519" s="12"/>
      <c r="U519" s="60" t="s">
        <v>4506</v>
      </c>
      <c r="V519" s="12" t="s">
        <v>83</v>
      </c>
      <c r="W519" s="12" t="s">
        <v>83</v>
      </c>
      <c r="X519" s="12" t="s">
        <v>167</v>
      </c>
      <c r="Y519" s="63">
        <v>1032656124</v>
      </c>
      <c r="Z519" s="13" t="s">
        <v>177</v>
      </c>
      <c r="AA519" s="12">
        <v>1024564835</v>
      </c>
      <c r="AB519" s="12" t="s">
        <v>87</v>
      </c>
      <c r="AC519" s="22">
        <v>45954</v>
      </c>
      <c r="AD519" s="29">
        <v>7500000</v>
      </c>
      <c r="AE519" s="22">
        <v>45966</v>
      </c>
      <c r="AF519" s="22">
        <v>46022</v>
      </c>
      <c r="AG519" s="12">
        <v>90</v>
      </c>
      <c r="AH519" s="12">
        <v>3</v>
      </c>
      <c r="AI519" s="29">
        <f>Tabla202376[[#This Row],[VALOR INICIAL DEL CONTRATO]] / Tabla202376[[#This Row],[PLAZO DE EJECUCIÓN MESES ]]</f>
        <v>2500000</v>
      </c>
      <c r="AJ519" s="12"/>
      <c r="AK519" s="12"/>
      <c r="AL519" s="12"/>
      <c r="AM519" s="12"/>
      <c r="AN519" s="12"/>
      <c r="AO519" s="31"/>
      <c r="AP519" s="12"/>
      <c r="AQ519" s="12"/>
      <c r="AR519" s="12"/>
      <c r="AS519" s="12"/>
      <c r="AT519" s="12"/>
      <c r="AU519" s="12"/>
      <c r="AV519" s="12"/>
      <c r="AW519" s="12"/>
      <c r="AX519" s="12"/>
      <c r="AY519" s="12"/>
      <c r="AZ519" s="12"/>
      <c r="BA519" s="12"/>
      <c r="BB519" s="12"/>
      <c r="BC519" s="12"/>
      <c r="BD519" s="12"/>
      <c r="BE519" s="12"/>
      <c r="BF519" s="12"/>
      <c r="BG519" s="12"/>
      <c r="BH519" s="12"/>
      <c r="BI519" s="12"/>
      <c r="BJ519" s="12"/>
      <c r="BK519" s="12"/>
      <c r="BL519" s="12"/>
      <c r="BM519" s="12">
        <f>Tabla202376[[#This Row],[DÍAS PRORROGA 1]]+Tabla202376[[#This Row],[DÍAS PRORROGA  2]]+Tabla202376[[#This Row],[DÍAS PRORROGA 3]]++Tabla202376[[#This Row],[DÍAS PRORROGA 4]]</f>
        <v>0</v>
      </c>
      <c r="BN519" s="25">
        <f>IF(Tabla202376[[#This Row],[NUMERO TOTAL DE ADICIONES]]="NO",0,Tabla202376[[#This Row],[VALOR ADICIÓN 1]]+Tabla202376[[#This Row],[VALOR ADICIÓN 2]]+Tabla202376[[#This Row],[VALOR ADICIÓN 3]]+Tabla202376[[#This Row],[VALOR ADICIÓN 4]])</f>
        <v>0</v>
      </c>
      <c r="BO519" s="12"/>
      <c r="BP519" s="22">
        <v>46022</v>
      </c>
      <c r="BQ519" s="20">
        <f>Tabla202376[[#This Row],[VALOR INICIAL DEL CONTRATO]]+Tabla202376[[#This Row],[VALOR ADICIÓN 1]]+Tabla202376[[#This Row],[VALOR ADICIÓN 2]]+Tabla202376[[#This Row],[VALOR ADICIÓN 3]]++Tabla202376[[#This Row],[VALOR ADICIÓN 4]]</f>
        <v>7500000</v>
      </c>
      <c r="BR5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19" s="26"/>
      <c r="BT519" s="12"/>
      <c r="BU519" s="41" t="s">
        <v>4405</v>
      </c>
      <c r="BV519" s="41" t="s">
        <v>4406</v>
      </c>
      <c r="BW519" s="41" t="s">
        <v>99</v>
      </c>
    </row>
    <row r="520" spans="1:75" ht="27.75" customHeight="1" x14ac:dyDescent="0.25">
      <c r="A520" s="12">
        <v>2025</v>
      </c>
      <c r="B520" s="12" t="s">
        <v>456</v>
      </c>
      <c r="C520" s="13" t="str">
        <f ca="1">IF(Tabla202376[[#This Row],[FECHA DE TERMINACIÓN FINAL]]-TODAY()&gt;=15,"VIGENTE",IF(Tabla202376[[#This Row],[FECHA DE TERMINACIÓN FINAL]]-TODAY()&lt;0,"FINALIZADO",IF(Tabla202376[[#This Row],[FECHA DE TERMINACIÓN FINAL]]-TODAY()&lt;=15,"PROXIMO A VENCER")))</f>
        <v>FINALIZADO</v>
      </c>
      <c r="D520" s="12">
        <v>143332</v>
      </c>
      <c r="E520" s="22">
        <v>45926</v>
      </c>
      <c r="F520" s="12" t="s">
        <v>4507</v>
      </c>
      <c r="G520" s="12" t="s">
        <v>4508</v>
      </c>
      <c r="H520" s="13" t="s">
        <v>85</v>
      </c>
      <c r="I520" s="64" t="s">
        <v>4509</v>
      </c>
      <c r="J520" s="41" t="s">
        <v>3288</v>
      </c>
      <c r="K520" s="41" t="s">
        <v>4510</v>
      </c>
      <c r="L520" s="41" t="s">
        <v>4511</v>
      </c>
      <c r="M520" s="12">
        <v>1747</v>
      </c>
      <c r="N520" s="22">
        <v>45940</v>
      </c>
      <c r="O520" s="12">
        <v>1882</v>
      </c>
      <c r="P520" s="22">
        <v>45971</v>
      </c>
      <c r="Q520" s="40" t="s">
        <v>80</v>
      </c>
      <c r="R520" s="13" t="s">
        <v>81</v>
      </c>
      <c r="S520" s="41" t="s">
        <v>82</v>
      </c>
      <c r="T520" s="12"/>
      <c r="U520" s="60" t="s">
        <v>4512</v>
      </c>
      <c r="V520" s="12" t="s">
        <v>83</v>
      </c>
      <c r="W520" s="12" t="s">
        <v>83</v>
      </c>
      <c r="X520" s="12" t="s">
        <v>90</v>
      </c>
      <c r="Y520" s="63">
        <v>1033758656</v>
      </c>
      <c r="Z520" s="38" t="s">
        <v>396</v>
      </c>
      <c r="AA520" s="42">
        <v>79804578</v>
      </c>
      <c r="AB520" s="12" t="s">
        <v>87</v>
      </c>
      <c r="AC520" s="22">
        <v>45968</v>
      </c>
      <c r="AD520" s="29">
        <v>17634000</v>
      </c>
      <c r="AE520" s="22">
        <v>45975</v>
      </c>
      <c r="AF520" s="22">
        <v>46035</v>
      </c>
      <c r="AG520" s="12">
        <v>60</v>
      </c>
      <c r="AH520" s="12">
        <v>2</v>
      </c>
      <c r="AI520" s="29">
        <f>Tabla202376[[#This Row],[VALOR INICIAL DEL CONTRATO]] / Tabla202376[[#This Row],[PLAZO DE EJECUCIÓN MESES ]]</f>
        <v>8817000</v>
      </c>
      <c r="AJ520" s="12"/>
      <c r="AK520" s="12"/>
      <c r="AL520" s="12"/>
      <c r="AM520" s="12"/>
      <c r="AN520" s="12"/>
      <c r="AO520" s="31"/>
      <c r="AP520" s="12"/>
      <c r="AQ520" s="12"/>
      <c r="AR520" s="12"/>
      <c r="AS520" s="12"/>
      <c r="AT520" s="12"/>
      <c r="AU520" s="12"/>
      <c r="AV520" s="12"/>
      <c r="AW520" s="12"/>
      <c r="AX520" s="12"/>
      <c r="AY520" s="12"/>
      <c r="AZ520" s="12"/>
      <c r="BA520" s="12"/>
      <c r="BB520" s="12"/>
      <c r="BC520" s="12"/>
      <c r="BD520" s="12"/>
      <c r="BE520" s="12"/>
      <c r="BF520" s="12"/>
      <c r="BG520" s="12"/>
      <c r="BH520" s="12"/>
      <c r="BI520" s="12"/>
      <c r="BJ520" s="12"/>
      <c r="BK520" s="12"/>
      <c r="BL520" s="12"/>
      <c r="BM520" s="12">
        <f>Tabla202376[[#This Row],[DÍAS PRORROGA 1]]+Tabla202376[[#This Row],[DÍAS PRORROGA  2]]+Tabla202376[[#This Row],[DÍAS PRORROGA 3]]++Tabla202376[[#This Row],[DÍAS PRORROGA 4]]</f>
        <v>0</v>
      </c>
      <c r="BN520" s="25">
        <f>IF(Tabla202376[[#This Row],[NUMERO TOTAL DE ADICIONES]]="NO",0,Tabla202376[[#This Row],[VALOR ADICIÓN 1]]+Tabla202376[[#This Row],[VALOR ADICIÓN 2]]+Tabla202376[[#This Row],[VALOR ADICIÓN 3]]+Tabla202376[[#This Row],[VALOR ADICIÓN 4]])</f>
        <v>0</v>
      </c>
      <c r="BO520" s="12"/>
      <c r="BP520" s="22">
        <v>46035</v>
      </c>
      <c r="BQ520" s="20">
        <f>Tabla202376[[#This Row],[VALOR INICIAL DEL CONTRATO]]+Tabla202376[[#This Row],[VALOR ADICIÓN 1]]+Tabla202376[[#This Row],[VALOR ADICIÓN 2]]+Tabla202376[[#This Row],[VALOR ADICIÓN 3]]++Tabla202376[[#This Row],[VALOR ADICIÓN 4]]</f>
        <v>17634000</v>
      </c>
      <c r="BR52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0" s="26"/>
      <c r="BT520" s="12"/>
      <c r="BU520" s="41" t="s">
        <v>4513</v>
      </c>
      <c r="BV520" s="41" t="s">
        <v>4514</v>
      </c>
      <c r="BW520" s="41" t="s">
        <v>4515</v>
      </c>
    </row>
    <row r="521" spans="1:75" ht="27.75" customHeight="1" x14ac:dyDescent="0.2">
      <c r="A521" s="12">
        <v>2025</v>
      </c>
      <c r="B521" s="12" t="s">
        <v>456</v>
      </c>
      <c r="C521" s="13" t="str">
        <f ca="1">IF(Tabla202376[[#This Row],[FECHA DE TERMINACIÓN FINAL]]-TODAY()&gt;=15,"VIGENTE",IF(Tabla202376[[#This Row],[FECHA DE TERMINACIÓN FINAL]]-TODAY()&lt;0,"FINALIZADO",IF(Tabla202376[[#This Row],[FECHA DE TERMINACIÓN FINAL]]-TODAY()&lt;=15,"PROXIMO A VENCER")))</f>
        <v>FINALIZADO</v>
      </c>
      <c r="D521" s="12">
        <v>140677</v>
      </c>
      <c r="E521" s="22">
        <v>45891</v>
      </c>
      <c r="F521" s="12" t="s">
        <v>4516</v>
      </c>
      <c r="G521" s="12" t="s">
        <v>4517</v>
      </c>
      <c r="H521" s="13" t="s">
        <v>214</v>
      </c>
      <c r="I521" s="71" t="s">
        <v>4518</v>
      </c>
      <c r="J521" s="13" t="s">
        <v>3288</v>
      </c>
      <c r="K521" s="13" t="s">
        <v>4519</v>
      </c>
      <c r="L521" s="41" t="s">
        <v>4520</v>
      </c>
      <c r="M521" s="12">
        <v>1677</v>
      </c>
      <c r="N521" s="22">
        <v>45908</v>
      </c>
      <c r="O521" s="12">
        <v>1848</v>
      </c>
      <c r="P521" s="22">
        <v>45958</v>
      </c>
      <c r="Q521" s="40" t="s">
        <v>212</v>
      </c>
      <c r="R521" s="13" t="s">
        <v>81</v>
      </c>
      <c r="S521" s="41" t="s">
        <v>82</v>
      </c>
      <c r="T521" s="12"/>
      <c r="U521" s="41" t="s">
        <v>4521</v>
      </c>
      <c r="V521" s="12" t="s">
        <v>83</v>
      </c>
      <c r="W521" s="12" t="s">
        <v>83</v>
      </c>
      <c r="X521" s="12" t="s">
        <v>328</v>
      </c>
      <c r="Y521" s="63">
        <v>1072895882</v>
      </c>
      <c r="Z521" s="13" t="s">
        <v>177</v>
      </c>
      <c r="AA521" s="12">
        <v>1024564835</v>
      </c>
      <c r="AB521" s="12" t="s">
        <v>87</v>
      </c>
      <c r="AC521" s="22">
        <v>45954</v>
      </c>
      <c r="AD521" s="29">
        <v>15000000</v>
      </c>
      <c r="AE521" s="22">
        <v>45958</v>
      </c>
      <c r="AF521" s="22">
        <v>46022</v>
      </c>
      <c r="AG521" s="12">
        <v>90</v>
      </c>
      <c r="AH521" s="12">
        <v>3</v>
      </c>
      <c r="AI521" s="29">
        <f>Tabla202376[[#This Row],[VALOR INICIAL DEL CONTRATO]] / Tabla202376[[#This Row],[PLAZO DE EJECUCIÓN MESES ]]</f>
        <v>5000000</v>
      </c>
      <c r="AJ521" s="12"/>
      <c r="AK521" s="12"/>
      <c r="AL521" s="12"/>
      <c r="AM521" s="12"/>
      <c r="AN521" s="12"/>
      <c r="AO521" s="31"/>
      <c r="AP521" s="12"/>
      <c r="AQ521" s="12"/>
      <c r="AR521" s="12"/>
      <c r="AS521" s="12"/>
      <c r="AT521" s="12"/>
      <c r="AU521" s="12"/>
      <c r="AV521" s="12"/>
      <c r="AW521" s="12"/>
      <c r="AX521" s="12"/>
      <c r="AY521" s="12"/>
      <c r="AZ521" s="12"/>
      <c r="BA521" s="12"/>
      <c r="BB521" s="12"/>
      <c r="BC521" s="12"/>
      <c r="BD521" s="12"/>
      <c r="BE521" s="12"/>
      <c r="BF521" s="12"/>
      <c r="BG521" s="12"/>
      <c r="BH521" s="12"/>
      <c r="BI521" s="12"/>
      <c r="BJ521" s="12"/>
      <c r="BK521" s="12"/>
      <c r="BL521" s="12"/>
      <c r="BM521" s="12">
        <f>Tabla202376[[#This Row],[DÍAS PRORROGA 1]]+Tabla202376[[#This Row],[DÍAS PRORROGA  2]]+Tabla202376[[#This Row],[DÍAS PRORROGA 3]]++Tabla202376[[#This Row],[DÍAS PRORROGA 4]]</f>
        <v>0</v>
      </c>
      <c r="BN521" s="25">
        <f>IF(Tabla202376[[#This Row],[NUMERO TOTAL DE ADICIONES]]="NO",0,Tabla202376[[#This Row],[VALOR ADICIÓN 1]]+Tabla202376[[#This Row],[VALOR ADICIÓN 2]]+Tabla202376[[#This Row],[VALOR ADICIÓN 3]]+Tabla202376[[#This Row],[VALOR ADICIÓN 4]])</f>
        <v>0</v>
      </c>
      <c r="BO521" s="12"/>
      <c r="BP521" s="22">
        <v>46022</v>
      </c>
      <c r="BQ521" s="20">
        <f>Tabla202376[[#This Row],[VALOR INICIAL DEL CONTRATO]]+Tabla202376[[#This Row],[VALOR ADICIÓN 1]]+Tabla202376[[#This Row],[VALOR ADICIÓN 2]]+Tabla202376[[#This Row],[VALOR ADICIÓN 3]]++Tabla202376[[#This Row],[VALOR ADICIÓN 4]]</f>
        <v>15000000</v>
      </c>
      <c r="BR52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1" s="26"/>
      <c r="BT521" s="12"/>
      <c r="BU521" s="13" t="s">
        <v>4522</v>
      </c>
      <c r="BV521" s="41" t="s">
        <v>4523</v>
      </c>
      <c r="BW521" s="13" t="s">
        <v>122</v>
      </c>
    </row>
    <row r="522" spans="1:75" ht="27.75" customHeight="1" x14ac:dyDescent="0.2">
      <c r="A522" s="12">
        <v>2025</v>
      </c>
      <c r="B522" s="12" t="s">
        <v>456</v>
      </c>
      <c r="C522" s="13" t="str">
        <f ca="1">IF(Tabla202376[[#This Row],[FECHA DE TERMINACIÓN FINAL]]-TODAY()&gt;=15,"VIGENTE",IF(Tabla202376[[#This Row],[FECHA DE TERMINACIÓN FINAL]]-TODAY()&lt;0,"FINALIZADO",IF(Tabla202376[[#This Row],[FECHA DE TERMINACIÓN FINAL]]-TODAY()&lt;=15,"PROXIMO A VENCER")))</f>
        <v>FINALIZADO</v>
      </c>
      <c r="D522" s="12">
        <v>138181</v>
      </c>
      <c r="E522" s="22">
        <v>45872</v>
      </c>
      <c r="F522" s="108" t="s">
        <v>4524</v>
      </c>
      <c r="G522" s="12" t="s">
        <v>4525</v>
      </c>
      <c r="H522" s="13" t="s">
        <v>324</v>
      </c>
      <c r="I522" s="65" t="s">
        <v>4526</v>
      </c>
      <c r="J522" s="13" t="s">
        <v>3288</v>
      </c>
      <c r="K522" s="13" t="s">
        <v>4527</v>
      </c>
      <c r="L522" s="13" t="s">
        <v>4528</v>
      </c>
      <c r="M522" s="12">
        <v>1734</v>
      </c>
      <c r="N522" s="22">
        <v>45936</v>
      </c>
      <c r="O522" s="12">
        <v>1849</v>
      </c>
      <c r="P522" s="22">
        <v>45959</v>
      </c>
      <c r="Q522" s="51" t="s">
        <v>80</v>
      </c>
      <c r="R522" s="13" t="s">
        <v>81</v>
      </c>
      <c r="S522" s="41" t="s">
        <v>82</v>
      </c>
      <c r="T522" s="12"/>
      <c r="U522" s="41" t="s">
        <v>4529</v>
      </c>
      <c r="V522" s="12" t="s">
        <v>83</v>
      </c>
      <c r="W522" s="12" t="s">
        <v>83</v>
      </c>
      <c r="X522" s="12" t="s">
        <v>90</v>
      </c>
      <c r="Y522" s="40">
        <v>1023007578</v>
      </c>
      <c r="Z522" s="38" t="s">
        <v>85</v>
      </c>
      <c r="AA522" s="39">
        <v>1033758656</v>
      </c>
      <c r="AB522" s="12" t="s">
        <v>87</v>
      </c>
      <c r="AC522" s="22">
        <v>45958</v>
      </c>
      <c r="AD522" s="29">
        <v>28000000</v>
      </c>
      <c r="AE522" s="22">
        <v>45959</v>
      </c>
      <c r="AF522" s="22">
        <v>46022</v>
      </c>
      <c r="AG522" s="12">
        <v>120</v>
      </c>
      <c r="AH522" s="12">
        <v>4</v>
      </c>
      <c r="AI522" s="29">
        <f>Tabla202376[[#This Row],[VALOR INICIAL DEL CONTRATO]] / Tabla202376[[#This Row],[PLAZO DE EJECUCIÓN MESES ]]</f>
        <v>7000000</v>
      </c>
      <c r="AJ522" s="12"/>
      <c r="AK522" s="12"/>
      <c r="AL522" s="12"/>
      <c r="AM522" s="12"/>
      <c r="AN522" s="12"/>
      <c r="AO522" s="31"/>
      <c r="AP522" s="12"/>
      <c r="AQ522" s="12"/>
      <c r="AR522" s="12"/>
      <c r="AS522" s="12"/>
      <c r="AT522" s="12"/>
      <c r="AU522" s="12"/>
      <c r="AV522" s="12"/>
      <c r="AW522" s="12"/>
      <c r="AX522" s="12"/>
      <c r="AY522" s="12"/>
      <c r="AZ522" s="12"/>
      <c r="BA522" s="12"/>
      <c r="BB522" s="12"/>
      <c r="BC522" s="12"/>
      <c r="BD522" s="12"/>
      <c r="BE522" s="12"/>
      <c r="BF522" s="12"/>
      <c r="BG522" s="12"/>
      <c r="BH522" s="12"/>
      <c r="BI522" s="12"/>
      <c r="BJ522" s="12"/>
      <c r="BK522" s="12"/>
      <c r="BL522" s="12"/>
      <c r="BM522" s="12">
        <f>Tabla202376[[#This Row],[DÍAS PRORROGA 1]]+Tabla202376[[#This Row],[DÍAS PRORROGA  2]]+Tabla202376[[#This Row],[DÍAS PRORROGA 3]]++Tabla202376[[#This Row],[DÍAS PRORROGA 4]]</f>
        <v>0</v>
      </c>
      <c r="BN522" s="25">
        <f>IF(Tabla202376[[#This Row],[NUMERO TOTAL DE ADICIONES]]="NO",0,Tabla202376[[#This Row],[VALOR ADICIÓN 1]]+Tabla202376[[#This Row],[VALOR ADICIÓN 2]]+Tabla202376[[#This Row],[VALOR ADICIÓN 3]]+Tabla202376[[#This Row],[VALOR ADICIÓN 4]])</f>
        <v>0</v>
      </c>
      <c r="BO522" s="12"/>
      <c r="BP522" s="22">
        <v>46022</v>
      </c>
      <c r="BQ522" s="20">
        <f>Tabla202376[[#This Row],[VALOR INICIAL DEL CONTRATO]]+Tabla202376[[#This Row],[VALOR ADICIÓN 1]]+Tabla202376[[#This Row],[VALOR ADICIÓN 2]]+Tabla202376[[#This Row],[VALOR ADICIÓN 3]]++Tabla202376[[#This Row],[VALOR ADICIÓN 4]]</f>
        <v>28000000</v>
      </c>
      <c r="BR52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2" s="26"/>
      <c r="BT522" s="12"/>
      <c r="BU522" s="13" t="s">
        <v>4530</v>
      </c>
      <c r="BV522" s="13" t="s">
        <v>4531</v>
      </c>
      <c r="BW522" s="13" t="s">
        <v>88</v>
      </c>
    </row>
    <row r="523" spans="1:75" ht="27.75" customHeight="1" x14ac:dyDescent="0.25">
      <c r="A523" s="12">
        <v>2025</v>
      </c>
      <c r="B523" s="12" t="s">
        <v>456</v>
      </c>
      <c r="C523" s="13" t="str">
        <f ca="1">IF(Tabla202376[[#This Row],[FECHA DE TERMINACIÓN FINAL]]-TODAY()&gt;=15,"VIGENTE",IF(Tabla202376[[#This Row],[FECHA DE TERMINACIÓN FINAL]]-TODAY()&lt;0,"FINALIZADO",IF(Tabla202376[[#This Row],[FECHA DE TERMINACIÓN FINAL]]-TODAY()&lt;=15,"PROXIMO A VENCER")))</f>
        <v>FINALIZADO</v>
      </c>
      <c r="D523" s="12">
        <v>141064</v>
      </c>
      <c r="E523" s="22">
        <v>45896</v>
      </c>
      <c r="F523" s="108" t="s">
        <v>4532</v>
      </c>
      <c r="G523" s="12" t="s">
        <v>4533</v>
      </c>
      <c r="H523" s="13" t="s">
        <v>4534</v>
      </c>
      <c r="I523" s="64" t="s">
        <v>4535</v>
      </c>
      <c r="J523" s="13" t="s">
        <v>3288</v>
      </c>
      <c r="K523" s="13" t="s">
        <v>4536</v>
      </c>
      <c r="L523" s="13" t="s">
        <v>4537</v>
      </c>
      <c r="M523" s="12">
        <v>1722</v>
      </c>
      <c r="N523" s="22">
        <v>45919</v>
      </c>
      <c r="O523" s="12">
        <v>1859</v>
      </c>
      <c r="P523" s="22">
        <v>45960</v>
      </c>
      <c r="Q523" s="51" t="s">
        <v>231</v>
      </c>
      <c r="R523" s="13" t="s">
        <v>81</v>
      </c>
      <c r="S523" s="41" t="s">
        <v>82</v>
      </c>
      <c r="T523" s="12"/>
      <c r="U523" s="41" t="s">
        <v>4538</v>
      </c>
      <c r="V523" s="12" t="s">
        <v>83</v>
      </c>
      <c r="W523" s="12" t="s">
        <v>83</v>
      </c>
      <c r="X523" s="12" t="s">
        <v>198</v>
      </c>
      <c r="Y523" s="40">
        <v>1023885471</v>
      </c>
      <c r="Z523" s="38" t="s">
        <v>233</v>
      </c>
      <c r="AA523" s="39">
        <v>1018427956</v>
      </c>
      <c r="AB523" s="12" t="s">
        <v>87</v>
      </c>
      <c r="AC523" s="22">
        <v>45960</v>
      </c>
      <c r="AD523" s="29">
        <v>15000000</v>
      </c>
      <c r="AE523" s="22">
        <v>45966</v>
      </c>
      <c r="AF523" s="22">
        <v>46022</v>
      </c>
      <c r="AG523" s="12">
        <v>90</v>
      </c>
      <c r="AH523" s="12">
        <v>3</v>
      </c>
      <c r="AI523" s="29">
        <f>Tabla202376[[#This Row],[VALOR INICIAL DEL CONTRATO]] / Tabla202376[[#This Row],[PLAZO DE EJECUCIÓN MESES ]]</f>
        <v>5000000</v>
      </c>
      <c r="AJ523" s="12"/>
      <c r="AK523" s="12"/>
      <c r="AL523" s="12"/>
      <c r="AM523" s="12"/>
      <c r="AN523" s="12"/>
      <c r="AO523" s="31"/>
      <c r="AP523" s="12"/>
      <c r="AQ523" s="12"/>
      <c r="AR523" s="12"/>
      <c r="AS523" s="12"/>
      <c r="AT523" s="12"/>
      <c r="AU523" s="12"/>
      <c r="AV523" s="12"/>
      <c r="AW523" s="12"/>
      <c r="AX523" s="12"/>
      <c r="AY523" s="12"/>
      <c r="AZ523" s="12"/>
      <c r="BA523" s="12"/>
      <c r="BB523" s="12"/>
      <c r="BC523" s="12"/>
      <c r="BD523" s="12"/>
      <c r="BE523" s="12"/>
      <c r="BF523" s="12"/>
      <c r="BG523" s="12"/>
      <c r="BH523" s="12"/>
      <c r="BI523" s="12"/>
      <c r="BJ523" s="12"/>
      <c r="BK523" s="12"/>
      <c r="BL523" s="12"/>
      <c r="BM523" s="12">
        <f>Tabla202376[[#This Row],[DÍAS PRORROGA 1]]+Tabla202376[[#This Row],[DÍAS PRORROGA  2]]+Tabla202376[[#This Row],[DÍAS PRORROGA 3]]++Tabla202376[[#This Row],[DÍAS PRORROGA 4]]</f>
        <v>0</v>
      </c>
      <c r="BN523" s="25">
        <f>IF(Tabla202376[[#This Row],[NUMERO TOTAL DE ADICIONES]]="NO",0,Tabla202376[[#This Row],[VALOR ADICIÓN 1]]+Tabla202376[[#This Row],[VALOR ADICIÓN 2]]+Tabla202376[[#This Row],[VALOR ADICIÓN 3]]+Tabla202376[[#This Row],[VALOR ADICIÓN 4]])</f>
        <v>0</v>
      </c>
      <c r="BO523" s="12"/>
      <c r="BP523" s="22">
        <v>46022</v>
      </c>
      <c r="BQ523" s="20">
        <f>Tabla202376[[#This Row],[VALOR INICIAL DEL CONTRATO]]+Tabla202376[[#This Row],[VALOR ADICIÓN 1]]+Tabla202376[[#This Row],[VALOR ADICIÓN 2]]+Tabla202376[[#This Row],[VALOR ADICIÓN 3]]++Tabla202376[[#This Row],[VALOR ADICIÓN 4]]</f>
        <v>15000000</v>
      </c>
      <c r="BR52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3" s="26"/>
      <c r="BT523" s="12"/>
      <c r="BU523" s="13" t="s">
        <v>4539</v>
      </c>
      <c r="BV523" s="13" t="s">
        <v>3875</v>
      </c>
      <c r="BW523" s="13" t="s">
        <v>122</v>
      </c>
    </row>
    <row r="524" spans="1:75" ht="27.75" customHeight="1" x14ac:dyDescent="0.25">
      <c r="A524" s="12">
        <v>2025</v>
      </c>
      <c r="B524" s="12" t="s">
        <v>456</v>
      </c>
      <c r="C524" s="13" t="str">
        <f ca="1">IF(Tabla202376[[#This Row],[FECHA DE TERMINACIÓN FINAL]]-TODAY()&gt;=15,"VIGENTE",IF(Tabla202376[[#This Row],[FECHA DE TERMINACIÓN FINAL]]-TODAY()&lt;0,"FINALIZADO",IF(Tabla202376[[#This Row],[FECHA DE TERMINACIÓN FINAL]]-TODAY()&lt;=15,"PROXIMO A VENCER")))</f>
        <v>FINALIZADO</v>
      </c>
      <c r="D524" s="12">
        <v>141240</v>
      </c>
      <c r="E524" s="22">
        <v>45898</v>
      </c>
      <c r="F524" s="108" t="s">
        <v>4540</v>
      </c>
      <c r="G524" s="12" t="s">
        <v>4541</v>
      </c>
      <c r="H524" s="13" t="s">
        <v>4542</v>
      </c>
      <c r="I524" s="64" t="s">
        <v>4543</v>
      </c>
      <c r="J524" s="13" t="s">
        <v>3288</v>
      </c>
      <c r="K524" s="13" t="s">
        <v>4544</v>
      </c>
      <c r="L524" s="13" t="s">
        <v>4545</v>
      </c>
      <c r="M524" s="12">
        <v>1711</v>
      </c>
      <c r="N524" s="22">
        <v>45916</v>
      </c>
      <c r="O524" s="12">
        <v>1856</v>
      </c>
      <c r="P524" s="22">
        <v>45960</v>
      </c>
      <c r="Q524" s="51" t="s">
        <v>104</v>
      </c>
      <c r="R524" s="13" t="s">
        <v>81</v>
      </c>
      <c r="S524" s="41" t="s">
        <v>82</v>
      </c>
      <c r="T524" s="12"/>
      <c r="U524" s="41" t="s">
        <v>4546</v>
      </c>
      <c r="V524" s="12" t="s">
        <v>83</v>
      </c>
      <c r="W524" s="12" t="s">
        <v>83</v>
      </c>
      <c r="X524" s="41" t="s">
        <v>106</v>
      </c>
      <c r="Y524" s="40">
        <v>1069740374</v>
      </c>
      <c r="Z524" s="13" t="s">
        <v>107</v>
      </c>
      <c r="AA524" s="15">
        <v>1069754719</v>
      </c>
      <c r="AB524" s="12" t="s">
        <v>87</v>
      </c>
      <c r="AC524" s="22">
        <v>45959</v>
      </c>
      <c r="AD524" s="29">
        <v>15000000</v>
      </c>
      <c r="AE524" s="22">
        <v>45960</v>
      </c>
      <c r="AF524" s="22">
        <v>46022</v>
      </c>
      <c r="AG524" s="12">
        <v>90</v>
      </c>
      <c r="AH524" s="12">
        <v>3</v>
      </c>
      <c r="AI524" s="29">
        <f>Tabla202376[[#This Row],[VALOR INICIAL DEL CONTRATO]] / Tabla202376[[#This Row],[PLAZO DE EJECUCIÓN MESES ]]</f>
        <v>5000000</v>
      </c>
      <c r="AJ524" s="12"/>
      <c r="AK524" s="12"/>
      <c r="AL524" s="12"/>
      <c r="AM524" s="12"/>
      <c r="AN524" s="12"/>
      <c r="AO524" s="31"/>
      <c r="AP524" s="12"/>
      <c r="AQ524" s="12"/>
      <c r="AR524" s="12"/>
      <c r="AS524" s="12"/>
      <c r="AT524" s="12"/>
      <c r="AU524" s="12"/>
      <c r="AV524" s="12"/>
      <c r="AW524" s="12"/>
      <c r="AX524" s="12"/>
      <c r="AY524" s="12"/>
      <c r="AZ524" s="12"/>
      <c r="BA524" s="12"/>
      <c r="BB524" s="12"/>
      <c r="BC524" s="12"/>
      <c r="BD524" s="12"/>
      <c r="BE524" s="12"/>
      <c r="BF524" s="12"/>
      <c r="BG524" s="12"/>
      <c r="BH524" s="12"/>
      <c r="BI524" s="12"/>
      <c r="BJ524" s="12"/>
      <c r="BK524" s="12"/>
      <c r="BL524" s="12"/>
      <c r="BM524" s="12">
        <f>Tabla202376[[#This Row],[DÍAS PRORROGA 1]]+Tabla202376[[#This Row],[DÍAS PRORROGA  2]]+Tabla202376[[#This Row],[DÍAS PRORROGA 3]]++Tabla202376[[#This Row],[DÍAS PRORROGA 4]]</f>
        <v>0</v>
      </c>
      <c r="BN524" s="25">
        <f>IF(Tabla202376[[#This Row],[NUMERO TOTAL DE ADICIONES]]="NO",0,Tabla202376[[#This Row],[VALOR ADICIÓN 1]]+Tabla202376[[#This Row],[VALOR ADICIÓN 2]]+Tabla202376[[#This Row],[VALOR ADICIÓN 3]]+Tabla202376[[#This Row],[VALOR ADICIÓN 4]])</f>
        <v>0</v>
      </c>
      <c r="BO524" s="12"/>
      <c r="BP524" s="22">
        <v>46022</v>
      </c>
      <c r="BQ524" s="20">
        <f>Tabla202376[[#This Row],[VALOR INICIAL DEL CONTRATO]]+Tabla202376[[#This Row],[VALOR ADICIÓN 1]]+Tabla202376[[#This Row],[VALOR ADICIÓN 2]]+Tabla202376[[#This Row],[VALOR ADICIÓN 3]]++Tabla202376[[#This Row],[VALOR ADICIÓN 4]]</f>
        <v>15000000</v>
      </c>
      <c r="BR52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4" s="26"/>
      <c r="BT524" s="12"/>
      <c r="BU524" s="13" t="s">
        <v>4547</v>
      </c>
      <c r="BV524" s="13" t="s">
        <v>4548</v>
      </c>
      <c r="BW524" s="13" t="s">
        <v>122</v>
      </c>
    </row>
    <row r="525" spans="1:75" ht="27.75" customHeight="1" x14ac:dyDescent="0.25">
      <c r="A525" s="12">
        <v>2025</v>
      </c>
      <c r="B525" s="12" t="s">
        <v>456</v>
      </c>
      <c r="C525" s="13" t="str">
        <f ca="1">IF(Tabla202376[[#This Row],[FECHA DE TERMINACIÓN FINAL]]-TODAY()&gt;=15,"VIGENTE",IF(Tabla202376[[#This Row],[FECHA DE TERMINACIÓN FINAL]]-TODAY()&lt;0,"FINALIZADO",IF(Tabla202376[[#This Row],[FECHA DE TERMINACIÓN FINAL]]-TODAY()&lt;=15,"PROXIMO A VENCER")))</f>
        <v>FINALIZADO</v>
      </c>
      <c r="D525" s="12">
        <v>138180</v>
      </c>
      <c r="E525" s="22">
        <v>45872</v>
      </c>
      <c r="F525" s="108" t="s">
        <v>4549</v>
      </c>
      <c r="G525" s="12" t="s">
        <v>4550</v>
      </c>
      <c r="H525" s="13" t="s">
        <v>108</v>
      </c>
      <c r="I525" s="64" t="s">
        <v>4551</v>
      </c>
      <c r="J525" s="13" t="s">
        <v>3288</v>
      </c>
      <c r="K525" s="13" t="s">
        <v>4552</v>
      </c>
      <c r="L525" s="13" t="s">
        <v>4553</v>
      </c>
      <c r="M525" s="12">
        <v>1732</v>
      </c>
      <c r="N525" s="22">
        <v>45936</v>
      </c>
      <c r="O525" s="12">
        <v>1853</v>
      </c>
      <c r="P525" s="22">
        <v>45959</v>
      </c>
      <c r="Q525" s="51" t="s">
        <v>80</v>
      </c>
      <c r="R525" s="13" t="s">
        <v>81</v>
      </c>
      <c r="S525" s="41" t="s">
        <v>82</v>
      </c>
      <c r="T525" s="12"/>
      <c r="U525" s="41" t="s">
        <v>4554</v>
      </c>
      <c r="V525" s="12" t="s">
        <v>83</v>
      </c>
      <c r="W525" s="12" t="s">
        <v>83</v>
      </c>
      <c r="X525" s="40" t="s">
        <v>90</v>
      </c>
      <c r="Y525" s="40">
        <v>1032441853</v>
      </c>
      <c r="Z525" s="38" t="s">
        <v>85</v>
      </c>
      <c r="AA525" s="39">
        <v>1033758656</v>
      </c>
      <c r="AB525" s="12" t="s">
        <v>87</v>
      </c>
      <c r="AC525" s="22">
        <v>45958</v>
      </c>
      <c r="AD525" s="29">
        <v>35268000</v>
      </c>
      <c r="AE525" s="22">
        <v>45959</v>
      </c>
      <c r="AF525" s="22">
        <v>46022</v>
      </c>
      <c r="AG525" s="12">
        <v>120</v>
      </c>
      <c r="AH525" s="12">
        <v>4</v>
      </c>
      <c r="AI525" s="29">
        <f>Tabla202376[[#This Row],[VALOR INICIAL DEL CONTRATO]] / Tabla202376[[#This Row],[PLAZO DE EJECUCIÓN MESES ]]</f>
        <v>8817000</v>
      </c>
      <c r="AJ525" s="12"/>
      <c r="AK525" s="12"/>
      <c r="AL525" s="12"/>
      <c r="AM525" s="12"/>
      <c r="AN525" s="12"/>
      <c r="AO525" s="31"/>
      <c r="AP525" s="12"/>
      <c r="AQ525" s="12"/>
      <c r="AR525" s="12"/>
      <c r="AS525" s="12"/>
      <c r="AT525" s="12"/>
      <c r="AU525" s="12"/>
      <c r="AV525" s="12"/>
      <c r="AW525" s="12"/>
      <c r="AX525" s="12"/>
      <c r="AY525" s="12"/>
      <c r="AZ525" s="12"/>
      <c r="BA525" s="12"/>
      <c r="BB525" s="12"/>
      <c r="BC525" s="12"/>
      <c r="BD525" s="12"/>
      <c r="BE525" s="12"/>
      <c r="BF525" s="12"/>
      <c r="BG525" s="12"/>
      <c r="BH525" s="12"/>
      <c r="BI525" s="12"/>
      <c r="BJ525" s="12"/>
      <c r="BK525" s="12"/>
      <c r="BL525" s="12"/>
      <c r="BM525" s="12">
        <f>Tabla202376[[#This Row],[DÍAS PRORROGA 1]]+Tabla202376[[#This Row],[DÍAS PRORROGA  2]]+Tabla202376[[#This Row],[DÍAS PRORROGA 3]]++Tabla202376[[#This Row],[DÍAS PRORROGA 4]]</f>
        <v>0</v>
      </c>
      <c r="BN525" s="25">
        <f>IF(Tabla202376[[#This Row],[NUMERO TOTAL DE ADICIONES]]="NO",0,Tabla202376[[#This Row],[VALOR ADICIÓN 1]]+Tabla202376[[#This Row],[VALOR ADICIÓN 2]]+Tabla202376[[#This Row],[VALOR ADICIÓN 3]]+Tabla202376[[#This Row],[VALOR ADICIÓN 4]])</f>
        <v>0</v>
      </c>
      <c r="BO525" s="12"/>
      <c r="BP525" s="22">
        <v>46022</v>
      </c>
      <c r="BQ525" s="20">
        <f>Tabla202376[[#This Row],[VALOR INICIAL DEL CONTRATO]]+Tabla202376[[#This Row],[VALOR ADICIÓN 1]]+Tabla202376[[#This Row],[VALOR ADICIÓN 2]]+Tabla202376[[#This Row],[VALOR ADICIÓN 3]]++Tabla202376[[#This Row],[VALOR ADICIÓN 4]]</f>
        <v>35268000</v>
      </c>
      <c r="BR52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5" s="26"/>
      <c r="BT525" s="12"/>
      <c r="BU525" s="13" t="s">
        <v>4555</v>
      </c>
      <c r="BV525" s="13" t="s">
        <v>4556</v>
      </c>
      <c r="BW525" s="13" t="s">
        <v>4557</v>
      </c>
    </row>
    <row r="526" spans="1:75" ht="27.75" customHeight="1" x14ac:dyDescent="0.25">
      <c r="A526" s="12">
        <v>2025</v>
      </c>
      <c r="B526" s="12" t="s">
        <v>456</v>
      </c>
      <c r="C526" s="13" t="str">
        <f ca="1">IF(Tabla202376[[#This Row],[FECHA DE TERMINACIÓN FINAL]]-TODAY()&gt;=15,"VIGENTE",IF(Tabla202376[[#This Row],[FECHA DE TERMINACIÓN FINAL]]-TODAY()&lt;0,"FINALIZADO",IF(Tabla202376[[#This Row],[FECHA DE TERMINACIÓN FINAL]]-TODAY()&lt;=15,"PROXIMO A VENCER")))</f>
        <v>FINALIZADO</v>
      </c>
      <c r="D526" s="12">
        <v>143295</v>
      </c>
      <c r="E526" s="22">
        <v>45926</v>
      </c>
      <c r="F526" s="108" t="s">
        <v>4558</v>
      </c>
      <c r="G526" s="12" t="s">
        <v>4559</v>
      </c>
      <c r="H526" s="13" t="s">
        <v>346</v>
      </c>
      <c r="I526" s="64" t="s">
        <v>4560</v>
      </c>
      <c r="J526" s="13" t="s">
        <v>3288</v>
      </c>
      <c r="K526" s="13" t="s">
        <v>4561</v>
      </c>
      <c r="L526" s="13" t="s">
        <v>4562</v>
      </c>
      <c r="M526" s="12">
        <v>1764</v>
      </c>
      <c r="N526" s="22">
        <v>45947</v>
      </c>
      <c r="O526" s="12">
        <v>1872</v>
      </c>
      <c r="P526" s="22">
        <v>45966</v>
      </c>
      <c r="Q526" s="40" t="s">
        <v>201</v>
      </c>
      <c r="R526" s="13" t="s">
        <v>81</v>
      </c>
      <c r="S526" s="41" t="s">
        <v>82</v>
      </c>
      <c r="T526" s="12"/>
      <c r="U526" s="41" t="s">
        <v>4563</v>
      </c>
      <c r="V526" s="12" t="s">
        <v>83</v>
      </c>
      <c r="W526" s="12" t="s">
        <v>83</v>
      </c>
      <c r="X526" s="40" t="s">
        <v>256</v>
      </c>
      <c r="Y526" s="41">
        <v>12194109</v>
      </c>
      <c r="Z526" s="38" t="s">
        <v>258</v>
      </c>
      <c r="AA526" s="39">
        <v>1023888897</v>
      </c>
      <c r="AB526" s="12" t="s">
        <v>87</v>
      </c>
      <c r="AC526" s="22">
        <v>45960</v>
      </c>
      <c r="AD526" s="29">
        <v>15000000</v>
      </c>
      <c r="AE526" s="22">
        <v>45968</v>
      </c>
      <c r="AF526" s="22">
        <v>46012</v>
      </c>
      <c r="AG526" s="12">
        <v>45</v>
      </c>
      <c r="AH526" s="12">
        <v>1.5</v>
      </c>
      <c r="AI526" s="29">
        <f>Tabla202376[[#This Row],[VALOR INICIAL DEL CONTRATO]] / Tabla202376[[#This Row],[PLAZO DE EJECUCIÓN MESES ]]</f>
        <v>10000000</v>
      </c>
      <c r="AJ526" s="12"/>
      <c r="AK526" s="12"/>
      <c r="AL526" s="12">
        <v>1</v>
      </c>
      <c r="AM526" s="12">
        <v>1</v>
      </c>
      <c r="AN526" s="12"/>
      <c r="AO526" s="31">
        <v>7333333</v>
      </c>
      <c r="AP526" s="12">
        <v>23</v>
      </c>
      <c r="AQ526" s="12">
        <v>1910</v>
      </c>
      <c r="AR526" s="22">
        <v>46009</v>
      </c>
      <c r="AS526" s="12">
        <v>1984</v>
      </c>
      <c r="AT526" s="22">
        <v>46014</v>
      </c>
      <c r="AU526" s="12"/>
      <c r="AV526" s="12"/>
      <c r="AW526" s="12"/>
      <c r="AX526" s="12"/>
      <c r="AY526" s="12"/>
      <c r="AZ526" s="12"/>
      <c r="BA526" s="12"/>
      <c r="BB526" s="12"/>
      <c r="BC526" s="12"/>
      <c r="BD526" s="12"/>
      <c r="BE526" s="12"/>
      <c r="BF526" s="12"/>
      <c r="BG526" s="12"/>
      <c r="BH526" s="12"/>
      <c r="BI526" s="12"/>
      <c r="BJ526" s="12"/>
      <c r="BK526" s="12"/>
      <c r="BL526" s="12"/>
      <c r="BM526" s="12">
        <f>Tabla202376[[#This Row],[DÍAS PRORROGA 1]]+Tabla202376[[#This Row],[DÍAS PRORROGA  2]]+Tabla202376[[#This Row],[DÍAS PRORROGA 3]]++Tabla202376[[#This Row],[DÍAS PRORROGA 4]]</f>
        <v>23</v>
      </c>
      <c r="BN526" s="25">
        <f>IF(Tabla202376[[#This Row],[NUMERO TOTAL DE ADICIONES]]="NO",0,Tabla202376[[#This Row],[VALOR ADICIÓN 1]]+Tabla202376[[#This Row],[VALOR ADICIÓN 2]]+Tabla202376[[#This Row],[VALOR ADICIÓN 3]]+Tabla202376[[#This Row],[VALOR ADICIÓN 4]])</f>
        <v>7333333</v>
      </c>
      <c r="BO526" s="12"/>
      <c r="BP526" s="22">
        <v>46035</v>
      </c>
      <c r="BQ526" s="20">
        <f>Tabla202376[[#This Row],[VALOR INICIAL DEL CONTRATO]]+Tabla202376[[#This Row],[VALOR ADICIÓN 1]]+Tabla202376[[#This Row],[VALOR ADICIÓN 2]]+Tabla202376[[#This Row],[VALOR ADICIÓN 3]]++Tabla202376[[#This Row],[VALOR ADICIÓN 4]]</f>
        <v>22333333</v>
      </c>
      <c r="BR52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6" s="26"/>
      <c r="BT526" s="13" t="s">
        <v>4564</v>
      </c>
      <c r="BU526" s="13" t="s">
        <v>4565</v>
      </c>
      <c r="BV526" s="13" t="s">
        <v>4566</v>
      </c>
      <c r="BW526" s="13" t="s">
        <v>4147</v>
      </c>
    </row>
    <row r="527" spans="1:75" ht="27.75" customHeight="1" x14ac:dyDescent="0.2">
      <c r="A527" s="12">
        <v>2025</v>
      </c>
      <c r="B527" s="12" t="s">
        <v>456</v>
      </c>
      <c r="C527" s="13" t="str">
        <f ca="1">IF(Tabla202376[[#This Row],[FECHA DE TERMINACIÓN FINAL]]-TODAY()&gt;=15,"VIGENTE",IF(Tabla202376[[#This Row],[FECHA DE TERMINACIÓN FINAL]]-TODAY()&lt;0,"FINALIZADO",IF(Tabla202376[[#This Row],[FECHA DE TERMINACIÓN FINAL]]-TODAY()&lt;=15,"PROXIMO A VENCER")))</f>
        <v>FINALIZADO</v>
      </c>
      <c r="D527" s="12">
        <v>138231</v>
      </c>
      <c r="E527" s="22">
        <v>45873</v>
      </c>
      <c r="F527" s="108" t="s">
        <v>4567</v>
      </c>
      <c r="G527" s="12" t="s">
        <v>4568</v>
      </c>
      <c r="H527" s="13" t="s">
        <v>260</v>
      </c>
      <c r="I527" s="65" t="s">
        <v>4569</v>
      </c>
      <c r="J527" s="13" t="s">
        <v>3288</v>
      </c>
      <c r="K527" s="13" t="s">
        <v>4570</v>
      </c>
      <c r="L527" s="13" t="s">
        <v>4571</v>
      </c>
      <c r="M527" s="12">
        <v>1628</v>
      </c>
      <c r="N527" s="22">
        <v>45901</v>
      </c>
      <c r="O527" s="12">
        <v>1850</v>
      </c>
      <c r="P527" s="22">
        <v>45959</v>
      </c>
      <c r="Q527" s="40" t="s">
        <v>212</v>
      </c>
      <c r="R527" s="13" t="s">
        <v>81</v>
      </c>
      <c r="S527" s="41" t="s">
        <v>82</v>
      </c>
      <c r="T527" s="12"/>
      <c r="U527" s="41" t="s">
        <v>4572</v>
      </c>
      <c r="V527" s="12" t="s">
        <v>83</v>
      </c>
      <c r="W527" s="12" t="s">
        <v>83</v>
      </c>
      <c r="X527" s="12" t="s">
        <v>328</v>
      </c>
      <c r="Y527" s="12">
        <v>1014260513</v>
      </c>
      <c r="Z527" s="13" t="s">
        <v>177</v>
      </c>
      <c r="AA527" s="12">
        <v>1024564835</v>
      </c>
      <c r="AB527" s="12" t="s">
        <v>87</v>
      </c>
      <c r="AC527" s="22">
        <v>45958</v>
      </c>
      <c r="AD527" s="29">
        <v>22000000</v>
      </c>
      <c r="AE527" s="22">
        <v>45965</v>
      </c>
      <c r="AF527" s="22">
        <v>46022</v>
      </c>
      <c r="AG527" s="12">
        <v>120</v>
      </c>
      <c r="AH527" s="12">
        <v>4</v>
      </c>
      <c r="AI527" s="29">
        <f>Tabla202376[[#This Row],[VALOR INICIAL DEL CONTRATO]] / Tabla202376[[#This Row],[PLAZO DE EJECUCIÓN MESES ]]</f>
        <v>5500000</v>
      </c>
      <c r="AJ527" s="12"/>
      <c r="AK527" s="12"/>
      <c r="AL527" s="12"/>
      <c r="AM527" s="12"/>
      <c r="AN527" s="12"/>
      <c r="AO527" s="31"/>
      <c r="AP527" s="12"/>
      <c r="AQ527" s="12"/>
      <c r="AR527" s="12"/>
      <c r="AS527" s="12"/>
      <c r="AT527" s="12"/>
      <c r="AU527" s="12"/>
      <c r="AV527" s="12"/>
      <c r="AW527" s="12"/>
      <c r="AX527" s="12"/>
      <c r="AY527" s="12"/>
      <c r="AZ527" s="12"/>
      <c r="BA527" s="12"/>
      <c r="BB527" s="12"/>
      <c r="BC527" s="12"/>
      <c r="BD527" s="12"/>
      <c r="BE527" s="12"/>
      <c r="BF527" s="12"/>
      <c r="BG527" s="12"/>
      <c r="BH527" s="12"/>
      <c r="BI527" s="12"/>
      <c r="BJ527" s="12"/>
      <c r="BK527" s="12"/>
      <c r="BL527" s="12"/>
      <c r="BM527" s="12">
        <f>Tabla202376[[#This Row],[DÍAS PRORROGA 1]]+Tabla202376[[#This Row],[DÍAS PRORROGA  2]]+Tabla202376[[#This Row],[DÍAS PRORROGA 3]]++Tabla202376[[#This Row],[DÍAS PRORROGA 4]]</f>
        <v>0</v>
      </c>
      <c r="BN527" s="25">
        <f>IF(Tabla202376[[#This Row],[NUMERO TOTAL DE ADICIONES]]="NO",0,Tabla202376[[#This Row],[VALOR ADICIÓN 1]]+Tabla202376[[#This Row],[VALOR ADICIÓN 2]]+Tabla202376[[#This Row],[VALOR ADICIÓN 3]]+Tabla202376[[#This Row],[VALOR ADICIÓN 4]])</f>
        <v>0</v>
      </c>
      <c r="BO527" s="12"/>
      <c r="BP527" s="22">
        <v>46022</v>
      </c>
      <c r="BQ527" s="20">
        <f>Tabla202376[[#This Row],[VALOR INICIAL DEL CONTRATO]]+Tabla202376[[#This Row],[VALOR ADICIÓN 1]]+Tabla202376[[#This Row],[VALOR ADICIÓN 2]]+Tabla202376[[#This Row],[VALOR ADICIÓN 3]]++Tabla202376[[#This Row],[VALOR ADICIÓN 4]]</f>
        <v>22000000</v>
      </c>
      <c r="BR52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7" s="26"/>
      <c r="BT527" s="12"/>
      <c r="BU527" s="13" t="s">
        <v>4573</v>
      </c>
      <c r="BV527" s="13" t="s">
        <v>4574</v>
      </c>
      <c r="BW527" s="13" t="s">
        <v>88</v>
      </c>
    </row>
    <row r="528" spans="1:75" ht="27.75" customHeight="1" x14ac:dyDescent="0.2">
      <c r="A528" s="12">
        <v>2025</v>
      </c>
      <c r="B528" s="12" t="s">
        <v>456</v>
      </c>
      <c r="C528" s="13" t="str">
        <f ca="1">IF(Tabla202376[[#This Row],[FECHA DE TERMINACIÓN FINAL]]-TODAY()&gt;=15,"VIGENTE",IF(Tabla202376[[#This Row],[FECHA DE TERMINACIÓN FINAL]]-TODAY()&lt;0,"FINALIZADO",IF(Tabla202376[[#This Row],[FECHA DE TERMINACIÓN FINAL]]-TODAY()&lt;=15,"PROXIMO A VENCER")))</f>
        <v>FINALIZADO</v>
      </c>
      <c r="D528" s="12">
        <v>143271</v>
      </c>
      <c r="E528" s="22">
        <v>45925</v>
      </c>
      <c r="F528" s="108" t="s">
        <v>4575</v>
      </c>
      <c r="G528" s="12" t="s">
        <v>4576</v>
      </c>
      <c r="H528" s="13" t="s">
        <v>91</v>
      </c>
      <c r="I528" s="71" t="s">
        <v>4577</v>
      </c>
      <c r="J528" s="41">
        <v>80101600</v>
      </c>
      <c r="K528" s="41" t="s">
        <v>4578</v>
      </c>
      <c r="L528" s="13" t="s">
        <v>4579</v>
      </c>
      <c r="M528" s="12">
        <v>1791</v>
      </c>
      <c r="N528" s="22">
        <v>45954</v>
      </c>
      <c r="O528" s="12">
        <v>1864</v>
      </c>
      <c r="P528" s="22">
        <v>45961</v>
      </c>
      <c r="Q528" s="51" t="s">
        <v>80</v>
      </c>
      <c r="R528" s="13" t="s">
        <v>81</v>
      </c>
      <c r="S528" s="41" t="s">
        <v>82</v>
      </c>
      <c r="T528" s="12"/>
      <c r="U528" s="41" t="s">
        <v>4580</v>
      </c>
      <c r="V528" s="12" t="s">
        <v>83</v>
      </c>
      <c r="W528" s="12" t="s">
        <v>83</v>
      </c>
      <c r="X528" s="39" t="s">
        <v>90</v>
      </c>
      <c r="Y528" s="12">
        <v>1022992140</v>
      </c>
      <c r="Z528" s="38" t="s">
        <v>85</v>
      </c>
      <c r="AA528" s="39">
        <v>1033758656</v>
      </c>
      <c r="AB528" s="12" t="s">
        <v>87</v>
      </c>
      <c r="AC528" s="22">
        <v>45960</v>
      </c>
      <c r="AD528" s="29">
        <v>17634000</v>
      </c>
      <c r="AE528" s="22">
        <v>45966</v>
      </c>
      <c r="AF528" s="22">
        <v>46026</v>
      </c>
      <c r="AG528" s="12">
        <v>60</v>
      </c>
      <c r="AH528" s="12">
        <v>2</v>
      </c>
      <c r="AI528" s="29">
        <f>Tabla202376[[#This Row],[VALOR INICIAL DEL CONTRATO]] / Tabla202376[[#This Row],[PLAZO DE EJECUCIÓN MESES ]]</f>
        <v>8817000</v>
      </c>
      <c r="AJ528" s="12"/>
      <c r="AK528" s="12"/>
      <c r="AL528" s="12">
        <v>1</v>
      </c>
      <c r="AM528" s="12">
        <v>1</v>
      </c>
      <c r="AN528" s="12"/>
      <c r="AO528" s="31">
        <v>2939000</v>
      </c>
      <c r="AP528" s="12">
        <v>10</v>
      </c>
      <c r="AQ528" s="12">
        <v>1930</v>
      </c>
      <c r="AR528" s="22">
        <v>46014</v>
      </c>
      <c r="AS528" s="12" t="s">
        <v>4581</v>
      </c>
      <c r="AT528" s="22">
        <v>46017</v>
      </c>
      <c r="AU528" s="12"/>
      <c r="AV528" s="12"/>
      <c r="AW528" s="12"/>
      <c r="AX528" s="12"/>
      <c r="AY528" s="12"/>
      <c r="AZ528" s="12"/>
      <c r="BA528" s="12"/>
      <c r="BB528" s="12"/>
      <c r="BC528" s="12"/>
      <c r="BD528" s="12"/>
      <c r="BE528" s="12"/>
      <c r="BF528" s="12"/>
      <c r="BG528" s="12"/>
      <c r="BH528" s="12"/>
      <c r="BI528" s="12"/>
      <c r="BJ528" s="12"/>
      <c r="BK528" s="12"/>
      <c r="BL528" s="12"/>
      <c r="BM528" s="12">
        <f>Tabla202376[[#This Row],[DÍAS PRORROGA 1]]+Tabla202376[[#This Row],[DÍAS PRORROGA  2]]+Tabla202376[[#This Row],[DÍAS PRORROGA 3]]++Tabla202376[[#This Row],[DÍAS PRORROGA 4]]</f>
        <v>10</v>
      </c>
      <c r="BN528" s="25">
        <f>IF(Tabla202376[[#This Row],[NUMERO TOTAL DE ADICIONES]]="NO",0,Tabla202376[[#This Row],[VALOR ADICIÓN 1]]+Tabla202376[[#This Row],[VALOR ADICIÓN 2]]+Tabla202376[[#This Row],[VALOR ADICIÓN 3]]+Tabla202376[[#This Row],[VALOR ADICIÓN 4]])</f>
        <v>2939000</v>
      </c>
      <c r="BO528" s="12"/>
      <c r="BP528" s="22">
        <v>46036</v>
      </c>
      <c r="BQ528" s="20">
        <f>Tabla202376[[#This Row],[VALOR INICIAL DEL CONTRATO]]+Tabla202376[[#This Row],[VALOR ADICIÓN 1]]+Tabla202376[[#This Row],[VALOR ADICIÓN 2]]+Tabla202376[[#This Row],[VALOR ADICIÓN 3]]++Tabla202376[[#This Row],[VALOR ADICIÓN 4]]</f>
        <v>20573000</v>
      </c>
      <c r="BR52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8" s="26"/>
      <c r="BT528" s="13" t="s">
        <v>4582</v>
      </c>
      <c r="BU528" s="13" t="s">
        <v>4583</v>
      </c>
      <c r="BV528" s="13" t="s">
        <v>4584</v>
      </c>
      <c r="BW528" s="13" t="s">
        <v>109</v>
      </c>
    </row>
    <row r="529" spans="1:75" ht="27.75" customHeight="1" x14ac:dyDescent="0.2">
      <c r="A529" s="12">
        <v>2025</v>
      </c>
      <c r="B529" s="12" t="s">
        <v>456</v>
      </c>
      <c r="C529" s="13" t="str">
        <f ca="1">IF(Tabla202376[[#This Row],[FECHA DE TERMINACIÓN FINAL]]-TODAY()&gt;=15,"VIGENTE",IF(Tabla202376[[#This Row],[FECHA DE TERMINACIÓN FINAL]]-TODAY()&lt;0,"FINALIZADO",IF(Tabla202376[[#This Row],[FECHA DE TERMINACIÓN FINAL]]-TODAY()&lt;=15,"PROXIMO A VENCER")))</f>
        <v>FINALIZADO</v>
      </c>
      <c r="D529" s="12">
        <v>143161</v>
      </c>
      <c r="E529" s="22">
        <v>45923</v>
      </c>
      <c r="F529" s="12" t="s">
        <v>4450</v>
      </c>
      <c r="G529" s="12" t="s">
        <v>4585</v>
      </c>
      <c r="H529" s="13" t="s">
        <v>92</v>
      </c>
      <c r="I529" s="71" t="s">
        <v>4452</v>
      </c>
      <c r="J529" s="41">
        <v>80101600</v>
      </c>
      <c r="K529" s="41" t="s">
        <v>4453</v>
      </c>
      <c r="L529" s="13" t="s">
        <v>4586</v>
      </c>
      <c r="M529" s="40">
        <v>1741</v>
      </c>
      <c r="N529" s="58">
        <v>45940</v>
      </c>
      <c r="O529" s="12">
        <v>1860</v>
      </c>
      <c r="P529" s="22">
        <v>45960</v>
      </c>
      <c r="Q529" s="41" t="s">
        <v>80</v>
      </c>
      <c r="R529" s="13" t="s">
        <v>81</v>
      </c>
      <c r="S529" s="41" t="s">
        <v>82</v>
      </c>
      <c r="T529" s="12"/>
      <c r="U529" s="60" t="s">
        <v>463</v>
      </c>
      <c r="V529" s="12" t="s">
        <v>83</v>
      </c>
      <c r="W529" s="12" t="s">
        <v>83</v>
      </c>
      <c r="X529" s="40" t="s">
        <v>90</v>
      </c>
      <c r="Y529" s="63">
        <v>1026295315</v>
      </c>
      <c r="Z529" s="38" t="s">
        <v>91</v>
      </c>
      <c r="AA529" s="14">
        <v>1022992140</v>
      </c>
      <c r="AB529" s="12" t="s">
        <v>87</v>
      </c>
      <c r="AC529" s="22">
        <v>45960</v>
      </c>
      <c r="AD529" s="29">
        <v>12600000</v>
      </c>
      <c r="AE529" s="22">
        <v>45965</v>
      </c>
      <c r="AF529" s="22">
        <v>46025</v>
      </c>
      <c r="AG529" s="12">
        <v>60</v>
      </c>
      <c r="AH529" s="12">
        <v>2</v>
      </c>
      <c r="AI529" s="29">
        <f>Tabla202376[[#This Row],[VALOR INICIAL DEL CONTRATO]] / Tabla202376[[#This Row],[PLAZO DE EJECUCIÓN MESES ]]</f>
        <v>6300000</v>
      </c>
      <c r="AJ529" s="12"/>
      <c r="AK529" s="12"/>
      <c r="AL529" s="12">
        <v>1</v>
      </c>
      <c r="AM529" s="12">
        <v>1</v>
      </c>
      <c r="AN529" s="12"/>
      <c r="AO529" s="31">
        <v>2520000</v>
      </c>
      <c r="AP529" s="12">
        <v>12</v>
      </c>
      <c r="AQ529" s="12">
        <v>1923</v>
      </c>
      <c r="AR529" s="22">
        <v>46013</v>
      </c>
      <c r="AS529" s="12" t="s">
        <v>4587</v>
      </c>
      <c r="AT529" s="22">
        <v>46017</v>
      </c>
      <c r="AU529" s="12"/>
      <c r="AV529" s="12"/>
      <c r="AW529" s="12"/>
      <c r="AX529" s="12"/>
      <c r="AY529" s="12"/>
      <c r="AZ529" s="12"/>
      <c r="BA529" s="12"/>
      <c r="BB529" s="12"/>
      <c r="BC529" s="12"/>
      <c r="BD529" s="12"/>
      <c r="BE529" s="12"/>
      <c r="BF529" s="12"/>
      <c r="BG529" s="12"/>
      <c r="BH529" s="12"/>
      <c r="BI529" s="12"/>
      <c r="BJ529" s="12"/>
      <c r="BK529" s="12"/>
      <c r="BL529" s="12"/>
      <c r="BM529" s="12">
        <f>Tabla202376[[#This Row],[DÍAS PRORROGA 1]]+Tabla202376[[#This Row],[DÍAS PRORROGA  2]]+Tabla202376[[#This Row],[DÍAS PRORROGA 3]]++Tabla202376[[#This Row],[DÍAS PRORROGA 4]]</f>
        <v>12</v>
      </c>
      <c r="BN529" s="25">
        <f>IF(Tabla202376[[#This Row],[NUMERO TOTAL DE ADICIONES]]="NO",0,Tabla202376[[#This Row],[VALOR ADICIÓN 1]]+Tabla202376[[#This Row],[VALOR ADICIÓN 2]]+Tabla202376[[#This Row],[VALOR ADICIÓN 3]]+Tabla202376[[#This Row],[VALOR ADICIÓN 4]])</f>
        <v>2520000</v>
      </c>
      <c r="BO529" s="12"/>
      <c r="BP529" s="22">
        <v>46037</v>
      </c>
      <c r="BQ529" s="20">
        <f>Tabla202376[[#This Row],[VALOR INICIAL DEL CONTRATO]]+Tabla202376[[#This Row],[VALOR ADICIÓN 1]]+Tabla202376[[#This Row],[VALOR ADICIÓN 2]]+Tabla202376[[#This Row],[VALOR ADICIÓN 3]]++Tabla202376[[#This Row],[VALOR ADICIÓN 4]]</f>
        <v>15120000</v>
      </c>
      <c r="BR52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29" s="26"/>
      <c r="BT529" s="13" t="s">
        <v>4588</v>
      </c>
      <c r="BU529" s="41" t="s">
        <v>4456</v>
      </c>
      <c r="BV529" s="41" t="s">
        <v>4499</v>
      </c>
      <c r="BW529" s="41" t="s">
        <v>88</v>
      </c>
    </row>
    <row r="530" spans="1:75" ht="27.75" customHeight="1" x14ac:dyDescent="0.2">
      <c r="A530" s="12">
        <v>2025</v>
      </c>
      <c r="B530" s="12" t="s">
        <v>456</v>
      </c>
      <c r="C530" s="13" t="str">
        <f ca="1">IF(Tabla202376[[#This Row],[FECHA DE TERMINACIÓN FINAL]]-TODAY()&gt;=15,"VIGENTE",IF(Tabla202376[[#This Row],[FECHA DE TERMINACIÓN FINAL]]-TODAY()&lt;0,"FINALIZADO",IF(Tabla202376[[#This Row],[FECHA DE TERMINACIÓN FINAL]]-TODAY()&lt;=15,"PROXIMO A VENCER")))</f>
        <v>FINALIZADO</v>
      </c>
      <c r="D530" s="12">
        <v>143251</v>
      </c>
      <c r="E530" s="22">
        <v>45925</v>
      </c>
      <c r="F530" s="108" t="s">
        <v>4589</v>
      </c>
      <c r="G530" s="12" t="s">
        <v>4590</v>
      </c>
      <c r="H530" s="13" t="s">
        <v>112</v>
      </c>
      <c r="I530" s="71" t="s">
        <v>4591</v>
      </c>
      <c r="J530" s="41">
        <v>80101600</v>
      </c>
      <c r="K530" s="41" t="s">
        <v>4592</v>
      </c>
      <c r="L530" s="13" t="s">
        <v>4593</v>
      </c>
      <c r="M530" s="12">
        <v>1758</v>
      </c>
      <c r="N530" s="22">
        <v>45947</v>
      </c>
      <c r="O530" s="12">
        <v>1896</v>
      </c>
      <c r="P530" s="22">
        <v>45981</v>
      </c>
      <c r="Q530" s="41" t="s">
        <v>262</v>
      </c>
      <c r="R530" s="13" t="s">
        <v>81</v>
      </c>
      <c r="S530" s="41" t="s">
        <v>82</v>
      </c>
      <c r="T530" s="12"/>
      <c r="U530" s="60" t="s">
        <v>1557</v>
      </c>
      <c r="V530" s="12" t="s">
        <v>83</v>
      </c>
      <c r="W530" s="12" t="s">
        <v>83</v>
      </c>
      <c r="X530" s="41" t="s">
        <v>111</v>
      </c>
      <c r="Y530" s="40">
        <v>1015415370</v>
      </c>
      <c r="Z530" s="14" t="s">
        <v>126</v>
      </c>
      <c r="AA530" s="14">
        <v>79486884</v>
      </c>
      <c r="AB530" s="12" t="s">
        <v>87</v>
      </c>
      <c r="AC530" s="22">
        <v>45979</v>
      </c>
      <c r="AD530" s="29">
        <v>7200000</v>
      </c>
      <c r="AE530" s="22">
        <v>45982</v>
      </c>
      <c r="AF530" s="22">
        <v>46011</v>
      </c>
      <c r="AG530" s="12">
        <v>30</v>
      </c>
      <c r="AH530" s="12">
        <v>1</v>
      </c>
      <c r="AI530" s="29">
        <f>Tabla202376[[#This Row],[VALOR INICIAL DEL CONTRATO]] / Tabla202376[[#This Row],[PLAZO DE EJECUCIÓN MESES ]]</f>
        <v>7200000</v>
      </c>
      <c r="AJ530" s="12"/>
      <c r="AK530" s="12"/>
      <c r="AL530" s="12">
        <v>1</v>
      </c>
      <c r="AM530" s="12">
        <v>1</v>
      </c>
      <c r="AN530" s="12"/>
      <c r="AO530" s="31">
        <v>3600000</v>
      </c>
      <c r="AP530" s="12">
        <v>15</v>
      </c>
      <c r="AQ530" s="12">
        <v>1894</v>
      </c>
      <c r="AR530" s="22">
        <v>46003</v>
      </c>
      <c r="AS530" s="12" t="s">
        <v>4594</v>
      </c>
      <c r="AT530" s="22">
        <v>46014</v>
      </c>
      <c r="AU530" s="12"/>
      <c r="AV530" s="12"/>
      <c r="AW530" s="12"/>
      <c r="AX530" s="12"/>
      <c r="AY530" s="12"/>
      <c r="AZ530" s="12"/>
      <c r="BA530" s="12"/>
      <c r="BB530" s="12"/>
      <c r="BC530" s="12"/>
      <c r="BD530" s="12"/>
      <c r="BE530" s="12"/>
      <c r="BF530" s="12"/>
      <c r="BG530" s="12"/>
      <c r="BH530" s="12"/>
      <c r="BI530" s="12"/>
      <c r="BJ530" s="12"/>
      <c r="BK530" s="12"/>
      <c r="BL530" s="12"/>
      <c r="BM530" s="12">
        <f>Tabla202376[[#This Row],[DÍAS PRORROGA 1]]+Tabla202376[[#This Row],[DÍAS PRORROGA  2]]+Tabla202376[[#This Row],[DÍAS PRORROGA 3]]++Tabla202376[[#This Row],[DÍAS PRORROGA 4]]</f>
        <v>15</v>
      </c>
      <c r="BN530" s="25">
        <f>IF(Tabla202376[[#This Row],[NUMERO TOTAL DE ADICIONES]]="NO",0,Tabla202376[[#This Row],[VALOR ADICIÓN 1]]+Tabla202376[[#This Row],[VALOR ADICIÓN 2]]+Tabla202376[[#This Row],[VALOR ADICIÓN 3]]+Tabla202376[[#This Row],[VALOR ADICIÓN 4]])</f>
        <v>3600000</v>
      </c>
      <c r="BO530" s="12"/>
      <c r="BP530" s="22">
        <v>46027</v>
      </c>
      <c r="BQ530" s="20">
        <f>Tabla202376[[#This Row],[VALOR INICIAL DEL CONTRATO]]+Tabla202376[[#This Row],[VALOR ADICIÓN 1]]+Tabla202376[[#This Row],[VALOR ADICIÓN 2]]+Tabla202376[[#This Row],[VALOR ADICIÓN 3]]++Tabla202376[[#This Row],[VALOR ADICIÓN 4]]</f>
        <v>10800000</v>
      </c>
      <c r="BR53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0" s="26"/>
      <c r="BT530" s="13" t="s">
        <v>4595</v>
      </c>
      <c r="BU530" s="41" t="s">
        <v>4596</v>
      </c>
      <c r="BV530" s="41" t="s">
        <v>4597</v>
      </c>
      <c r="BW530" s="41" t="s">
        <v>88</v>
      </c>
    </row>
    <row r="531" spans="1:75" ht="27.75" customHeight="1" x14ac:dyDescent="0.2">
      <c r="A531" s="12">
        <v>2025</v>
      </c>
      <c r="B531" s="12" t="s">
        <v>456</v>
      </c>
      <c r="C531" s="13" t="str">
        <f ca="1">IF(Tabla202376[[#This Row],[FECHA DE TERMINACIÓN FINAL]]-TODAY()&gt;=15,"VIGENTE",IF(Tabla202376[[#This Row],[FECHA DE TERMINACIÓN FINAL]]-TODAY()&lt;0,"FINALIZADO",IF(Tabla202376[[#This Row],[FECHA DE TERMINACIÓN FINAL]]-TODAY()&lt;=15,"PROXIMO A VENCER")))</f>
        <v>FINALIZADO</v>
      </c>
      <c r="D531" s="12">
        <v>143682</v>
      </c>
      <c r="E531" s="22">
        <v>45933</v>
      </c>
      <c r="F531" s="108" t="s">
        <v>4598</v>
      </c>
      <c r="G531" s="12" t="s">
        <v>4599</v>
      </c>
      <c r="H531" s="13" t="s">
        <v>4600</v>
      </c>
      <c r="I531" s="71" t="s">
        <v>4601</v>
      </c>
      <c r="J531" s="41">
        <v>80101600</v>
      </c>
      <c r="K531" s="41" t="s">
        <v>4602</v>
      </c>
      <c r="L531" s="13" t="s">
        <v>4603</v>
      </c>
      <c r="M531" s="12">
        <v>1769</v>
      </c>
      <c r="N531" s="22">
        <v>45947</v>
      </c>
      <c r="O531" s="12">
        <v>1936</v>
      </c>
      <c r="P531" s="22">
        <v>45994</v>
      </c>
      <c r="Q531" s="41" t="s">
        <v>212</v>
      </c>
      <c r="R531" s="13" t="s">
        <v>81</v>
      </c>
      <c r="S531" s="41" t="s">
        <v>98</v>
      </c>
      <c r="T531" s="12"/>
      <c r="U531" s="60" t="s">
        <v>4604</v>
      </c>
      <c r="V531" s="12" t="s">
        <v>83</v>
      </c>
      <c r="W531" s="12" t="s">
        <v>83</v>
      </c>
      <c r="X531" s="40" t="s">
        <v>167</v>
      </c>
      <c r="Y531" s="40">
        <v>79658217</v>
      </c>
      <c r="Z531" s="38" t="s">
        <v>174</v>
      </c>
      <c r="AA531" s="38">
        <v>7180598</v>
      </c>
      <c r="AB531" s="12" t="s">
        <v>87</v>
      </c>
      <c r="AC531" s="22">
        <v>45993</v>
      </c>
      <c r="AD531" s="29">
        <v>2730000</v>
      </c>
      <c r="AE531" s="22">
        <v>45994</v>
      </c>
      <c r="AF531" s="22">
        <v>46024</v>
      </c>
      <c r="AG531" s="12">
        <v>30</v>
      </c>
      <c r="AH531" s="12">
        <v>1</v>
      </c>
      <c r="AI531" s="29">
        <f>Tabla202376[[#This Row],[VALOR INICIAL DEL CONTRATO]] / Tabla202376[[#This Row],[PLAZO DE EJECUCIÓN MESES ]]</f>
        <v>2730000</v>
      </c>
      <c r="AJ531" s="12"/>
      <c r="AK531" s="12"/>
      <c r="AL531" s="12"/>
      <c r="AM531" s="12"/>
      <c r="AN531" s="12"/>
      <c r="AO531" s="31"/>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c r="BL531" s="12"/>
      <c r="BM531" s="12">
        <f>Tabla202376[[#This Row],[DÍAS PRORROGA 1]]+Tabla202376[[#This Row],[DÍAS PRORROGA  2]]+Tabla202376[[#This Row],[DÍAS PRORROGA 3]]++Tabla202376[[#This Row],[DÍAS PRORROGA 4]]</f>
        <v>0</v>
      </c>
      <c r="BN531" s="25">
        <f>IF(Tabla202376[[#This Row],[NUMERO TOTAL DE ADICIONES]]="NO",0,Tabla202376[[#This Row],[VALOR ADICIÓN 1]]+Tabla202376[[#This Row],[VALOR ADICIÓN 2]]+Tabla202376[[#This Row],[VALOR ADICIÓN 3]]+Tabla202376[[#This Row],[VALOR ADICIÓN 4]])</f>
        <v>0</v>
      </c>
      <c r="BO531" s="12"/>
      <c r="BP531" s="22">
        <v>46024</v>
      </c>
      <c r="BQ531" s="20">
        <f>Tabla202376[[#This Row],[VALOR INICIAL DEL CONTRATO]]+Tabla202376[[#This Row],[VALOR ADICIÓN 1]]+Tabla202376[[#This Row],[VALOR ADICIÓN 2]]+Tabla202376[[#This Row],[VALOR ADICIÓN 3]]++Tabla202376[[#This Row],[VALOR ADICIÓN 4]]</f>
        <v>2730000</v>
      </c>
      <c r="BR53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1" s="26"/>
      <c r="BT531" s="12"/>
      <c r="BU531" s="13" t="s">
        <v>4605</v>
      </c>
      <c r="BV531" s="13" t="s">
        <v>241</v>
      </c>
      <c r="BW531" s="13" t="s">
        <v>99</v>
      </c>
    </row>
    <row r="532" spans="1:75" ht="27.75" customHeight="1" x14ac:dyDescent="0.2">
      <c r="A532" s="12">
        <v>2025</v>
      </c>
      <c r="B532" s="12" t="s">
        <v>456</v>
      </c>
      <c r="C532" s="13" t="str">
        <f ca="1">IF(Tabla202376[[#This Row],[FECHA DE TERMINACIÓN FINAL]]-TODAY()&gt;=15,"VIGENTE",IF(Tabla202376[[#This Row],[FECHA DE TERMINACIÓN FINAL]]-TODAY()&lt;0,"FINALIZADO",IF(Tabla202376[[#This Row],[FECHA DE TERMINACIÓN FINAL]]-TODAY()&lt;=15,"PROXIMO A VENCER")))</f>
        <v>FINALIZADO</v>
      </c>
      <c r="D532" s="12">
        <v>143161</v>
      </c>
      <c r="E532" s="22">
        <v>45923</v>
      </c>
      <c r="F532" s="12" t="s">
        <v>4450</v>
      </c>
      <c r="G532" s="12" t="s">
        <v>4606</v>
      </c>
      <c r="H532" s="41" t="s">
        <v>93</v>
      </c>
      <c r="I532" s="71" t="s">
        <v>4452</v>
      </c>
      <c r="J532" s="41">
        <v>80101600</v>
      </c>
      <c r="K532" s="41" t="s">
        <v>4453</v>
      </c>
      <c r="L532" s="41" t="s">
        <v>4607</v>
      </c>
      <c r="M532" s="40">
        <v>1741</v>
      </c>
      <c r="N532" s="58">
        <v>45940</v>
      </c>
      <c r="O532" s="12">
        <v>1857</v>
      </c>
      <c r="P532" s="22">
        <v>45960</v>
      </c>
      <c r="Q532" s="41" t="s">
        <v>80</v>
      </c>
      <c r="R532" s="13" t="s">
        <v>81</v>
      </c>
      <c r="S532" s="41" t="s">
        <v>82</v>
      </c>
      <c r="T532" s="12"/>
      <c r="U532" s="13" t="s">
        <v>463</v>
      </c>
      <c r="V532" s="12" t="s">
        <v>83</v>
      </c>
      <c r="W532" s="12" t="s">
        <v>83</v>
      </c>
      <c r="X532" s="40" t="s">
        <v>90</v>
      </c>
      <c r="Y532" s="63">
        <v>1053344353</v>
      </c>
      <c r="Z532" s="51" t="s">
        <v>91</v>
      </c>
      <c r="AA532" s="48">
        <v>1022992140</v>
      </c>
      <c r="AB532" s="12" t="s">
        <v>87</v>
      </c>
      <c r="AC532" s="22">
        <v>45960</v>
      </c>
      <c r="AD532" s="29">
        <v>12600000</v>
      </c>
      <c r="AE532" s="22">
        <v>45965</v>
      </c>
      <c r="AF532" s="22">
        <v>46025</v>
      </c>
      <c r="AG532" s="12">
        <v>60</v>
      </c>
      <c r="AH532" s="12">
        <v>2</v>
      </c>
      <c r="AI532" s="29">
        <f>Tabla202376[[#This Row],[VALOR INICIAL DEL CONTRATO]] / Tabla202376[[#This Row],[PLAZO DE EJECUCIÓN MESES ]]</f>
        <v>6300000</v>
      </c>
      <c r="AJ532" s="12"/>
      <c r="AK532" s="12"/>
      <c r="AL532" s="12">
        <v>1</v>
      </c>
      <c r="AM532" s="12">
        <v>1</v>
      </c>
      <c r="AN532" s="12"/>
      <c r="AO532" s="31">
        <v>2520000</v>
      </c>
      <c r="AP532" s="12">
        <v>12</v>
      </c>
      <c r="AQ532" s="12">
        <v>1904</v>
      </c>
      <c r="AR532" s="22">
        <v>46008</v>
      </c>
      <c r="AS532" s="12" t="s">
        <v>4608</v>
      </c>
      <c r="AT532" s="22">
        <v>46009</v>
      </c>
      <c r="AU532" s="12"/>
      <c r="AV532" s="12"/>
      <c r="AW532" s="12"/>
      <c r="AX532" s="12"/>
      <c r="AY532" s="12"/>
      <c r="AZ532" s="12"/>
      <c r="BA532" s="12"/>
      <c r="BB532" s="12"/>
      <c r="BC532" s="12"/>
      <c r="BD532" s="12"/>
      <c r="BE532" s="12"/>
      <c r="BF532" s="12"/>
      <c r="BG532" s="12"/>
      <c r="BH532" s="12"/>
      <c r="BI532" s="12"/>
      <c r="BJ532" s="12"/>
      <c r="BK532" s="12"/>
      <c r="BL532" s="12"/>
      <c r="BM532" s="12">
        <f>Tabla202376[[#This Row],[DÍAS PRORROGA 1]]+Tabla202376[[#This Row],[DÍAS PRORROGA  2]]+Tabla202376[[#This Row],[DÍAS PRORROGA 3]]++Tabla202376[[#This Row],[DÍAS PRORROGA 4]]</f>
        <v>12</v>
      </c>
      <c r="BN532" s="25">
        <f>IF(Tabla202376[[#This Row],[NUMERO TOTAL DE ADICIONES]]="NO",0,Tabla202376[[#This Row],[VALOR ADICIÓN 1]]+Tabla202376[[#This Row],[VALOR ADICIÓN 2]]+Tabla202376[[#This Row],[VALOR ADICIÓN 3]]+Tabla202376[[#This Row],[VALOR ADICIÓN 4]])</f>
        <v>2520000</v>
      </c>
      <c r="BO532" s="12"/>
      <c r="BP532" s="22">
        <v>46037</v>
      </c>
      <c r="BQ532" s="20">
        <f>Tabla202376[[#This Row],[VALOR INICIAL DEL CONTRATO]]+Tabla202376[[#This Row],[VALOR ADICIÓN 1]]+Tabla202376[[#This Row],[VALOR ADICIÓN 2]]+Tabla202376[[#This Row],[VALOR ADICIÓN 3]]++Tabla202376[[#This Row],[VALOR ADICIÓN 4]]</f>
        <v>15120000</v>
      </c>
      <c r="BR5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2" s="26"/>
      <c r="BT532" s="12" t="s">
        <v>4609</v>
      </c>
      <c r="BU532" s="13" t="s">
        <v>4456</v>
      </c>
      <c r="BV532" s="12" t="s">
        <v>4457</v>
      </c>
      <c r="BW532" s="13" t="s">
        <v>88</v>
      </c>
    </row>
    <row r="533" spans="1:75" ht="27.75" customHeight="1" x14ac:dyDescent="0.25">
      <c r="A533" s="12">
        <v>2025</v>
      </c>
      <c r="B533" s="12" t="s">
        <v>456</v>
      </c>
      <c r="C533" s="13" t="str">
        <f ca="1">IF(Tabla202376[[#This Row],[FECHA DE TERMINACIÓN FINAL]]-TODAY()&gt;=15,"VIGENTE",IF(Tabla202376[[#This Row],[FECHA DE TERMINACIÓN FINAL]]-TODAY()&lt;0,"FINALIZADO",IF(Tabla202376[[#This Row],[FECHA DE TERMINACIÓN FINAL]]-TODAY()&lt;=15,"PROXIMO A VENCER")))</f>
        <v>FINALIZADO</v>
      </c>
      <c r="D533" s="12">
        <v>143320</v>
      </c>
      <c r="E533" s="22">
        <v>45926</v>
      </c>
      <c r="F533" s="108" t="s">
        <v>4610</v>
      </c>
      <c r="G533" s="12" t="s">
        <v>4611</v>
      </c>
      <c r="H533" s="13" t="s">
        <v>102</v>
      </c>
      <c r="I533" s="64" t="s">
        <v>4612</v>
      </c>
      <c r="J533" s="41">
        <v>80101600</v>
      </c>
      <c r="K533" s="41" t="s">
        <v>4613</v>
      </c>
      <c r="L533" s="41" t="s">
        <v>4614</v>
      </c>
      <c r="M533" s="12">
        <v>1745</v>
      </c>
      <c r="N533" s="58">
        <v>45940</v>
      </c>
      <c r="O533" s="12">
        <v>1868</v>
      </c>
      <c r="P533" s="22">
        <v>45966</v>
      </c>
      <c r="Q533" s="41" t="s">
        <v>80</v>
      </c>
      <c r="R533" s="13" t="s">
        <v>81</v>
      </c>
      <c r="S533" s="41" t="s">
        <v>82</v>
      </c>
      <c r="T533" s="12"/>
      <c r="U533" s="41" t="s">
        <v>4615</v>
      </c>
      <c r="V533" s="12" t="s">
        <v>83</v>
      </c>
      <c r="W533" s="12" t="s">
        <v>83</v>
      </c>
      <c r="X533" s="40" t="s">
        <v>90</v>
      </c>
      <c r="Y533" s="40">
        <v>1020802394</v>
      </c>
      <c r="Z533" s="51" t="s">
        <v>91</v>
      </c>
      <c r="AA533" s="51">
        <v>1022992140</v>
      </c>
      <c r="AB533" s="12" t="s">
        <v>87</v>
      </c>
      <c r="AC533" s="22">
        <v>45961</v>
      </c>
      <c r="AD533" s="29">
        <v>11520000</v>
      </c>
      <c r="AE533" s="22">
        <v>45968</v>
      </c>
      <c r="AF533" s="22">
        <v>46028</v>
      </c>
      <c r="AG533" s="12">
        <v>60</v>
      </c>
      <c r="AH533" s="12">
        <v>2</v>
      </c>
      <c r="AI533" s="29">
        <f>Tabla202376[[#This Row],[VALOR INICIAL DEL CONTRATO]] / Tabla202376[[#This Row],[PLAZO DE EJECUCIÓN MESES ]]</f>
        <v>5760000</v>
      </c>
      <c r="AJ533" s="12"/>
      <c r="AK533" s="12"/>
      <c r="AL533" s="12">
        <v>1</v>
      </c>
      <c r="AM533" s="12">
        <v>1</v>
      </c>
      <c r="AN533" s="12"/>
      <c r="AO533" s="31">
        <v>1920000</v>
      </c>
      <c r="AP533" s="12">
        <v>10</v>
      </c>
      <c r="AQ533" s="12">
        <v>1892</v>
      </c>
      <c r="AR533" s="22">
        <v>46003</v>
      </c>
      <c r="AS533" s="12">
        <v>2007</v>
      </c>
      <c r="AT533" s="22">
        <v>46015</v>
      </c>
      <c r="AU533" s="12"/>
      <c r="AV533" s="12"/>
      <c r="AW533" s="12"/>
      <c r="AX533" s="12"/>
      <c r="AY533" s="12"/>
      <c r="AZ533" s="12"/>
      <c r="BA533" s="12"/>
      <c r="BB533" s="12"/>
      <c r="BC533" s="12"/>
      <c r="BD533" s="12"/>
      <c r="BE533" s="12"/>
      <c r="BF533" s="12"/>
      <c r="BG533" s="12"/>
      <c r="BH533" s="12"/>
      <c r="BI533" s="12"/>
      <c r="BJ533" s="12"/>
      <c r="BK533" s="12"/>
      <c r="BL533" s="12"/>
      <c r="BM533" s="12">
        <f>Tabla202376[[#This Row],[DÍAS PRORROGA 1]]+Tabla202376[[#This Row],[DÍAS PRORROGA  2]]+Tabla202376[[#This Row],[DÍAS PRORROGA 3]]++Tabla202376[[#This Row],[DÍAS PRORROGA 4]]</f>
        <v>10</v>
      </c>
      <c r="BN533" s="25">
        <f>IF(Tabla202376[[#This Row],[NUMERO TOTAL DE ADICIONES]]="NO",0,Tabla202376[[#This Row],[VALOR ADICIÓN 1]]+Tabla202376[[#This Row],[VALOR ADICIÓN 2]]+Tabla202376[[#This Row],[VALOR ADICIÓN 3]]+Tabla202376[[#This Row],[VALOR ADICIÓN 4]])</f>
        <v>1920000</v>
      </c>
      <c r="BO533" s="12"/>
      <c r="BP533" s="22">
        <v>46038</v>
      </c>
      <c r="BQ533" s="20">
        <f>Tabla202376[[#This Row],[VALOR INICIAL DEL CONTRATO]]+Tabla202376[[#This Row],[VALOR ADICIÓN 1]]+Tabla202376[[#This Row],[VALOR ADICIÓN 2]]+Tabla202376[[#This Row],[VALOR ADICIÓN 3]]++Tabla202376[[#This Row],[VALOR ADICIÓN 4]]</f>
        <v>13440000</v>
      </c>
      <c r="BR53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3" s="26"/>
      <c r="BT533" s="13" t="s">
        <v>4616</v>
      </c>
      <c r="BU533" s="13" t="s">
        <v>4617</v>
      </c>
      <c r="BV533" s="13" t="s">
        <v>4618</v>
      </c>
      <c r="BW533" s="13" t="s">
        <v>88</v>
      </c>
    </row>
    <row r="534" spans="1:75" ht="27.75" customHeight="1" x14ac:dyDescent="0.25">
      <c r="A534" s="12">
        <v>2025</v>
      </c>
      <c r="B534" s="13" t="s">
        <v>265</v>
      </c>
      <c r="C534" s="13" t="str">
        <f ca="1">IF(Tabla202376[[#This Row],[FECHA DE TERMINACIÓN FINAL]]-TODAY()&gt;=15,"VIGENTE",IF(Tabla202376[[#This Row],[FECHA DE TERMINACIÓN FINAL]]-TODAY()&lt;0,"FINALIZADO",IF(Tabla202376[[#This Row],[FECHA DE TERMINACIÓN FINAL]]-TODAY()&lt;=15,"PROXIMO A VENCER")))</f>
        <v>FINALIZADO</v>
      </c>
      <c r="D534" s="12">
        <v>143161</v>
      </c>
      <c r="E534" s="22">
        <v>45923</v>
      </c>
      <c r="F534" s="12" t="s">
        <v>4450</v>
      </c>
      <c r="G534" s="12" t="s">
        <v>4619</v>
      </c>
      <c r="H534" s="13" t="s">
        <v>638</v>
      </c>
      <c r="I534" s="64" t="s">
        <v>4452</v>
      </c>
      <c r="J534" s="41">
        <v>80101600</v>
      </c>
      <c r="K534" s="41" t="s">
        <v>4453</v>
      </c>
      <c r="L534" s="57" t="s">
        <v>4620</v>
      </c>
      <c r="M534" s="40">
        <v>1741</v>
      </c>
      <c r="N534" s="58">
        <v>45940</v>
      </c>
      <c r="O534" s="12">
        <v>1865</v>
      </c>
      <c r="P534" s="22">
        <v>45961</v>
      </c>
      <c r="Q534" s="41" t="s">
        <v>80</v>
      </c>
      <c r="R534" s="13" t="s">
        <v>81</v>
      </c>
      <c r="S534" s="41" t="s">
        <v>82</v>
      </c>
      <c r="T534" s="12"/>
      <c r="U534" s="41" t="s">
        <v>463</v>
      </c>
      <c r="V534" s="12" t="s">
        <v>83</v>
      </c>
      <c r="W534" s="12" t="s">
        <v>83</v>
      </c>
      <c r="X534" s="40" t="s">
        <v>90</v>
      </c>
      <c r="Y534" s="63">
        <v>1020755846</v>
      </c>
      <c r="Z534" s="41" t="s">
        <v>91</v>
      </c>
      <c r="AA534" s="41">
        <v>1022992140</v>
      </c>
      <c r="AB534" s="12" t="s">
        <v>87</v>
      </c>
      <c r="AC534" s="22">
        <v>45960</v>
      </c>
      <c r="AD534" s="29">
        <v>12600000</v>
      </c>
      <c r="AE534" s="22">
        <v>45966</v>
      </c>
      <c r="AF534" s="22">
        <v>46026</v>
      </c>
      <c r="AG534" s="12">
        <v>60</v>
      </c>
      <c r="AH534" s="12">
        <v>2</v>
      </c>
      <c r="AI534" s="29">
        <f>Tabla202376[[#This Row],[VALOR INICIAL DEL CONTRATO]] / Tabla202376[[#This Row],[PLAZO DE EJECUCIÓN MESES ]]</f>
        <v>6300000</v>
      </c>
      <c r="AJ534" s="12"/>
      <c r="AK534" s="12"/>
      <c r="AL534" s="12"/>
      <c r="AM534" s="12"/>
      <c r="AN534" s="12"/>
      <c r="AO534" s="31"/>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f>Tabla202376[[#This Row],[DÍAS PRORROGA 1]]+Tabla202376[[#This Row],[DÍAS PRORROGA  2]]+Tabla202376[[#This Row],[DÍAS PRORROGA 3]]++Tabla202376[[#This Row],[DÍAS PRORROGA 4]]</f>
        <v>0</v>
      </c>
      <c r="BN534" s="25">
        <f>IF(Tabla202376[[#This Row],[NUMERO TOTAL DE ADICIONES]]="NO",0,Tabla202376[[#This Row],[VALOR ADICIÓN 1]]+Tabla202376[[#This Row],[VALOR ADICIÓN 2]]+Tabla202376[[#This Row],[VALOR ADICIÓN 3]]+Tabla202376[[#This Row],[VALOR ADICIÓN 4]])</f>
        <v>0</v>
      </c>
      <c r="BO534" s="12"/>
      <c r="BP534" s="22">
        <v>45996</v>
      </c>
      <c r="BQ534" s="20">
        <f>Tabla202376[[#This Row],[VALOR INICIAL DEL CONTRATO]]+Tabla202376[[#This Row],[VALOR ADICIÓN 1]]+Tabla202376[[#This Row],[VALOR ADICIÓN 2]]+Tabla202376[[#This Row],[VALOR ADICIÓN 3]]++Tabla202376[[#This Row],[VALOR ADICIÓN 4]]</f>
        <v>12600000</v>
      </c>
      <c r="BR534"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0.5</v>
      </c>
      <c r="BS534" s="26"/>
      <c r="BT534" s="13" t="s">
        <v>4621</v>
      </c>
      <c r="BU534" s="41" t="s">
        <v>4456</v>
      </c>
      <c r="BV534" s="40" t="s">
        <v>4457</v>
      </c>
      <c r="BW534" s="41" t="s">
        <v>88</v>
      </c>
    </row>
    <row r="535" spans="1:75" ht="27.75" customHeight="1" x14ac:dyDescent="0.2">
      <c r="A535" s="12">
        <v>2025</v>
      </c>
      <c r="B535" s="12" t="s">
        <v>77</v>
      </c>
      <c r="C535" s="13" t="str">
        <f ca="1">IF(Tabla202376[[#This Row],[FECHA DE TERMINACIÓN FINAL]]-TODAY()&gt;=15,"VIGENTE",IF(Tabla202376[[#This Row],[FECHA DE TERMINACIÓN FINAL]]-TODAY()&lt;0,"FINALIZADO",IF(Tabla202376[[#This Row],[FECHA DE TERMINACIÓN FINAL]]-TODAY()&lt;=15,"PROXIMO A VENCER")))</f>
        <v>VIGENTE</v>
      </c>
      <c r="D535" s="12">
        <v>142048</v>
      </c>
      <c r="E535" s="22"/>
      <c r="F535" s="40" t="s">
        <v>4622</v>
      </c>
      <c r="G535" s="41" t="s">
        <v>4623</v>
      </c>
      <c r="H535" s="13" t="s">
        <v>4624</v>
      </c>
      <c r="I535" s="111" t="s">
        <v>4625</v>
      </c>
      <c r="J535" s="57" t="s">
        <v>4626</v>
      </c>
      <c r="K535" s="57" t="s">
        <v>4627</v>
      </c>
      <c r="L535" s="57" t="s">
        <v>4628</v>
      </c>
      <c r="M535" s="12">
        <v>1693</v>
      </c>
      <c r="N535" s="22">
        <v>45910</v>
      </c>
      <c r="O535" s="12">
        <v>1855</v>
      </c>
      <c r="P535" s="22">
        <v>45960</v>
      </c>
      <c r="Q535" s="12" t="s">
        <v>312</v>
      </c>
      <c r="R535" s="41" t="s">
        <v>3094</v>
      </c>
      <c r="S535" s="41" t="s">
        <v>3291</v>
      </c>
      <c r="T535" s="12"/>
      <c r="U535" s="13" t="s">
        <v>4629</v>
      </c>
      <c r="V535" s="13" t="s">
        <v>4630</v>
      </c>
      <c r="W535" s="12" t="s">
        <v>83</v>
      </c>
      <c r="X535" s="12"/>
      <c r="Y535" s="63">
        <v>900710510</v>
      </c>
      <c r="Z535" s="13" t="s">
        <v>4631</v>
      </c>
      <c r="AA535" s="40">
        <v>901686261</v>
      </c>
      <c r="AB535" s="12" t="s">
        <v>87</v>
      </c>
      <c r="AC535" s="22">
        <v>45959</v>
      </c>
      <c r="AD535" s="29">
        <v>1744564051</v>
      </c>
      <c r="AE535" s="22">
        <v>46048</v>
      </c>
      <c r="AF535" s="22">
        <v>46228</v>
      </c>
      <c r="AG535" s="12">
        <v>180</v>
      </c>
      <c r="AH535" s="12">
        <v>6</v>
      </c>
      <c r="AI535" s="29">
        <f>Tabla202376[[#This Row],[VALOR INICIAL DEL CONTRATO]] / Tabla202376[[#This Row],[PLAZO DE EJECUCIÓN MESES ]]</f>
        <v>290760675.16666669</v>
      </c>
      <c r="AJ535" s="12"/>
      <c r="AK535" s="12"/>
      <c r="AL535" s="12"/>
      <c r="AM535" s="12"/>
      <c r="AN535" s="12"/>
      <c r="AO535" s="31"/>
      <c r="AP535" s="12"/>
      <c r="AQ535" s="12"/>
      <c r="AR535" s="12"/>
      <c r="AS535" s="12"/>
      <c r="AT535" s="12"/>
      <c r="AU535" s="12"/>
      <c r="AV535" s="12"/>
      <c r="AW535" s="12"/>
      <c r="AX535" s="12"/>
      <c r="AY535" s="12"/>
      <c r="AZ535" s="12"/>
      <c r="BA535" s="12"/>
      <c r="BB535" s="12"/>
      <c r="BC535" s="12"/>
      <c r="BD535" s="12"/>
      <c r="BE535" s="12"/>
      <c r="BF535" s="12"/>
      <c r="BG535" s="12"/>
      <c r="BH535" s="12"/>
      <c r="BI535" s="12"/>
      <c r="BJ535" s="12"/>
      <c r="BK535" s="12"/>
      <c r="BL535" s="12"/>
      <c r="BM535" s="12">
        <f>Tabla202376[[#This Row],[DÍAS PRORROGA 1]]+Tabla202376[[#This Row],[DÍAS PRORROGA  2]]+Tabla202376[[#This Row],[DÍAS PRORROGA 3]]++Tabla202376[[#This Row],[DÍAS PRORROGA 4]]</f>
        <v>0</v>
      </c>
      <c r="BN535" s="25">
        <f>IF(Tabla202376[[#This Row],[NUMERO TOTAL DE ADICIONES]]="NO",0,Tabla202376[[#This Row],[VALOR ADICIÓN 1]]+Tabla202376[[#This Row],[VALOR ADICIÓN 2]]+Tabla202376[[#This Row],[VALOR ADICIÓN 3]]+Tabla202376[[#This Row],[VALOR ADICIÓN 4]])</f>
        <v>0</v>
      </c>
      <c r="BO535" s="12"/>
      <c r="BP535" s="22">
        <v>46228</v>
      </c>
      <c r="BQ535" s="20">
        <f>Tabla202376[[#This Row],[VALOR INICIAL DEL CONTRATO]]+Tabla202376[[#This Row],[VALOR ADICIÓN 1]]+Tabla202376[[#This Row],[VALOR ADICIÓN 2]]+Tabla202376[[#This Row],[VALOR ADICIÓN 3]]++Tabla202376[[#This Row],[VALOR ADICIÓN 4]]</f>
        <v>1744564051</v>
      </c>
      <c r="BR535"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535" s="26"/>
      <c r="BT535" s="12"/>
      <c r="BU535" s="12"/>
      <c r="BV535" s="12"/>
      <c r="BW535" s="12"/>
    </row>
    <row r="536" spans="1:75" ht="27.75" customHeight="1" x14ac:dyDescent="0.2">
      <c r="A536" s="12">
        <v>2025</v>
      </c>
      <c r="B536" s="13" t="s">
        <v>265</v>
      </c>
      <c r="C536" s="13" t="str">
        <f ca="1">IF(Tabla202376[[#This Row],[FECHA DE TERMINACIÓN FINAL]]-TODAY()&gt;=15,"VIGENTE",IF(Tabla202376[[#This Row],[FECHA DE TERMINACIÓN FINAL]]-TODAY()&lt;0,"FINALIZADO",IF(Tabla202376[[#This Row],[FECHA DE TERMINACIÓN FINAL]]-TODAY()&lt;=15,"PROXIMO A VENCER")))</f>
        <v>FINALIZADO</v>
      </c>
      <c r="D536" s="12">
        <v>141224</v>
      </c>
      <c r="E536" s="22">
        <v>45898</v>
      </c>
      <c r="F536" s="108" t="s">
        <v>4632</v>
      </c>
      <c r="G536" s="12" t="s">
        <v>4633</v>
      </c>
      <c r="H536" s="13" t="s">
        <v>4634</v>
      </c>
      <c r="I536" s="111" t="s">
        <v>4635</v>
      </c>
      <c r="J536" s="41">
        <v>80101600</v>
      </c>
      <c r="K536" s="57" t="s">
        <v>4636</v>
      </c>
      <c r="L536" s="57" t="s">
        <v>4637</v>
      </c>
      <c r="M536" s="12">
        <v>1707</v>
      </c>
      <c r="N536" s="22">
        <v>45911</v>
      </c>
      <c r="O536" s="12">
        <v>1866</v>
      </c>
      <c r="P536" s="22">
        <v>45961</v>
      </c>
      <c r="Q536" s="12" t="s">
        <v>166</v>
      </c>
      <c r="R536" s="13" t="s">
        <v>81</v>
      </c>
      <c r="S536" s="41" t="s">
        <v>98</v>
      </c>
      <c r="T536" s="12"/>
      <c r="U536" s="13" t="s">
        <v>4638</v>
      </c>
      <c r="V536" s="12" t="s">
        <v>83</v>
      </c>
      <c r="W536" s="12" t="s">
        <v>83</v>
      </c>
      <c r="X536" s="12" t="s">
        <v>328</v>
      </c>
      <c r="Y536" s="63">
        <v>88272763</v>
      </c>
      <c r="Z536" s="13" t="s">
        <v>177</v>
      </c>
      <c r="AA536" s="53">
        <v>1024564835</v>
      </c>
      <c r="AB536" s="12" t="s">
        <v>87</v>
      </c>
      <c r="AC536" s="22">
        <v>45961</v>
      </c>
      <c r="AD536" s="29">
        <v>4000000</v>
      </c>
      <c r="AE536" s="22">
        <v>45968</v>
      </c>
      <c r="AF536" s="22">
        <v>46022</v>
      </c>
      <c r="AG536" s="12">
        <v>60</v>
      </c>
      <c r="AH536" s="12">
        <v>2</v>
      </c>
      <c r="AI536" s="29">
        <f>Tabla202376[[#This Row],[VALOR INICIAL DEL CONTRATO]] / Tabla202376[[#This Row],[PLAZO DE EJECUCIÓN MESES ]]</f>
        <v>2000000</v>
      </c>
      <c r="AJ536" s="12"/>
      <c r="AK536" s="12"/>
      <c r="AL536" s="12"/>
      <c r="AM536" s="12"/>
      <c r="AN536" s="12"/>
      <c r="AO536" s="31"/>
      <c r="AP536" s="12"/>
      <c r="AQ536" s="12"/>
      <c r="AR536" s="12"/>
      <c r="AS536" s="12"/>
      <c r="AT536" s="12"/>
      <c r="AU536" s="12"/>
      <c r="AV536" s="12"/>
      <c r="AW536" s="12"/>
      <c r="AX536" s="12"/>
      <c r="AY536" s="12"/>
      <c r="AZ536" s="12"/>
      <c r="BA536" s="12"/>
      <c r="BB536" s="12"/>
      <c r="BC536" s="12"/>
      <c r="BD536" s="12"/>
      <c r="BE536" s="12"/>
      <c r="BF536" s="12"/>
      <c r="BG536" s="12"/>
      <c r="BH536" s="12"/>
      <c r="BI536" s="12"/>
      <c r="BJ536" s="12"/>
      <c r="BK536" s="12"/>
      <c r="BL536" s="12"/>
      <c r="BM536" s="12">
        <f>Tabla202376[[#This Row],[DÍAS PRORROGA 1]]+Tabla202376[[#This Row],[DÍAS PRORROGA  2]]+Tabla202376[[#This Row],[DÍAS PRORROGA 3]]++Tabla202376[[#This Row],[DÍAS PRORROGA 4]]</f>
        <v>0</v>
      </c>
      <c r="BN536" s="25">
        <f>IF(Tabla202376[[#This Row],[NUMERO TOTAL DE ADICIONES]]="NO",0,Tabla202376[[#This Row],[VALOR ADICIÓN 1]]+Tabla202376[[#This Row],[VALOR ADICIÓN 2]]+Tabla202376[[#This Row],[VALOR ADICIÓN 3]]+Tabla202376[[#This Row],[VALOR ADICIÓN 4]])</f>
        <v>0</v>
      </c>
      <c r="BO536" s="12"/>
      <c r="BP536" s="22">
        <v>46010</v>
      </c>
      <c r="BQ536" s="20">
        <f>Tabla202376[[#This Row],[VALOR INICIAL DEL CONTRATO]]+Tabla202376[[#This Row],[VALOR ADICIÓN 1]]+Tabla202376[[#This Row],[VALOR ADICIÓN 2]]+Tabla202376[[#This Row],[VALOR ADICIÓN 3]]++Tabla202376[[#This Row],[VALOR ADICIÓN 4]]</f>
        <v>4000000</v>
      </c>
      <c r="BR536"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0.77777777777777779</v>
      </c>
      <c r="BS536" s="26"/>
      <c r="BT536" s="13" t="s">
        <v>4639</v>
      </c>
      <c r="BU536" s="13" t="s">
        <v>4640</v>
      </c>
      <c r="BV536" s="13" t="s">
        <v>4641</v>
      </c>
      <c r="BW536" s="13" t="s">
        <v>122</v>
      </c>
    </row>
    <row r="537" spans="1:75" ht="27.75" customHeight="1" x14ac:dyDescent="0.2">
      <c r="A537" s="12">
        <v>2025</v>
      </c>
      <c r="B537" s="12" t="s">
        <v>456</v>
      </c>
      <c r="C537" s="13" t="str">
        <f ca="1">IF(Tabla202376[[#This Row],[FECHA DE TERMINACIÓN FINAL]]-TODAY()&gt;=15,"VIGENTE",IF(Tabla202376[[#This Row],[FECHA DE TERMINACIÓN FINAL]]-TODAY()&lt;0,"FINALIZADO",IF(Tabla202376[[#This Row],[FECHA DE TERMINACIÓN FINAL]]-TODAY()&lt;=15,"PROXIMO A VENCER")))</f>
        <v>FINALIZADO</v>
      </c>
      <c r="D537" s="12">
        <v>144135</v>
      </c>
      <c r="E537" s="22">
        <v>45946</v>
      </c>
      <c r="F537" s="108" t="s">
        <v>4642</v>
      </c>
      <c r="G537" s="12" t="s">
        <v>4643</v>
      </c>
      <c r="H537" s="41" t="s">
        <v>264</v>
      </c>
      <c r="I537" s="111" t="s">
        <v>4644</v>
      </c>
      <c r="J537" s="41">
        <v>80101600</v>
      </c>
      <c r="K537" s="57" t="s">
        <v>4645</v>
      </c>
      <c r="L537" s="57" t="s">
        <v>4646</v>
      </c>
      <c r="M537" s="12">
        <v>1810</v>
      </c>
      <c r="N537" s="22">
        <v>45958</v>
      </c>
      <c r="O537" s="12">
        <v>1863</v>
      </c>
      <c r="P537" s="22">
        <v>45961</v>
      </c>
      <c r="Q537" s="41" t="s">
        <v>80</v>
      </c>
      <c r="R537" s="13" t="s">
        <v>81</v>
      </c>
      <c r="S537" s="41" t="s">
        <v>82</v>
      </c>
      <c r="T537" s="12"/>
      <c r="U537" s="41" t="s">
        <v>498</v>
      </c>
      <c r="V537" s="12" t="s">
        <v>83</v>
      </c>
      <c r="W537" s="12" t="s">
        <v>83</v>
      </c>
      <c r="X537" s="41" t="s">
        <v>90</v>
      </c>
      <c r="Y537" s="40">
        <v>1014261209</v>
      </c>
      <c r="Z537" s="13" t="s">
        <v>129</v>
      </c>
      <c r="AA537" s="12">
        <v>52047323</v>
      </c>
      <c r="AB537" s="12" t="s">
        <v>87</v>
      </c>
      <c r="AC537" s="22">
        <v>45961</v>
      </c>
      <c r="AD537" s="29">
        <v>14040000</v>
      </c>
      <c r="AE537" s="22">
        <v>45965</v>
      </c>
      <c r="AF537" s="22">
        <v>46025</v>
      </c>
      <c r="AG537" s="12">
        <v>60</v>
      </c>
      <c r="AH537" s="12">
        <v>2</v>
      </c>
      <c r="AI537" s="29">
        <f>Tabla202376[[#This Row],[VALOR INICIAL DEL CONTRATO]] / Tabla202376[[#This Row],[PLAZO DE EJECUCIÓN MESES ]]</f>
        <v>7020000</v>
      </c>
      <c r="AJ537" s="12"/>
      <c r="AK537" s="12"/>
      <c r="AL537" s="12"/>
      <c r="AM537" s="12"/>
      <c r="AN537" s="12"/>
      <c r="AO537" s="31"/>
      <c r="AP537" s="12"/>
      <c r="AQ537" s="12"/>
      <c r="AR537" s="12"/>
      <c r="AS537" s="12"/>
      <c r="AT537" s="12"/>
      <c r="AU537" s="12"/>
      <c r="AV537" s="12"/>
      <c r="AW537" s="12"/>
      <c r="AX537" s="12"/>
      <c r="AY537" s="12"/>
      <c r="AZ537" s="12"/>
      <c r="BA537" s="12"/>
      <c r="BB537" s="12"/>
      <c r="BC537" s="12"/>
      <c r="BD537" s="12"/>
      <c r="BE537" s="12"/>
      <c r="BF537" s="12"/>
      <c r="BG537" s="12"/>
      <c r="BH537" s="12"/>
      <c r="BI537" s="12"/>
      <c r="BJ537" s="12"/>
      <c r="BK537" s="12"/>
      <c r="BL537" s="12"/>
      <c r="BM537" s="12">
        <f>Tabla202376[[#This Row],[DÍAS PRORROGA 1]]+Tabla202376[[#This Row],[DÍAS PRORROGA  2]]+Tabla202376[[#This Row],[DÍAS PRORROGA 3]]++Tabla202376[[#This Row],[DÍAS PRORROGA 4]]</f>
        <v>0</v>
      </c>
      <c r="BN537" s="25">
        <f>IF(Tabla202376[[#This Row],[NUMERO TOTAL DE ADICIONES]]="NO",0,Tabla202376[[#This Row],[VALOR ADICIÓN 1]]+Tabla202376[[#This Row],[VALOR ADICIÓN 2]]+Tabla202376[[#This Row],[VALOR ADICIÓN 3]]+Tabla202376[[#This Row],[VALOR ADICIÓN 4]])</f>
        <v>0</v>
      </c>
      <c r="BO537" s="12"/>
      <c r="BP537" s="22">
        <v>46025</v>
      </c>
      <c r="BQ537" s="20">
        <f>Tabla202376[[#This Row],[VALOR INICIAL DEL CONTRATO]]+Tabla202376[[#This Row],[VALOR ADICIÓN 1]]+Tabla202376[[#This Row],[VALOR ADICIÓN 2]]+Tabla202376[[#This Row],[VALOR ADICIÓN 3]]++Tabla202376[[#This Row],[VALOR ADICIÓN 4]]</f>
        <v>14040000</v>
      </c>
      <c r="BR53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7" s="26"/>
      <c r="BT537" s="12"/>
      <c r="BU537" s="13" t="s">
        <v>4647</v>
      </c>
      <c r="BV537" s="13" t="s">
        <v>4648</v>
      </c>
      <c r="BW537" s="13" t="s">
        <v>88</v>
      </c>
    </row>
    <row r="538" spans="1:75" ht="27.75" customHeight="1" x14ac:dyDescent="0.2">
      <c r="A538" s="12">
        <v>2025</v>
      </c>
      <c r="B538" s="12" t="s">
        <v>456</v>
      </c>
      <c r="C538" s="13" t="str">
        <f ca="1">IF(Tabla202376[[#This Row],[FECHA DE TERMINACIÓN FINAL]]-TODAY()&gt;=15,"VIGENTE",IF(Tabla202376[[#This Row],[FECHA DE TERMINACIÓN FINAL]]-TODAY()&lt;0,"FINALIZADO",IF(Tabla202376[[#This Row],[FECHA DE TERMINACIÓN FINAL]]-TODAY()&lt;=15,"PROXIMO A VENCER")))</f>
        <v>FINALIZADO</v>
      </c>
      <c r="D538" s="12">
        <v>143290</v>
      </c>
      <c r="E538" s="22">
        <v>45926</v>
      </c>
      <c r="F538" s="108" t="s">
        <v>4649</v>
      </c>
      <c r="G538" s="12" t="s">
        <v>4650</v>
      </c>
      <c r="H538" s="13" t="s">
        <v>209</v>
      </c>
      <c r="I538" s="111" t="s">
        <v>4651</v>
      </c>
      <c r="J538" s="41">
        <v>80101600</v>
      </c>
      <c r="K538" s="57" t="s">
        <v>4652</v>
      </c>
      <c r="L538" s="57" t="s">
        <v>4653</v>
      </c>
      <c r="M538" s="12">
        <v>1744</v>
      </c>
      <c r="N538" s="22">
        <v>45940</v>
      </c>
      <c r="O538" s="12">
        <v>1935</v>
      </c>
      <c r="P538" s="22">
        <v>45994</v>
      </c>
      <c r="Q538" s="41" t="s">
        <v>80</v>
      </c>
      <c r="R538" s="13" t="s">
        <v>81</v>
      </c>
      <c r="S538" s="41" t="s">
        <v>98</v>
      </c>
      <c r="T538" s="12"/>
      <c r="U538" s="41" t="s">
        <v>4654</v>
      </c>
      <c r="V538" s="12" t="s">
        <v>83</v>
      </c>
      <c r="W538" s="12" t="s">
        <v>83</v>
      </c>
      <c r="X538" s="40" t="s">
        <v>160</v>
      </c>
      <c r="Y538" s="40">
        <v>1031133957</v>
      </c>
      <c r="Z538" s="13" t="s">
        <v>3308</v>
      </c>
      <c r="AA538" s="12">
        <v>80217670</v>
      </c>
      <c r="AB538" s="12" t="s">
        <v>87</v>
      </c>
      <c r="AC538" s="22">
        <v>45993</v>
      </c>
      <c r="AD538" s="29">
        <v>4000000</v>
      </c>
      <c r="AE538" s="22">
        <v>46001</v>
      </c>
      <c r="AF538" s="22">
        <v>46033</v>
      </c>
      <c r="AG538" s="12">
        <v>30</v>
      </c>
      <c r="AH538" s="12">
        <v>1</v>
      </c>
      <c r="AI538" s="29">
        <f>Tabla202376[[#This Row],[VALOR INICIAL DEL CONTRATO]] / Tabla202376[[#This Row],[PLAZO DE EJECUCIÓN MESES ]]</f>
        <v>4000000</v>
      </c>
      <c r="AJ538" s="12"/>
      <c r="AK538" s="12"/>
      <c r="AL538" s="12">
        <v>1</v>
      </c>
      <c r="AM538" s="12">
        <v>1</v>
      </c>
      <c r="AN538" s="12"/>
      <c r="AO538" s="31">
        <v>1333333</v>
      </c>
      <c r="AP538" s="12">
        <v>10</v>
      </c>
      <c r="AQ538" s="12">
        <v>1928</v>
      </c>
      <c r="AR538" s="22">
        <v>46013</v>
      </c>
      <c r="AS538" s="12">
        <v>1998</v>
      </c>
      <c r="AT538" s="22">
        <v>46015</v>
      </c>
      <c r="AU538" s="12"/>
      <c r="AV538" s="12"/>
      <c r="AW538" s="12"/>
      <c r="AX538" s="12"/>
      <c r="AY538" s="12"/>
      <c r="AZ538" s="12"/>
      <c r="BA538" s="12"/>
      <c r="BB538" s="12"/>
      <c r="BC538" s="12"/>
      <c r="BD538" s="12"/>
      <c r="BE538" s="12"/>
      <c r="BF538" s="12"/>
      <c r="BG538" s="12"/>
      <c r="BH538" s="12"/>
      <c r="BI538" s="12"/>
      <c r="BJ538" s="12"/>
      <c r="BK538" s="12"/>
      <c r="BL538" s="12"/>
      <c r="BM538" s="12">
        <f>Tabla202376[[#This Row],[DÍAS PRORROGA 1]]+Tabla202376[[#This Row],[DÍAS PRORROGA  2]]+Tabla202376[[#This Row],[DÍAS PRORROGA 3]]++Tabla202376[[#This Row],[DÍAS PRORROGA 4]]</f>
        <v>10</v>
      </c>
      <c r="BN538" s="25">
        <f>IF(Tabla202376[[#This Row],[NUMERO TOTAL DE ADICIONES]]="NO",0,Tabla202376[[#This Row],[VALOR ADICIÓN 1]]+Tabla202376[[#This Row],[VALOR ADICIÓN 2]]+Tabla202376[[#This Row],[VALOR ADICIÓN 3]]+Tabla202376[[#This Row],[VALOR ADICIÓN 4]])</f>
        <v>1333333</v>
      </c>
      <c r="BO538" s="12"/>
      <c r="BP538" s="22">
        <v>46041</v>
      </c>
      <c r="BQ538" s="20">
        <f>Tabla202376[[#This Row],[VALOR INICIAL DEL CONTRATO]]+Tabla202376[[#This Row],[VALOR ADICIÓN 1]]+Tabla202376[[#This Row],[VALOR ADICIÓN 2]]+Tabla202376[[#This Row],[VALOR ADICIÓN 3]]++Tabla202376[[#This Row],[VALOR ADICIÓN 4]]</f>
        <v>5333333</v>
      </c>
      <c r="BR53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8" s="26"/>
      <c r="BT538" s="13" t="s">
        <v>4655</v>
      </c>
      <c r="BU538" s="13" t="s">
        <v>4656</v>
      </c>
      <c r="BV538" s="13" t="s">
        <v>4657</v>
      </c>
      <c r="BW538" s="13" t="s">
        <v>148</v>
      </c>
    </row>
    <row r="539" spans="1:75" ht="27.75" customHeight="1" x14ac:dyDescent="0.25">
      <c r="A539" s="12">
        <v>2025</v>
      </c>
      <c r="B539" s="12" t="s">
        <v>456</v>
      </c>
      <c r="C539" s="13" t="str">
        <f ca="1">IF(Tabla202376[[#This Row],[FECHA DE TERMINACIÓN FINAL]]-TODAY()&gt;=15,"VIGENTE",IF(Tabla202376[[#This Row],[FECHA DE TERMINACIÓN FINAL]]-TODAY()&lt;0,"FINALIZADO",IF(Tabla202376[[#This Row],[FECHA DE TERMINACIÓN FINAL]]-TODAY()&lt;=15,"PROXIMO A VENCER")))</f>
        <v>FINALIZADO</v>
      </c>
      <c r="D539" s="12">
        <v>143850</v>
      </c>
      <c r="E539" s="22">
        <v>45938</v>
      </c>
      <c r="F539" s="108" t="s">
        <v>4658</v>
      </c>
      <c r="G539" s="12" t="s">
        <v>4659</v>
      </c>
      <c r="H539" s="41" t="s">
        <v>309</v>
      </c>
      <c r="I539" s="90" t="s">
        <v>4660</v>
      </c>
      <c r="J539" s="41">
        <v>80101600</v>
      </c>
      <c r="K539" s="57" t="s">
        <v>4661</v>
      </c>
      <c r="L539" s="57" t="s">
        <v>4662</v>
      </c>
      <c r="M539" s="12">
        <v>1793</v>
      </c>
      <c r="N539" s="22">
        <v>45954</v>
      </c>
      <c r="O539" s="12">
        <v>1883</v>
      </c>
      <c r="P539" s="22">
        <v>45971</v>
      </c>
      <c r="Q539" s="41" t="s">
        <v>201</v>
      </c>
      <c r="R539" s="13" t="s">
        <v>81</v>
      </c>
      <c r="S539" s="41" t="s">
        <v>82</v>
      </c>
      <c r="T539" s="12"/>
      <c r="U539" s="41" t="s">
        <v>4663</v>
      </c>
      <c r="V539" s="12" t="s">
        <v>83</v>
      </c>
      <c r="W539" s="12" t="s">
        <v>83</v>
      </c>
      <c r="X539" s="49" t="s">
        <v>204</v>
      </c>
      <c r="Y539" s="49">
        <v>80126283</v>
      </c>
      <c r="Z539" s="51" t="s">
        <v>258</v>
      </c>
      <c r="AA539" s="49">
        <v>1023888897</v>
      </c>
      <c r="AB539" s="12" t="s">
        <v>87</v>
      </c>
      <c r="AC539" s="22">
        <v>45967</v>
      </c>
      <c r="AD539" s="29">
        <v>8400000</v>
      </c>
      <c r="AE539" s="22">
        <v>45971</v>
      </c>
      <c r="AF539" s="22">
        <v>46000</v>
      </c>
      <c r="AG539" s="12">
        <v>30</v>
      </c>
      <c r="AH539" s="12">
        <v>1</v>
      </c>
      <c r="AI539" s="29">
        <f>Tabla202376[[#This Row],[VALOR INICIAL DEL CONTRATO]] / Tabla202376[[#This Row],[PLAZO DE EJECUCIÓN MESES ]]</f>
        <v>8400000</v>
      </c>
      <c r="AJ539" s="12"/>
      <c r="AK539" s="12"/>
      <c r="AL539" s="12">
        <v>1</v>
      </c>
      <c r="AM539" s="12">
        <v>1</v>
      </c>
      <c r="AN539" s="12"/>
      <c r="AO539" s="31">
        <v>4200000</v>
      </c>
      <c r="AP539" s="12">
        <v>15</v>
      </c>
      <c r="AQ539" s="12">
        <v>1874</v>
      </c>
      <c r="AR539" s="22">
        <v>45992</v>
      </c>
      <c r="AS539" s="12">
        <v>1948</v>
      </c>
      <c r="AT539" s="22">
        <v>45996</v>
      </c>
      <c r="AU539" s="12"/>
      <c r="AV539" s="12"/>
      <c r="AW539" s="12"/>
      <c r="AX539" s="12"/>
      <c r="AY539" s="12"/>
      <c r="AZ539" s="12"/>
      <c r="BA539" s="12"/>
      <c r="BB539" s="12"/>
      <c r="BC539" s="12"/>
      <c r="BD539" s="12"/>
      <c r="BE539" s="12"/>
      <c r="BF539" s="12"/>
      <c r="BG539" s="12"/>
      <c r="BH539" s="12"/>
      <c r="BI539" s="12"/>
      <c r="BJ539" s="12"/>
      <c r="BK539" s="12"/>
      <c r="BL539" s="12"/>
      <c r="BM539" s="12">
        <f>Tabla202376[[#This Row],[DÍAS PRORROGA 1]]+Tabla202376[[#This Row],[DÍAS PRORROGA  2]]+Tabla202376[[#This Row],[DÍAS PRORROGA 3]]++Tabla202376[[#This Row],[DÍAS PRORROGA 4]]</f>
        <v>15</v>
      </c>
      <c r="BN539" s="25">
        <f>IF(Tabla202376[[#This Row],[NUMERO TOTAL DE ADICIONES]]="NO",0,Tabla202376[[#This Row],[VALOR ADICIÓN 1]]+Tabla202376[[#This Row],[VALOR ADICIÓN 2]]+Tabla202376[[#This Row],[VALOR ADICIÓN 3]]+Tabla202376[[#This Row],[VALOR ADICIÓN 4]])</f>
        <v>4200000</v>
      </c>
      <c r="BO539" s="12"/>
      <c r="BP539" s="22">
        <v>46015</v>
      </c>
      <c r="BQ539" s="20">
        <f>Tabla202376[[#This Row],[VALOR INICIAL DEL CONTRATO]]+Tabla202376[[#This Row],[VALOR ADICIÓN 1]]+Tabla202376[[#This Row],[VALOR ADICIÓN 2]]+Tabla202376[[#This Row],[VALOR ADICIÓN 3]]++Tabla202376[[#This Row],[VALOR ADICIÓN 4]]</f>
        <v>12600000</v>
      </c>
      <c r="BR53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39" s="26"/>
      <c r="BT539" s="13" t="s">
        <v>4664</v>
      </c>
      <c r="BU539" s="13" t="s">
        <v>4665</v>
      </c>
      <c r="BV539" s="13" t="s">
        <v>4666</v>
      </c>
      <c r="BW539" s="13" t="s">
        <v>109</v>
      </c>
    </row>
    <row r="540" spans="1:75" ht="27.75" customHeight="1" x14ac:dyDescent="0.25">
      <c r="A540" s="12">
        <v>2025</v>
      </c>
      <c r="B540" s="12" t="s">
        <v>456</v>
      </c>
      <c r="C540" s="13" t="str">
        <f ca="1">IF(Tabla202376[[#This Row],[FECHA DE TERMINACIÓN FINAL]]-TODAY()&gt;=15,"VIGENTE",IF(Tabla202376[[#This Row],[FECHA DE TERMINACIÓN FINAL]]-TODAY()&lt;0,"FINALIZADO",IF(Tabla202376[[#This Row],[FECHA DE TERMINACIÓN FINAL]]-TODAY()&lt;=15,"PROXIMO A VENCER")))</f>
        <v>FINALIZADO</v>
      </c>
      <c r="D540" s="12">
        <v>143183</v>
      </c>
      <c r="E540" s="22">
        <v>45923</v>
      </c>
      <c r="F540" s="108" t="s">
        <v>4667</v>
      </c>
      <c r="G540" s="12" t="s">
        <v>4668</v>
      </c>
      <c r="H540" s="13" t="s">
        <v>177</v>
      </c>
      <c r="I540" s="90" t="s">
        <v>4669</v>
      </c>
      <c r="J540" s="41">
        <v>80101600</v>
      </c>
      <c r="K540" s="57" t="s">
        <v>4670</v>
      </c>
      <c r="L540" s="57" t="s">
        <v>4671</v>
      </c>
      <c r="M540" s="12">
        <v>1742</v>
      </c>
      <c r="N540" s="22">
        <v>45940</v>
      </c>
      <c r="O540" s="12">
        <v>1871</v>
      </c>
      <c r="P540" s="22">
        <v>45966</v>
      </c>
      <c r="Q540" s="41" t="s">
        <v>212</v>
      </c>
      <c r="R540" s="13" t="s">
        <v>81</v>
      </c>
      <c r="S540" s="41" t="s">
        <v>82</v>
      </c>
      <c r="T540" s="12"/>
      <c r="U540" s="41" t="s">
        <v>414</v>
      </c>
      <c r="V540" s="12" t="s">
        <v>83</v>
      </c>
      <c r="W540" s="12" t="s">
        <v>83</v>
      </c>
      <c r="X540" s="12" t="s">
        <v>167</v>
      </c>
      <c r="Y540" s="25">
        <v>1024564835</v>
      </c>
      <c r="Z540" s="38" t="s">
        <v>126</v>
      </c>
      <c r="AA540" s="38">
        <v>79486884</v>
      </c>
      <c r="AB540" s="12" t="s">
        <v>87</v>
      </c>
      <c r="AC540" s="22">
        <v>45966</v>
      </c>
      <c r="AD540" s="29">
        <v>17000000</v>
      </c>
      <c r="AE540" s="22">
        <v>45966</v>
      </c>
      <c r="AF540" s="22">
        <v>46026</v>
      </c>
      <c r="AG540" s="12">
        <v>60</v>
      </c>
      <c r="AH540" s="12">
        <v>2</v>
      </c>
      <c r="AI540" s="29">
        <f>Tabla202376[[#This Row],[VALOR INICIAL DEL CONTRATO]] / Tabla202376[[#This Row],[PLAZO DE EJECUCIÓN MESES ]]</f>
        <v>8500000</v>
      </c>
      <c r="AJ540" s="12"/>
      <c r="AK540" s="12"/>
      <c r="AL540" s="12">
        <v>1</v>
      </c>
      <c r="AM540" s="12">
        <v>1</v>
      </c>
      <c r="AN540" s="12"/>
      <c r="AO540" s="31">
        <v>2833333</v>
      </c>
      <c r="AP540" s="12">
        <v>10</v>
      </c>
      <c r="AQ540" s="12">
        <v>1934</v>
      </c>
      <c r="AR540" s="22">
        <v>46015</v>
      </c>
      <c r="AS540" s="12">
        <v>2016</v>
      </c>
      <c r="AT540" s="22">
        <v>46020</v>
      </c>
      <c r="AU540" s="12"/>
      <c r="AV540" s="12"/>
      <c r="AW540" s="12"/>
      <c r="AX540" s="12"/>
      <c r="AY540" s="12"/>
      <c r="AZ540" s="12"/>
      <c r="BA540" s="12"/>
      <c r="BB540" s="12"/>
      <c r="BC540" s="12"/>
      <c r="BD540" s="12"/>
      <c r="BE540" s="12"/>
      <c r="BF540" s="12"/>
      <c r="BG540" s="12"/>
      <c r="BH540" s="12"/>
      <c r="BI540" s="12"/>
      <c r="BJ540" s="12"/>
      <c r="BK540" s="12"/>
      <c r="BL540" s="12"/>
      <c r="BM540" s="12">
        <f>Tabla202376[[#This Row],[DÍAS PRORROGA 1]]+Tabla202376[[#This Row],[DÍAS PRORROGA  2]]+Tabla202376[[#This Row],[DÍAS PRORROGA 3]]++Tabla202376[[#This Row],[DÍAS PRORROGA 4]]</f>
        <v>10</v>
      </c>
      <c r="BN540" s="25">
        <f>IF(Tabla202376[[#This Row],[NUMERO TOTAL DE ADICIONES]]="NO",0,Tabla202376[[#This Row],[VALOR ADICIÓN 1]]+Tabla202376[[#This Row],[VALOR ADICIÓN 2]]+Tabla202376[[#This Row],[VALOR ADICIÓN 3]]+Tabla202376[[#This Row],[VALOR ADICIÓN 4]])</f>
        <v>2833333</v>
      </c>
      <c r="BO540" s="12"/>
      <c r="BP540" s="22">
        <v>46037</v>
      </c>
      <c r="BQ540" s="20">
        <f>Tabla202376[[#This Row],[VALOR INICIAL DEL CONTRATO]]+Tabla202376[[#This Row],[VALOR ADICIÓN 1]]+Tabla202376[[#This Row],[VALOR ADICIÓN 2]]+Tabla202376[[#This Row],[VALOR ADICIÓN 3]]++Tabla202376[[#This Row],[VALOR ADICIÓN 4]]</f>
        <v>19833333</v>
      </c>
      <c r="BR54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0" s="26"/>
      <c r="BT540" s="13" t="s">
        <v>4672</v>
      </c>
      <c r="BU540" s="13" t="s">
        <v>4673</v>
      </c>
      <c r="BV540" s="13" t="s">
        <v>4674</v>
      </c>
      <c r="BW540" s="13" t="s">
        <v>109</v>
      </c>
    </row>
    <row r="541" spans="1:75" ht="27.75" customHeight="1" x14ac:dyDescent="0.25">
      <c r="A541" s="12">
        <v>2025</v>
      </c>
      <c r="B541" s="12" t="s">
        <v>456</v>
      </c>
      <c r="C541" s="13" t="str">
        <f ca="1">IF(Tabla202376[[#This Row],[FECHA DE TERMINACIÓN FINAL]]-TODAY()&gt;=15,"VIGENTE",IF(Tabla202376[[#This Row],[FECHA DE TERMINACIÓN FINAL]]-TODAY()&lt;0,"FINALIZADO",IF(Tabla202376[[#This Row],[FECHA DE TERMINACIÓN FINAL]]-TODAY()&lt;=15,"PROXIMO A VENCER")))</f>
        <v>FINALIZADO</v>
      </c>
      <c r="D541" s="12">
        <v>143173</v>
      </c>
      <c r="E541" s="22">
        <v>45923</v>
      </c>
      <c r="F541" s="108" t="s">
        <v>4675</v>
      </c>
      <c r="G541" s="12" t="s">
        <v>4676</v>
      </c>
      <c r="H541" s="13" t="s">
        <v>401</v>
      </c>
      <c r="I541" s="90" t="s">
        <v>4677</v>
      </c>
      <c r="J541" s="41">
        <v>80101600</v>
      </c>
      <c r="K541" s="57" t="s">
        <v>4678</v>
      </c>
      <c r="L541" s="57" t="s">
        <v>4679</v>
      </c>
      <c r="M541" s="12">
        <v>1788</v>
      </c>
      <c r="N541" s="22">
        <v>45954</v>
      </c>
      <c r="O541" s="12">
        <v>1867</v>
      </c>
      <c r="P541" s="22">
        <v>45966</v>
      </c>
      <c r="Q541" s="41" t="s">
        <v>80</v>
      </c>
      <c r="R541" s="13" t="s">
        <v>81</v>
      </c>
      <c r="S541" s="41" t="s">
        <v>82</v>
      </c>
      <c r="T541" s="12"/>
      <c r="U541" s="41" t="s">
        <v>402</v>
      </c>
      <c r="V541" s="12" t="s">
        <v>83</v>
      </c>
      <c r="W541" s="12" t="s">
        <v>83</v>
      </c>
      <c r="X541" s="77" t="s">
        <v>403</v>
      </c>
      <c r="Y541" s="101">
        <v>80016995</v>
      </c>
      <c r="Z541" s="38" t="s">
        <v>126</v>
      </c>
      <c r="AA541" s="38">
        <v>79486884</v>
      </c>
      <c r="AB541" s="12" t="s">
        <v>87</v>
      </c>
      <c r="AC541" s="22">
        <v>45961</v>
      </c>
      <c r="AD541" s="29">
        <v>14000000</v>
      </c>
      <c r="AE541" s="22">
        <v>45966</v>
      </c>
      <c r="AF541" s="22">
        <v>46026</v>
      </c>
      <c r="AG541" s="12">
        <v>60</v>
      </c>
      <c r="AH541" s="12">
        <v>2</v>
      </c>
      <c r="AI541" s="29">
        <f>Tabla202376[[#This Row],[VALOR INICIAL DEL CONTRATO]] / Tabla202376[[#This Row],[PLAZO DE EJECUCIÓN MESES ]]</f>
        <v>7000000</v>
      </c>
      <c r="AJ541" s="12"/>
      <c r="AK541" s="12"/>
      <c r="AL541" s="12">
        <v>1</v>
      </c>
      <c r="AM541" s="12">
        <v>1</v>
      </c>
      <c r="AN541" s="12"/>
      <c r="AO541" s="31">
        <v>2333333</v>
      </c>
      <c r="AP541" s="12">
        <v>10</v>
      </c>
      <c r="AQ541" s="12">
        <v>1935</v>
      </c>
      <c r="AR541" s="22">
        <v>46015</v>
      </c>
      <c r="AS541" s="12">
        <v>2023</v>
      </c>
      <c r="AT541" s="22">
        <v>46020</v>
      </c>
      <c r="AU541" s="12"/>
      <c r="AV541" s="12"/>
      <c r="AW541" s="12"/>
      <c r="AX541" s="12"/>
      <c r="AY541" s="12"/>
      <c r="AZ541" s="12"/>
      <c r="BA541" s="12"/>
      <c r="BB541" s="12"/>
      <c r="BC541" s="12"/>
      <c r="BD541" s="12"/>
      <c r="BE541" s="12"/>
      <c r="BF541" s="12"/>
      <c r="BG541" s="12"/>
      <c r="BH541" s="12"/>
      <c r="BI541" s="12"/>
      <c r="BJ541" s="12"/>
      <c r="BK541" s="12"/>
      <c r="BL541" s="12"/>
      <c r="BM541" s="12">
        <f>Tabla202376[[#This Row],[DÍAS PRORROGA 1]]+Tabla202376[[#This Row],[DÍAS PRORROGA  2]]+Tabla202376[[#This Row],[DÍAS PRORROGA 3]]++Tabla202376[[#This Row],[DÍAS PRORROGA 4]]</f>
        <v>10</v>
      </c>
      <c r="BN541" s="25">
        <f>IF(Tabla202376[[#This Row],[NUMERO TOTAL DE ADICIONES]]="NO",0,Tabla202376[[#This Row],[VALOR ADICIÓN 1]]+Tabla202376[[#This Row],[VALOR ADICIÓN 2]]+Tabla202376[[#This Row],[VALOR ADICIÓN 3]]+Tabla202376[[#This Row],[VALOR ADICIÓN 4]])</f>
        <v>2333333</v>
      </c>
      <c r="BO541" s="12"/>
      <c r="BP541" s="22">
        <v>46036</v>
      </c>
      <c r="BQ541" s="20">
        <f>Tabla202376[[#This Row],[VALOR INICIAL DEL CONTRATO]]+Tabla202376[[#This Row],[VALOR ADICIÓN 1]]+Tabla202376[[#This Row],[VALOR ADICIÓN 2]]+Tabla202376[[#This Row],[VALOR ADICIÓN 3]]++Tabla202376[[#This Row],[VALOR ADICIÓN 4]]</f>
        <v>16333333</v>
      </c>
      <c r="BR54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1" s="26"/>
      <c r="BT541" s="13" t="s">
        <v>4680</v>
      </c>
      <c r="BU541" s="13" t="s">
        <v>4681</v>
      </c>
      <c r="BV541" s="13" t="s">
        <v>4682</v>
      </c>
      <c r="BW541" s="13" t="s">
        <v>88</v>
      </c>
    </row>
    <row r="542" spans="1:75" ht="27.75" customHeight="1" x14ac:dyDescent="0.25">
      <c r="A542" s="12">
        <v>2025</v>
      </c>
      <c r="B542" s="12" t="s">
        <v>456</v>
      </c>
      <c r="C542" s="13" t="str">
        <f ca="1">IF(Tabla202376[[#This Row],[FECHA DE TERMINACIÓN FINAL]]-TODAY()&gt;=15,"VIGENTE",IF(Tabla202376[[#This Row],[FECHA DE TERMINACIÓN FINAL]]-TODAY()&lt;0,"FINALIZADO",IF(Tabla202376[[#This Row],[FECHA DE TERMINACIÓN FINAL]]-TODAY()&lt;=15,"PROXIMO A VENCER")))</f>
        <v>FINALIZADO</v>
      </c>
      <c r="D542" s="12">
        <v>143318</v>
      </c>
      <c r="E542" s="22">
        <v>45926</v>
      </c>
      <c r="F542" s="108" t="s">
        <v>4683</v>
      </c>
      <c r="G542" s="12" t="s">
        <v>4684</v>
      </c>
      <c r="H542" s="13" t="s">
        <v>311</v>
      </c>
      <c r="I542" s="90" t="s">
        <v>4685</v>
      </c>
      <c r="J542" s="41">
        <v>80101600</v>
      </c>
      <c r="K542" s="57" t="s">
        <v>4686</v>
      </c>
      <c r="L542" s="57" t="s">
        <v>4687</v>
      </c>
      <c r="M542" s="12">
        <v>1766</v>
      </c>
      <c r="N542" s="22">
        <v>45947</v>
      </c>
      <c r="O542" s="12">
        <v>1869</v>
      </c>
      <c r="P542" s="22">
        <v>45966</v>
      </c>
      <c r="Q542" s="41" t="s">
        <v>201</v>
      </c>
      <c r="R542" s="13" t="s">
        <v>81</v>
      </c>
      <c r="S542" s="41" t="s">
        <v>82</v>
      </c>
      <c r="T542" s="12"/>
      <c r="U542" s="41" t="s">
        <v>897</v>
      </c>
      <c r="V542" s="12" t="s">
        <v>83</v>
      </c>
      <c r="W542" s="12" t="s">
        <v>83</v>
      </c>
      <c r="X542" s="77" t="s">
        <v>563</v>
      </c>
      <c r="Y542" s="101">
        <v>1015443462</v>
      </c>
      <c r="Z542" s="13" t="s">
        <v>78</v>
      </c>
      <c r="AA542" s="15">
        <v>1033747881</v>
      </c>
      <c r="AB542" s="12" t="s">
        <v>87</v>
      </c>
      <c r="AC542" s="22">
        <v>45965</v>
      </c>
      <c r="AD542" s="29">
        <v>10500000</v>
      </c>
      <c r="AE542" s="22">
        <v>45966</v>
      </c>
      <c r="AF542" s="22">
        <v>46010</v>
      </c>
      <c r="AG542" s="12">
        <v>45</v>
      </c>
      <c r="AH542" s="12">
        <v>1.5</v>
      </c>
      <c r="AI542" s="29">
        <f>Tabla202376[[#This Row],[VALOR INICIAL DEL CONTRATO]] / Tabla202376[[#This Row],[PLAZO DE EJECUCIÓN MESES ]]</f>
        <v>7000000</v>
      </c>
      <c r="AJ542" s="12"/>
      <c r="AK542" s="12"/>
      <c r="AL542" s="12"/>
      <c r="AM542" s="12"/>
      <c r="AN542" s="12"/>
      <c r="AO542" s="31"/>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c r="BL542" s="12"/>
      <c r="BM542" s="12">
        <f>Tabla202376[[#This Row],[DÍAS PRORROGA 1]]+Tabla202376[[#This Row],[DÍAS PRORROGA  2]]+Tabla202376[[#This Row],[DÍAS PRORROGA 3]]++Tabla202376[[#This Row],[DÍAS PRORROGA 4]]</f>
        <v>0</v>
      </c>
      <c r="BN542" s="25">
        <f>IF(Tabla202376[[#This Row],[NUMERO TOTAL DE ADICIONES]]="NO",0,Tabla202376[[#This Row],[VALOR ADICIÓN 1]]+Tabla202376[[#This Row],[VALOR ADICIÓN 2]]+Tabla202376[[#This Row],[VALOR ADICIÓN 3]]+Tabla202376[[#This Row],[VALOR ADICIÓN 4]])</f>
        <v>0</v>
      </c>
      <c r="BO542" s="12"/>
      <c r="BP542" s="22">
        <v>46010</v>
      </c>
      <c r="BQ542" s="20">
        <f>Tabla202376[[#This Row],[VALOR INICIAL DEL CONTRATO]]+Tabla202376[[#This Row],[VALOR ADICIÓN 1]]+Tabla202376[[#This Row],[VALOR ADICIÓN 2]]+Tabla202376[[#This Row],[VALOR ADICIÓN 3]]++Tabla202376[[#This Row],[VALOR ADICIÓN 4]]</f>
        <v>10500000</v>
      </c>
      <c r="BR54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2" s="26"/>
      <c r="BT542" s="12"/>
      <c r="BU542" s="13" t="s">
        <v>4688</v>
      </c>
      <c r="BV542" s="13" t="s">
        <v>4689</v>
      </c>
      <c r="BW542" s="13" t="s">
        <v>88</v>
      </c>
    </row>
    <row r="543" spans="1:75" ht="27.75" customHeight="1" x14ac:dyDescent="0.25">
      <c r="A543" s="12">
        <v>2025</v>
      </c>
      <c r="B543" s="12" t="s">
        <v>456</v>
      </c>
      <c r="C543" s="13" t="str">
        <f ca="1">IF(Tabla202376[[#This Row],[FECHA DE TERMINACIÓN FINAL]]-TODAY()&gt;=15,"VIGENTE",IF(Tabla202376[[#This Row],[FECHA DE TERMINACIÓN FINAL]]-TODAY()&lt;0,"FINALIZADO",IF(Tabla202376[[#This Row],[FECHA DE TERMINACIÓN FINAL]]-TODAY()&lt;=15,"PROXIMO A VENCER")))</f>
        <v>FINALIZADO</v>
      </c>
      <c r="D543" s="12">
        <v>143319</v>
      </c>
      <c r="E543" s="22">
        <v>45926</v>
      </c>
      <c r="F543" s="108" t="s">
        <v>4690</v>
      </c>
      <c r="G543" s="12" t="s">
        <v>4691</v>
      </c>
      <c r="H543" s="13" t="s">
        <v>100</v>
      </c>
      <c r="I543" s="90" t="s">
        <v>4692</v>
      </c>
      <c r="J543" s="41">
        <v>80101600</v>
      </c>
      <c r="K543" s="57" t="s">
        <v>4693</v>
      </c>
      <c r="L543" s="57" t="s">
        <v>4694</v>
      </c>
      <c r="M543" s="12">
        <v>1767</v>
      </c>
      <c r="N543" s="22">
        <v>45947</v>
      </c>
      <c r="O543" s="12">
        <v>1870</v>
      </c>
      <c r="P543" s="22">
        <v>45966</v>
      </c>
      <c r="Q543" s="41" t="s">
        <v>80</v>
      </c>
      <c r="R543" s="13" t="s">
        <v>81</v>
      </c>
      <c r="S543" s="41" t="s">
        <v>82</v>
      </c>
      <c r="T543" s="12"/>
      <c r="U543" s="41" t="s">
        <v>4695</v>
      </c>
      <c r="V543" s="12" t="s">
        <v>83</v>
      </c>
      <c r="W543" s="12" t="s">
        <v>83</v>
      </c>
      <c r="X543" s="40" t="s">
        <v>90</v>
      </c>
      <c r="Y543" s="40">
        <v>1010199748</v>
      </c>
      <c r="Z543" s="51" t="s">
        <v>101</v>
      </c>
      <c r="AA543" s="49">
        <v>46387657</v>
      </c>
      <c r="AB543" s="12" t="s">
        <v>87</v>
      </c>
      <c r="AC543" s="22">
        <v>45965</v>
      </c>
      <c r="AD543" s="29">
        <v>12600000</v>
      </c>
      <c r="AE543" s="22">
        <v>45966</v>
      </c>
      <c r="AF543" s="22">
        <v>46026</v>
      </c>
      <c r="AG543" s="12">
        <v>60</v>
      </c>
      <c r="AH543" s="12">
        <v>2</v>
      </c>
      <c r="AI543" s="29">
        <f>Tabla202376[[#This Row],[VALOR INICIAL DEL CONTRATO]] / Tabla202376[[#This Row],[PLAZO DE EJECUCIÓN MESES ]]</f>
        <v>6300000</v>
      </c>
      <c r="AJ543" s="12"/>
      <c r="AK543" s="12"/>
      <c r="AL543" s="12">
        <v>1</v>
      </c>
      <c r="AM543" s="12">
        <v>1</v>
      </c>
      <c r="AN543" s="12"/>
      <c r="AO543" s="31">
        <v>2100000</v>
      </c>
      <c r="AP543" s="12">
        <v>10</v>
      </c>
      <c r="AQ543" s="12">
        <v>1903</v>
      </c>
      <c r="AR543" s="22">
        <v>46008</v>
      </c>
      <c r="AS543" s="12">
        <v>2008</v>
      </c>
      <c r="AT543" s="22">
        <v>46015</v>
      </c>
      <c r="AU543" s="12"/>
      <c r="AV543" s="12"/>
      <c r="AW543" s="12"/>
      <c r="AX543" s="12"/>
      <c r="AY543" s="12"/>
      <c r="AZ543" s="12"/>
      <c r="BA543" s="12"/>
      <c r="BB543" s="12"/>
      <c r="BC543" s="12"/>
      <c r="BD543" s="12"/>
      <c r="BE543" s="12"/>
      <c r="BF543" s="12"/>
      <c r="BG543" s="12"/>
      <c r="BH543" s="12"/>
      <c r="BI543" s="12"/>
      <c r="BJ543" s="12"/>
      <c r="BK543" s="12"/>
      <c r="BL543" s="12"/>
      <c r="BM543" s="12">
        <f>Tabla202376[[#This Row],[DÍAS PRORROGA 1]]+Tabla202376[[#This Row],[DÍAS PRORROGA  2]]+Tabla202376[[#This Row],[DÍAS PRORROGA 3]]++Tabla202376[[#This Row],[DÍAS PRORROGA 4]]</f>
        <v>10</v>
      </c>
      <c r="BN543" s="25">
        <f>IF(Tabla202376[[#This Row],[NUMERO TOTAL DE ADICIONES]]="NO",0,Tabla202376[[#This Row],[VALOR ADICIÓN 1]]+Tabla202376[[#This Row],[VALOR ADICIÓN 2]]+Tabla202376[[#This Row],[VALOR ADICIÓN 3]]+Tabla202376[[#This Row],[VALOR ADICIÓN 4]])</f>
        <v>2100000</v>
      </c>
      <c r="BO543" s="12"/>
      <c r="BP543" s="22">
        <v>46036</v>
      </c>
      <c r="BQ543" s="20">
        <f>Tabla202376[[#This Row],[VALOR INICIAL DEL CONTRATO]]+Tabla202376[[#This Row],[VALOR ADICIÓN 1]]+Tabla202376[[#This Row],[VALOR ADICIÓN 2]]+Tabla202376[[#This Row],[VALOR ADICIÓN 3]]++Tabla202376[[#This Row],[VALOR ADICIÓN 4]]</f>
        <v>14700000</v>
      </c>
      <c r="BR54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3" s="26"/>
      <c r="BT543" s="13" t="s">
        <v>4696</v>
      </c>
      <c r="BU543" s="13" t="s">
        <v>4697</v>
      </c>
      <c r="BV543" s="13" t="s">
        <v>4698</v>
      </c>
      <c r="BW543" s="13" t="s">
        <v>88</v>
      </c>
    </row>
    <row r="544" spans="1:75" ht="27.75" customHeight="1" x14ac:dyDescent="0.2">
      <c r="A544" s="12">
        <v>2025</v>
      </c>
      <c r="B544" s="12" t="s">
        <v>77</v>
      </c>
      <c r="C544" s="13" t="str">
        <f ca="1">IF(Tabla202376[[#This Row],[FECHA DE TERMINACIÓN FINAL]]-TODAY()&gt;=15,"VIGENTE",IF(Tabla202376[[#This Row],[FECHA DE TERMINACIÓN FINAL]]-TODAY()&lt;0,"FINALIZADO",IF(Tabla202376[[#This Row],[FECHA DE TERMINACIÓN FINAL]]-TODAY()&lt;=15,"PROXIMO A VENCER")))</f>
        <v>VIGENTE</v>
      </c>
      <c r="D544" s="12">
        <v>144243</v>
      </c>
      <c r="E544" s="22">
        <v>45951</v>
      </c>
      <c r="F544" s="108" t="s">
        <v>4699</v>
      </c>
      <c r="G544" s="15" t="s">
        <v>4700</v>
      </c>
      <c r="H544" s="13" t="s">
        <v>4701</v>
      </c>
      <c r="I544" s="24" t="s">
        <v>4702</v>
      </c>
      <c r="J544" s="41" t="s">
        <v>4703</v>
      </c>
      <c r="K544" s="57" t="s">
        <v>4704</v>
      </c>
      <c r="L544" s="57" t="s">
        <v>4705</v>
      </c>
      <c r="M544" s="12">
        <v>1785</v>
      </c>
      <c r="N544" s="22">
        <v>45953</v>
      </c>
      <c r="O544" s="12">
        <v>1874</v>
      </c>
      <c r="P544" s="22">
        <v>45967</v>
      </c>
      <c r="Q544" s="41" t="s">
        <v>274</v>
      </c>
      <c r="R544" s="41" t="s">
        <v>81</v>
      </c>
      <c r="S544" s="41" t="s">
        <v>4706</v>
      </c>
      <c r="T544" s="12"/>
      <c r="U544" s="41" t="s">
        <v>4707</v>
      </c>
      <c r="V544" s="12"/>
      <c r="W544" s="12"/>
      <c r="X544" s="12"/>
      <c r="Y544" s="40">
        <v>8999997171</v>
      </c>
      <c r="Z544" s="51" t="s">
        <v>384</v>
      </c>
      <c r="AA544" s="49">
        <v>79655150</v>
      </c>
      <c r="AB544" s="12" t="s">
        <v>87</v>
      </c>
      <c r="AC544" s="22">
        <v>45966</v>
      </c>
      <c r="AD544" s="29">
        <v>176300000</v>
      </c>
      <c r="AE544" s="22">
        <v>46052</v>
      </c>
      <c r="AF544" s="22">
        <v>46171</v>
      </c>
      <c r="AG544" s="12">
        <v>120</v>
      </c>
      <c r="AH544" s="12">
        <v>4</v>
      </c>
      <c r="AI544" s="29">
        <f>Tabla202376[[#This Row],[VALOR INICIAL DEL CONTRATO]] / Tabla202376[[#This Row],[PLAZO DE EJECUCIÓN MESES ]]</f>
        <v>44075000</v>
      </c>
      <c r="AJ544" s="12"/>
      <c r="AK544" s="12"/>
      <c r="AL544" s="12"/>
      <c r="AM544" s="12"/>
      <c r="AN544" s="12"/>
      <c r="AO544" s="31"/>
      <c r="AP544" s="12"/>
      <c r="AQ544" s="12"/>
      <c r="AR544" s="12"/>
      <c r="AS544" s="12"/>
      <c r="AT544" s="12"/>
      <c r="AU544" s="12"/>
      <c r="AV544" s="12"/>
      <c r="AW544" s="12"/>
      <c r="AX544" s="12"/>
      <c r="AY544" s="12"/>
      <c r="AZ544" s="12"/>
      <c r="BA544" s="12"/>
      <c r="BB544" s="12"/>
      <c r="BC544" s="12"/>
      <c r="BD544" s="12"/>
      <c r="BE544" s="12"/>
      <c r="BF544" s="12"/>
      <c r="BG544" s="12"/>
      <c r="BH544" s="12"/>
      <c r="BI544" s="12"/>
      <c r="BJ544" s="12"/>
      <c r="BK544" s="12"/>
      <c r="BL544" s="12"/>
      <c r="BM544" s="12">
        <f>Tabla202376[[#This Row],[DÍAS PRORROGA 1]]+Tabla202376[[#This Row],[DÍAS PRORROGA  2]]+Tabla202376[[#This Row],[DÍAS PRORROGA 3]]++Tabla202376[[#This Row],[DÍAS PRORROGA 4]]</f>
        <v>0</v>
      </c>
      <c r="BN544" s="25">
        <f>IF(Tabla202376[[#This Row],[NUMERO TOTAL DE ADICIONES]]="NO",0,Tabla202376[[#This Row],[VALOR ADICIÓN 1]]+Tabla202376[[#This Row],[VALOR ADICIÓN 2]]+Tabla202376[[#This Row],[VALOR ADICIÓN 3]]+Tabla202376[[#This Row],[VALOR ADICIÓN 4]])</f>
        <v>0</v>
      </c>
      <c r="BO544" s="12"/>
      <c r="BP544" s="22">
        <v>46171</v>
      </c>
      <c r="BQ544" s="20">
        <f>Tabla202376[[#This Row],[VALOR INICIAL DEL CONTRATO]]+Tabla202376[[#This Row],[VALOR ADICIÓN 1]]+Tabla202376[[#This Row],[VALOR ADICIÓN 2]]+Tabla202376[[#This Row],[VALOR ADICIÓN 3]]++Tabla202376[[#This Row],[VALOR ADICIÓN 4]]</f>
        <v>176300000</v>
      </c>
      <c r="BR544"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544" s="26"/>
      <c r="BT544" s="12"/>
      <c r="BU544" s="12"/>
      <c r="BV544" s="12"/>
      <c r="BW544" s="12"/>
    </row>
    <row r="545" spans="1:75" ht="27.75" customHeight="1" x14ac:dyDescent="0.25">
      <c r="A545" s="12">
        <v>2025</v>
      </c>
      <c r="B545" s="12" t="s">
        <v>456</v>
      </c>
      <c r="C545" s="13" t="str">
        <f ca="1">IF(Tabla202376[[#This Row],[FECHA DE TERMINACIÓN FINAL]]-TODAY()&gt;=15,"VIGENTE",IF(Tabla202376[[#This Row],[FECHA DE TERMINACIÓN FINAL]]-TODAY()&lt;0,"FINALIZADO",IF(Tabla202376[[#This Row],[FECHA DE TERMINACIÓN FINAL]]-TODAY()&lt;=15,"PROXIMO A VENCER")))</f>
        <v>FINALIZADO</v>
      </c>
      <c r="D545" s="12">
        <v>143186</v>
      </c>
      <c r="E545" s="22">
        <v>45923</v>
      </c>
      <c r="F545" s="108" t="s">
        <v>4708</v>
      </c>
      <c r="G545" s="12" t="s">
        <v>4709</v>
      </c>
      <c r="H545" s="41" t="s">
        <v>151</v>
      </c>
      <c r="I545" s="90" t="s">
        <v>4710</v>
      </c>
      <c r="J545" s="41">
        <v>80101600</v>
      </c>
      <c r="K545" s="57" t="s">
        <v>4711</v>
      </c>
      <c r="L545" s="57" t="s">
        <v>4712</v>
      </c>
      <c r="M545" s="12">
        <v>1805</v>
      </c>
      <c r="N545" s="22">
        <v>45958</v>
      </c>
      <c r="O545" s="12">
        <v>1897</v>
      </c>
      <c r="P545" s="22">
        <v>45981</v>
      </c>
      <c r="Q545" s="41" t="s">
        <v>80</v>
      </c>
      <c r="R545" s="13" t="s">
        <v>81</v>
      </c>
      <c r="S545" s="41" t="s">
        <v>82</v>
      </c>
      <c r="T545" s="12"/>
      <c r="U545" s="41" t="s">
        <v>4713</v>
      </c>
      <c r="V545" s="12" t="s">
        <v>83</v>
      </c>
      <c r="W545" s="12" t="s">
        <v>83</v>
      </c>
      <c r="X545" s="40" t="s">
        <v>90</v>
      </c>
      <c r="Y545" s="63">
        <v>1015470985</v>
      </c>
      <c r="Z545" s="13" t="s">
        <v>101</v>
      </c>
      <c r="AA545" s="12">
        <v>46387657</v>
      </c>
      <c r="AB545" s="12" t="s">
        <v>87</v>
      </c>
      <c r="AC545" s="22">
        <v>45975</v>
      </c>
      <c r="AD545" s="29">
        <v>14000000</v>
      </c>
      <c r="AE545" s="22">
        <v>45982</v>
      </c>
      <c r="AF545" s="22">
        <v>46042</v>
      </c>
      <c r="AG545" s="12">
        <v>60</v>
      </c>
      <c r="AH545" s="12">
        <v>2</v>
      </c>
      <c r="AI545" s="29">
        <f>Tabla202376[[#This Row],[VALOR INICIAL DEL CONTRATO]] / Tabla202376[[#This Row],[PLAZO DE EJECUCIÓN MESES ]]</f>
        <v>7000000</v>
      </c>
      <c r="AJ545" s="12"/>
      <c r="AK545" s="12"/>
      <c r="AL545" s="12"/>
      <c r="AM545" s="12"/>
      <c r="AN545" s="12"/>
      <c r="AO545" s="31"/>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c r="BL545" s="12"/>
      <c r="BM545" s="12">
        <f>Tabla202376[[#This Row],[DÍAS PRORROGA 1]]+Tabla202376[[#This Row],[DÍAS PRORROGA  2]]+Tabla202376[[#This Row],[DÍAS PRORROGA 3]]++Tabla202376[[#This Row],[DÍAS PRORROGA 4]]</f>
        <v>0</v>
      </c>
      <c r="BN545" s="25">
        <f>IF(Tabla202376[[#This Row],[NUMERO TOTAL DE ADICIONES]]="NO",0,Tabla202376[[#This Row],[VALOR ADICIÓN 1]]+Tabla202376[[#This Row],[VALOR ADICIÓN 2]]+Tabla202376[[#This Row],[VALOR ADICIÓN 3]]+Tabla202376[[#This Row],[VALOR ADICIÓN 4]])</f>
        <v>0</v>
      </c>
      <c r="BO545" s="12"/>
      <c r="BP545" s="22">
        <v>46042</v>
      </c>
      <c r="BQ545" s="20">
        <f>Tabla202376[[#This Row],[VALOR INICIAL DEL CONTRATO]]+Tabla202376[[#This Row],[VALOR ADICIÓN 1]]+Tabla202376[[#This Row],[VALOR ADICIÓN 2]]+Tabla202376[[#This Row],[VALOR ADICIÓN 3]]++Tabla202376[[#This Row],[VALOR ADICIÓN 4]]</f>
        <v>14000000</v>
      </c>
      <c r="BR5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5" s="26"/>
      <c r="BT545" s="12"/>
      <c r="BU545" s="13" t="s">
        <v>4714</v>
      </c>
      <c r="BV545" s="13" t="s">
        <v>4715</v>
      </c>
      <c r="BW545" s="13" t="s">
        <v>88</v>
      </c>
    </row>
    <row r="546" spans="1:75" ht="27.75" customHeight="1" x14ac:dyDescent="0.25">
      <c r="A546" s="12">
        <v>2025</v>
      </c>
      <c r="B546" s="12" t="s">
        <v>456</v>
      </c>
      <c r="C546" s="13" t="str">
        <f ca="1">IF(Tabla202376[[#This Row],[FECHA DE TERMINACIÓN FINAL]]-TODAY()&gt;=15,"VIGENTE",IF(Tabla202376[[#This Row],[FECHA DE TERMINACIÓN FINAL]]-TODAY()&lt;0,"FINALIZADO",IF(Tabla202376[[#This Row],[FECHA DE TERMINACIÓN FINAL]]-TODAY()&lt;=15,"PROXIMO A VENCER")))</f>
        <v>FINALIZADO</v>
      </c>
      <c r="D546" s="12">
        <v>143743</v>
      </c>
      <c r="E546" s="22">
        <v>45936</v>
      </c>
      <c r="F546" s="108" t="s">
        <v>4716</v>
      </c>
      <c r="G546" s="12" t="s">
        <v>4717</v>
      </c>
      <c r="H546" s="13" t="s">
        <v>259</v>
      </c>
      <c r="I546" s="90" t="s">
        <v>4718</v>
      </c>
      <c r="J546" s="41">
        <v>80101600</v>
      </c>
      <c r="K546" s="57" t="s">
        <v>4719</v>
      </c>
      <c r="L546" s="12" t="s">
        <v>4720</v>
      </c>
      <c r="M546" s="12">
        <v>1773</v>
      </c>
      <c r="N546" s="22">
        <v>45947</v>
      </c>
      <c r="O546" s="12">
        <v>1875</v>
      </c>
      <c r="P546" s="22">
        <v>45968</v>
      </c>
      <c r="Q546" s="41" t="s">
        <v>274</v>
      </c>
      <c r="R546" s="13" t="s">
        <v>81</v>
      </c>
      <c r="S546" s="41" t="s">
        <v>82</v>
      </c>
      <c r="T546" s="12"/>
      <c r="U546" s="41" t="s">
        <v>4721</v>
      </c>
      <c r="V546" s="12" t="s">
        <v>83</v>
      </c>
      <c r="W546" s="12" t="s">
        <v>83</v>
      </c>
      <c r="X546" s="41" t="s">
        <v>167</v>
      </c>
      <c r="Y546" s="63">
        <v>1019088970</v>
      </c>
      <c r="Z546" s="51" t="s">
        <v>177</v>
      </c>
      <c r="AA546" s="49">
        <v>1024564835</v>
      </c>
      <c r="AB546" s="12" t="s">
        <v>87</v>
      </c>
      <c r="AC546" s="22">
        <v>45967</v>
      </c>
      <c r="AD546" s="29">
        <v>12600000</v>
      </c>
      <c r="AE546" s="22">
        <v>45975</v>
      </c>
      <c r="AF546" s="22">
        <v>46035</v>
      </c>
      <c r="AG546" s="12">
        <v>60</v>
      </c>
      <c r="AH546" s="12">
        <v>2</v>
      </c>
      <c r="AI546" s="29">
        <f>Tabla202376[[#This Row],[VALOR INICIAL DEL CONTRATO]] / Tabla202376[[#This Row],[PLAZO DE EJECUCIÓN MESES ]]</f>
        <v>6300000</v>
      </c>
      <c r="AJ546" s="12"/>
      <c r="AK546" s="12"/>
      <c r="AL546" s="12"/>
      <c r="AM546" s="12"/>
      <c r="AN546" s="12"/>
      <c r="AO546" s="31"/>
      <c r="AP546" s="12"/>
      <c r="AQ546" s="12"/>
      <c r="AR546" s="12"/>
      <c r="AS546" s="12"/>
      <c r="AT546" s="12"/>
      <c r="AU546" s="12"/>
      <c r="AV546" s="12"/>
      <c r="AW546" s="12"/>
      <c r="AX546" s="12"/>
      <c r="AY546" s="12"/>
      <c r="AZ546" s="12"/>
      <c r="BA546" s="12"/>
      <c r="BB546" s="12"/>
      <c r="BC546" s="12"/>
      <c r="BD546" s="12"/>
      <c r="BE546" s="12"/>
      <c r="BF546" s="12"/>
      <c r="BG546" s="12"/>
      <c r="BH546" s="12"/>
      <c r="BI546" s="12"/>
      <c r="BJ546" s="12"/>
      <c r="BK546" s="12"/>
      <c r="BL546" s="12"/>
      <c r="BM546" s="12">
        <f>Tabla202376[[#This Row],[DÍAS PRORROGA 1]]+Tabla202376[[#This Row],[DÍAS PRORROGA  2]]+Tabla202376[[#This Row],[DÍAS PRORROGA 3]]++Tabla202376[[#This Row],[DÍAS PRORROGA 4]]</f>
        <v>0</v>
      </c>
      <c r="BN546" s="25">
        <f>IF(Tabla202376[[#This Row],[NUMERO TOTAL DE ADICIONES]]="NO",0,Tabla202376[[#This Row],[VALOR ADICIÓN 1]]+Tabla202376[[#This Row],[VALOR ADICIÓN 2]]+Tabla202376[[#This Row],[VALOR ADICIÓN 3]]+Tabla202376[[#This Row],[VALOR ADICIÓN 4]])</f>
        <v>0</v>
      </c>
      <c r="BO546" s="12"/>
      <c r="BP546" s="22">
        <v>46035</v>
      </c>
      <c r="BQ546" s="20">
        <f>Tabla202376[[#This Row],[VALOR INICIAL DEL CONTRATO]]+Tabla202376[[#This Row],[VALOR ADICIÓN 1]]+Tabla202376[[#This Row],[VALOR ADICIÓN 2]]+Tabla202376[[#This Row],[VALOR ADICIÓN 3]]++Tabla202376[[#This Row],[VALOR ADICIÓN 4]]</f>
        <v>12600000</v>
      </c>
      <c r="BR54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6" s="26"/>
      <c r="BT546" s="12"/>
      <c r="BU546" s="13" t="s">
        <v>4722</v>
      </c>
      <c r="BV546" s="13" t="s">
        <v>4723</v>
      </c>
      <c r="BW546" s="13" t="s">
        <v>88</v>
      </c>
    </row>
    <row r="547" spans="1:75" ht="27.75" customHeight="1" x14ac:dyDescent="0.2">
      <c r="A547" s="12">
        <v>2025</v>
      </c>
      <c r="B547" s="12" t="s">
        <v>456</v>
      </c>
      <c r="C547" s="13" t="str">
        <f ca="1">IF(Tabla202376[[#This Row],[FECHA DE TERMINACIÓN FINAL]]-TODAY()&gt;=15,"VIGENTE",IF(Tabla202376[[#This Row],[FECHA DE TERMINACIÓN FINAL]]-TODAY()&lt;0,"FINALIZADO",IF(Tabla202376[[#This Row],[FECHA DE TERMINACIÓN FINAL]]-TODAY()&lt;=15,"PROXIMO A VENCER")))</f>
        <v>FINALIZADO</v>
      </c>
      <c r="D547" s="12">
        <v>144286</v>
      </c>
      <c r="E547" s="22">
        <v>45952</v>
      </c>
      <c r="F547" s="108" t="s">
        <v>4724</v>
      </c>
      <c r="G547" s="12" t="s">
        <v>4725</v>
      </c>
      <c r="H547" s="13" t="s">
        <v>298</v>
      </c>
      <c r="I547" s="111" t="s">
        <v>4726</v>
      </c>
      <c r="J547" s="41">
        <v>80101600</v>
      </c>
      <c r="K547" s="57" t="s">
        <v>4727</v>
      </c>
      <c r="L547" s="12" t="s">
        <v>4728</v>
      </c>
      <c r="M547" s="12">
        <v>1818</v>
      </c>
      <c r="N547" s="22">
        <v>45960</v>
      </c>
      <c r="O547" s="12">
        <v>1879</v>
      </c>
      <c r="P547" s="22">
        <v>45971</v>
      </c>
      <c r="Q547" s="41" t="s">
        <v>80</v>
      </c>
      <c r="R547" s="13" t="s">
        <v>81</v>
      </c>
      <c r="S547" s="41" t="s">
        <v>82</v>
      </c>
      <c r="T547" s="12"/>
      <c r="U547" s="41" t="s">
        <v>393</v>
      </c>
      <c r="V547" s="12" t="s">
        <v>83</v>
      </c>
      <c r="W547" s="12" t="s">
        <v>83</v>
      </c>
      <c r="X547" s="77" t="s">
        <v>439</v>
      </c>
      <c r="Y547" s="101">
        <v>79854802</v>
      </c>
      <c r="Z547" s="38" t="s">
        <v>145</v>
      </c>
      <c r="AA547" s="38">
        <v>74374329</v>
      </c>
      <c r="AB547" s="12" t="s">
        <v>87</v>
      </c>
      <c r="AC547" s="22">
        <v>45967</v>
      </c>
      <c r="AD547" s="29">
        <v>11025000</v>
      </c>
      <c r="AE547" s="22">
        <v>45971</v>
      </c>
      <c r="AF547" s="22">
        <v>46015</v>
      </c>
      <c r="AG547" s="12">
        <v>45</v>
      </c>
      <c r="AH547" s="12">
        <v>1.5</v>
      </c>
      <c r="AI547" s="29">
        <f>Tabla202376[[#This Row],[VALOR INICIAL DEL CONTRATO]] / Tabla202376[[#This Row],[PLAZO DE EJECUCIÓN MESES ]]</f>
        <v>7350000</v>
      </c>
      <c r="AJ547" s="12"/>
      <c r="AK547" s="12"/>
      <c r="AL547" s="12"/>
      <c r="AM547" s="12"/>
      <c r="AN547" s="12"/>
      <c r="AO547" s="31"/>
      <c r="AP547" s="12"/>
      <c r="AQ547" s="12"/>
      <c r="AR547" s="12"/>
      <c r="AS547" s="12"/>
      <c r="AT547" s="12"/>
      <c r="AU547" s="12"/>
      <c r="AV547" s="12"/>
      <c r="AW547" s="12"/>
      <c r="AX547" s="12"/>
      <c r="AY547" s="12"/>
      <c r="AZ547" s="12"/>
      <c r="BA547" s="12"/>
      <c r="BB547" s="12"/>
      <c r="BC547" s="12"/>
      <c r="BD547" s="12"/>
      <c r="BE547" s="12"/>
      <c r="BF547" s="12"/>
      <c r="BG547" s="12"/>
      <c r="BH547" s="12"/>
      <c r="BI547" s="12"/>
      <c r="BJ547" s="12"/>
      <c r="BK547" s="12"/>
      <c r="BL547" s="12"/>
      <c r="BM547" s="12">
        <f>Tabla202376[[#This Row],[DÍAS PRORROGA 1]]+Tabla202376[[#This Row],[DÍAS PRORROGA  2]]+Tabla202376[[#This Row],[DÍAS PRORROGA 3]]++Tabla202376[[#This Row],[DÍAS PRORROGA 4]]</f>
        <v>0</v>
      </c>
      <c r="BN547" s="25">
        <f>IF(Tabla202376[[#This Row],[NUMERO TOTAL DE ADICIONES]]="NO",0,Tabla202376[[#This Row],[VALOR ADICIÓN 1]]+Tabla202376[[#This Row],[VALOR ADICIÓN 2]]+Tabla202376[[#This Row],[VALOR ADICIÓN 3]]+Tabla202376[[#This Row],[VALOR ADICIÓN 4]])</f>
        <v>0</v>
      </c>
      <c r="BO547" s="12"/>
      <c r="BP547" s="22">
        <v>46015</v>
      </c>
      <c r="BQ547" s="20">
        <f>Tabla202376[[#This Row],[VALOR INICIAL DEL CONTRATO]]+Tabla202376[[#This Row],[VALOR ADICIÓN 1]]+Tabla202376[[#This Row],[VALOR ADICIÓN 2]]+Tabla202376[[#This Row],[VALOR ADICIÓN 3]]++Tabla202376[[#This Row],[VALOR ADICIÓN 4]]</f>
        <v>11025000</v>
      </c>
      <c r="BR54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7" s="26"/>
      <c r="BT547" s="12"/>
      <c r="BU547" s="13" t="s">
        <v>4729</v>
      </c>
      <c r="BV547" s="13" t="s">
        <v>4730</v>
      </c>
      <c r="BW547" s="13" t="s">
        <v>88</v>
      </c>
    </row>
    <row r="548" spans="1:75" ht="27.75" customHeight="1" x14ac:dyDescent="0.25">
      <c r="A548" s="12">
        <v>2025</v>
      </c>
      <c r="B548" s="12" t="s">
        <v>456</v>
      </c>
      <c r="C548" s="13" t="str">
        <f ca="1">IF(Tabla202376[[#This Row],[FECHA DE TERMINACIÓN FINAL]]-TODAY()&gt;=15,"VIGENTE",IF(Tabla202376[[#This Row],[FECHA DE TERMINACIÓN FINAL]]-TODAY()&lt;0,"FINALIZADO",IF(Tabla202376[[#This Row],[FECHA DE TERMINACIÓN FINAL]]-TODAY()&lt;=15,"PROXIMO A VENCER")))</f>
        <v>FINALIZADO</v>
      </c>
      <c r="D548" s="12">
        <v>143711</v>
      </c>
      <c r="E548" s="22">
        <v>45936</v>
      </c>
      <c r="F548" s="108" t="s">
        <v>4731</v>
      </c>
      <c r="G548" s="12" t="s">
        <v>4732</v>
      </c>
      <c r="H548" s="41" t="s">
        <v>168</v>
      </c>
      <c r="I548" s="90" t="s">
        <v>4733</v>
      </c>
      <c r="J548" s="57" t="s">
        <v>3288</v>
      </c>
      <c r="K548" s="57" t="s">
        <v>4734</v>
      </c>
      <c r="L548" s="57" t="s">
        <v>4735</v>
      </c>
      <c r="M548" s="12">
        <v>1771</v>
      </c>
      <c r="N548" s="22">
        <v>45947</v>
      </c>
      <c r="O548" s="12">
        <v>1876</v>
      </c>
      <c r="P548" s="22">
        <v>45968</v>
      </c>
      <c r="Q548" s="41" t="s">
        <v>212</v>
      </c>
      <c r="R548" s="13" t="s">
        <v>81</v>
      </c>
      <c r="S548" s="41" t="s">
        <v>82</v>
      </c>
      <c r="T548" s="12"/>
      <c r="U548" s="41" t="s">
        <v>4736</v>
      </c>
      <c r="V548" s="12" t="s">
        <v>83</v>
      </c>
      <c r="W548" s="12" t="s">
        <v>83</v>
      </c>
      <c r="X548" s="40" t="s">
        <v>167</v>
      </c>
      <c r="Y548" s="40">
        <v>1018418402</v>
      </c>
      <c r="Z548" s="51" t="s">
        <v>177</v>
      </c>
      <c r="AA548" s="52">
        <v>1024564835</v>
      </c>
      <c r="AB548" s="12" t="s">
        <v>87</v>
      </c>
      <c r="AC548" s="27">
        <v>45967</v>
      </c>
      <c r="AD548" s="29">
        <v>10500000</v>
      </c>
      <c r="AE548" s="22">
        <v>45975</v>
      </c>
      <c r="AF548" s="22">
        <v>46035</v>
      </c>
      <c r="AG548" s="12">
        <v>60</v>
      </c>
      <c r="AH548" s="12">
        <v>2</v>
      </c>
      <c r="AI548" s="29">
        <f>Tabla202376[[#This Row],[VALOR INICIAL DEL CONTRATO]] / Tabla202376[[#This Row],[PLAZO DE EJECUCIÓN MESES ]]</f>
        <v>5250000</v>
      </c>
      <c r="AJ548" s="12"/>
      <c r="AK548" s="12"/>
      <c r="AL548" s="12"/>
      <c r="AM548" s="12"/>
      <c r="AN548" s="12"/>
      <c r="AO548" s="31"/>
      <c r="AP548" s="12"/>
      <c r="AQ548" s="12"/>
      <c r="AR548" s="12"/>
      <c r="AS548" s="12"/>
      <c r="AT548" s="12"/>
      <c r="AU548" s="12"/>
      <c r="AV548" s="12"/>
      <c r="AW548" s="12"/>
      <c r="AX548" s="12"/>
      <c r="AY548" s="12"/>
      <c r="AZ548" s="12"/>
      <c r="BA548" s="12"/>
      <c r="BB548" s="12"/>
      <c r="BC548" s="12"/>
      <c r="BD548" s="12"/>
      <c r="BE548" s="12"/>
      <c r="BF548" s="12"/>
      <c r="BG548" s="12"/>
      <c r="BH548" s="12"/>
      <c r="BI548" s="12"/>
      <c r="BJ548" s="12"/>
      <c r="BK548" s="12"/>
      <c r="BL548" s="12"/>
      <c r="BM548" s="12">
        <f>Tabla202376[[#This Row],[DÍAS PRORROGA 1]]+Tabla202376[[#This Row],[DÍAS PRORROGA  2]]+Tabla202376[[#This Row],[DÍAS PRORROGA 3]]++Tabla202376[[#This Row],[DÍAS PRORROGA 4]]</f>
        <v>0</v>
      </c>
      <c r="BN548" s="25">
        <f>IF(Tabla202376[[#This Row],[NUMERO TOTAL DE ADICIONES]]="NO",0,Tabla202376[[#This Row],[VALOR ADICIÓN 1]]+Tabla202376[[#This Row],[VALOR ADICIÓN 2]]+Tabla202376[[#This Row],[VALOR ADICIÓN 3]]+Tabla202376[[#This Row],[VALOR ADICIÓN 4]])</f>
        <v>0</v>
      </c>
      <c r="BO548" s="12"/>
      <c r="BP548" s="22">
        <v>46035</v>
      </c>
      <c r="BQ548" s="20">
        <f>Tabla202376[[#This Row],[VALOR INICIAL DEL CONTRATO]]+Tabla202376[[#This Row],[VALOR ADICIÓN 1]]+Tabla202376[[#This Row],[VALOR ADICIÓN 2]]+Tabla202376[[#This Row],[VALOR ADICIÓN 3]]++Tabla202376[[#This Row],[VALOR ADICIÓN 4]]</f>
        <v>10500000</v>
      </c>
      <c r="BR54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8" s="26"/>
      <c r="BT548" s="12"/>
      <c r="BU548" s="13" t="s">
        <v>4737</v>
      </c>
      <c r="BV548" s="13" t="s">
        <v>4738</v>
      </c>
      <c r="BW548" s="13" t="s">
        <v>122</v>
      </c>
    </row>
    <row r="549" spans="1:75" ht="27.75" customHeight="1" x14ac:dyDescent="0.25">
      <c r="A549" s="12">
        <v>2025</v>
      </c>
      <c r="B549" s="12" t="s">
        <v>456</v>
      </c>
      <c r="C549" s="13" t="str">
        <f ca="1">IF(Tabla202376[[#This Row],[FECHA DE TERMINACIÓN FINAL]]-TODAY()&gt;=15,"VIGENTE",IF(Tabla202376[[#This Row],[FECHA DE TERMINACIÓN FINAL]]-TODAY()&lt;0,"FINALIZADO",IF(Tabla202376[[#This Row],[FECHA DE TERMINACIÓN FINAL]]-TODAY()&lt;=15,"PROXIMO A VENCER")))</f>
        <v>FINALIZADO</v>
      </c>
      <c r="D549" s="12">
        <v>144326</v>
      </c>
      <c r="E549" s="22">
        <v>45952</v>
      </c>
      <c r="F549" s="108" t="s">
        <v>4739</v>
      </c>
      <c r="G549" s="12" t="s">
        <v>4740</v>
      </c>
      <c r="H549" s="41" t="s">
        <v>4741</v>
      </c>
      <c r="I549" s="90" t="s">
        <v>4742</v>
      </c>
      <c r="J549" s="57" t="s">
        <v>3288</v>
      </c>
      <c r="K549" s="57" t="s">
        <v>4743</v>
      </c>
      <c r="L549" s="57" t="s">
        <v>4744</v>
      </c>
      <c r="M549" s="12">
        <v>1824</v>
      </c>
      <c r="N549" s="22">
        <v>45960</v>
      </c>
      <c r="O549" s="12">
        <v>1880</v>
      </c>
      <c r="P549" s="22">
        <v>45971</v>
      </c>
      <c r="Q549" s="41" t="s">
        <v>80</v>
      </c>
      <c r="R549" s="13" t="s">
        <v>81</v>
      </c>
      <c r="S549" s="41" t="s">
        <v>82</v>
      </c>
      <c r="T549" s="12"/>
      <c r="U549" s="41" t="s">
        <v>4003</v>
      </c>
      <c r="V549" s="12" t="s">
        <v>83</v>
      </c>
      <c r="W549" s="12" t="s">
        <v>83</v>
      </c>
      <c r="X549" s="12" t="s">
        <v>184</v>
      </c>
      <c r="Y549" s="40">
        <v>1013685604</v>
      </c>
      <c r="Z549" s="110" t="s">
        <v>126</v>
      </c>
      <c r="AA549" s="38">
        <v>79486884</v>
      </c>
      <c r="AB549" s="12" t="s">
        <v>87</v>
      </c>
      <c r="AC549" s="22">
        <v>45968</v>
      </c>
      <c r="AD549" s="29">
        <v>13000000</v>
      </c>
      <c r="AE549" s="22">
        <v>45971</v>
      </c>
      <c r="AF549" s="22">
        <v>46031</v>
      </c>
      <c r="AG549" s="12">
        <v>60</v>
      </c>
      <c r="AH549" s="12">
        <v>2</v>
      </c>
      <c r="AI549" s="29">
        <f>Tabla202376[[#This Row],[VALOR INICIAL DEL CONTRATO]] / Tabla202376[[#This Row],[PLAZO DE EJECUCIÓN MESES ]]</f>
        <v>6500000</v>
      </c>
      <c r="AJ549" s="12"/>
      <c r="AK549" s="12"/>
      <c r="AL549" s="12"/>
      <c r="AM549" s="12"/>
      <c r="AN549" s="12"/>
      <c r="AO549" s="31"/>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f>Tabla202376[[#This Row],[DÍAS PRORROGA 1]]+Tabla202376[[#This Row],[DÍAS PRORROGA  2]]+Tabla202376[[#This Row],[DÍAS PRORROGA 3]]++Tabla202376[[#This Row],[DÍAS PRORROGA 4]]</f>
        <v>0</v>
      </c>
      <c r="BN549" s="25">
        <f>IF(Tabla202376[[#This Row],[NUMERO TOTAL DE ADICIONES]]="NO",0,Tabla202376[[#This Row],[VALOR ADICIÓN 1]]+Tabla202376[[#This Row],[VALOR ADICIÓN 2]]+Tabla202376[[#This Row],[VALOR ADICIÓN 3]]+Tabla202376[[#This Row],[VALOR ADICIÓN 4]])</f>
        <v>0</v>
      </c>
      <c r="BO549" s="12"/>
      <c r="BP549" s="22">
        <v>46031</v>
      </c>
      <c r="BQ549" s="20">
        <f>Tabla202376[[#This Row],[VALOR INICIAL DEL CONTRATO]]+Tabla202376[[#This Row],[VALOR ADICIÓN 1]]+Tabla202376[[#This Row],[VALOR ADICIÓN 2]]+Tabla202376[[#This Row],[VALOR ADICIÓN 3]]++Tabla202376[[#This Row],[VALOR ADICIÓN 4]]</f>
        <v>13000000</v>
      </c>
      <c r="BR54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49" s="26"/>
      <c r="BT549" s="12"/>
      <c r="BU549" s="13" t="s">
        <v>4745</v>
      </c>
      <c r="BV549" s="13" t="s">
        <v>4746</v>
      </c>
      <c r="BW549" s="13" t="s">
        <v>88</v>
      </c>
    </row>
    <row r="550" spans="1:75" ht="27.75" customHeight="1" x14ac:dyDescent="0.2">
      <c r="A550" s="12">
        <v>2025</v>
      </c>
      <c r="B550" s="12" t="s">
        <v>456</v>
      </c>
      <c r="C550" s="13" t="str">
        <f ca="1">IF(Tabla202376[[#This Row],[FECHA DE TERMINACIÓN FINAL]]-TODAY()&gt;=15,"VIGENTE",IF(Tabla202376[[#This Row],[FECHA DE TERMINACIÓN FINAL]]-TODAY()&lt;0,"FINALIZADO",IF(Tabla202376[[#This Row],[FECHA DE TERMINACIÓN FINAL]]-TODAY()&lt;=15,"PROXIMO A VENCER")))</f>
        <v>FINALIZADO</v>
      </c>
      <c r="D550" s="12">
        <v>140991</v>
      </c>
      <c r="E550" s="22">
        <v>45895</v>
      </c>
      <c r="F550" s="108" t="s">
        <v>4747</v>
      </c>
      <c r="G550" s="12" t="s">
        <v>4748</v>
      </c>
      <c r="H550" s="13" t="s">
        <v>4749</v>
      </c>
      <c r="I550" s="111" t="s">
        <v>4750</v>
      </c>
      <c r="J550" s="57" t="s">
        <v>3288</v>
      </c>
      <c r="K550" s="57" t="s">
        <v>4751</v>
      </c>
      <c r="L550" s="57" t="s">
        <v>4752</v>
      </c>
      <c r="M550" s="12">
        <v>1695</v>
      </c>
      <c r="N550" s="22">
        <v>45911</v>
      </c>
      <c r="O550" s="12">
        <v>1877</v>
      </c>
      <c r="P550" s="22">
        <v>45968</v>
      </c>
      <c r="Q550" s="41" t="s">
        <v>80</v>
      </c>
      <c r="R550" s="13" t="s">
        <v>81</v>
      </c>
      <c r="S550" s="41" t="s">
        <v>98</v>
      </c>
      <c r="T550" s="12"/>
      <c r="U550" s="41" t="s">
        <v>4753</v>
      </c>
      <c r="V550" s="12" t="s">
        <v>83</v>
      </c>
      <c r="W550" s="12" t="s">
        <v>83</v>
      </c>
      <c r="X550" s="12" t="s">
        <v>160</v>
      </c>
      <c r="Y550" s="40">
        <v>1005754883</v>
      </c>
      <c r="Z550" s="13" t="s">
        <v>1773</v>
      </c>
      <c r="AA550" s="12">
        <v>80750279</v>
      </c>
      <c r="AB550" s="12" t="s">
        <v>87</v>
      </c>
      <c r="AC550" s="27">
        <v>45967</v>
      </c>
      <c r="AD550" s="29">
        <v>6000000</v>
      </c>
      <c r="AE550" s="22">
        <v>45981</v>
      </c>
      <c r="AF550" s="22">
        <v>46022</v>
      </c>
      <c r="AG550" s="12">
        <v>90</v>
      </c>
      <c r="AH550" s="12">
        <v>3</v>
      </c>
      <c r="AI550" s="29">
        <f>Tabla202376[[#This Row],[VALOR INICIAL DEL CONTRATO]] / Tabla202376[[#This Row],[PLAZO DE EJECUCIÓN MESES ]]</f>
        <v>2000000</v>
      </c>
      <c r="AJ550" s="12"/>
      <c r="AK550" s="12"/>
      <c r="AL550" s="12"/>
      <c r="AM550" s="12"/>
      <c r="AN550" s="12"/>
      <c r="AO550" s="31"/>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f>Tabla202376[[#This Row],[DÍAS PRORROGA 1]]+Tabla202376[[#This Row],[DÍAS PRORROGA  2]]+Tabla202376[[#This Row],[DÍAS PRORROGA 3]]++Tabla202376[[#This Row],[DÍAS PRORROGA 4]]</f>
        <v>0</v>
      </c>
      <c r="BN550" s="25">
        <f>IF(Tabla202376[[#This Row],[NUMERO TOTAL DE ADICIONES]]="NO",0,Tabla202376[[#This Row],[VALOR ADICIÓN 1]]+Tabla202376[[#This Row],[VALOR ADICIÓN 2]]+Tabla202376[[#This Row],[VALOR ADICIÓN 3]]+Tabla202376[[#This Row],[VALOR ADICIÓN 4]])</f>
        <v>0</v>
      </c>
      <c r="BO550" s="12"/>
      <c r="BP550" s="22">
        <v>46022</v>
      </c>
      <c r="BQ550" s="20">
        <f>Tabla202376[[#This Row],[VALOR INICIAL DEL CONTRATO]]+Tabla202376[[#This Row],[VALOR ADICIÓN 1]]+Tabla202376[[#This Row],[VALOR ADICIÓN 2]]+Tabla202376[[#This Row],[VALOR ADICIÓN 3]]++Tabla202376[[#This Row],[VALOR ADICIÓN 4]]</f>
        <v>6000000</v>
      </c>
      <c r="BR55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0" s="26"/>
      <c r="BT550" s="12"/>
      <c r="BU550" s="13" t="s">
        <v>4754</v>
      </c>
      <c r="BV550" s="13" t="s">
        <v>1471</v>
      </c>
      <c r="BW550" s="13" t="s">
        <v>122</v>
      </c>
    </row>
    <row r="551" spans="1:75" ht="27.75" customHeight="1" x14ac:dyDescent="0.25">
      <c r="A551" s="12">
        <v>2025</v>
      </c>
      <c r="B551" s="12" t="s">
        <v>456</v>
      </c>
      <c r="C551" s="13" t="str">
        <f ca="1">IF(Tabla202376[[#This Row],[FECHA DE TERMINACIÓN FINAL]]-TODAY()&gt;=15,"VIGENTE",IF(Tabla202376[[#This Row],[FECHA DE TERMINACIÓN FINAL]]-TODAY()&lt;0,"FINALIZADO",IF(Tabla202376[[#This Row],[FECHA DE TERMINACIÓN FINAL]]-TODAY()&lt;=15,"PROXIMO A VENCER")))</f>
        <v>FINALIZADO</v>
      </c>
      <c r="D551" s="12">
        <v>144311</v>
      </c>
      <c r="E551" s="22">
        <v>45952</v>
      </c>
      <c r="F551" s="109" t="s">
        <v>4755</v>
      </c>
      <c r="G551" s="12" t="s">
        <v>4756</v>
      </c>
      <c r="H551" s="13" t="s">
        <v>182</v>
      </c>
      <c r="I551" s="90" t="s">
        <v>4757</v>
      </c>
      <c r="J551" s="57" t="s">
        <v>3288</v>
      </c>
      <c r="K551" s="57" t="s">
        <v>4758</v>
      </c>
      <c r="L551" s="57" t="s">
        <v>4759</v>
      </c>
      <c r="M551" s="12">
        <v>1823</v>
      </c>
      <c r="N551" s="22">
        <v>45960</v>
      </c>
      <c r="O551" s="12">
        <v>1881</v>
      </c>
      <c r="P551" s="22">
        <v>45971</v>
      </c>
      <c r="Q551" s="41" t="s">
        <v>80</v>
      </c>
      <c r="R551" s="13" t="s">
        <v>81</v>
      </c>
      <c r="S551" s="41" t="s">
        <v>82</v>
      </c>
      <c r="T551" s="12"/>
      <c r="U551" s="41" t="s">
        <v>763</v>
      </c>
      <c r="V551" s="12" t="s">
        <v>83</v>
      </c>
      <c r="W551" s="12" t="s">
        <v>83</v>
      </c>
      <c r="X551" s="40" t="s">
        <v>764</v>
      </c>
      <c r="Y551" s="63">
        <v>79694258</v>
      </c>
      <c r="Z551" s="51" t="s">
        <v>135</v>
      </c>
      <c r="AA551" s="52">
        <v>1013636939</v>
      </c>
      <c r="AB551" s="12" t="s">
        <v>87</v>
      </c>
      <c r="AC551" s="22">
        <v>45968</v>
      </c>
      <c r="AD551" s="29">
        <v>9450000</v>
      </c>
      <c r="AE551" s="22">
        <v>45971</v>
      </c>
      <c r="AF551" s="22">
        <v>46015</v>
      </c>
      <c r="AG551" s="12">
        <v>45</v>
      </c>
      <c r="AH551" s="12">
        <v>1.5</v>
      </c>
      <c r="AI551" s="29">
        <f>Tabla202376[[#This Row],[VALOR INICIAL DEL CONTRATO]] / Tabla202376[[#This Row],[PLAZO DE EJECUCIÓN MESES ]]</f>
        <v>6300000</v>
      </c>
      <c r="AJ551" s="12"/>
      <c r="AK551" s="12"/>
      <c r="AL551" s="12"/>
      <c r="AM551" s="12"/>
      <c r="AN551" s="12"/>
      <c r="AO551" s="31"/>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f>Tabla202376[[#This Row],[DÍAS PRORROGA 1]]+Tabla202376[[#This Row],[DÍAS PRORROGA  2]]+Tabla202376[[#This Row],[DÍAS PRORROGA 3]]++Tabla202376[[#This Row],[DÍAS PRORROGA 4]]</f>
        <v>0</v>
      </c>
      <c r="BN551" s="25">
        <f>IF(Tabla202376[[#This Row],[NUMERO TOTAL DE ADICIONES]]="NO",0,Tabla202376[[#This Row],[VALOR ADICIÓN 1]]+Tabla202376[[#This Row],[VALOR ADICIÓN 2]]+Tabla202376[[#This Row],[VALOR ADICIÓN 3]]+Tabla202376[[#This Row],[VALOR ADICIÓN 4]])</f>
        <v>0</v>
      </c>
      <c r="BO551" s="12"/>
      <c r="BP551" s="22">
        <v>46015</v>
      </c>
      <c r="BQ551" s="20">
        <f>Tabla202376[[#This Row],[VALOR INICIAL DEL CONTRATO]]+Tabla202376[[#This Row],[VALOR ADICIÓN 1]]+Tabla202376[[#This Row],[VALOR ADICIÓN 2]]+Tabla202376[[#This Row],[VALOR ADICIÓN 3]]++Tabla202376[[#This Row],[VALOR ADICIÓN 4]]</f>
        <v>9450000</v>
      </c>
      <c r="BR55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1" s="26"/>
      <c r="BT551" s="12"/>
      <c r="BU551" s="13" t="s">
        <v>4760</v>
      </c>
      <c r="BV551" s="13" t="s">
        <v>2351</v>
      </c>
      <c r="BW551" s="13" t="s">
        <v>88</v>
      </c>
    </row>
    <row r="552" spans="1:75" ht="27.75" customHeight="1" x14ac:dyDescent="0.2">
      <c r="A552" s="12">
        <v>2025</v>
      </c>
      <c r="B552" s="12" t="s">
        <v>456</v>
      </c>
      <c r="C552" s="13" t="str">
        <f ca="1">IF(Tabla202376[[#This Row],[FECHA DE TERMINACIÓN FINAL]]-TODAY()&gt;=15,"VIGENTE",IF(Tabla202376[[#This Row],[FECHA DE TERMINACIÓN FINAL]]-TODAY()&lt;0,"FINALIZADO",IF(Tabla202376[[#This Row],[FECHA DE TERMINACIÓN FINAL]]-TODAY()&lt;=15,"PROXIMO A VENCER")))</f>
        <v>FINALIZADO</v>
      </c>
      <c r="D552" s="12">
        <v>143708</v>
      </c>
      <c r="E552" s="22">
        <v>45936</v>
      </c>
      <c r="F552" s="108" t="s">
        <v>4761</v>
      </c>
      <c r="G552" s="12" t="s">
        <v>4762</v>
      </c>
      <c r="H552" s="41" t="s">
        <v>269</v>
      </c>
      <c r="I552" s="111" t="s">
        <v>4763</v>
      </c>
      <c r="J552" s="57" t="s">
        <v>3288</v>
      </c>
      <c r="K552" s="57" t="s">
        <v>4764</v>
      </c>
      <c r="L552" s="57" t="s">
        <v>4765</v>
      </c>
      <c r="M552" s="12">
        <v>1808</v>
      </c>
      <c r="N552" s="22">
        <v>45958</v>
      </c>
      <c r="O552" s="12">
        <v>1884</v>
      </c>
      <c r="P552" s="22">
        <v>45972</v>
      </c>
      <c r="Q552" s="12" t="s">
        <v>212</v>
      </c>
      <c r="R552" s="13" t="s">
        <v>81</v>
      </c>
      <c r="S552" s="41" t="s">
        <v>98</v>
      </c>
      <c r="T552" s="12"/>
      <c r="U552" s="41" t="s">
        <v>270</v>
      </c>
      <c r="V552" s="79" t="s">
        <v>83</v>
      </c>
      <c r="W552" s="12" t="s">
        <v>83</v>
      </c>
      <c r="X552" s="41" t="s">
        <v>328</v>
      </c>
      <c r="Y552" s="40">
        <v>1030538532</v>
      </c>
      <c r="Z552" s="13" t="s">
        <v>177</v>
      </c>
      <c r="AA552" s="12">
        <v>1024564835</v>
      </c>
      <c r="AB552" s="12" t="s">
        <v>87</v>
      </c>
      <c r="AC552" s="22">
        <v>45971</v>
      </c>
      <c r="AD552" s="29">
        <v>6050000</v>
      </c>
      <c r="AE552" s="22">
        <v>45979</v>
      </c>
      <c r="AF552" s="22">
        <v>46039</v>
      </c>
      <c r="AG552" s="12">
        <v>60</v>
      </c>
      <c r="AH552" s="12">
        <v>2</v>
      </c>
      <c r="AI552" s="29">
        <f>Tabla202376[[#This Row],[VALOR INICIAL DEL CONTRATO]] / Tabla202376[[#This Row],[PLAZO DE EJECUCIÓN MESES ]]</f>
        <v>3025000</v>
      </c>
      <c r="AJ552" s="12"/>
      <c r="AK552" s="12"/>
      <c r="AL552" s="12"/>
      <c r="AM552" s="12"/>
      <c r="AN552" s="12"/>
      <c r="AO552" s="31"/>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f>Tabla202376[[#This Row],[DÍAS PRORROGA 1]]+Tabla202376[[#This Row],[DÍAS PRORROGA  2]]+Tabla202376[[#This Row],[DÍAS PRORROGA 3]]++Tabla202376[[#This Row],[DÍAS PRORROGA 4]]</f>
        <v>0</v>
      </c>
      <c r="BN552" s="25">
        <f>IF(Tabla202376[[#This Row],[NUMERO TOTAL DE ADICIONES]]="NO",0,Tabla202376[[#This Row],[VALOR ADICIÓN 1]]+Tabla202376[[#This Row],[VALOR ADICIÓN 2]]+Tabla202376[[#This Row],[VALOR ADICIÓN 3]]+Tabla202376[[#This Row],[VALOR ADICIÓN 4]])</f>
        <v>0</v>
      </c>
      <c r="BO552" s="12"/>
      <c r="BP552" s="22">
        <v>46039</v>
      </c>
      <c r="BQ552" s="20">
        <f>Tabla202376[[#This Row],[VALOR INICIAL DEL CONTRATO]]+Tabla202376[[#This Row],[VALOR ADICIÓN 1]]+Tabla202376[[#This Row],[VALOR ADICIÓN 2]]+Tabla202376[[#This Row],[VALOR ADICIÓN 3]]++Tabla202376[[#This Row],[VALOR ADICIÓN 4]]</f>
        <v>6050000</v>
      </c>
      <c r="BR55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2" s="26"/>
      <c r="BT552" s="12"/>
      <c r="BU552" s="13" t="s">
        <v>4766</v>
      </c>
      <c r="BV552" s="13" t="s">
        <v>4767</v>
      </c>
      <c r="BW552" s="13" t="s">
        <v>148</v>
      </c>
    </row>
    <row r="553" spans="1:75" ht="27.75" customHeight="1" x14ac:dyDescent="0.2">
      <c r="A553" s="12">
        <v>2025</v>
      </c>
      <c r="B553" s="12" t="s">
        <v>77</v>
      </c>
      <c r="C553" s="13" t="str">
        <f ca="1">IF(Tabla202376[[#This Row],[FECHA DE TERMINACIÓN FINAL]]-TODAY()&gt;=15,"VIGENTE",IF(Tabla202376[[#This Row],[FECHA DE TERMINACIÓN FINAL]]-TODAY()&lt;0,"FINALIZADO",IF(Tabla202376[[#This Row],[FECHA DE TERMINACIÓN FINAL]]-TODAY()&lt;=15,"PROXIMO A VENCER")))</f>
        <v>VIGENTE</v>
      </c>
      <c r="D553" s="12">
        <v>136277</v>
      </c>
      <c r="E553" s="22">
        <v>45917</v>
      </c>
      <c r="F553" s="40" t="s">
        <v>4768</v>
      </c>
      <c r="G553" s="40" t="s">
        <v>4769</v>
      </c>
      <c r="H553" s="13" t="s">
        <v>4770</v>
      </c>
      <c r="I553" s="111" t="s">
        <v>4771</v>
      </c>
      <c r="J553" s="57" t="s">
        <v>4772</v>
      </c>
      <c r="K553" s="57" t="s">
        <v>4773</v>
      </c>
      <c r="L553" s="57" t="s">
        <v>4774</v>
      </c>
      <c r="M553" s="12">
        <v>1832</v>
      </c>
      <c r="N553" s="22">
        <v>45967</v>
      </c>
      <c r="O553" s="12">
        <v>1878</v>
      </c>
      <c r="P553" s="22">
        <v>45968</v>
      </c>
      <c r="Q553" s="12" t="s">
        <v>206</v>
      </c>
      <c r="R553" s="41" t="s">
        <v>81</v>
      </c>
      <c r="S553" s="41" t="s">
        <v>4706</v>
      </c>
      <c r="T553" s="12"/>
      <c r="U553" s="41" t="s">
        <v>4775</v>
      </c>
      <c r="V553" s="13" t="s">
        <v>4776</v>
      </c>
      <c r="W553" s="12" t="s">
        <v>83</v>
      </c>
      <c r="X553" s="12"/>
      <c r="Y553" s="40">
        <v>900156270</v>
      </c>
      <c r="Z553" s="14" t="s">
        <v>208</v>
      </c>
      <c r="AA553" s="14">
        <v>29180253</v>
      </c>
      <c r="AB553" s="12" t="s">
        <v>87</v>
      </c>
      <c r="AC553" s="22">
        <v>45968</v>
      </c>
      <c r="AD553" s="29">
        <v>720448263</v>
      </c>
      <c r="AE553" s="22">
        <v>45987</v>
      </c>
      <c r="AF553" s="22">
        <v>46319</v>
      </c>
      <c r="AG553" s="12">
        <v>345</v>
      </c>
      <c r="AH553" s="12">
        <v>11.5</v>
      </c>
      <c r="AI553" s="29">
        <f>Tabla202376[[#This Row],[VALOR INICIAL DEL CONTRATO]] / Tabla202376[[#This Row],[PLAZO DE EJECUCIÓN MESES ]]</f>
        <v>62647675.043478258</v>
      </c>
      <c r="AJ553" s="12"/>
      <c r="AK553" s="12"/>
      <c r="AL553" s="12"/>
      <c r="AM553" s="12"/>
      <c r="AN553" s="12"/>
      <c r="AO553" s="31"/>
      <c r="AP553" s="12"/>
      <c r="AQ553" s="12"/>
      <c r="AR553" s="12"/>
      <c r="AS553" s="12"/>
      <c r="AT553" s="12"/>
      <c r="AU553" s="12"/>
      <c r="AV553" s="12"/>
      <c r="AW553" s="12"/>
      <c r="AX553" s="12"/>
      <c r="AY553" s="12"/>
      <c r="AZ553" s="12"/>
      <c r="BA553" s="12"/>
      <c r="BB553" s="12"/>
      <c r="BC553" s="12"/>
      <c r="BD553" s="12"/>
      <c r="BE553" s="12"/>
      <c r="BF553" s="12"/>
      <c r="BG553" s="12"/>
      <c r="BH553" s="12"/>
      <c r="BI553" s="12"/>
      <c r="BJ553" s="12"/>
      <c r="BK553" s="12"/>
      <c r="BL553" s="12"/>
      <c r="BM553" s="12">
        <f>Tabla202376[[#This Row],[DÍAS PRORROGA 1]]+Tabla202376[[#This Row],[DÍAS PRORROGA  2]]+Tabla202376[[#This Row],[DÍAS PRORROGA 3]]++Tabla202376[[#This Row],[DÍAS PRORROGA 4]]</f>
        <v>0</v>
      </c>
      <c r="BN553" s="25">
        <f>IF(Tabla202376[[#This Row],[NUMERO TOTAL DE ADICIONES]]="NO",0,Tabla202376[[#This Row],[VALOR ADICIÓN 1]]+Tabla202376[[#This Row],[VALOR ADICIÓN 2]]+Tabla202376[[#This Row],[VALOR ADICIÓN 3]]+Tabla202376[[#This Row],[VALOR ADICIÓN 4]])</f>
        <v>0</v>
      </c>
      <c r="BO553" s="12"/>
      <c r="BP553" s="22">
        <v>46319</v>
      </c>
      <c r="BQ553" s="20">
        <f>Tabla202376[[#This Row],[VALOR INICIAL DEL CONTRATO]]+Tabla202376[[#This Row],[VALOR ADICIÓN 1]]+Tabla202376[[#This Row],[VALOR ADICIÓN 2]]+Tabla202376[[#This Row],[VALOR ADICIÓN 3]]++Tabla202376[[#This Row],[VALOR ADICIÓN 4]]</f>
        <v>720448263</v>
      </c>
      <c r="BR553"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553" s="26"/>
      <c r="BT553" s="13" t="s">
        <v>4777</v>
      </c>
      <c r="BU553" s="12"/>
      <c r="BV553" s="12"/>
      <c r="BW553" s="12"/>
    </row>
    <row r="554" spans="1:75" ht="27.75" customHeight="1" x14ac:dyDescent="0.2">
      <c r="A554" s="12">
        <v>2025</v>
      </c>
      <c r="B554" s="12" t="s">
        <v>456</v>
      </c>
      <c r="C554" s="13" t="str">
        <f ca="1">IF(Tabla202376[[#This Row],[FECHA DE TERMINACIÓN FINAL]]-TODAY()&gt;=15,"VIGENTE",IF(Tabla202376[[#This Row],[FECHA DE TERMINACIÓN FINAL]]-TODAY()&lt;0,"FINALIZADO",IF(Tabla202376[[#This Row],[FECHA DE TERMINACIÓN FINAL]]-TODAY()&lt;=15,"PROXIMO A VENCER")))</f>
        <v>FINALIZADO</v>
      </c>
      <c r="D554" s="12">
        <v>143178</v>
      </c>
      <c r="E554" s="22">
        <v>45923</v>
      </c>
      <c r="F554" s="108" t="s">
        <v>4778</v>
      </c>
      <c r="G554" s="12" t="s">
        <v>4779</v>
      </c>
      <c r="H554" s="13" t="s">
        <v>247</v>
      </c>
      <c r="I554" s="111" t="s">
        <v>4780</v>
      </c>
      <c r="J554" s="57" t="s">
        <v>3288</v>
      </c>
      <c r="K554" s="57" t="s">
        <v>4781</v>
      </c>
      <c r="L554" s="57" t="s">
        <v>4782</v>
      </c>
      <c r="M554" s="12">
        <v>1790</v>
      </c>
      <c r="N554" s="22">
        <v>45954</v>
      </c>
      <c r="O554" s="12">
        <v>1898</v>
      </c>
      <c r="P554" s="22">
        <v>45981</v>
      </c>
      <c r="Q554" s="12" t="s">
        <v>80</v>
      </c>
      <c r="R554" s="13" t="s">
        <v>81</v>
      </c>
      <c r="S554" s="41" t="s">
        <v>82</v>
      </c>
      <c r="T554" s="12"/>
      <c r="U554" s="41" t="s">
        <v>144</v>
      </c>
      <c r="V554" s="12" t="s">
        <v>83</v>
      </c>
      <c r="W554" s="12" t="s">
        <v>83</v>
      </c>
      <c r="X554" s="15" t="s">
        <v>439</v>
      </c>
      <c r="Y554" s="12">
        <v>1056802356</v>
      </c>
      <c r="Z554" s="14" t="s">
        <v>145</v>
      </c>
      <c r="AA554" s="14">
        <v>74374329</v>
      </c>
      <c r="AB554" s="12" t="s">
        <v>87</v>
      </c>
      <c r="AC554" s="22">
        <v>45975</v>
      </c>
      <c r="AD554" s="29">
        <v>7650000</v>
      </c>
      <c r="AE554" s="22">
        <v>45982</v>
      </c>
      <c r="AF554" s="22">
        <v>46026</v>
      </c>
      <c r="AG554" s="12">
        <v>45</v>
      </c>
      <c r="AH554" s="12">
        <v>1.5</v>
      </c>
      <c r="AI554" s="29">
        <f>Tabla202376[[#This Row],[VALOR INICIAL DEL CONTRATO]] / Tabla202376[[#This Row],[PLAZO DE EJECUCIÓN MESES ]]</f>
        <v>5100000</v>
      </c>
      <c r="AJ554" s="12"/>
      <c r="AK554" s="12"/>
      <c r="AL554" s="12">
        <v>1</v>
      </c>
      <c r="AM554" s="12">
        <v>1</v>
      </c>
      <c r="AN554" s="12"/>
      <c r="AO554" s="31">
        <v>1700000</v>
      </c>
      <c r="AP554" s="12">
        <v>10</v>
      </c>
      <c r="AQ554" s="12">
        <v>1905</v>
      </c>
      <c r="AR554" s="22">
        <v>46008</v>
      </c>
      <c r="AS554" s="12" t="s">
        <v>4783</v>
      </c>
      <c r="AT554" s="22">
        <v>46013</v>
      </c>
      <c r="AU554" s="12"/>
      <c r="AV554" s="12"/>
      <c r="AW554" s="12"/>
      <c r="AX554" s="12"/>
      <c r="AY554" s="12"/>
      <c r="AZ554" s="12"/>
      <c r="BA554" s="12"/>
      <c r="BB554" s="12"/>
      <c r="BC554" s="12"/>
      <c r="BD554" s="12"/>
      <c r="BE554" s="12"/>
      <c r="BF554" s="12"/>
      <c r="BG554" s="12"/>
      <c r="BH554" s="12"/>
      <c r="BI554" s="12"/>
      <c r="BJ554" s="12"/>
      <c r="BK554" s="12"/>
      <c r="BL554" s="12"/>
      <c r="BM554" s="12">
        <f>Tabla202376[[#This Row],[DÍAS PRORROGA 1]]+Tabla202376[[#This Row],[DÍAS PRORROGA  2]]+Tabla202376[[#This Row],[DÍAS PRORROGA 3]]++Tabla202376[[#This Row],[DÍAS PRORROGA 4]]</f>
        <v>10</v>
      </c>
      <c r="BN554" s="25">
        <f>IF(Tabla202376[[#This Row],[NUMERO TOTAL DE ADICIONES]]="NO",0,Tabla202376[[#This Row],[VALOR ADICIÓN 1]]+Tabla202376[[#This Row],[VALOR ADICIÓN 2]]+Tabla202376[[#This Row],[VALOR ADICIÓN 3]]+Tabla202376[[#This Row],[VALOR ADICIÓN 4]])</f>
        <v>1700000</v>
      </c>
      <c r="BO554" s="12"/>
      <c r="BP554" s="22">
        <v>46036</v>
      </c>
      <c r="BQ554" s="20">
        <f>Tabla202376[[#This Row],[VALOR INICIAL DEL CONTRATO]]+Tabla202376[[#This Row],[VALOR ADICIÓN 1]]+Tabla202376[[#This Row],[VALOR ADICIÓN 2]]+Tabla202376[[#This Row],[VALOR ADICIÓN 3]]++Tabla202376[[#This Row],[VALOR ADICIÓN 4]]</f>
        <v>9350000</v>
      </c>
      <c r="BR55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4" s="26"/>
      <c r="BT554" s="13" t="s">
        <v>4784</v>
      </c>
      <c r="BU554" s="13" t="s">
        <v>4785</v>
      </c>
      <c r="BV554" s="13" t="s">
        <v>4786</v>
      </c>
      <c r="BW554" s="13" t="s">
        <v>122</v>
      </c>
    </row>
    <row r="555" spans="1:75" ht="27.75" customHeight="1" x14ac:dyDescent="0.2">
      <c r="A555" s="12">
        <v>2025</v>
      </c>
      <c r="B555" s="12" t="s">
        <v>77</v>
      </c>
      <c r="C555" s="13" t="str">
        <f ca="1">IF(Tabla202376[[#This Row],[FECHA DE TERMINACIÓN FINAL]]-TODAY()&gt;=15,"VIGENTE",IF(Tabla202376[[#This Row],[FECHA DE TERMINACIÓN FINAL]]-TODAY()&lt;0,"FINALIZADO",IF(Tabla202376[[#This Row],[FECHA DE TERMINACIÓN FINAL]]-TODAY()&lt;=15,"PROXIMO A VENCER")))</f>
        <v>VIGENTE</v>
      </c>
      <c r="D555" s="12">
        <v>144183</v>
      </c>
      <c r="E555" s="22">
        <v>45950</v>
      </c>
      <c r="F555" s="108" t="s">
        <v>4787</v>
      </c>
      <c r="G555" s="12" t="s">
        <v>4788</v>
      </c>
      <c r="H555" s="13" t="s">
        <v>3047</v>
      </c>
      <c r="I555" s="111" t="s">
        <v>4789</v>
      </c>
      <c r="J555" s="57" t="s">
        <v>3300</v>
      </c>
      <c r="K555" s="57" t="s">
        <v>4790</v>
      </c>
      <c r="L555" s="57" t="s">
        <v>4791</v>
      </c>
      <c r="M555" s="12">
        <v>1781</v>
      </c>
      <c r="N555" s="22">
        <v>45950</v>
      </c>
      <c r="O555" s="12">
        <v>1899</v>
      </c>
      <c r="P555" s="22">
        <v>45981</v>
      </c>
      <c r="Q555" s="12" t="s">
        <v>104</v>
      </c>
      <c r="R555" s="51" t="s">
        <v>3052</v>
      </c>
      <c r="S555" s="51" t="s">
        <v>3053</v>
      </c>
      <c r="T555" s="12"/>
      <c r="U555" s="13" t="s">
        <v>4792</v>
      </c>
      <c r="V555" s="13" t="s">
        <v>3055</v>
      </c>
      <c r="W555" s="12" t="s">
        <v>83</v>
      </c>
      <c r="X555" s="12"/>
      <c r="Y555" s="12">
        <v>860022137</v>
      </c>
      <c r="Z555" s="41" t="s">
        <v>107</v>
      </c>
      <c r="AA555" s="40">
        <v>1069754719</v>
      </c>
      <c r="AB555" s="12" t="s">
        <v>87</v>
      </c>
      <c r="AC555" s="22">
        <v>45975</v>
      </c>
      <c r="AD555" s="29">
        <v>10620000</v>
      </c>
      <c r="AE555" s="22">
        <v>45986</v>
      </c>
      <c r="AF555" s="22">
        <v>46350</v>
      </c>
      <c r="AG555" s="12">
        <v>365</v>
      </c>
      <c r="AH555" s="12">
        <v>12</v>
      </c>
      <c r="AI555" s="29">
        <f>Tabla202376[[#This Row],[VALOR INICIAL DEL CONTRATO]] / Tabla202376[[#This Row],[PLAZO DE EJECUCIÓN MESES ]]</f>
        <v>885000</v>
      </c>
      <c r="AJ555" s="12"/>
      <c r="AK555" s="12"/>
      <c r="AL555" s="12"/>
      <c r="AM555" s="12"/>
      <c r="AN555" s="12"/>
      <c r="AO555" s="31"/>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c r="BL555" s="12"/>
      <c r="BM555" s="12">
        <f>Tabla202376[[#This Row],[DÍAS PRORROGA 1]]+Tabla202376[[#This Row],[DÍAS PRORROGA  2]]+Tabla202376[[#This Row],[DÍAS PRORROGA 3]]++Tabla202376[[#This Row],[DÍAS PRORROGA 4]]</f>
        <v>0</v>
      </c>
      <c r="BN555" s="25">
        <f>IF(Tabla202376[[#This Row],[NUMERO TOTAL DE ADICIONES]]="NO",0,Tabla202376[[#This Row],[VALOR ADICIÓN 1]]+Tabla202376[[#This Row],[VALOR ADICIÓN 2]]+Tabla202376[[#This Row],[VALOR ADICIÓN 3]]+Tabla202376[[#This Row],[VALOR ADICIÓN 4]])</f>
        <v>0</v>
      </c>
      <c r="BO555" s="12"/>
      <c r="BP555" s="22">
        <v>46350</v>
      </c>
      <c r="BQ555" s="20">
        <f>Tabla202376[[#This Row],[VALOR INICIAL DEL CONTRATO]]+Tabla202376[[#This Row],[VALOR ADICIÓN 1]]+Tabla202376[[#This Row],[VALOR ADICIÓN 2]]+Tabla202376[[#This Row],[VALOR ADICIÓN 3]]++Tabla202376[[#This Row],[VALOR ADICIÓN 4]]</f>
        <v>10620000</v>
      </c>
      <c r="BR555"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555" s="26"/>
      <c r="BT555" s="12"/>
      <c r="BU555" s="12"/>
      <c r="BV555" s="12"/>
      <c r="BW555" s="12"/>
    </row>
    <row r="556" spans="1:75" ht="27.75" customHeight="1" x14ac:dyDescent="0.25">
      <c r="A556" s="12">
        <v>2025</v>
      </c>
      <c r="B556" s="12" t="s">
        <v>456</v>
      </c>
      <c r="C556" s="13" t="str">
        <f ca="1">IF(Tabla202376[[#This Row],[FECHA DE TERMINACIÓN FINAL]]-TODAY()&gt;=15,"VIGENTE",IF(Tabla202376[[#This Row],[FECHA DE TERMINACIÓN FINAL]]-TODAY()&lt;0,"FINALIZADO",IF(Tabla202376[[#This Row],[FECHA DE TERMINACIÓN FINAL]]-TODAY()&lt;=15,"PROXIMO A VENCER")))</f>
        <v>FINALIZADO</v>
      </c>
      <c r="D556" s="12">
        <v>144285</v>
      </c>
      <c r="E556" s="22">
        <v>45952</v>
      </c>
      <c r="F556" s="115" t="s">
        <v>4793</v>
      </c>
      <c r="G556" s="40" t="s">
        <v>4794</v>
      </c>
      <c r="H556" s="41" t="s">
        <v>443</v>
      </c>
      <c r="I556" s="90" t="s">
        <v>4795</v>
      </c>
      <c r="J556" s="57" t="s">
        <v>3288</v>
      </c>
      <c r="K556" s="57" t="s">
        <v>4796</v>
      </c>
      <c r="L556" s="57" t="s">
        <v>4797</v>
      </c>
      <c r="M556" s="12">
        <v>1817</v>
      </c>
      <c r="N556" s="22">
        <v>45960</v>
      </c>
      <c r="O556" s="12">
        <v>1886</v>
      </c>
      <c r="P556" s="22">
        <v>45975</v>
      </c>
      <c r="Q556" s="12" t="s">
        <v>80</v>
      </c>
      <c r="R556" s="13" t="s">
        <v>81</v>
      </c>
      <c r="S556" s="41" t="s">
        <v>82</v>
      </c>
      <c r="T556" s="12"/>
      <c r="U556" s="13" t="s">
        <v>776</v>
      </c>
      <c r="V556" s="12" t="s">
        <v>83</v>
      </c>
      <c r="W556" s="12" t="s">
        <v>83</v>
      </c>
      <c r="X556" s="40" t="s">
        <v>764</v>
      </c>
      <c r="Y556" s="40">
        <v>52698554</v>
      </c>
      <c r="Z556" s="51" t="s">
        <v>135</v>
      </c>
      <c r="AA556" s="52">
        <v>1013636939</v>
      </c>
      <c r="AB556" s="12" t="s">
        <v>87</v>
      </c>
      <c r="AC556" s="22">
        <v>45975</v>
      </c>
      <c r="AD556" s="29">
        <v>9450000</v>
      </c>
      <c r="AE556" s="22">
        <v>45979</v>
      </c>
      <c r="AF556" s="22">
        <v>46023</v>
      </c>
      <c r="AG556" s="12">
        <v>45</v>
      </c>
      <c r="AH556" s="12">
        <v>1.5</v>
      </c>
      <c r="AI556" s="29">
        <f>Tabla202376[[#This Row],[VALOR INICIAL DEL CONTRATO]] / Tabla202376[[#This Row],[PLAZO DE EJECUCIÓN MESES ]]</f>
        <v>6300000</v>
      </c>
      <c r="AJ556" s="12"/>
      <c r="AK556" s="12"/>
      <c r="AL556" s="12"/>
      <c r="AM556" s="12"/>
      <c r="AN556" s="12"/>
      <c r="AO556" s="31"/>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c r="BL556" s="12"/>
      <c r="BM556" s="12">
        <f>Tabla202376[[#This Row],[DÍAS PRORROGA 1]]+Tabla202376[[#This Row],[DÍAS PRORROGA  2]]+Tabla202376[[#This Row],[DÍAS PRORROGA 3]]++Tabla202376[[#This Row],[DÍAS PRORROGA 4]]</f>
        <v>0</v>
      </c>
      <c r="BN556" s="25">
        <f>IF(Tabla202376[[#This Row],[NUMERO TOTAL DE ADICIONES]]="NO",0,Tabla202376[[#This Row],[VALOR ADICIÓN 1]]+Tabla202376[[#This Row],[VALOR ADICIÓN 2]]+Tabla202376[[#This Row],[VALOR ADICIÓN 3]]+Tabla202376[[#This Row],[VALOR ADICIÓN 4]])</f>
        <v>0</v>
      </c>
      <c r="BO556" s="12"/>
      <c r="BP556" s="22">
        <v>46023</v>
      </c>
      <c r="BQ556" s="20">
        <f>Tabla202376[[#This Row],[VALOR INICIAL DEL CONTRATO]]+Tabla202376[[#This Row],[VALOR ADICIÓN 1]]+Tabla202376[[#This Row],[VALOR ADICIÓN 2]]+Tabla202376[[#This Row],[VALOR ADICIÓN 3]]++Tabla202376[[#This Row],[VALOR ADICIÓN 4]]</f>
        <v>9450000</v>
      </c>
      <c r="BR55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6" s="26"/>
      <c r="BT556" s="12"/>
      <c r="BU556" s="13" t="s">
        <v>4798</v>
      </c>
      <c r="BV556" s="13" t="s">
        <v>4799</v>
      </c>
      <c r="BW556" s="13" t="s">
        <v>88</v>
      </c>
    </row>
    <row r="557" spans="1:75" ht="27.75" customHeight="1" x14ac:dyDescent="0.2">
      <c r="A557" s="12">
        <v>2025</v>
      </c>
      <c r="B557" s="12" t="s">
        <v>456</v>
      </c>
      <c r="C557" s="13" t="str">
        <f ca="1">IF(Tabla202376[[#This Row],[FECHA DE TERMINACIÓN FINAL]]-TODAY()&gt;=15,"VIGENTE",IF(Tabla202376[[#This Row],[FECHA DE TERMINACIÓN FINAL]]-TODAY()&lt;0,"FINALIZADO",IF(Tabla202376[[#This Row],[FECHA DE TERMINACIÓN FINAL]]-TODAY()&lt;=15,"PROXIMO A VENCER")))</f>
        <v>FINALIZADO</v>
      </c>
      <c r="D557" s="12">
        <v>143156</v>
      </c>
      <c r="E557" s="22">
        <v>45923</v>
      </c>
      <c r="F557" s="115" t="s">
        <v>4800</v>
      </c>
      <c r="G557" s="40" t="s">
        <v>4801</v>
      </c>
      <c r="H557" s="41" t="s">
        <v>4802</v>
      </c>
      <c r="I557" s="111" t="s">
        <v>4803</v>
      </c>
      <c r="J557" s="57" t="s">
        <v>3288</v>
      </c>
      <c r="K557" s="57" t="s">
        <v>4804</v>
      </c>
      <c r="L557" s="57" t="s">
        <v>4805</v>
      </c>
      <c r="M557" s="12">
        <v>1740</v>
      </c>
      <c r="N557" s="22">
        <v>45940</v>
      </c>
      <c r="O557" s="12">
        <v>1894</v>
      </c>
      <c r="P557" s="22">
        <v>45981</v>
      </c>
      <c r="Q557" s="12" t="s">
        <v>80</v>
      </c>
      <c r="R557" s="13" t="s">
        <v>81</v>
      </c>
      <c r="S557" s="41" t="s">
        <v>82</v>
      </c>
      <c r="T557" s="12"/>
      <c r="U557" s="13" t="s">
        <v>4806</v>
      </c>
      <c r="V557" s="12" t="s">
        <v>83</v>
      </c>
      <c r="W557" s="12" t="s">
        <v>83</v>
      </c>
      <c r="X557" s="12" t="s">
        <v>90</v>
      </c>
      <c r="Y557" s="40">
        <v>1015456251</v>
      </c>
      <c r="Z557" s="13" t="s">
        <v>129</v>
      </c>
      <c r="AA557" s="12">
        <v>52047323</v>
      </c>
      <c r="AB557" s="12" t="s">
        <v>87</v>
      </c>
      <c r="AC557" s="22">
        <v>45979</v>
      </c>
      <c r="AD557" s="29">
        <v>6500000</v>
      </c>
      <c r="AE557" s="22">
        <v>45981</v>
      </c>
      <c r="AF557" s="22">
        <v>46010</v>
      </c>
      <c r="AG557" s="12">
        <v>30</v>
      </c>
      <c r="AH557" s="12">
        <v>1</v>
      </c>
      <c r="AI557" s="29">
        <f>Tabla202376[[#This Row],[VALOR INICIAL DEL CONTRATO]] / Tabla202376[[#This Row],[PLAZO DE EJECUCIÓN MESES ]]</f>
        <v>6500000</v>
      </c>
      <c r="AJ557" s="12"/>
      <c r="AK557" s="12"/>
      <c r="AL557" s="12">
        <v>1</v>
      </c>
      <c r="AM557" s="12">
        <v>1</v>
      </c>
      <c r="AN557" s="12"/>
      <c r="AO557" s="31">
        <v>2600000</v>
      </c>
      <c r="AP557" s="12">
        <v>12</v>
      </c>
      <c r="AQ557" s="12">
        <v>1916</v>
      </c>
      <c r="AR557" s="22">
        <v>46010</v>
      </c>
      <c r="AS557" s="12" t="s">
        <v>4807</v>
      </c>
      <c r="AT557" s="22">
        <v>46014</v>
      </c>
      <c r="AU557" s="12"/>
      <c r="AV557" s="12"/>
      <c r="AW557" s="12"/>
      <c r="AX557" s="12"/>
      <c r="AY557" s="12"/>
      <c r="AZ557" s="12"/>
      <c r="BA557" s="12"/>
      <c r="BB557" s="12"/>
      <c r="BC557" s="12"/>
      <c r="BD557" s="12"/>
      <c r="BE557" s="12"/>
      <c r="BF557" s="12"/>
      <c r="BG557" s="12"/>
      <c r="BH557" s="12"/>
      <c r="BI557" s="12"/>
      <c r="BJ557" s="12"/>
      <c r="BK557" s="12"/>
      <c r="BL557" s="12"/>
      <c r="BM557" s="12">
        <f>Tabla202376[[#This Row],[DÍAS PRORROGA 1]]+Tabla202376[[#This Row],[DÍAS PRORROGA  2]]+Tabla202376[[#This Row],[DÍAS PRORROGA 3]]++Tabla202376[[#This Row],[DÍAS PRORROGA 4]]</f>
        <v>12</v>
      </c>
      <c r="BN557" s="25">
        <f>IF(Tabla202376[[#This Row],[NUMERO TOTAL DE ADICIONES]]="NO",0,Tabla202376[[#This Row],[VALOR ADICIÓN 1]]+Tabla202376[[#This Row],[VALOR ADICIÓN 2]]+Tabla202376[[#This Row],[VALOR ADICIÓN 3]]+Tabla202376[[#This Row],[VALOR ADICIÓN 4]])</f>
        <v>2600000</v>
      </c>
      <c r="BO557" s="12"/>
      <c r="BP557" s="22">
        <v>46022</v>
      </c>
      <c r="BQ557" s="20">
        <f>Tabla202376[[#This Row],[VALOR INICIAL DEL CONTRATO]]+Tabla202376[[#This Row],[VALOR ADICIÓN 1]]+Tabla202376[[#This Row],[VALOR ADICIÓN 2]]+Tabla202376[[#This Row],[VALOR ADICIÓN 3]]++Tabla202376[[#This Row],[VALOR ADICIÓN 4]]</f>
        <v>9100000</v>
      </c>
      <c r="BR55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7" s="26"/>
      <c r="BT557" s="13" t="s">
        <v>4808</v>
      </c>
      <c r="BU557" s="13" t="s">
        <v>4809</v>
      </c>
      <c r="BV557" s="13" t="s">
        <v>4810</v>
      </c>
      <c r="BW557" s="13" t="s">
        <v>88</v>
      </c>
    </row>
    <row r="558" spans="1:75" ht="27.75" customHeight="1" x14ac:dyDescent="0.2">
      <c r="A558" s="12">
        <v>2025</v>
      </c>
      <c r="B558" s="12" t="s">
        <v>456</v>
      </c>
      <c r="C558" s="13" t="str">
        <f ca="1">IF(Tabla202376[[#This Row],[FECHA DE TERMINACIÓN FINAL]]-TODAY()&gt;=15,"VIGENTE",IF(Tabla202376[[#This Row],[FECHA DE TERMINACIÓN FINAL]]-TODAY()&lt;0,"FINALIZADO",IF(Tabla202376[[#This Row],[FECHA DE TERMINACIÓN FINAL]]-TODAY()&lt;=15,"PROXIMO A VENCER")))</f>
        <v>FINALIZADO</v>
      </c>
      <c r="D558" s="12">
        <v>144545</v>
      </c>
      <c r="E558" s="22">
        <v>45959</v>
      </c>
      <c r="F558" s="115" t="s">
        <v>4811</v>
      </c>
      <c r="G558" s="40" t="s">
        <v>4812</v>
      </c>
      <c r="H558" s="41" t="s">
        <v>197</v>
      </c>
      <c r="I558" s="111" t="s">
        <v>4813</v>
      </c>
      <c r="J558" s="57" t="s">
        <v>3288</v>
      </c>
      <c r="K558" s="57" t="s">
        <v>4814</v>
      </c>
      <c r="L558" s="57" t="s">
        <v>4815</v>
      </c>
      <c r="M558" s="12">
        <v>1837</v>
      </c>
      <c r="N558" s="22">
        <v>45967</v>
      </c>
      <c r="O558" s="12">
        <v>1920</v>
      </c>
      <c r="P558" s="22">
        <v>45987</v>
      </c>
      <c r="Q558" s="12" t="s">
        <v>274</v>
      </c>
      <c r="R558" s="13" t="s">
        <v>81</v>
      </c>
      <c r="S558" s="41" t="s">
        <v>98</v>
      </c>
      <c r="T558" s="12"/>
      <c r="U558" s="41" t="s">
        <v>4816</v>
      </c>
      <c r="V558" s="12" t="s">
        <v>83</v>
      </c>
      <c r="W558" s="12" t="s">
        <v>83</v>
      </c>
      <c r="X558" s="12" t="s">
        <v>198</v>
      </c>
      <c r="Y558" s="40">
        <v>52524470</v>
      </c>
      <c r="Z558" s="13" t="s">
        <v>199</v>
      </c>
      <c r="AA558" s="12">
        <v>63526944</v>
      </c>
      <c r="AB558" s="12" t="s">
        <v>87</v>
      </c>
      <c r="AC558" s="22">
        <v>45979</v>
      </c>
      <c r="AD558" s="29">
        <v>4590000</v>
      </c>
      <c r="AE558" s="22">
        <v>45995</v>
      </c>
      <c r="AF558" s="22">
        <v>46025</v>
      </c>
      <c r="AG558" s="12">
        <v>30</v>
      </c>
      <c r="AH558" s="12">
        <v>1</v>
      </c>
      <c r="AI558" s="29">
        <f>Tabla202376[[#This Row],[VALOR INICIAL DEL CONTRATO]] / Tabla202376[[#This Row],[PLAZO DE EJECUCIÓN MESES ]]</f>
        <v>4590000</v>
      </c>
      <c r="AJ558" s="12"/>
      <c r="AK558" s="12"/>
      <c r="AL558" s="12"/>
      <c r="AM558" s="12"/>
      <c r="AN558" s="12"/>
      <c r="AO558" s="31"/>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c r="BL558" s="12"/>
      <c r="BM558" s="12">
        <f>Tabla202376[[#This Row],[DÍAS PRORROGA 1]]+Tabla202376[[#This Row],[DÍAS PRORROGA  2]]+Tabla202376[[#This Row],[DÍAS PRORROGA 3]]++Tabla202376[[#This Row],[DÍAS PRORROGA 4]]</f>
        <v>0</v>
      </c>
      <c r="BN558" s="25">
        <f>IF(Tabla202376[[#This Row],[NUMERO TOTAL DE ADICIONES]]="NO",0,Tabla202376[[#This Row],[VALOR ADICIÓN 1]]+Tabla202376[[#This Row],[VALOR ADICIÓN 2]]+Tabla202376[[#This Row],[VALOR ADICIÓN 3]]+Tabla202376[[#This Row],[VALOR ADICIÓN 4]])</f>
        <v>0</v>
      </c>
      <c r="BO558" s="12"/>
      <c r="BP558" s="22">
        <v>46025</v>
      </c>
      <c r="BQ558" s="20">
        <f>Tabla202376[[#This Row],[VALOR INICIAL DEL CONTRATO]]+Tabla202376[[#This Row],[VALOR ADICIÓN 1]]+Tabla202376[[#This Row],[VALOR ADICIÓN 2]]+Tabla202376[[#This Row],[VALOR ADICIÓN 3]]++Tabla202376[[#This Row],[VALOR ADICIÓN 4]]</f>
        <v>4590000</v>
      </c>
      <c r="BR55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8" s="26"/>
      <c r="BT558" s="12"/>
      <c r="BU558" s="13" t="s">
        <v>4817</v>
      </c>
      <c r="BV558" s="13" t="s">
        <v>4818</v>
      </c>
      <c r="BW558" s="13" t="s">
        <v>4819</v>
      </c>
    </row>
    <row r="559" spans="1:75" ht="27.75" customHeight="1" x14ac:dyDescent="0.2">
      <c r="A559" s="12">
        <v>2025</v>
      </c>
      <c r="B559" s="12" t="s">
        <v>456</v>
      </c>
      <c r="C559" s="13" t="str">
        <f ca="1">IF(Tabla202376[[#This Row],[FECHA DE TERMINACIÓN FINAL]]-TODAY()&gt;=15,"VIGENTE",IF(Tabla202376[[#This Row],[FECHA DE TERMINACIÓN FINAL]]-TODAY()&lt;0,"FINALIZADO",IF(Tabla202376[[#This Row],[FECHA DE TERMINACIÓN FINAL]]-TODAY()&lt;=15,"PROXIMO A VENCER")))</f>
        <v>FINALIZADO</v>
      </c>
      <c r="D559" s="12">
        <v>144549</v>
      </c>
      <c r="E559" s="22">
        <v>45959</v>
      </c>
      <c r="F559" s="115" t="s">
        <v>4820</v>
      </c>
      <c r="G559" s="40" t="s">
        <v>4821</v>
      </c>
      <c r="H559" s="41" t="s">
        <v>1616</v>
      </c>
      <c r="I559" s="111" t="s">
        <v>4822</v>
      </c>
      <c r="J559" s="57" t="s">
        <v>3288</v>
      </c>
      <c r="K559" s="57" t="s">
        <v>4823</v>
      </c>
      <c r="L559" s="57" t="s">
        <v>4824</v>
      </c>
      <c r="M559" s="12">
        <v>1836</v>
      </c>
      <c r="N559" s="22">
        <v>45967</v>
      </c>
      <c r="O559" s="12">
        <v>1888</v>
      </c>
      <c r="P559" s="22">
        <v>45981</v>
      </c>
      <c r="Q559" s="12" t="s">
        <v>4825</v>
      </c>
      <c r="R559" s="13" t="s">
        <v>81</v>
      </c>
      <c r="S559" s="41" t="s">
        <v>82</v>
      </c>
      <c r="T559" s="12"/>
      <c r="U559" s="41" t="s">
        <v>4826</v>
      </c>
      <c r="V559" s="12" t="s">
        <v>83</v>
      </c>
      <c r="W559" s="12" t="s">
        <v>83</v>
      </c>
      <c r="X559" s="41" t="s">
        <v>3532</v>
      </c>
      <c r="Y559" s="63">
        <v>1023031689</v>
      </c>
      <c r="Z559" s="14" t="s">
        <v>126</v>
      </c>
      <c r="AA559" s="14">
        <v>79486884</v>
      </c>
      <c r="AB559" s="12" t="s">
        <v>87</v>
      </c>
      <c r="AC559" s="22">
        <v>45975</v>
      </c>
      <c r="AD559" s="29">
        <v>6000000</v>
      </c>
      <c r="AE559" s="22">
        <v>45981</v>
      </c>
      <c r="AF559" s="22">
        <v>46010</v>
      </c>
      <c r="AG559" s="12">
        <v>30</v>
      </c>
      <c r="AH559" s="12">
        <v>1</v>
      </c>
      <c r="AI559" s="29">
        <f>Tabla202376[[#This Row],[VALOR INICIAL DEL CONTRATO]] / Tabla202376[[#This Row],[PLAZO DE EJECUCIÓN MESES ]]</f>
        <v>6000000</v>
      </c>
      <c r="AJ559" s="12"/>
      <c r="AK559" s="12"/>
      <c r="AL559" s="12"/>
      <c r="AM559" s="12"/>
      <c r="AN559" s="12"/>
      <c r="AO559" s="31"/>
      <c r="AP559" s="12"/>
      <c r="AQ559" s="12"/>
      <c r="AR559" s="12"/>
      <c r="AS559" s="12"/>
      <c r="AT559" s="12"/>
      <c r="AU559" s="12"/>
      <c r="AV559" s="12"/>
      <c r="AW559" s="12"/>
      <c r="AX559" s="12"/>
      <c r="AY559" s="12"/>
      <c r="AZ559" s="12"/>
      <c r="BA559" s="12"/>
      <c r="BB559" s="12"/>
      <c r="BC559" s="12"/>
      <c r="BD559" s="12"/>
      <c r="BE559" s="12"/>
      <c r="BF559" s="12"/>
      <c r="BG559" s="12"/>
      <c r="BH559" s="12"/>
      <c r="BI559" s="12"/>
      <c r="BJ559" s="12"/>
      <c r="BK559" s="12"/>
      <c r="BL559" s="12"/>
      <c r="BM559" s="12">
        <f>Tabla202376[[#This Row],[DÍAS PRORROGA 1]]+Tabla202376[[#This Row],[DÍAS PRORROGA  2]]+Tabla202376[[#This Row],[DÍAS PRORROGA 3]]++Tabla202376[[#This Row],[DÍAS PRORROGA 4]]</f>
        <v>0</v>
      </c>
      <c r="BN559" s="25">
        <f>IF(Tabla202376[[#This Row],[NUMERO TOTAL DE ADICIONES]]="NO",0,Tabla202376[[#This Row],[VALOR ADICIÓN 1]]+Tabla202376[[#This Row],[VALOR ADICIÓN 2]]+Tabla202376[[#This Row],[VALOR ADICIÓN 3]]+Tabla202376[[#This Row],[VALOR ADICIÓN 4]])</f>
        <v>0</v>
      </c>
      <c r="BO559" s="12"/>
      <c r="BP559" s="22">
        <v>46010</v>
      </c>
      <c r="BQ559" s="20">
        <f>Tabla202376[[#This Row],[VALOR INICIAL DEL CONTRATO]]+Tabla202376[[#This Row],[VALOR ADICIÓN 1]]+Tabla202376[[#This Row],[VALOR ADICIÓN 2]]+Tabla202376[[#This Row],[VALOR ADICIÓN 3]]++Tabla202376[[#This Row],[VALOR ADICIÓN 4]]</f>
        <v>6000000</v>
      </c>
      <c r="BR55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59" s="26"/>
      <c r="BT559" s="12"/>
      <c r="BU559" s="13" t="s">
        <v>4827</v>
      </c>
      <c r="BV559" s="13" t="s">
        <v>4828</v>
      </c>
      <c r="BW559" s="13" t="s">
        <v>88</v>
      </c>
    </row>
    <row r="560" spans="1:75" ht="27.75" customHeight="1" x14ac:dyDescent="0.2">
      <c r="A560" s="12">
        <v>2025</v>
      </c>
      <c r="B560" s="12" t="s">
        <v>456</v>
      </c>
      <c r="C560" s="13" t="str">
        <f ca="1">IF(Tabla202376[[#This Row],[FECHA DE TERMINACIÓN FINAL]]-TODAY()&gt;=15,"VIGENTE",IF(Tabla202376[[#This Row],[FECHA DE TERMINACIÓN FINAL]]-TODAY()&lt;0,"FINALIZADO",IF(Tabla202376[[#This Row],[FECHA DE TERMINACIÓN FINAL]]-TODAY()&lt;=15,"PROXIMO A VENCER")))</f>
        <v>FINALIZADO</v>
      </c>
      <c r="D560" s="12">
        <v>144625</v>
      </c>
      <c r="E560" s="22">
        <v>45960</v>
      </c>
      <c r="F560" s="115" t="s">
        <v>4829</v>
      </c>
      <c r="G560" s="40" t="s">
        <v>4830</v>
      </c>
      <c r="H560" s="41" t="s">
        <v>203</v>
      </c>
      <c r="I560" s="111" t="s">
        <v>4831</v>
      </c>
      <c r="J560" s="57" t="s">
        <v>3288</v>
      </c>
      <c r="K560" s="57" t="s">
        <v>4832</v>
      </c>
      <c r="L560" s="57" t="s">
        <v>4833</v>
      </c>
      <c r="M560" s="12">
        <v>1852</v>
      </c>
      <c r="N560" s="22">
        <v>45971</v>
      </c>
      <c r="O560" s="12">
        <v>1913</v>
      </c>
      <c r="P560" s="22">
        <v>45986</v>
      </c>
      <c r="Q560" s="12" t="s">
        <v>4825</v>
      </c>
      <c r="R560" s="13" t="s">
        <v>81</v>
      </c>
      <c r="S560" s="41" t="s">
        <v>82</v>
      </c>
      <c r="T560" s="12"/>
      <c r="U560" s="41" t="s">
        <v>4834</v>
      </c>
      <c r="V560" s="12" t="s">
        <v>83</v>
      </c>
      <c r="W560" s="12" t="s">
        <v>83</v>
      </c>
      <c r="X560" s="12" t="s">
        <v>204</v>
      </c>
      <c r="Y560" s="13">
        <v>88278276</v>
      </c>
      <c r="Z560" s="13" t="s">
        <v>3308</v>
      </c>
      <c r="AA560" s="12">
        <v>80217670</v>
      </c>
      <c r="AB560" s="12" t="s">
        <v>87</v>
      </c>
      <c r="AC560" s="22">
        <v>45982</v>
      </c>
      <c r="AD560" s="29">
        <v>6000000</v>
      </c>
      <c r="AE560" s="22">
        <v>45986</v>
      </c>
      <c r="AF560" s="22">
        <v>46015</v>
      </c>
      <c r="AG560" s="12">
        <v>30</v>
      </c>
      <c r="AH560" s="12">
        <v>1</v>
      </c>
      <c r="AI560" s="29">
        <f>Tabla202376[[#This Row],[VALOR INICIAL DEL CONTRATO]] / Tabla202376[[#This Row],[PLAZO DE EJECUCIÓN MESES ]]</f>
        <v>6000000</v>
      </c>
      <c r="AJ560" s="12"/>
      <c r="AK560" s="12"/>
      <c r="AL560" s="12"/>
      <c r="AM560" s="12"/>
      <c r="AN560" s="12"/>
      <c r="AO560" s="31"/>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f>Tabla202376[[#This Row],[DÍAS PRORROGA 1]]+Tabla202376[[#This Row],[DÍAS PRORROGA  2]]+Tabla202376[[#This Row],[DÍAS PRORROGA 3]]++Tabla202376[[#This Row],[DÍAS PRORROGA 4]]</f>
        <v>0</v>
      </c>
      <c r="BN560" s="25">
        <f>IF(Tabla202376[[#This Row],[NUMERO TOTAL DE ADICIONES]]="NO",0,Tabla202376[[#This Row],[VALOR ADICIÓN 1]]+Tabla202376[[#This Row],[VALOR ADICIÓN 2]]+Tabla202376[[#This Row],[VALOR ADICIÓN 3]]+Tabla202376[[#This Row],[VALOR ADICIÓN 4]])</f>
        <v>0</v>
      </c>
      <c r="BO560" s="12"/>
      <c r="BP560" s="22">
        <v>46015</v>
      </c>
      <c r="BQ560" s="20">
        <f>Tabla202376[[#This Row],[VALOR INICIAL DEL CONTRATO]]+Tabla202376[[#This Row],[VALOR ADICIÓN 1]]+Tabla202376[[#This Row],[VALOR ADICIÓN 2]]+Tabla202376[[#This Row],[VALOR ADICIÓN 3]]++Tabla202376[[#This Row],[VALOR ADICIÓN 4]]</f>
        <v>6000000</v>
      </c>
      <c r="BR56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0" s="26"/>
      <c r="BT560" s="12"/>
      <c r="BU560" s="13" t="s">
        <v>4835</v>
      </c>
      <c r="BV560" s="13" t="s">
        <v>4836</v>
      </c>
      <c r="BW560" s="13" t="s">
        <v>88</v>
      </c>
    </row>
    <row r="561" spans="1:75" ht="27.75" customHeight="1" x14ac:dyDescent="0.2">
      <c r="A561" s="12">
        <v>2025</v>
      </c>
      <c r="B561" s="12" t="s">
        <v>456</v>
      </c>
      <c r="C561" s="13" t="str">
        <f ca="1">IF(Tabla202376[[#This Row],[FECHA DE TERMINACIÓN FINAL]]-TODAY()&gt;=15,"VIGENTE",IF(Tabla202376[[#This Row],[FECHA DE TERMINACIÓN FINAL]]-TODAY()&lt;0,"FINALIZADO",IF(Tabla202376[[#This Row],[FECHA DE TERMINACIÓN FINAL]]-TODAY()&lt;=15,"PROXIMO A VENCER")))</f>
        <v>FINALIZADO</v>
      </c>
      <c r="D561" s="12">
        <v>143292</v>
      </c>
      <c r="E561" s="22">
        <v>45926</v>
      </c>
      <c r="F561" s="115" t="s">
        <v>4837</v>
      </c>
      <c r="G561" s="40" t="s">
        <v>4838</v>
      </c>
      <c r="H561" s="41" t="s">
        <v>4839</v>
      </c>
      <c r="I561" s="111" t="s">
        <v>4840</v>
      </c>
      <c r="J561" s="57" t="s">
        <v>3288</v>
      </c>
      <c r="K561" s="57" t="s">
        <v>4841</v>
      </c>
      <c r="L561" s="57" t="s">
        <v>4842</v>
      </c>
      <c r="M561" s="12">
        <v>1762</v>
      </c>
      <c r="N561" s="22">
        <v>45947</v>
      </c>
      <c r="O561" s="12">
        <v>1900</v>
      </c>
      <c r="P561" s="22">
        <v>45981</v>
      </c>
      <c r="Q561" s="12" t="s">
        <v>157</v>
      </c>
      <c r="R561" s="13" t="s">
        <v>81</v>
      </c>
      <c r="S561" s="41" t="s">
        <v>98</v>
      </c>
      <c r="T561" s="12"/>
      <c r="U561" s="41" t="s">
        <v>240</v>
      </c>
      <c r="V561" s="12" t="s">
        <v>83</v>
      </c>
      <c r="W561" s="12" t="s">
        <v>83</v>
      </c>
      <c r="X561" s="40" t="s">
        <v>883</v>
      </c>
      <c r="Y561" s="41">
        <v>79595136</v>
      </c>
      <c r="Z561" s="13" t="s">
        <v>884</v>
      </c>
      <c r="AA561" s="12">
        <v>1015473918</v>
      </c>
      <c r="AB561" s="12" t="s">
        <v>87</v>
      </c>
      <c r="AC561" s="22">
        <v>45975</v>
      </c>
      <c r="AD561" s="29">
        <v>3000000</v>
      </c>
      <c r="AE561" s="22">
        <v>45982</v>
      </c>
      <c r="AF561" s="22">
        <v>46011</v>
      </c>
      <c r="AG561" s="12">
        <v>30</v>
      </c>
      <c r="AH561" s="12">
        <v>1</v>
      </c>
      <c r="AI561" s="29">
        <f>Tabla202376[[#This Row],[VALOR INICIAL DEL CONTRATO]] / Tabla202376[[#This Row],[PLAZO DE EJECUCIÓN MESES ]]</f>
        <v>3000000</v>
      </c>
      <c r="AJ561" s="12"/>
      <c r="AK561" s="12"/>
      <c r="AL561" s="12"/>
      <c r="AM561" s="12"/>
      <c r="AN561" s="12"/>
      <c r="AO561" s="31"/>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f>Tabla202376[[#This Row],[DÍAS PRORROGA 1]]+Tabla202376[[#This Row],[DÍAS PRORROGA  2]]+Tabla202376[[#This Row],[DÍAS PRORROGA 3]]++Tabla202376[[#This Row],[DÍAS PRORROGA 4]]</f>
        <v>0</v>
      </c>
      <c r="BN561" s="25">
        <f>IF(Tabla202376[[#This Row],[NUMERO TOTAL DE ADICIONES]]="NO",0,Tabla202376[[#This Row],[VALOR ADICIÓN 1]]+Tabla202376[[#This Row],[VALOR ADICIÓN 2]]+Tabla202376[[#This Row],[VALOR ADICIÓN 3]]+Tabla202376[[#This Row],[VALOR ADICIÓN 4]])</f>
        <v>0</v>
      </c>
      <c r="BO561" s="12"/>
      <c r="BP561" s="22">
        <v>46011</v>
      </c>
      <c r="BQ561" s="20">
        <f>Tabla202376[[#This Row],[VALOR INICIAL DEL CONTRATO]]+Tabla202376[[#This Row],[VALOR ADICIÓN 1]]+Tabla202376[[#This Row],[VALOR ADICIÓN 2]]+Tabla202376[[#This Row],[VALOR ADICIÓN 3]]++Tabla202376[[#This Row],[VALOR ADICIÓN 4]]</f>
        <v>3000000</v>
      </c>
      <c r="BR56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1" s="26"/>
      <c r="BT561" s="12"/>
      <c r="BU561" s="13" t="s">
        <v>4843</v>
      </c>
      <c r="BV561" s="13" t="s">
        <v>4844</v>
      </c>
      <c r="BW561" s="13" t="s">
        <v>148</v>
      </c>
    </row>
    <row r="562" spans="1:75" ht="27.75" customHeight="1" x14ac:dyDescent="0.2">
      <c r="A562" s="12">
        <v>2025</v>
      </c>
      <c r="B562" s="12" t="s">
        <v>456</v>
      </c>
      <c r="C562" s="13" t="str">
        <f ca="1">IF(Tabla202376[[#This Row],[FECHA DE TERMINACIÓN FINAL]]-TODAY()&gt;=15,"VIGENTE",IF(Tabla202376[[#This Row],[FECHA DE TERMINACIÓN FINAL]]-TODAY()&lt;0,"FINALIZADO",IF(Tabla202376[[#This Row],[FECHA DE TERMINACIÓN FINAL]]-TODAY()&lt;=15,"PROXIMO A VENCER")))</f>
        <v>FINALIZADO</v>
      </c>
      <c r="D562" s="12">
        <v>144303</v>
      </c>
      <c r="E562" s="22">
        <v>45952</v>
      </c>
      <c r="F562" s="115" t="s">
        <v>4845</v>
      </c>
      <c r="G562" s="40" t="s">
        <v>4846</v>
      </c>
      <c r="H562" s="41" t="s">
        <v>438</v>
      </c>
      <c r="I562" s="111" t="s">
        <v>4847</v>
      </c>
      <c r="J562" s="57" t="s">
        <v>3288</v>
      </c>
      <c r="K562" s="57" t="s">
        <v>4848</v>
      </c>
      <c r="L562" s="57" t="s">
        <v>4849</v>
      </c>
      <c r="M562" s="12">
        <v>1822</v>
      </c>
      <c r="N562" s="22">
        <v>45960</v>
      </c>
      <c r="O562" s="12">
        <v>1901</v>
      </c>
      <c r="P562" s="22">
        <v>45981</v>
      </c>
      <c r="Q562" s="12" t="s">
        <v>80</v>
      </c>
      <c r="R562" s="13" t="s">
        <v>81</v>
      </c>
      <c r="S562" s="41" t="s">
        <v>82</v>
      </c>
      <c r="T562" s="12"/>
      <c r="U562" s="41" t="s">
        <v>4850</v>
      </c>
      <c r="V562" s="12" t="s">
        <v>83</v>
      </c>
      <c r="W562" s="12" t="s">
        <v>83</v>
      </c>
      <c r="X562" s="40" t="s">
        <v>439</v>
      </c>
      <c r="Y562" s="63">
        <v>52159153</v>
      </c>
      <c r="Z562" s="14" t="s">
        <v>145</v>
      </c>
      <c r="AA562" s="14">
        <v>74374329</v>
      </c>
      <c r="AB562" s="12" t="s">
        <v>87</v>
      </c>
      <c r="AC562" s="22">
        <v>45975</v>
      </c>
      <c r="AD562" s="29">
        <v>9900000</v>
      </c>
      <c r="AE562" s="22">
        <v>45982</v>
      </c>
      <c r="AF562" s="22">
        <v>46026</v>
      </c>
      <c r="AG562" s="12">
        <v>45</v>
      </c>
      <c r="AH562" s="12">
        <v>1.5</v>
      </c>
      <c r="AI562" s="29">
        <f>Tabla202376[[#This Row],[VALOR INICIAL DEL CONTRATO]] / Tabla202376[[#This Row],[PLAZO DE EJECUCIÓN MESES ]]</f>
        <v>6600000</v>
      </c>
      <c r="AJ562" s="12"/>
      <c r="AK562" s="12"/>
      <c r="AL562" s="12"/>
      <c r="AM562" s="12"/>
      <c r="AN562" s="12"/>
      <c r="AO562" s="31"/>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f>Tabla202376[[#This Row],[DÍAS PRORROGA 1]]+Tabla202376[[#This Row],[DÍAS PRORROGA  2]]+Tabla202376[[#This Row],[DÍAS PRORROGA 3]]++Tabla202376[[#This Row],[DÍAS PRORROGA 4]]</f>
        <v>0</v>
      </c>
      <c r="BN562" s="25">
        <f>IF(Tabla202376[[#This Row],[NUMERO TOTAL DE ADICIONES]]="NO",0,Tabla202376[[#This Row],[VALOR ADICIÓN 1]]+Tabla202376[[#This Row],[VALOR ADICIÓN 2]]+Tabla202376[[#This Row],[VALOR ADICIÓN 3]]+Tabla202376[[#This Row],[VALOR ADICIÓN 4]])</f>
        <v>0</v>
      </c>
      <c r="BO562" s="12"/>
      <c r="BP562" s="22">
        <v>46026</v>
      </c>
      <c r="BQ562" s="20">
        <f>Tabla202376[[#This Row],[VALOR INICIAL DEL CONTRATO]]+Tabla202376[[#This Row],[VALOR ADICIÓN 1]]+Tabla202376[[#This Row],[VALOR ADICIÓN 2]]+Tabla202376[[#This Row],[VALOR ADICIÓN 3]]++Tabla202376[[#This Row],[VALOR ADICIÓN 4]]</f>
        <v>9900000</v>
      </c>
      <c r="BR56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2" s="26"/>
      <c r="BT562" s="12"/>
      <c r="BU562" s="13" t="s">
        <v>4851</v>
      </c>
      <c r="BV562" s="13" t="s">
        <v>4852</v>
      </c>
      <c r="BW562" s="13" t="s">
        <v>88</v>
      </c>
    </row>
    <row r="563" spans="1:75" ht="27.75" customHeight="1" x14ac:dyDescent="0.2">
      <c r="A563" s="12">
        <v>2025</v>
      </c>
      <c r="B563" s="12" t="s">
        <v>456</v>
      </c>
      <c r="C563" s="13" t="str">
        <f ca="1">IF(Tabla202376[[#This Row],[FECHA DE TERMINACIÓN FINAL]]-TODAY()&gt;=15,"VIGENTE",IF(Tabla202376[[#This Row],[FECHA DE TERMINACIÓN FINAL]]-TODAY()&lt;0,"FINALIZADO",IF(Tabla202376[[#This Row],[FECHA DE TERMINACIÓN FINAL]]-TODAY()&lt;=15,"PROXIMO A VENCER")))</f>
        <v>FINALIZADO</v>
      </c>
      <c r="D563" s="12">
        <v>143827</v>
      </c>
      <c r="E563" s="22">
        <v>111681</v>
      </c>
      <c r="F563" s="115" t="s">
        <v>4853</v>
      </c>
      <c r="G563" s="40" t="s">
        <v>4854</v>
      </c>
      <c r="H563" s="41" t="s">
        <v>1360</v>
      </c>
      <c r="I563" s="111" t="s">
        <v>4855</v>
      </c>
      <c r="J563" s="57" t="s">
        <v>3288</v>
      </c>
      <c r="K563" s="57" t="s">
        <v>4856</v>
      </c>
      <c r="L563" s="57" t="s">
        <v>4857</v>
      </c>
      <c r="M563" s="12">
        <v>1792</v>
      </c>
      <c r="N563" s="22">
        <v>45954</v>
      </c>
      <c r="O563" s="12">
        <v>1902</v>
      </c>
      <c r="P563" s="22">
        <v>45981</v>
      </c>
      <c r="Q563" s="12" t="s">
        <v>201</v>
      </c>
      <c r="R563" s="13" t="s">
        <v>81</v>
      </c>
      <c r="S563" s="41" t="s">
        <v>82</v>
      </c>
      <c r="T563" s="12"/>
      <c r="U563" s="41" t="s">
        <v>392</v>
      </c>
      <c r="V563" s="12" t="s">
        <v>83</v>
      </c>
      <c r="W563" s="12" t="s">
        <v>83</v>
      </c>
      <c r="X563" s="40" t="s">
        <v>256</v>
      </c>
      <c r="Y563" s="40">
        <v>80772254</v>
      </c>
      <c r="Z563" s="14" t="s">
        <v>126</v>
      </c>
      <c r="AA563" s="14">
        <v>79486884</v>
      </c>
      <c r="AB563" s="12" t="s">
        <v>87</v>
      </c>
      <c r="AC563" s="22">
        <v>45975</v>
      </c>
      <c r="AD563" s="29">
        <v>10500000</v>
      </c>
      <c r="AE563" s="22">
        <v>45982</v>
      </c>
      <c r="AF563" s="22">
        <v>46026</v>
      </c>
      <c r="AG563" s="12">
        <v>45</v>
      </c>
      <c r="AH563" s="12">
        <v>1.5</v>
      </c>
      <c r="AI563" s="29">
        <f>Tabla202376[[#This Row],[VALOR INICIAL DEL CONTRATO]] / Tabla202376[[#This Row],[PLAZO DE EJECUCIÓN MESES ]]</f>
        <v>7000000</v>
      </c>
      <c r="AJ563" s="12"/>
      <c r="AK563" s="12"/>
      <c r="AL563" s="12"/>
      <c r="AM563" s="12"/>
      <c r="AN563" s="12"/>
      <c r="AO563" s="31"/>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f>Tabla202376[[#This Row],[DÍAS PRORROGA 1]]+Tabla202376[[#This Row],[DÍAS PRORROGA  2]]+Tabla202376[[#This Row],[DÍAS PRORROGA 3]]++Tabla202376[[#This Row],[DÍAS PRORROGA 4]]</f>
        <v>0</v>
      </c>
      <c r="BN563" s="25">
        <f>IF(Tabla202376[[#This Row],[NUMERO TOTAL DE ADICIONES]]="NO",0,Tabla202376[[#This Row],[VALOR ADICIÓN 1]]+Tabla202376[[#This Row],[VALOR ADICIÓN 2]]+Tabla202376[[#This Row],[VALOR ADICIÓN 3]]+Tabla202376[[#This Row],[VALOR ADICIÓN 4]])</f>
        <v>0</v>
      </c>
      <c r="BO563" s="12"/>
      <c r="BP563" s="22">
        <v>46026</v>
      </c>
      <c r="BQ563" s="20">
        <f>Tabla202376[[#This Row],[VALOR INICIAL DEL CONTRATO]]+Tabla202376[[#This Row],[VALOR ADICIÓN 1]]+Tabla202376[[#This Row],[VALOR ADICIÓN 2]]+Tabla202376[[#This Row],[VALOR ADICIÓN 3]]++Tabla202376[[#This Row],[VALOR ADICIÓN 4]]</f>
        <v>10500000</v>
      </c>
      <c r="BR56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3" s="26"/>
      <c r="BT563" s="12"/>
      <c r="BU563" s="13" t="s">
        <v>4858</v>
      </c>
      <c r="BV563" s="13" t="s">
        <v>4859</v>
      </c>
      <c r="BW563" s="13" t="s">
        <v>88</v>
      </c>
    </row>
    <row r="564" spans="1:75" ht="27.75" customHeight="1" x14ac:dyDescent="0.2">
      <c r="A564" s="12">
        <v>2025</v>
      </c>
      <c r="B564" s="12" t="s">
        <v>456</v>
      </c>
      <c r="C564" s="13" t="str">
        <f ca="1">IF(Tabla202376[[#This Row],[FECHA DE TERMINACIÓN FINAL]]-TODAY()&gt;=15,"VIGENTE",IF(Tabla202376[[#This Row],[FECHA DE TERMINACIÓN FINAL]]-TODAY()&lt;0,"FINALIZADO",IF(Tabla202376[[#This Row],[FECHA DE TERMINACIÓN FINAL]]-TODAY()&lt;=15,"PROXIMO A VENCER")))</f>
        <v>FINALIZADO</v>
      </c>
      <c r="D564" s="12">
        <v>144542</v>
      </c>
      <c r="E564" s="22">
        <v>45959</v>
      </c>
      <c r="F564" s="115" t="s">
        <v>4860</v>
      </c>
      <c r="G564" s="40" t="s">
        <v>4861</v>
      </c>
      <c r="H564" s="41" t="s">
        <v>306</v>
      </c>
      <c r="I564" s="111" t="s">
        <v>4862</v>
      </c>
      <c r="J564" s="57" t="s">
        <v>3288</v>
      </c>
      <c r="K564" s="57" t="s">
        <v>4863</v>
      </c>
      <c r="L564" s="57" t="s">
        <v>4864</v>
      </c>
      <c r="M564" s="12">
        <v>1831</v>
      </c>
      <c r="N564" s="22">
        <v>45967</v>
      </c>
      <c r="O564" s="12">
        <v>1922</v>
      </c>
      <c r="P564" s="22">
        <v>45987</v>
      </c>
      <c r="Q564" s="12" t="s">
        <v>274</v>
      </c>
      <c r="R564" s="13" t="s">
        <v>81</v>
      </c>
      <c r="S564" s="41" t="s">
        <v>82</v>
      </c>
      <c r="T564" s="12"/>
      <c r="U564" s="41" t="s">
        <v>4865</v>
      </c>
      <c r="V564" s="12" t="s">
        <v>83</v>
      </c>
      <c r="W564" s="12" t="s">
        <v>83</v>
      </c>
      <c r="X564" s="40" t="s">
        <v>198</v>
      </c>
      <c r="Y564" s="40">
        <v>79632494</v>
      </c>
      <c r="Z564" s="38" t="s">
        <v>199</v>
      </c>
      <c r="AA564" s="38">
        <v>63526944</v>
      </c>
      <c r="AB564" s="12" t="s">
        <v>87</v>
      </c>
      <c r="AC564" s="22">
        <v>45979</v>
      </c>
      <c r="AD564" s="29">
        <v>7350000</v>
      </c>
      <c r="AE564" s="22">
        <v>45994</v>
      </c>
      <c r="AF564" s="22">
        <v>46024</v>
      </c>
      <c r="AG564" s="12">
        <v>30</v>
      </c>
      <c r="AH564" s="12">
        <v>1</v>
      </c>
      <c r="AI564" s="29">
        <f>Tabla202376[[#This Row],[VALOR INICIAL DEL CONTRATO]] / Tabla202376[[#This Row],[PLAZO DE EJECUCIÓN MESES ]]</f>
        <v>7350000</v>
      </c>
      <c r="AJ564" s="12"/>
      <c r="AK564" s="12"/>
      <c r="AL564" s="12"/>
      <c r="AM564" s="12"/>
      <c r="AN564" s="12"/>
      <c r="AO564" s="31"/>
      <c r="AP564" s="12"/>
      <c r="AQ564" s="12"/>
      <c r="AR564" s="12"/>
      <c r="AS564" s="12"/>
      <c r="AT564" s="12"/>
      <c r="AU564" s="12"/>
      <c r="AV564" s="12"/>
      <c r="AW564" s="12"/>
      <c r="AX564" s="12"/>
      <c r="AY564" s="12"/>
      <c r="AZ564" s="12"/>
      <c r="BA564" s="12"/>
      <c r="BB564" s="12"/>
      <c r="BC564" s="12"/>
      <c r="BD564" s="12"/>
      <c r="BE564" s="12"/>
      <c r="BF564" s="12"/>
      <c r="BG564" s="12"/>
      <c r="BH564" s="12"/>
      <c r="BI564" s="12"/>
      <c r="BJ564" s="12"/>
      <c r="BK564" s="12"/>
      <c r="BL564" s="12"/>
      <c r="BM564" s="12">
        <f>Tabla202376[[#This Row],[DÍAS PRORROGA 1]]+Tabla202376[[#This Row],[DÍAS PRORROGA  2]]+Tabla202376[[#This Row],[DÍAS PRORROGA 3]]++Tabla202376[[#This Row],[DÍAS PRORROGA 4]]</f>
        <v>0</v>
      </c>
      <c r="BN564" s="25">
        <f>IF(Tabla202376[[#This Row],[NUMERO TOTAL DE ADICIONES]]="NO",0,Tabla202376[[#This Row],[VALOR ADICIÓN 1]]+Tabla202376[[#This Row],[VALOR ADICIÓN 2]]+Tabla202376[[#This Row],[VALOR ADICIÓN 3]]+Tabla202376[[#This Row],[VALOR ADICIÓN 4]])</f>
        <v>0</v>
      </c>
      <c r="BO564" s="12"/>
      <c r="BP564" s="22">
        <v>46024</v>
      </c>
      <c r="BQ564" s="20">
        <f>Tabla202376[[#This Row],[VALOR INICIAL DEL CONTRATO]]+Tabla202376[[#This Row],[VALOR ADICIÓN 1]]+Tabla202376[[#This Row],[VALOR ADICIÓN 2]]+Tabla202376[[#This Row],[VALOR ADICIÓN 3]]++Tabla202376[[#This Row],[VALOR ADICIÓN 4]]</f>
        <v>7350000</v>
      </c>
      <c r="BR56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4" s="26"/>
      <c r="BT564" s="12"/>
      <c r="BU564" s="13" t="s">
        <v>4866</v>
      </c>
      <c r="BV564" s="13" t="s">
        <v>4867</v>
      </c>
      <c r="BW564" s="13" t="s">
        <v>88</v>
      </c>
    </row>
    <row r="565" spans="1:75" ht="27.75" customHeight="1" x14ac:dyDescent="0.2">
      <c r="A565" s="12">
        <v>2025</v>
      </c>
      <c r="B565" s="12" t="s">
        <v>456</v>
      </c>
      <c r="C565" s="13" t="str">
        <f ca="1">IF(Tabla202376[[#This Row],[FECHA DE TERMINACIÓN FINAL]]-TODAY()&gt;=15,"VIGENTE",IF(Tabla202376[[#This Row],[FECHA DE TERMINACIÓN FINAL]]-TODAY()&lt;0,"FINALIZADO",IF(Tabla202376[[#This Row],[FECHA DE TERMINACIÓN FINAL]]-TODAY()&lt;=15,"PROXIMO A VENCER")))</f>
        <v>FINALIZADO</v>
      </c>
      <c r="D565" s="12">
        <v>144621</v>
      </c>
      <c r="E565" s="22">
        <v>45960</v>
      </c>
      <c r="F565" s="115" t="s">
        <v>4868</v>
      </c>
      <c r="G565" s="40" t="s">
        <v>4869</v>
      </c>
      <c r="H565" s="41" t="s">
        <v>957</v>
      </c>
      <c r="I565" s="111" t="s">
        <v>4870</v>
      </c>
      <c r="J565" s="57" t="s">
        <v>3288</v>
      </c>
      <c r="K565" s="57" t="s">
        <v>4871</v>
      </c>
      <c r="L565" s="57" t="s">
        <v>4872</v>
      </c>
      <c r="M565" s="12">
        <v>1848</v>
      </c>
      <c r="N565" s="22">
        <v>45968</v>
      </c>
      <c r="O565" s="12">
        <v>1923</v>
      </c>
      <c r="P565" s="22">
        <v>45987</v>
      </c>
      <c r="Q565" s="12" t="s">
        <v>201</v>
      </c>
      <c r="R565" s="13" t="s">
        <v>81</v>
      </c>
      <c r="S565" s="41" t="s">
        <v>82</v>
      </c>
      <c r="T565" s="12"/>
      <c r="U565" s="41" t="s">
        <v>416</v>
      </c>
      <c r="V565" s="12" t="s">
        <v>83</v>
      </c>
      <c r="W565" s="12" t="s">
        <v>83</v>
      </c>
      <c r="X565" s="40" t="s">
        <v>256</v>
      </c>
      <c r="Y565" s="63">
        <v>79468757</v>
      </c>
      <c r="Z565" s="13" t="s">
        <v>258</v>
      </c>
      <c r="AA565" s="15">
        <v>1023888897</v>
      </c>
      <c r="AB565" s="12" t="s">
        <v>87</v>
      </c>
      <c r="AC565" s="22">
        <v>45985</v>
      </c>
      <c r="AD565" s="29">
        <v>7665000</v>
      </c>
      <c r="AE565" s="22">
        <v>45987</v>
      </c>
      <c r="AF565" s="22">
        <v>46016</v>
      </c>
      <c r="AG565" s="12">
        <v>30</v>
      </c>
      <c r="AH565" s="12">
        <v>1</v>
      </c>
      <c r="AI565" s="29">
        <f>Tabla202376[[#This Row],[VALOR INICIAL DEL CONTRATO]] / Tabla202376[[#This Row],[PLAZO DE EJECUCIÓN MESES ]]</f>
        <v>7665000</v>
      </c>
      <c r="AJ565" s="12"/>
      <c r="AK565" s="12"/>
      <c r="AL565" s="12">
        <v>1</v>
      </c>
      <c r="AM565" s="12">
        <v>1</v>
      </c>
      <c r="AN565" s="12"/>
      <c r="AO565" s="31">
        <v>3832500</v>
      </c>
      <c r="AP565" s="12">
        <v>15</v>
      </c>
      <c r="AQ565" s="12">
        <v>1893</v>
      </c>
      <c r="AR565" s="22">
        <v>46003</v>
      </c>
      <c r="AS565" s="12" t="s">
        <v>4873</v>
      </c>
      <c r="AT565" s="22">
        <v>46015</v>
      </c>
      <c r="AU565" s="12"/>
      <c r="AV565" s="12"/>
      <c r="AW565" s="12"/>
      <c r="AX565" s="12"/>
      <c r="AY565" s="12"/>
      <c r="AZ565" s="12"/>
      <c r="BA565" s="12"/>
      <c r="BB565" s="12"/>
      <c r="BC565" s="12"/>
      <c r="BD565" s="12"/>
      <c r="BE565" s="12"/>
      <c r="BF565" s="12"/>
      <c r="BG565" s="12"/>
      <c r="BH565" s="12"/>
      <c r="BI565" s="12"/>
      <c r="BJ565" s="12"/>
      <c r="BK565" s="12"/>
      <c r="BL565" s="12"/>
      <c r="BM565" s="12">
        <f>Tabla202376[[#This Row],[DÍAS PRORROGA 1]]+Tabla202376[[#This Row],[DÍAS PRORROGA  2]]+Tabla202376[[#This Row],[DÍAS PRORROGA 3]]++Tabla202376[[#This Row],[DÍAS PRORROGA 4]]</f>
        <v>15</v>
      </c>
      <c r="BN565" s="25">
        <f>IF(Tabla202376[[#This Row],[NUMERO TOTAL DE ADICIONES]]="NO",0,Tabla202376[[#This Row],[VALOR ADICIÓN 1]]+Tabla202376[[#This Row],[VALOR ADICIÓN 2]]+Tabla202376[[#This Row],[VALOR ADICIÓN 3]]+Tabla202376[[#This Row],[VALOR ADICIÓN 4]])</f>
        <v>3832500</v>
      </c>
      <c r="BO565" s="12"/>
      <c r="BP565" s="22">
        <v>46031</v>
      </c>
      <c r="BQ565" s="20">
        <f>Tabla202376[[#This Row],[VALOR INICIAL DEL CONTRATO]]+Tabla202376[[#This Row],[VALOR ADICIÓN 1]]+Tabla202376[[#This Row],[VALOR ADICIÓN 2]]+Tabla202376[[#This Row],[VALOR ADICIÓN 3]]++Tabla202376[[#This Row],[VALOR ADICIÓN 4]]</f>
        <v>11497500</v>
      </c>
      <c r="BR56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5" s="26"/>
      <c r="BT565" s="13" t="s">
        <v>4874</v>
      </c>
      <c r="BU565" s="13" t="s">
        <v>4875</v>
      </c>
      <c r="BV565" s="13" t="s">
        <v>4876</v>
      </c>
      <c r="BW565" s="13" t="s">
        <v>88</v>
      </c>
    </row>
    <row r="566" spans="1:75" ht="27.75" customHeight="1" x14ac:dyDescent="0.2">
      <c r="A566" s="12">
        <v>2025</v>
      </c>
      <c r="B566" s="12" t="s">
        <v>456</v>
      </c>
      <c r="C566" s="13" t="str">
        <f ca="1">IF(Tabla202376[[#This Row],[FECHA DE TERMINACIÓN FINAL]]-TODAY()&gt;=15,"VIGENTE",IF(Tabla202376[[#This Row],[FECHA DE TERMINACIÓN FINAL]]-TODAY()&lt;0,"FINALIZADO",IF(Tabla202376[[#This Row],[FECHA DE TERMINACIÓN FINAL]]-TODAY()&lt;=15,"PROXIMO A VENCER")))</f>
        <v>FINALIZADO</v>
      </c>
      <c r="D566" s="12">
        <v>144546</v>
      </c>
      <c r="E566" s="22">
        <v>45959</v>
      </c>
      <c r="F566" s="115" t="s">
        <v>4877</v>
      </c>
      <c r="G566" s="40" t="s">
        <v>4878</v>
      </c>
      <c r="H566" s="13" t="s">
        <v>216</v>
      </c>
      <c r="I566" s="111" t="s">
        <v>4879</v>
      </c>
      <c r="J566" s="57" t="s">
        <v>156</v>
      </c>
      <c r="K566" s="57" t="s">
        <v>4880</v>
      </c>
      <c r="L566" s="57" t="s">
        <v>4881</v>
      </c>
      <c r="M566" s="12">
        <v>1835</v>
      </c>
      <c r="N566" s="22">
        <v>45967</v>
      </c>
      <c r="O566" s="12">
        <v>1909</v>
      </c>
      <c r="P566" s="22">
        <v>45986</v>
      </c>
      <c r="Q566" s="12" t="s">
        <v>4825</v>
      </c>
      <c r="R566" s="13" t="s">
        <v>81</v>
      </c>
      <c r="S566" s="41" t="s">
        <v>82</v>
      </c>
      <c r="T566" s="12"/>
      <c r="U566" s="41" t="s">
        <v>4882</v>
      </c>
      <c r="V566" s="12" t="s">
        <v>83</v>
      </c>
      <c r="W566" s="12" t="s">
        <v>83</v>
      </c>
      <c r="X566" s="12" t="s">
        <v>198</v>
      </c>
      <c r="Y566" s="40">
        <v>1024555613</v>
      </c>
      <c r="Z566" s="38" t="s">
        <v>199</v>
      </c>
      <c r="AA566" s="38">
        <v>63526944</v>
      </c>
      <c r="AB566" s="12" t="s">
        <v>87</v>
      </c>
      <c r="AC566" s="22">
        <v>45981</v>
      </c>
      <c r="AD566" s="29">
        <v>9765000</v>
      </c>
      <c r="AE566" s="22">
        <v>45986</v>
      </c>
      <c r="AF566" s="22">
        <v>46031</v>
      </c>
      <c r="AG566" s="12">
        <v>45</v>
      </c>
      <c r="AH566" s="12">
        <v>1.5</v>
      </c>
      <c r="AI566" s="29">
        <f>Tabla202376[[#This Row],[VALOR INICIAL DEL CONTRATO]] / Tabla202376[[#This Row],[PLAZO DE EJECUCIÓN MESES ]]</f>
        <v>6510000</v>
      </c>
      <c r="AJ566" s="12"/>
      <c r="AK566" s="12"/>
      <c r="AL566" s="12"/>
      <c r="AM566" s="12"/>
      <c r="AN566" s="12"/>
      <c r="AO566" s="31"/>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c r="BL566" s="12"/>
      <c r="BM566" s="12">
        <f>Tabla202376[[#This Row],[DÍAS PRORROGA 1]]+Tabla202376[[#This Row],[DÍAS PRORROGA  2]]+Tabla202376[[#This Row],[DÍAS PRORROGA 3]]++Tabla202376[[#This Row],[DÍAS PRORROGA 4]]</f>
        <v>0</v>
      </c>
      <c r="BN566" s="25">
        <f>IF(Tabla202376[[#This Row],[NUMERO TOTAL DE ADICIONES]]="NO",0,Tabla202376[[#This Row],[VALOR ADICIÓN 1]]+Tabla202376[[#This Row],[VALOR ADICIÓN 2]]+Tabla202376[[#This Row],[VALOR ADICIÓN 3]]+Tabla202376[[#This Row],[VALOR ADICIÓN 4]])</f>
        <v>0</v>
      </c>
      <c r="BO566" s="12"/>
      <c r="BP566" s="22">
        <v>46031</v>
      </c>
      <c r="BQ566" s="20">
        <f>Tabla202376[[#This Row],[VALOR INICIAL DEL CONTRATO]]+Tabla202376[[#This Row],[VALOR ADICIÓN 1]]+Tabla202376[[#This Row],[VALOR ADICIÓN 2]]+Tabla202376[[#This Row],[VALOR ADICIÓN 3]]++Tabla202376[[#This Row],[VALOR ADICIÓN 4]]</f>
        <v>9765000</v>
      </c>
      <c r="BR56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6" s="26"/>
      <c r="BT566" s="12"/>
      <c r="BU566" s="13" t="s">
        <v>4883</v>
      </c>
      <c r="BV566" s="13" t="s">
        <v>4884</v>
      </c>
      <c r="BW566" s="13" t="s">
        <v>88</v>
      </c>
    </row>
    <row r="567" spans="1:75" ht="27.75" customHeight="1" x14ac:dyDescent="0.2">
      <c r="A567" s="12">
        <v>2025</v>
      </c>
      <c r="B567" s="12" t="s">
        <v>456</v>
      </c>
      <c r="C567" s="13" t="str">
        <f ca="1">IF(Tabla202376[[#This Row],[FECHA DE TERMINACIÓN FINAL]]-TODAY()&gt;=15,"VIGENTE",IF(Tabla202376[[#This Row],[FECHA DE TERMINACIÓN FINAL]]-TODAY()&lt;0,"FINALIZADO",IF(Tabla202376[[#This Row],[FECHA DE TERMINACIÓN FINAL]]-TODAY()&lt;=15,"PROXIMO A VENCER")))</f>
        <v>FINALIZADO</v>
      </c>
      <c r="D567" s="12">
        <v>144490</v>
      </c>
      <c r="E567" s="22">
        <v>45958</v>
      </c>
      <c r="F567" s="115" t="s">
        <v>4885</v>
      </c>
      <c r="G567" s="40" t="s">
        <v>4886</v>
      </c>
      <c r="H567" s="13" t="s">
        <v>1817</v>
      </c>
      <c r="I567" s="111" t="s">
        <v>4887</v>
      </c>
      <c r="J567" s="57" t="s">
        <v>3288</v>
      </c>
      <c r="K567" s="57" t="s">
        <v>4888</v>
      </c>
      <c r="L567" s="57" t="s">
        <v>4889</v>
      </c>
      <c r="M567" s="12">
        <v>1843</v>
      </c>
      <c r="N567" s="22">
        <v>45968</v>
      </c>
      <c r="O567" s="12">
        <v>1887</v>
      </c>
      <c r="P567" s="22">
        <v>45981</v>
      </c>
      <c r="Q567" s="12" t="s">
        <v>274</v>
      </c>
      <c r="R567" s="13" t="s">
        <v>81</v>
      </c>
      <c r="S567" s="41" t="s">
        <v>82</v>
      </c>
      <c r="T567" s="12"/>
      <c r="U567" s="41" t="s">
        <v>4890</v>
      </c>
      <c r="V567" s="12" t="s">
        <v>83</v>
      </c>
      <c r="W567" s="12" t="s">
        <v>83</v>
      </c>
      <c r="X567" s="40" t="s">
        <v>184</v>
      </c>
      <c r="Y567" s="40">
        <v>1033820336</v>
      </c>
      <c r="Z567" s="13" t="s">
        <v>185</v>
      </c>
      <c r="AA567" s="46">
        <v>1013685604</v>
      </c>
      <c r="AB567" s="12" t="s">
        <v>87</v>
      </c>
      <c r="AC567" s="22">
        <v>45975</v>
      </c>
      <c r="AD567" s="29">
        <v>6300000</v>
      </c>
      <c r="AE567" s="22">
        <v>45987</v>
      </c>
      <c r="AF567" s="22">
        <v>46016</v>
      </c>
      <c r="AG567" s="12">
        <v>30</v>
      </c>
      <c r="AH567" s="12">
        <v>1</v>
      </c>
      <c r="AI567" s="29">
        <f>Tabla202376[[#This Row],[VALOR INICIAL DEL CONTRATO]] / Tabla202376[[#This Row],[PLAZO DE EJECUCIÓN MESES ]]</f>
        <v>6300000</v>
      </c>
      <c r="AJ567" s="12"/>
      <c r="AK567" s="12"/>
      <c r="AL567" s="12">
        <v>1</v>
      </c>
      <c r="AM567" s="12">
        <v>1</v>
      </c>
      <c r="AN567" s="12"/>
      <c r="AO567" s="31">
        <v>3150000</v>
      </c>
      <c r="AP567" s="12">
        <v>15</v>
      </c>
      <c r="AQ567" s="12">
        <v>1924</v>
      </c>
      <c r="AR567" s="22">
        <v>46013</v>
      </c>
      <c r="AS567" s="12" t="s">
        <v>4891</v>
      </c>
      <c r="AT567" s="22">
        <v>46015</v>
      </c>
      <c r="AU567" s="12"/>
      <c r="AV567" s="12"/>
      <c r="AW567" s="12"/>
      <c r="AX567" s="12"/>
      <c r="AY567" s="12"/>
      <c r="AZ567" s="12"/>
      <c r="BA567" s="12"/>
      <c r="BB567" s="12"/>
      <c r="BC567" s="12"/>
      <c r="BD567" s="12"/>
      <c r="BE567" s="12"/>
      <c r="BF567" s="12"/>
      <c r="BG567" s="12"/>
      <c r="BH567" s="12"/>
      <c r="BI567" s="12"/>
      <c r="BJ567" s="12"/>
      <c r="BK567" s="12"/>
      <c r="BL567" s="12"/>
      <c r="BM567" s="12">
        <f>Tabla202376[[#This Row],[DÍAS PRORROGA 1]]+Tabla202376[[#This Row],[DÍAS PRORROGA  2]]+Tabla202376[[#This Row],[DÍAS PRORROGA 3]]++Tabla202376[[#This Row],[DÍAS PRORROGA 4]]</f>
        <v>15</v>
      </c>
      <c r="BN567" s="25">
        <f>IF(Tabla202376[[#This Row],[NUMERO TOTAL DE ADICIONES]]="NO",0,Tabla202376[[#This Row],[VALOR ADICIÓN 1]]+Tabla202376[[#This Row],[VALOR ADICIÓN 2]]+Tabla202376[[#This Row],[VALOR ADICIÓN 3]]+Tabla202376[[#This Row],[VALOR ADICIÓN 4]])</f>
        <v>3150000</v>
      </c>
      <c r="BO567" s="12"/>
      <c r="BP567" s="22">
        <v>46031</v>
      </c>
      <c r="BQ567" s="20">
        <f>Tabla202376[[#This Row],[VALOR INICIAL DEL CONTRATO]]+Tabla202376[[#This Row],[VALOR ADICIÓN 1]]+Tabla202376[[#This Row],[VALOR ADICIÓN 2]]+Tabla202376[[#This Row],[VALOR ADICIÓN 3]]++Tabla202376[[#This Row],[VALOR ADICIÓN 4]]</f>
        <v>9450000</v>
      </c>
      <c r="BR56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7" s="26"/>
      <c r="BT567" s="13" t="s">
        <v>4892</v>
      </c>
      <c r="BU567" s="13" t="s">
        <v>4893</v>
      </c>
      <c r="BV567" s="13" t="s">
        <v>4894</v>
      </c>
      <c r="BW567" s="13" t="s">
        <v>88</v>
      </c>
    </row>
    <row r="568" spans="1:75" ht="27.75" customHeight="1" x14ac:dyDescent="0.2">
      <c r="A568" s="12">
        <v>2025</v>
      </c>
      <c r="B568" s="12" t="s">
        <v>456</v>
      </c>
      <c r="C568" s="13" t="str">
        <f ca="1">IF(Tabla202376[[#This Row],[FECHA DE TERMINACIÓN FINAL]]-TODAY()&gt;=15,"VIGENTE",IF(Tabla202376[[#This Row],[FECHA DE TERMINACIÓN FINAL]]-TODAY()&lt;0,"FINALIZADO",IF(Tabla202376[[#This Row],[FECHA DE TERMINACIÓN FINAL]]-TODAY()&lt;=15,"PROXIMO A VENCER")))</f>
        <v>FINALIZADO</v>
      </c>
      <c r="D568" s="12">
        <v>143268</v>
      </c>
      <c r="E568" s="22">
        <v>45925</v>
      </c>
      <c r="F568" s="115" t="s">
        <v>4895</v>
      </c>
      <c r="G568" s="40" t="s">
        <v>4896</v>
      </c>
      <c r="H568" s="13" t="s">
        <v>354</v>
      </c>
      <c r="I568" s="111" t="s">
        <v>4897</v>
      </c>
      <c r="J568" s="57" t="s">
        <v>3288</v>
      </c>
      <c r="K568" s="57" t="s">
        <v>4898</v>
      </c>
      <c r="L568" s="57" t="s">
        <v>4899</v>
      </c>
      <c r="M568" s="12">
        <v>1779</v>
      </c>
      <c r="N568" s="22">
        <v>45947</v>
      </c>
      <c r="O568" s="12">
        <v>1893</v>
      </c>
      <c r="P568" s="22">
        <v>45981</v>
      </c>
      <c r="Q568" s="12" t="s">
        <v>212</v>
      </c>
      <c r="R568" s="13" t="s">
        <v>81</v>
      </c>
      <c r="S568" s="41" t="s">
        <v>82</v>
      </c>
      <c r="T568" s="12"/>
      <c r="U568" s="41" t="s">
        <v>355</v>
      </c>
      <c r="V568" s="12" t="s">
        <v>83</v>
      </c>
      <c r="W568" s="12" t="s">
        <v>83</v>
      </c>
      <c r="X568" s="41" t="s">
        <v>939</v>
      </c>
      <c r="Y568" s="63">
        <v>1069751551</v>
      </c>
      <c r="Z568" s="13" t="s">
        <v>452</v>
      </c>
      <c r="AA568" s="12">
        <v>19421336</v>
      </c>
      <c r="AB568" s="12" t="s">
        <v>87</v>
      </c>
      <c r="AC568" s="22">
        <v>45979</v>
      </c>
      <c r="AD568" s="29">
        <v>11550000</v>
      </c>
      <c r="AE568" s="22">
        <v>45988</v>
      </c>
      <c r="AF568" s="22">
        <v>46048</v>
      </c>
      <c r="AG568" s="12">
        <v>60</v>
      </c>
      <c r="AH568" s="12">
        <v>2</v>
      </c>
      <c r="AI568" s="29">
        <f>Tabla202376[[#This Row],[VALOR INICIAL DEL CONTRATO]] / Tabla202376[[#This Row],[PLAZO DE EJECUCIÓN MESES ]]</f>
        <v>5775000</v>
      </c>
      <c r="AJ568" s="12"/>
      <c r="AK568" s="12"/>
      <c r="AL568" s="12"/>
      <c r="AM568" s="12"/>
      <c r="AN568" s="12"/>
      <c r="AO568" s="31"/>
      <c r="AP568" s="12"/>
      <c r="AQ568" s="12"/>
      <c r="AR568" s="12"/>
      <c r="AS568" s="12"/>
      <c r="AT568" s="12"/>
      <c r="AU568" s="12"/>
      <c r="AV568" s="12"/>
      <c r="AW568" s="12"/>
      <c r="AX568" s="12"/>
      <c r="AY568" s="12"/>
      <c r="AZ568" s="12"/>
      <c r="BA568" s="12"/>
      <c r="BB568" s="12"/>
      <c r="BC568" s="12"/>
      <c r="BD568" s="12"/>
      <c r="BE568" s="12"/>
      <c r="BF568" s="12"/>
      <c r="BG568" s="12"/>
      <c r="BH568" s="12"/>
      <c r="BI568" s="12"/>
      <c r="BJ568" s="12"/>
      <c r="BK568" s="12"/>
      <c r="BL568" s="12"/>
      <c r="BM568" s="12">
        <f>Tabla202376[[#This Row],[DÍAS PRORROGA 1]]+Tabla202376[[#This Row],[DÍAS PRORROGA  2]]+Tabla202376[[#This Row],[DÍAS PRORROGA 3]]++Tabla202376[[#This Row],[DÍAS PRORROGA 4]]</f>
        <v>0</v>
      </c>
      <c r="BN568" s="25">
        <f>IF(Tabla202376[[#This Row],[NUMERO TOTAL DE ADICIONES]]="NO",0,Tabla202376[[#This Row],[VALOR ADICIÓN 1]]+Tabla202376[[#This Row],[VALOR ADICIÓN 2]]+Tabla202376[[#This Row],[VALOR ADICIÓN 3]]+Tabla202376[[#This Row],[VALOR ADICIÓN 4]])</f>
        <v>0</v>
      </c>
      <c r="BO568" s="12"/>
      <c r="BP568" s="22">
        <v>46048</v>
      </c>
      <c r="BQ568" s="20">
        <f>Tabla202376[[#This Row],[VALOR INICIAL DEL CONTRATO]]+Tabla202376[[#This Row],[VALOR ADICIÓN 1]]+Tabla202376[[#This Row],[VALOR ADICIÓN 2]]+Tabla202376[[#This Row],[VALOR ADICIÓN 3]]++Tabla202376[[#This Row],[VALOR ADICIÓN 4]]</f>
        <v>11550000</v>
      </c>
      <c r="BR56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8" s="26"/>
      <c r="BT568" s="12"/>
      <c r="BU568" s="13" t="s">
        <v>4900</v>
      </c>
      <c r="BV568" s="13" t="s">
        <v>4901</v>
      </c>
      <c r="BW568" s="13" t="s">
        <v>88</v>
      </c>
    </row>
    <row r="569" spans="1:75" ht="27.75" customHeight="1" x14ac:dyDescent="0.2">
      <c r="A569" s="12">
        <v>2025</v>
      </c>
      <c r="B569" s="12" t="s">
        <v>456</v>
      </c>
      <c r="C569" s="13" t="str">
        <f ca="1">IF(Tabla202376[[#This Row],[FECHA DE TERMINACIÓN FINAL]]-TODAY()&gt;=15,"VIGENTE",IF(Tabla202376[[#This Row],[FECHA DE TERMINACIÓN FINAL]]-TODAY()&lt;0,"FINALIZADO",IF(Tabla202376[[#This Row],[FECHA DE TERMINACIÓN FINAL]]-TODAY()&lt;=15,"PROXIMO A VENCER")))</f>
        <v>FINALIZADO</v>
      </c>
      <c r="D569" s="12">
        <v>144287</v>
      </c>
      <c r="E569" s="22">
        <v>45952</v>
      </c>
      <c r="F569" s="115" t="s">
        <v>4902</v>
      </c>
      <c r="G569" s="40" t="s">
        <v>4903</v>
      </c>
      <c r="H569" s="13" t="s">
        <v>249</v>
      </c>
      <c r="I569" s="111" t="s">
        <v>4904</v>
      </c>
      <c r="J569" s="57" t="s">
        <v>3288</v>
      </c>
      <c r="K569" s="57" t="s">
        <v>4905</v>
      </c>
      <c r="L569" s="57" t="s">
        <v>4906</v>
      </c>
      <c r="M569" s="12">
        <v>1819</v>
      </c>
      <c r="N569" s="22">
        <v>45960</v>
      </c>
      <c r="O569" s="12">
        <v>1889</v>
      </c>
      <c r="P569" s="22">
        <v>45981</v>
      </c>
      <c r="Q569" s="12" t="s">
        <v>80</v>
      </c>
      <c r="R569" s="13" t="s">
        <v>81</v>
      </c>
      <c r="S569" s="41" t="s">
        <v>82</v>
      </c>
      <c r="T569" s="12"/>
      <c r="U569" s="41" t="s">
        <v>4907</v>
      </c>
      <c r="V569" s="12" t="s">
        <v>83</v>
      </c>
      <c r="W569" s="12" t="s">
        <v>83</v>
      </c>
      <c r="X569" s="40" t="s">
        <v>439</v>
      </c>
      <c r="Y569" s="63">
        <v>1012413960</v>
      </c>
      <c r="Z569" s="14" t="s">
        <v>145</v>
      </c>
      <c r="AA569" s="14">
        <v>74374329</v>
      </c>
      <c r="AB569" s="12" t="s">
        <v>87</v>
      </c>
      <c r="AC569" s="22">
        <v>45975</v>
      </c>
      <c r="AD569" s="29">
        <v>9450000</v>
      </c>
      <c r="AE569" s="22">
        <v>45982</v>
      </c>
      <c r="AF569" s="22">
        <v>46027</v>
      </c>
      <c r="AG569" s="12">
        <v>45</v>
      </c>
      <c r="AH569" s="12">
        <v>1.5</v>
      </c>
      <c r="AI569" s="29">
        <f>Tabla202376[[#This Row],[VALOR INICIAL DEL CONTRATO]] / Tabla202376[[#This Row],[PLAZO DE EJECUCIÓN MESES ]]</f>
        <v>6300000</v>
      </c>
      <c r="AJ569" s="12"/>
      <c r="AK569" s="12"/>
      <c r="AL569" s="12">
        <v>1</v>
      </c>
      <c r="AM569" s="12">
        <v>1</v>
      </c>
      <c r="AN569" s="12"/>
      <c r="AO569" s="31">
        <v>2100000</v>
      </c>
      <c r="AP569" s="12">
        <v>10</v>
      </c>
      <c r="AQ569" s="12">
        <v>1926</v>
      </c>
      <c r="AR569" s="22">
        <v>46013</v>
      </c>
      <c r="AS569" s="12" t="s">
        <v>4908</v>
      </c>
      <c r="AT569" s="22">
        <v>46017</v>
      </c>
      <c r="AU569" s="12"/>
      <c r="AV569" s="12"/>
      <c r="AW569" s="12"/>
      <c r="AX569" s="12"/>
      <c r="AY569" s="12"/>
      <c r="AZ569" s="12"/>
      <c r="BA569" s="12"/>
      <c r="BB569" s="12"/>
      <c r="BC569" s="12"/>
      <c r="BD569" s="12"/>
      <c r="BE569" s="12"/>
      <c r="BF569" s="12"/>
      <c r="BG569" s="12"/>
      <c r="BH569" s="12"/>
      <c r="BI569" s="12"/>
      <c r="BJ569" s="12"/>
      <c r="BK569" s="12"/>
      <c r="BL569" s="12"/>
      <c r="BM569" s="12">
        <f>Tabla202376[[#This Row],[DÍAS PRORROGA 1]]+Tabla202376[[#This Row],[DÍAS PRORROGA  2]]+Tabla202376[[#This Row],[DÍAS PRORROGA 3]]++Tabla202376[[#This Row],[DÍAS PRORROGA 4]]</f>
        <v>10</v>
      </c>
      <c r="BN569" s="25">
        <f>IF(Tabla202376[[#This Row],[NUMERO TOTAL DE ADICIONES]]="NO",0,Tabla202376[[#This Row],[VALOR ADICIÓN 1]]+Tabla202376[[#This Row],[VALOR ADICIÓN 2]]+Tabla202376[[#This Row],[VALOR ADICIÓN 3]]+Tabla202376[[#This Row],[VALOR ADICIÓN 4]])</f>
        <v>2100000</v>
      </c>
      <c r="BO569" s="12"/>
      <c r="BP569" s="22">
        <v>46036</v>
      </c>
      <c r="BQ569" s="20">
        <f>Tabla202376[[#This Row],[VALOR INICIAL DEL CONTRATO]]+Tabla202376[[#This Row],[VALOR ADICIÓN 1]]+Tabla202376[[#This Row],[VALOR ADICIÓN 2]]+Tabla202376[[#This Row],[VALOR ADICIÓN 3]]++Tabla202376[[#This Row],[VALOR ADICIÓN 4]]</f>
        <v>11550000</v>
      </c>
      <c r="BR56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69" s="26"/>
      <c r="BT569" s="13" t="s">
        <v>4909</v>
      </c>
      <c r="BU569" s="13" t="s">
        <v>4910</v>
      </c>
      <c r="BV569" s="13" t="s">
        <v>4911</v>
      </c>
      <c r="BW569" s="13" t="s">
        <v>88</v>
      </c>
    </row>
    <row r="570" spans="1:75" ht="27.75" customHeight="1" x14ac:dyDescent="0.2">
      <c r="A570" s="12">
        <v>2025</v>
      </c>
      <c r="B570" s="12" t="s">
        <v>456</v>
      </c>
      <c r="C570" s="13" t="str">
        <f ca="1">IF(Tabla202376[[#This Row],[FECHA DE TERMINACIÓN FINAL]]-TODAY()&gt;=15,"VIGENTE",IF(Tabla202376[[#This Row],[FECHA DE TERMINACIÓN FINAL]]-TODAY()&lt;0,"FINALIZADO",IF(Tabla202376[[#This Row],[FECHA DE TERMINACIÓN FINAL]]-TODAY()&lt;=15,"PROXIMO A VENCER")))</f>
        <v>FINALIZADO</v>
      </c>
      <c r="D570" s="12">
        <v>143294</v>
      </c>
      <c r="E570" s="22">
        <v>45926</v>
      </c>
      <c r="F570" s="115" t="s">
        <v>4912</v>
      </c>
      <c r="G570" s="40" t="s">
        <v>4913</v>
      </c>
      <c r="H570" s="13" t="s">
        <v>97</v>
      </c>
      <c r="I570" s="111" t="s">
        <v>4914</v>
      </c>
      <c r="J570" s="57" t="s">
        <v>3288</v>
      </c>
      <c r="K570" s="57" t="s">
        <v>4915</v>
      </c>
      <c r="L570" s="57" t="s">
        <v>4916</v>
      </c>
      <c r="M570" s="12">
        <v>1763</v>
      </c>
      <c r="N570" s="22">
        <v>45947</v>
      </c>
      <c r="O570" s="12">
        <v>1903</v>
      </c>
      <c r="P570" s="22">
        <v>45981</v>
      </c>
      <c r="Q570" s="12" t="s">
        <v>80</v>
      </c>
      <c r="R570" s="13" t="s">
        <v>81</v>
      </c>
      <c r="S570" s="41" t="s">
        <v>98</v>
      </c>
      <c r="T570" s="12"/>
      <c r="U570" s="41" t="s">
        <v>4917</v>
      </c>
      <c r="V570" s="12" t="s">
        <v>83</v>
      </c>
      <c r="W570" s="12" t="s">
        <v>83</v>
      </c>
      <c r="X570" s="12" t="s">
        <v>90</v>
      </c>
      <c r="Y570" s="40">
        <v>1032506354</v>
      </c>
      <c r="Z570" s="51" t="s">
        <v>91</v>
      </c>
      <c r="AA570" s="51">
        <v>1022992140</v>
      </c>
      <c r="AB570" s="12" t="s">
        <v>87</v>
      </c>
      <c r="AC570" s="22">
        <v>45975</v>
      </c>
      <c r="AD570" s="29">
        <v>3100000</v>
      </c>
      <c r="AE570" s="22">
        <v>45981</v>
      </c>
      <c r="AF570" s="22">
        <v>46010</v>
      </c>
      <c r="AG570" s="12">
        <v>30</v>
      </c>
      <c r="AH570" s="12">
        <v>1</v>
      </c>
      <c r="AI570" s="29">
        <f>Tabla202376[[#This Row],[VALOR INICIAL DEL CONTRATO]] / Tabla202376[[#This Row],[PLAZO DE EJECUCIÓN MESES ]]</f>
        <v>3100000</v>
      </c>
      <c r="AJ570" s="12"/>
      <c r="AK570" s="12"/>
      <c r="AL570" s="12">
        <v>1</v>
      </c>
      <c r="AM570" s="12">
        <v>1</v>
      </c>
      <c r="AN570" s="12"/>
      <c r="AO570" s="31">
        <v>1550000</v>
      </c>
      <c r="AP570" s="12">
        <v>15</v>
      </c>
      <c r="AQ570" s="12">
        <v>1889</v>
      </c>
      <c r="AR570" s="22">
        <v>46002</v>
      </c>
      <c r="AS570" s="12" t="s">
        <v>4918</v>
      </c>
      <c r="AT570" s="22">
        <v>46009</v>
      </c>
      <c r="AU570" s="12"/>
      <c r="AV570" s="12"/>
      <c r="AW570" s="12"/>
      <c r="AX570" s="12"/>
      <c r="AY570" s="12"/>
      <c r="AZ570" s="12"/>
      <c r="BA570" s="12"/>
      <c r="BB570" s="12"/>
      <c r="BC570" s="12"/>
      <c r="BD570" s="12"/>
      <c r="BE570" s="12"/>
      <c r="BF570" s="12"/>
      <c r="BG570" s="12"/>
      <c r="BH570" s="12"/>
      <c r="BI570" s="12"/>
      <c r="BJ570" s="12"/>
      <c r="BK570" s="12"/>
      <c r="BL570" s="12"/>
      <c r="BM570" s="12">
        <f>Tabla202376[[#This Row],[DÍAS PRORROGA 1]]+Tabla202376[[#This Row],[DÍAS PRORROGA  2]]+Tabla202376[[#This Row],[DÍAS PRORROGA 3]]++Tabla202376[[#This Row],[DÍAS PRORROGA 4]]</f>
        <v>15</v>
      </c>
      <c r="BN570" s="25">
        <f>IF(Tabla202376[[#This Row],[NUMERO TOTAL DE ADICIONES]]="NO",0,Tabla202376[[#This Row],[VALOR ADICIÓN 1]]+Tabla202376[[#This Row],[VALOR ADICIÓN 2]]+Tabla202376[[#This Row],[VALOR ADICIÓN 3]]+Tabla202376[[#This Row],[VALOR ADICIÓN 4]])</f>
        <v>1550000</v>
      </c>
      <c r="BO570" s="12"/>
      <c r="BP570" s="22">
        <v>46025</v>
      </c>
      <c r="BQ570" s="20">
        <f>Tabla202376[[#This Row],[VALOR INICIAL DEL CONTRATO]]+Tabla202376[[#This Row],[VALOR ADICIÓN 1]]+Tabla202376[[#This Row],[VALOR ADICIÓN 2]]+Tabla202376[[#This Row],[VALOR ADICIÓN 3]]++Tabla202376[[#This Row],[VALOR ADICIÓN 4]]</f>
        <v>4650000</v>
      </c>
      <c r="BR57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0" s="26"/>
      <c r="BT570" s="13" t="s">
        <v>4919</v>
      </c>
      <c r="BU570" s="13" t="s">
        <v>4920</v>
      </c>
      <c r="BV570" s="13" t="s">
        <v>4921</v>
      </c>
      <c r="BW570" s="13" t="s">
        <v>148</v>
      </c>
    </row>
    <row r="571" spans="1:75" ht="27.75" customHeight="1" x14ac:dyDescent="0.2">
      <c r="A571" s="12">
        <v>2025</v>
      </c>
      <c r="B571" s="12" t="s">
        <v>456</v>
      </c>
      <c r="C571" s="13" t="str">
        <f ca="1">IF(Tabla202376[[#This Row],[FECHA DE TERMINACIÓN FINAL]]-TODAY()&gt;=15,"VIGENTE",IF(Tabla202376[[#This Row],[FECHA DE TERMINACIÓN FINAL]]-TODAY()&lt;0,"FINALIZADO",IF(Tabla202376[[#This Row],[FECHA DE TERMINACIÓN FINAL]]-TODAY()&lt;=15,"PROXIMO A VENCER")))</f>
        <v>FINALIZADO</v>
      </c>
      <c r="D571" s="12">
        <v>143322</v>
      </c>
      <c r="E571" s="22">
        <v>45926</v>
      </c>
      <c r="F571" s="115" t="s">
        <v>4922</v>
      </c>
      <c r="G571" s="40" t="s">
        <v>4923</v>
      </c>
      <c r="H571" s="13" t="s">
        <v>252</v>
      </c>
      <c r="I571" s="111" t="s">
        <v>4924</v>
      </c>
      <c r="J571" s="57" t="s">
        <v>3288</v>
      </c>
      <c r="K571" s="57" t="s">
        <v>4925</v>
      </c>
      <c r="L571" s="57" t="s">
        <v>4926</v>
      </c>
      <c r="M571" s="12">
        <v>1768</v>
      </c>
      <c r="N571" s="22">
        <v>45947</v>
      </c>
      <c r="O571" s="12">
        <v>1890</v>
      </c>
      <c r="P571" s="22">
        <v>45981</v>
      </c>
      <c r="Q571" s="12" t="s">
        <v>201</v>
      </c>
      <c r="R571" s="13" t="s">
        <v>81</v>
      </c>
      <c r="S571" s="41" t="s">
        <v>82</v>
      </c>
      <c r="T571" s="12"/>
      <c r="U571" s="41" t="s">
        <v>897</v>
      </c>
      <c r="V571" s="12" t="s">
        <v>83</v>
      </c>
      <c r="W571" s="12" t="s">
        <v>83</v>
      </c>
      <c r="X571" s="40" t="s">
        <v>256</v>
      </c>
      <c r="Y571" s="40">
        <v>1024497752</v>
      </c>
      <c r="Z571" s="13" t="s">
        <v>258</v>
      </c>
      <c r="AA571" s="15">
        <v>1023888897</v>
      </c>
      <c r="AB571" s="12" t="s">
        <v>87</v>
      </c>
      <c r="AC571" s="22">
        <v>45975</v>
      </c>
      <c r="AD571" s="29">
        <v>7000000</v>
      </c>
      <c r="AE571" s="22">
        <v>45982</v>
      </c>
      <c r="AF571" s="22">
        <v>46011</v>
      </c>
      <c r="AG571" s="12">
        <v>30</v>
      </c>
      <c r="AH571" s="12">
        <v>1</v>
      </c>
      <c r="AI571" s="29">
        <f>Tabla202376[[#This Row],[VALOR INICIAL DEL CONTRATO]] / Tabla202376[[#This Row],[PLAZO DE EJECUCIÓN MESES ]]</f>
        <v>7000000</v>
      </c>
      <c r="AJ571" s="12"/>
      <c r="AK571" s="12"/>
      <c r="AL571" s="12">
        <v>1</v>
      </c>
      <c r="AM571" s="12">
        <v>1</v>
      </c>
      <c r="AN571" s="12"/>
      <c r="AO571" s="31">
        <v>1400000</v>
      </c>
      <c r="AP571" s="12">
        <v>6</v>
      </c>
      <c r="AQ571" s="12">
        <v>1920</v>
      </c>
      <c r="AR571" s="22">
        <v>46010</v>
      </c>
      <c r="AS571" s="12" t="s">
        <v>4927</v>
      </c>
      <c r="AT571" s="22">
        <v>46014</v>
      </c>
      <c r="AU571" s="12"/>
      <c r="AV571" s="12"/>
      <c r="AW571" s="12"/>
      <c r="AX571" s="12"/>
      <c r="AY571" s="12"/>
      <c r="AZ571" s="12"/>
      <c r="BA571" s="12"/>
      <c r="BB571" s="12"/>
      <c r="BC571" s="12"/>
      <c r="BD571" s="12"/>
      <c r="BE571" s="12"/>
      <c r="BF571" s="12"/>
      <c r="BG571" s="12"/>
      <c r="BH571" s="12"/>
      <c r="BI571" s="12"/>
      <c r="BJ571" s="12"/>
      <c r="BK571" s="12"/>
      <c r="BL571" s="12"/>
      <c r="BM571" s="12">
        <f>Tabla202376[[#This Row],[DÍAS PRORROGA 1]]+Tabla202376[[#This Row],[DÍAS PRORROGA  2]]+Tabla202376[[#This Row],[DÍAS PRORROGA 3]]++Tabla202376[[#This Row],[DÍAS PRORROGA 4]]</f>
        <v>6</v>
      </c>
      <c r="BN571" s="25">
        <f>IF(Tabla202376[[#This Row],[NUMERO TOTAL DE ADICIONES]]="NO",0,Tabla202376[[#This Row],[VALOR ADICIÓN 1]]+Tabla202376[[#This Row],[VALOR ADICIÓN 2]]+Tabla202376[[#This Row],[VALOR ADICIÓN 3]]+Tabla202376[[#This Row],[VALOR ADICIÓN 4]])</f>
        <v>1400000</v>
      </c>
      <c r="BO571" s="12"/>
      <c r="BP571" s="22">
        <v>46017</v>
      </c>
      <c r="BQ571" s="20">
        <f>Tabla202376[[#This Row],[VALOR INICIAL DEL CONTRATO]]+Tabla202376[[#This Row],[VALOR ADICIÓN 1]]+Tabla202376[[#This Row],[VALOR ADICIÓN 2]]+Tabla202376[[#This Row],[VALOR ADICIÓN 3]]++Tabla202376[[#This Row],[VALOR ADICIÓN 4]]</f>
        <v>8400000</v>
      </c>
      <c r="BR57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1" s="26"/>
      <c r="BT571" s="13" t="s">
        <v>4928</v>
      </c>
      <c r="BU571" s="13" t="s">
        <v>4688</v>
      </c>
      <c r="BV571" s="13" t="s">
        <v>4689</v>
      </c>
      <c r="BW571" s="13" t="s">
        <v>88</v>
      </c>
    </row>
    <row r="572" spans="1:75" ht="27.75" customHeight="1" x14ac:dyDescent="0.2">
      <c r="A572" s="12">
        <v>2025</v>
      </c>
      <c r="B572" s="12" t="s">
        <v>456</v>
      </c>
      <c r="C572" s="13" t="str">
        <f ca="1">IF(Tabla202376[[#This Row],[FECHA DE TERMINACIÓN FINAL]]-TODAY()&gt;=15,"VIGENTE",IF(Tabla202376[[#This Row],[FECHA DE TERMINACIÓN FINAL]]-TODAY()&lt;0,"FINALIZADO",IF(Tabla202376[[#This Row],[FECHA DE TERMINACIÓN FINAL]]-TODAY()&lt;=15,"PROXIMO A VENCER")))</f>
        <v>FINALIZADO</v>
      </c>
      <c r="D572" s="12">
        <v>143204</v>
      </c>
      <c r="E572" s="22">
        <v>45924</v>
      </c>
      <c r="F572" s="115" t="s">
        <v>4929</v>
      </c>
      <c r="G572" s="40" t="s">
        <v>4930</v>
      </c>
      <c r="H572" s="41" t="s">
        <v>139</v>
      </c>
      <c r="I572" s="111" t="s">
        <v>4931</v>
      </c>
      <c r="J572" s="57" t="s">
        <v>3288</v>
      </c>
      <c r="K572" s="57" t="s">
        <v>4932</v>
      </c>
      <c r="L572" s="57" t="s">
        <v>4933</v>
      </c>
      <c r="M572" s="12">
        <v>1806</v>
      </c>
      <c r="N572" s="22">
        <v>45958</v>
      </c>
      <c r="O572" s="12">
        <v>1892</v>
      </c>
      <c r="P572" s="22">
        <v>45981</v>
      </c>
      <c r="Q572" s="12" t="s">
        <v>80</v>
      </c>
      <c r="R572" s="13" t="s">
        <v>81</v>
      </c>
      <c r="S572" s="41" t="s">
        <v>82</v>
      </c>
      <c r="T572" s="12"/>
      <c r="U572" s="41" t="s">
        <v>140</v>
      </c>
      <c r="V572" s="12" t="s">
        <v>83</v>
      </c>
      <c r="W572" s="12" t="s">
        <v>83</v>
      </c>
      <c r="X572" s="12" t="s">
        <v>141</v>
      </c>
      <c r="Y572" s="41">
        <v>52520712</v>
      </c>
      <c r="Z572" s="13" t="s">
        <v>142</v>
      </c>
      <c r="AA572" s="15">
        <v>51962752</v>
      </c>
      <c r="AB572" s="12" t="s">
        <v>87</v>
      </c>
      <c r="AC572" s="22">
        <v>45975</v>
      </c>
      <c r="AD572" s="29">
        <v>9000000</v>
      </c>
      <c r="AE572" s="22">
        <v>45981</v>
      </c>
      <c r="AF572" s="22">
        <v>46025</v>
      </c>
      <c r="AG572" s="12">
        <v>45</v>
      </c>
      <c r="AH572" s="12">
        <v>1.5</v>
      </c>
      <c r="AI572" s="29">
        <f>Tabla202376[[#This Row],[VALOR INICIAL DEL CONTRATO]] / Tabla202376[[#This Row],[PLAZO DE EJECUCIÓN MESES ]]</f>
        <v>6000000</v>
      </c>
      <c r="AJ572" s="12"/>
      <c r="AK572" s="12"/>
      <c r="AL572" s="12">
        <v>1</v>
      </c>
      <c r="AM572" s="12">
        <v>1</v>
      </c>
      <c r="AN572" s="12"/>
      <c r="AO572" s="31">
        <v>2000000</v>
      </c>
      <c r="AP572" s="12">
        <v>10</v>
      </c>
      <c r="AQ572" s="12">
        <v>1927</v>
      </c>
      <c r="AR572" s="22">
        <v>46013</v>
      </c>
      <c r="AS572" s="12" t="s">
        <v>4934</v>
      </c>
      <c r="AT572" s="22">
        <v>46015</v>
      </c>
      <c r="AU572" s="12"/>
      <c r="AV572" s="12"/>
      <c r="AW572" s="12"/>
      <c r="AX572" s="12"/>
      <c r="AY572" s="12"/>
      <c r="AZ572" s="12"/>
      <c r="BA572" s="12"/>
      <c r="BB572" s="12"/>
      <c r="BC572" s="12"/>
      <c r="BD572" s="12"/>
      <c r="BE572" s="12"/>
      <c r="BF572" s="12"/>
      <c r="BG572" s="12"/>
      <c r="BH572" s="12"/>
      <c r="BI572" s="12"/>
      <c r="BJ572" s="12"/>
      <c r="BK572" s="12"/>
      <c r="BL572" s="12"/>
      <c r="BM572" s="12">
        <f>Tabla202376[[#This Row],[DÍAS PRORROGA 1]]+Tabla202376[[#This Row],[DÍAS PRORROGA  2]]+Tabla202376[[#This Row],[DÍAS PRORROGA 3]]++Tabla202376[[#This Row],[DÍAS PRORROGA 4]]</f>
        <v>10</v>
      </c>
      <c r="BN572" s="25">
        <f>IF(Tabla202376[[#This Row],[NUMERO TOTAL DE ADICIONES]]="NO",0,Tabla202376[[#This Row],[VALOR ADICIÓN 1]]+Tabla202376[[#This Row],[VALOR ADICIÓN 2]]+Tabla202376[[#This Row],[VALOR ADICIÓN 3]]+Tabla202376[[#This Row],[VALOR ADICIÓN 4]])</f>
        <v>2000000</v>
      </c>
      <c r="BO572" s="12"/>
      <c r="BP572" s="22">
        <v>46036</v>
      </c>
      <c r="BQ572" s="20">
        <f>Tabla202376[[#This Row],[VALOR INICIAL DEL CONTRATO]]+Tabla202376[[#This Row],[VALOR ADICIÓN 1]]+Tabla202376[[#This Row],[VALOR ADICIÓN 2]]+Tabla202376[[#This Row],[VALOR ADICIÓN 3]]++Tabla202376[[#This Row],[VALOR ADICIÓN 4]]</f>
        <v>11000000</v>
      </c>
      <c r="BR57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2" s="26"/>
      <c r="BT572" s="13" t="s">
        <v>4935</v>
      </c>
      <c r="BU572" s="13" t="s">
        <v>4936</v>
      </c>
      <c r="BV572" s="13" t="s">
        <v>4937</v>
      </c>
      <c r="BW572" s="13" t="s">
        <v>88</v>
      </c>
    </row>
    <row r="573" spans="1:75" ht="27.75" customHeight="1" x14ac:dyDescent="0.2">
      <c r="A573" s="12">
        <v>2025</v>
      </c>
      <c r="B573" s="12" t="s">
        <v>456</v>
      </c>
      <c r="C573" s="13" t="str">
        <f ca="1">IF(Tabla202376[[#This Row],[FECHA DE TERMINACIÓN FINAL]]-TODAY()&gt;=15,"VIGENTE",IF(Tabla202376[[#This Row],[FECHA DE TERMINACIÓN FINAL]]-TODAY()&lt;0,"FINALIZADO",IF(Tabla202376[[#This Row],[FECHA DE TERMINACIÓN FINAL]]-TODAY()&lt;=15,"PROXIMO A VENCER")))</f>
        <v>FINALIZADO</v>
      </c>
      <c r="D573" s="12">
        <v>144619</v>
      </c>
      <c r="E573" s="22">
        <v>45960</v>
      </c>
      <c r="F573" s="115" t="s">
        <v>4938</v>
      </c>
      <c r="G573" s="40" t="s">
        <v>4939</v>
      </c>
      <c r="H573" s="41" t="s">
        <v>442</v>
      </c>
      <c r="I573" s="111" t="s">
        <v>4940</v>
      </c>
      <c r="J573" s="57" t="s">
        <v>3288</v>
      </c>
      <c r="K573" s="57" t="s">
        <v>4941</v>
      </c>
      <c r="L573" s="57" t="s">
        <v>4942</v>
      </c>
      <c r="M573" s="12">
        <v>1846</v>
      </c>
      <c r="N573" s="22">
        <v>45968</v>
      </c>
      <c r="O573" s="12">
        <v>1906</v>
      </c>
      <c r="P573" s="22">
        <v>45986</v>
      </c>
      <c r="Q573" s="12" t="s">
        <v>201</v>
      </c>
      <c r="R573" s="13" t="s">
        <v>81</v>
      </c>
      <c r="S573" s="41" t="s">
        <v>82</v>
      </c>
      <c r="T573" s="12"/>
      <c r="U573" s="41" t="s">
        <v>4943</v>
      </c>
      <c r="V573" s="12" t="s">
        <v>83</v>
      </c>
      <c r="W573" s="12" t="s">
        <v>83</v>
      </c>
      <c r="X573" s="40" t="s">
        <v>256</v>
      </c>
      <c r="Y573" s="41">
        <v>79367360</v>
      </c>
      <c r="Z573" s="38" t="s">
        <v>346</v>
      </c>
      <c r="AA573" s="38">
        <v>12194109</v>
      </c>
      <c r="AB573" s="12" t="s">
        <v>87</v>
      </c>
      <c r="AC573" s="22">
        <v>45982</v>
      </c>
      <c r="AD573" s="29">
        <v>6000000</v>
      </c>
      <c r="AE573" s="22">
        <v>45987</v>
      </c>
      <c r="AF573" s="22">
        <v>46016</v>
      </c>
      <c r="AG573" s="12">
        <v>30</v>
      </c>
      <c r="AH573" s="12">
        <v>1</v>
      </c>
      <c r="AI573" s="29">
        <f>Tabla202376[[#This Row],[VALOR INICIAL DEL CONTRATO]] / Tabla202376[[#This Row],[PLAZO DE EJECUCIÓN MESES ]]</f>
        <v>6000000</v>
      </c>
      <c r="AJ573" s="12"/>
      <c r="AK573" s="12"/>
      <c r="AL573" s="12">
        <v>1</v>
      </c>
      <c r="AM573" s="12">
        <v>1</v>
      </c>
      <c r="AN573" s="12"/>
      <c r="AO573" s="29">
        <v>3000000</v>
      </c>
      <c r="AP573" s="12">
        <v>16</v>
      </c>
      <c r="AQ573" s="12">
        <v>1906</v>
      </c>
      <c r="AR573" s="22">
        <v>46008</v>
      </c>
      <c r="AS573" s="12" t="s">
        <v>4944</v>
      </c>
      <c r="AT573" s="22">
        <v>46014</v>
      </c>
      <c r="AU573" s="12"/>
      <c r="AV573" s="12"/>
      <c r="AW573" s="12"/>
      <c r="AX573" s="12"/>
      <c r="AY573" s="12"/>
      <c r="AZ573" s="12"/>
      <c r="BA573" s="12"/>
      <c r="BB573" s="12"/>
      <c r="BC573" s="12"/>
      <c r="BD573" s="12"/>
      <c r="BE573" s="12"/>
      <c r="BF573" s="12"/>
      <c r="BG573" s="12"/>
      <c r="BH573" s="12"/>
      <c r="BI573" s="12"/>
      <c r="BJ573" s="12"/>
      <c r="BK573" s="12"/>
      <c r="BL573" s="12"/>
      <c r="BM573" s="12">
        <f>Tabla202376[[#This Row],[DÍAS PRORROGA 1]]+Tabla202376[[#This Row],[DÍAS PRORROGA  2]]+Tabla202376[[#This Row],[DÍAS PRORROGA 3]]++Tabla202376[[#This Row],[DÍAS PRORROGA 4]]</f>
        <v>16</v>
      </c>
      <c r="BN573" s="25">
        <f>IF(Tabla202376[[#This Row],[NUMERO TOTAL DE ADICIONES]]="NO",0,Tabla202376[[#This Row],[VALOR ADICIÓN 1]]+Tabla202376[[#This Row],[VALOR ADICIÓN 2]]+Tabla202376[[#This Row],[VALOR ADICIÓN 3]]+Tabla202376[[#This Row],[VALOR ADICIÓN 4]])</f>
        <v>3000000</v>
      </c>
      <c r="BO573" s="12"/>
      <c r="BP573" s="22">
        <v>46032</v>
      </c>
      <c r="BQ573" s="20">
        <f>Tabla202376[[#This Row],[VALOR INICIAL DEL CONTRATO]]+Tabla202376[[#This Row],[VALOR ADICIÓN 1]]+Tabla202376[[#This Row],[VALOR ADICIÓN 2]]+Tabla202376[[#This Row],[VALOR ADICIÓN 3]]++Tabla202376[[#This Row],[VALOR ADICIÓN 4]]</f>
        <v>9000000</v>
      </c>
      <c r="BR57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3" s="26"/>
      <c r="BT573" s="13" t="s">
        <v>4945</v>
      </c>
      <c r="BU573" s="13" t="s">
        <v>4946</v>
      </c>
      <c r="BV573" s="13" t="s">
        <v>4947</v>
      </c>
      <c r="BW573" s="13" t="s">
        <v>88</v>
      </c>
    </row>
    <row r="574" spans="1:75" ht="27.75" customHeight="1" x14ac:dyDescent="0.2">
      <c r="A574" s="12">
        <v>2025</v>
      </c>
      <c r="B574" s="12" t="s">
        <v>456</v>
      </c>
      <c r="C574" s="13" t="str">
        <f ca="1">IF(Tabla202376[[#This Row],[FECHA DE TERMINACIÓN FINAL]]-TODAY()&gt;=15,"VIGENTE",IF(Tabla202376[[#This Row],[FECHA DE TERMINACIÓN FINAL]]-TODAY()&lt;0,"FINALIZADO",IF(Tabla202376[[#This Row],[FECHA DE TERMINACIÓN FINAL]]-TODAY()&lt;=15,"PROXIMO A VENCER")))</f>
        <v>FINALIZADO</v>
      </c>
      <c r="D574" s="12">
        <v>144138</v>
      </c>
      <c r="E574" s="22">
        <v>45946</v>
      </c>
      <c r="F574" s="115" t="s">
        <v>4948</v>
      </c>
      <c r="G574" s="40" t="s">
        <v>4949</v>
      </c>
      <c r="H574" s="41" t="s">
        <v>253</v>
      </c>
      <c r="I574" s="111" t="s">
        <v>4950</v>
      </c>
      <c r="J574" s="57" t="s">
        <v>3288</v>
      </c>
      <c r="K574" s="57" t="s">
        <v>4951</v>
      </c>
      <c r="L574" s="51" t="s">
        <v>4952</v>
      </c>
      <c r="M574" s="12">
        <v>1815</v>
      </c>
      <c r="N574" s="22">
        <v>45960</v>
      </c>
      <c r="O574" s="12">
        <v>1904</v>
      </c>
      <c r="P574" s="22">
        <v>45981</v>
      </c>
      <c r="Q574" s="12" t="s">
        <v>80</v>
      </c>
      <c r="R574" s="13" t="s">
        <v>81</v>
      </c>
      <c r="S574" s="41" t="s">
        <v>82</v>
      </c>
      <c r="T574" s="12"/>
      <c r="U574" s="41" t="s">
        <v>4953</v>
      </c>
      <c r="V574" s="12" t="s">
        <v>83</v>
      </c>
      <c r="W574" s="12" t="s">
        <v>83</v>
      </c>
      <c r="X574" s="40" t="s">
        <v>90</v>
      </c>
      <c r="Y574" s="63">
        <v>52900762</v>
      </c>
      <c r="Z574" s="13" t="s">
        <v>129</v>
      </c>
      <c r="AA574" s="12">
        <v>52047323</v>
      </c>
      <c r="AB574" s="12" t="s">
        <v>87</v>
      </c>
      <c r="AC574" s="22">
        <v>45975</v>
      </c>
      <c r="AD574" s="29">
        <v>14000000</v>
      </c>
      <c r="AE574" s="22">
        <v>45981</v>
      </c>
      <c r="AF574" s="22">
        <v>46041</v>
      </c>
      <c r="AG574" s="12">
        <v>60</v>
      </c>
      <c r="AH574" s="12">
        <v>2</v>
      </c>
      <c r="AI574" s="29">
        <f>Tabla202376[[#This Row],[VALOR INICIAL DEL CONTRATO]] / Tabla202376[[#This Row],[PLAZO DE EJECUCIÓN MESES ]]</f>
        <v>7000000</v>
      </c>
      <c r="AJ574" s="12"/>
      <c r="AK574" s="12"/>
      <c r="AL574" s="12"/>
      <c r="AM574" s="12"/>
      <c r="AN574" s="12"/>
      <c r="AO574" s="31"/>
      <c r="AP574" s="12"/>
      <c r="AQ574" s="12"/>
      <c r="AR574" s="12"/>
      <c r="AS574" s="12"/>
      <c r="AT574" s="12"/>
      <c r="AU574" s="12"/>
      <c r="AV574" s="12"/>
      <c r="AW574" s="12"/>
      <c r="AX574" s="12"/>
      <c r="AY574" s="12"/>
      <c r="AZ574" s="12"/>
      <c r="BA574" s="12"/>
      <c r="BB574" s="12"/>
      <c r="BC574" s="12"/>
      <c r="BD574" s="12"/>
      <c r="BE574" s="12"/>
      <c r="BF574" s="12"/>
      <c r="BG574" s="12"/>
      <c r="BH574" s="12"/>
      <c r="BI574" s="12"/>
      <c r="BJ574" s="12"/>
      <c r="BK574" s="12"/>
      <c r="BL574" s="12"/>
      <c r="BM574" s="12">
        <f>Tabla202376[[#This Row],[DÍAS PRORROGA 1]]+Tabla202376[[#This Row],[DÍAS PRORROGA  2]]+Tabla202376[[#This Row],[DÍAS PRORROGA 3]]++Tabla202376[[#This Row],[DÍAS PRORROGA 4]]</f>
        <v>0</v>
      </c>
      <c r="BN574" s="25">
        <f>IF(Tabla202376[[#This Row],[NUMERO TOTAL DE ADICIONES]]="NO",0,Tabla202376[[#This Row],[VALOR ADICIÓN 1]]+Tabla202376[[#This Row],[VALOR ADICIÓN 2]]+Tabla202376[[#This Row],[VALOR ADICIÓN 3]]+Tabla202376[[#This Row],[VALOR ADICIÓN 4]])</f>
        <v>0</v>
      </c>
      <c r="BO574" s="12"/>
      <c r="BP574" s="22">
        <v>46041</v>
      </c>
      <c r="BQ574" s="20">
        <f>Tabla202376[[#This Row],[VALOR INICIAL DEL CONTRATO]]+Tabla202376[[#This Row],[VALOR ADICIÓN 1]]+Tabla202376[[#This Row],[VALOR ADICIÓN 2]]+Tabla202376[[#This Row],[VALOR ADICIÓN 3]]++Tabla202376[[#This Row],[VALOR ADICIÓN 4]]</f>
        <v>14000000</v>
      </c>
      <c r="BR57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4" s="26"/>
      <c r="BT574" s="12"/>
      <c r="BU574" s="13" t="s">
        <v>4954</v>
      </c>
      <c r="BV574" s="13" t="s">
        <v>4955</v>
      </c>
      <c r="BW574" s="13" t="s">
        <v>88</v>
      </c>
    </row>
    <row r="575" spans="1:75" ht="27.75" customHeight="1" x14ac:dyDescent="0.2">
      <c r="A575" s="12">
        <v>2025</v>
      </c>
      <c r="B575" s="12" t="s">
        <v>456</v>
      </c>
      <c r="C575" s="13" t="str">
        <f ca="1">IF(Tabla202376[[#This Row],[FECHA DE TERMINACIÓN FINAL]]-TODAY()&gt;=15,"VIGENTE",IF(Tabla202376[[#This Row],[FECHA DE TERMINACIÓN FINAL]]-TODAY()&lt;0,"FINALIZADO",IF(Tabla202376[[#This Row],[FECHA DE TERMINACIÓN FINAL]]-TODAY()&lt;=15,"PROXIMO A VENCER")))</f>
        <v>FINALIZADO</v>
      </c>
      <c r="D575" s="12">
        <v>144153</v>
      </c>
      <c r="E575" s="22">
        <v>45947</v>
      </c>
      <c r="F575" s="115" t="s">
        <v>4956</v>
      </c>
      <c r="G575" s="40" t="s">
        <v>4957</v>
      </c>
      <c r="H575" s="41" t="s">
        <v>375</v>
      </c>
      <c r="I575" s="111" t="s">
        <v>4958</v>
      </c>
      <c r="J575" s="57" t="s">
        <v>3288</v>
      </c>
      <c r="K575" s="57" t="s">
        <v>4959</v>
      </c>
      <c r="L575" s="51" t="s">
        <v>4960</v>
      </c>
      <c r="M575" s="12">
        <v>1796</v>
      </c>
      <c r="N575" s="22">
        <v>45954</v>
      </c>
      <c r="O575" s="12">
        <v>1895</v>
      </c>
      <c r="P575" s="22">
        <v>45981</v>
      </c>
      <c r="Q575" s="12" t="s">
        <v>80</v>
      </c>
      <c r="R575" s="13" t="s">
        <v>81</v>
      </c>
      <c r="S575" s="41" t="s">
        <v>82</v>
      </c>
      <c r="T575" s="12"/>
      <c r="U575" s="41" t="s">
        <v>4961</v>
      </c>
      <c r="V575" s="12" t="s">
        <v>83</v>
      </c>
      <c r="W575" s="12" t="s">
        <v>83</v>
      </c>
      <c r="X575" s="12" t="s">
        <v>439</v>
      </c>
      <c r="Y575" s="25">
        <v>1022380296</v>
      </c>
      <c r="Z575" s="13" t="s">
        <v>247</v>
      </c>
      <c r="AA575" s="12">
        <v>1056802356</v>
      </c>
      <c r="AB575" s="12" t="s">
        <v>87</v>
      </c>
      <c r="AC575" s="22">
        <v>45975</v>
      </c>
      <c r="AD575" s="29">
        <v>9450000</v>
      </c>
      <c r="AE575" s="22">
        <v>45981</v>
      </c>
      <c r="AF575" s="22">
        <v>46025</v>
      </c>
      <c r="AG575" s="12">
        <v>45</v>
      </c>
      <c r="AH575" s="12">
        <v>1.5</v>
      </c>
      <c r="AI575" s="29">
        <f>Tabla202376[[#This Row],[VALOR INICIAL DEL CONTRATO]] / Tabla202376[[#This Row],[PLAZO DE EJECUCIÓN MESES ]]</f>
        <v>6300000</v>
      </c>
      <c r="AJ575" s="12"/>
      <c r="AK575" s="12"/>
      <c r="AL575" s="12"/>
      <c r="AM575" s="12"/>
      <c r="AN575" s="12"/>
      <c r="AO575" s="31"/>
      <c r="AP575" s="12"/>
      <c r="AQ575" s="12"/>
      <c r="AR575" s="12"/>
      <c r="AS575" s="12"/>
      <c r="AT575" s="12"/>
      <c r="AU575" s="12"/>
      <c r="AV575" s="12"/>
      <c r="AW575" s="12"/>
      <c r="AX575" s="12"/>
      <c r="AY575" s="12"/>
      <c r="AZ575" s="12"/>
      <c r="BA575" s="12"/>
      <c r="BB575" s="12"/>
      <c r="BC575" s="12"/>
      <c r="BD575" s="12"/>
      <c r="BE575" s="12"/>
      <c r="BF575" s="12"/>
      <c r="BG575" s="12"/>
      <c r="BH575" s="12"/>
      <c r="BI575" s="12"/>
      <c r="BJ575" s="12"/>
      <c r="BK575" s="12"/>
      <c r="BL575" s="12"/>
      <c r="BM575" s="12">
        <f>Tabla202376[[#This Row],[DÍAS PRORROGA 1]]+Tabla202376[[#This Row],[DÍAS PRORROGA  2]]+Tabla202376[[#This Row],[DÍAS PRORROGA 3]]++Tabla202376[[#This Row],[DÍAS PRORROGA 4]]</f>
        <v>0</v>
      </c>
      <c r="BN575" s="25">
        <f>IF(Tabla202376[[#This Row],[NUMERO TOTAL DE ADICIONES]]="NO",0,Tabla202376[[#This Row],[VALOR ADICIÓN 1]]+Tabla202376[[#This Row],[VALOR ADICIÓN 2]]+Tabla202376[[#This Row],[VALOR ADICIÓN 3]]+Tabla202376[[#This Row],[VALOR ADICIÓN 4]])</f>
        <v>0</v>
      </c>
      <c r="BO575" s="12"/>
      <c r="BP575" s="22">
        <v>46025</v>
      </c>
      <c r="BQ575" s="20">
        <f>Tabla202376[[#This Row],[VALOR INICIAL DEL CONTRATO]]+Tabla202376[[#This Row],[VALOR ADICIÓN 1]]+Tabla202376[[#This Row],[VALOR ADICIÓN 2]]+Tabla202376[[#This Row],[VALOR ADICIÓN 3]]++Tabla202376[[#This Row],[VALOR ADICIÓN 4]]</f>
        <v>9450000</v>
      </c>
      <c r="BR57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5" s="26"/>
      <c r="BT575" s="12"/>
      <c r="BU575" s="13" t="s">
        <v>4962</v>
      </c>
      <c r="BV575" s="13" t="s">
        <v>4963</v>
      </c>
      <c r="BW575" s="13" t="s">
        <v>88</v>
      </c>
    </row>
    <row r="576" spans="1:75" ht="27.75" customHeight="1" x14ac:dyDescent="0.2">
      <c r="A576" s="12">
        <v>2025</v>
      </c>
      <c r="B576" s="12" t="s">
        <v>456</v>
      </c>
      <c r="C576" s="13" t="str">
        <f ca="1">IF(Tabla202376[[#This Row],[FECHA DE TERMINACIÓN FINAL]]-TODAY()&gt;=15,"VIGENTE",IF(Tabla202376[[#This Row],[FECHA DE TERMINACIÓN FINAL]]-TODAY()&lt;0,"FINALIZADO",IF(Tabla202376[[#This Row],[FECHA DE TERMINACIÓN FINAL]]-TODAY()&lt;=15,"PROXIMO A VENCER")))</f>
        <v>FINALIZADO</v>
      </c>
      <c r="D576" s="12">
        <v>143248</v>
      </c>
      <c r="E576" s="22">
        <v>45925</v>
      </c>
      <c r="F576" s="115" t="s">
        <v>4964</v>
      </c>
      <c r="G576" s="40" t="s">
        <v>4965</v>
      </c>
      <c r="H576" s="13" t="s">
        <v>170</v>
      </c>
      <c r="I576" s="24" t="s">
        <v>4966</v>
      </c>
      <c r="J576" s="51">
        <v>80101600</v>
      </c>
      <c r="K576" s="51" t="s">
        <v>4967</v>
      </c>
      <c r="L576" s="51" t="s">
        <v>4968</v>
      </c>
      <c r="M576" s="12">
        <v>1757</v>
      </c>
      <c r="N576" s="22">
        <v>45947</v>
      </c>
      <c r="O576" s="12">
        <v>1891</v>
      </c>
      <c r="P576" s="22">
        <v>45981</v>
      </c>
      <c r="Q576" s="13" t="s">
        <v>80</v>
      </c>
      <c r="R576" s="13" t="s">
        <v>81</v>
      </c>
      <c r="S576" s="41" t="s">
        <v>82</v>
      </c>
      <c r="T576" s="12"/>
      <c r="U576" s="13" t="s">
        <v>171</v>
      </c>
      <c r="V576" s="12" t="s">
        <v>83</v>
      </c>
      <c r="W576" s="12" t="s">
        <v>83</v>
      </c>
      <c r="X576" s="41" t="s">
        <v>141</v>
      </c>
      <c r="Y576" s="77">
        <v>1000601472</v>
      </c>
      <c r="Z576" s="14" t="s">
        <v>145</v>
      </c>
      <c r="AA576" s="14">
        <v>74374329</v>
      </c>
      <c r="AB576" s="12" t="s">
        <v>87</v>
      </c>
      <c r="AC576" s="22">
        <v>45975</v>
      </c>
      <c r="AD576" s="29">
        <v>9000000</v>
      </c>
      <c r="AE576" s="22">
        <v>45981</v>
      </c>
      <c r="AF576" s="22">
        <v>46025</v>
      </c>
      <c r="AG576" s="12">
        <v>45</v>
      </c>
      <c r="AH576" s="12">
        <v>1.5</v>
      </c>
      <c r="AI576" s="29">
        <f>Tabla202376[[#This Row],[VALOR INICIAL DEL CONTRATO]] / Tabla202376[[#This Row],[PLAZO DE EJECUCIÓN MESES ]]</f>
        <v>6000000</v>
      </c>
      <c r="AJ576" s="12"/>
      <c r="AK576" s="12"/>
      <c r="AL576" s="12"/>
      <c r="AM576" s="12"/>
      <c r="AN576" s="12"/>
      <c r="AO576" s="31"/>
      <c r="AP576" s="12"/>
      <c r="AQ576" s="12"/>
      <c r="AR576" s="12"/>
      <c r="AS576" s="12"/>
      <c r="AT576" s="12"/>
      <c r="AU576" s="12"/>
      <c r="AV576" s="12"/>
      <c r="AW576" s="12"/>
      <c r="AX576" s="12"/>
      <c r="AY576" s="12"/>
      <c r="AZ576" s="12"/>
      <c r="BA576" s="12"/>
      <c r="BB576" s="12"/>
      <c r="BC576" s="12"/>
      <c r="BD576" s="12"/>
      <c r="BE576" s="12"/>
      <c r="BF576" s="12"/>
      <c r="BG576" s="12"/>
      <c r="BH576" s="12"/>
      <c r="BI576" s="12"/>
      <c r="BJ576" s="12"/>
      <c r="BK576" s="12"/>
      <c r="BL576" s="12"/>
      <c r="BM576" s="12">
        <f>Tabla202376[[#This Row],[DÍAS PRORROGA 1]]+Tabla202376[[#This Row],[DÍAS PRORROGA  2]]+Tabla202376[[#This Row],[DÍAS PRORROGA 3]]++Tabla202376[[#This Row],[DÍAS PRORROGA 4]]</f>
        <v>0</v>
      </c>
      <c r="BN576" s="25">
        <f>IF(Tabla202376[[#This Row],[NUMERO TOTAL DE ADICIONES]]="NO",0,Tabla202376[[#This Row],[VALOR ADICIÓN 1]]+Tabla202376[[#This Row],[VALOR ADICIÓN 2]]+Tabla202376[[#This Row],[VALOR ADICIÓN 3]]+Tabla202376[[#This Row],[VALOR ADICIÓN 4]])</f>
        <v>0</v>
      </c>
      <c r="BO576" s="12"/>
      <c r="BP576" s="22">
        <v>46025</v>
      </c>
      <c r="BQ576" s="20">
        <f>Tabla202376[[#This Row],[VALOR INICIAL DEL CONTRATO]]+Tabla202376[[#This Row],[VALOR ADICIÓN 1]]+Tabla202376[[#This Row],[VALOR ADICIÓN 2]]+Tabla202376[[#This Row],[VALOR ADICIÓN 3]]++Tabla202376[[#This Row],[VALOR ADICIÓN 4]]</f>
        <v>9000000</v>
      </c>
      <c r="BR57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6" s="26"/>
      <c r="BT576" s="12"/>
      <c r="BU576" s="13" t="s">
        <v>4969</v>
      </c>
      <c r="BV576" s="13" t="s">
        <v>4970</v>
      </c>
      <c r="BW576" s="13" t="s">
        <v>88</v>
      </c>
    </row>
    <row r="577" spans="1:75" ht="27.75" customHeight="1" x14ac:dyDescent="0.2">
      <c r="A577" s="12">
        <v>2025</v>
      </c>
      <c r="B577" s="12" t="s">
        <v>456</v>
      </c>
      <c r="C577" s="13" t="str">
        <f ca="1">IF(Tabla202376[[#This Row],[FECHA DE TERMINACIÓN FINAL]]-TODAY()&gt;=15,"VIGENTE",IF(Tabla202376[[#This Row],[FECHA DE TERMINACIÓN FINAL]]-TODAY()&lt;0,"FINALIZADO",IF(Tabla202376[[#This Row],[FECHA DE TERMINACIÓN FINAL]]-TODAY()&lt;=15,"PROXIMO A VENCER")))</f>
        <v>FINALIZADO</v>
      </c>
      <c r="D577" s="115">
        <v>143741</v>
      </c>
      <c r="E577" s="22">
        <v>45936</v>
      </c>
      <c r="F577" s="115" t="s">
        <v>4971</v>
      </c>
      <c r="G577" s="40" t="s">
        <v>4972</v>
      </c>
      <c r="H577" s="13" t="s">
        <v>242</v>
      </c>
      <c r="I577" s="71" t="s">
        <v>4973</v>
      </c>
      <c r="J577" s="57">
        <v>80101600</v>
      </c>
      <c r="K577" s="57" t="s">
        <v>4974</v>
      </c>
      <c r="L577" s="57" t="s">
        <v>4975</v>
      </c>
      <c r="M577" s="12">
        <v>1772</v>
      </c>
      <c r="N577" s="22">
        <v>45947</v>
      </c>
      <c r="O577" s="12">
        <v>1911</v>
      </c>
      <c r="P577" s="22">
        <v>45986</v>
      </c>
      <c r="Q577" s="51" t="s">
        <v>212</v>
      </c>
      <c r="R577" s="13" t="s">
        <v>81</v>
      </c>
      <c r="S577" s="41" t="s">
        <v>82</v>
      </c>
      <c r="T577" s="12"/>
      <c r="U577" s="28" t="s">
        <v>215</v>
      </c>
      <c r="V577" s="12" t="s">
        <v>83</v>
      </c>
      <c r="W577" s="68" t="s">
        <v>83</v>
      </c>
      <c r="X577" s="41" t="s">
        <v>795</v>
      </c>
      <c r="Y577" s="25">
        <v>1031143143</v>
      </c>
      <c r="Z577" s="38" t="s">
        <v>168</v>
      </c>
      <c r="AA577" s="38">
        <v>1018418402</v>
      </c>
      <c r="AB577" s="12" t="s">
        <v>87</v>
      </c>
      <c r="AC577" s="22">
        <v>45979</v>
      </c>
      <c r="AD577" s="29">
        <v>5040000</v>
      </c>
      <c r="AE577" s="22">
        <v>45986</v>
      </c>
      <c r="AF577" s="22">
        <v>46015</v>
      </c>
      <c r="AG577" s="12">
        <v>30</v>
      </c>
      <c r="AH577" s="12">
        <v>1</v>
      </c>
      <c r="AI577" s="29">
        <f>Tabla202376[[#This Row],[VALOR INICIAL DEL CONTRATO]] / Tabla202376[[#This Row],[PLAZO DE EJECUCIÓN MESES ]]</f>
        <v>5040000</v>
      </c>
      <c r="AJ577" s="12"/>
      <c r="AK577" s="12"/>
      <c r="AL577" s="12"/>
      <c r="AM577" s="12"/>
      <c r="AN577" s="12"/>
      <c r="AO577" s="31"/>
      <c r="AP577" s="12"/>
      <c r="AQ577" s="12"/>
      <c r="AR577" s="12"/>
      <c r="AS577" s="12"/>
      <c r="AT577" s="12"/>
      <c r="AU577" s="12"/>
      <c r="AV577" s="12"/>
      <c r="AW577" s="12"/>
      <c r="AX577" s="12"/>
      <c r="AY577" s="12"/>
      <c r="AZ577" s="12"/>
      <c r="BA577" s="12"/>
      <c r="BB577" s="12"/>
      <c r="BC577" s="12"/>
      <c r="BD577" s="12"/>
      <c r="BE577" s="12"/>
      <c r="BF577" s="12"/>
      <c r="BG577" s="12"/>
      <c r="BH577" s="12"/>
      <c r="BI577" s="12"/>
      <c r="BJ577" s="12"/>
      <c r="BK577" s="12"/>
      <c r="BL577" s="12"/>
      <c r="BM577" s="12">
        <f>Tabla202376[[#This Row],[DÍAS PRORROGA 1]]+Tabla202376[[#This Row],[DÍAS PRORROGA  2]]+Tabla202376[[#This Row],[DÍAS PRORROGA 3]]++Tabla202376[[#This Row],[DÍAS PRORROGA 4]]</f>
        <v>0</v>
      </c>
      <c r="BN577" s="25">
        <f>IF(Tabla202376[[#This Row],[NUMERO TOTAL DE ADICIONES]]="NO",0,Tabla202376[[#This Row],[VALOR ADICIÓN 1]]+Tabla202376[[#This Row],[VALOR ADICIÓN 2]]+Tabla202376[[#This Row],[VALOR ADICIÓN 3]]+Tabla202376[[#This Row],[VALOR ADICIÓN 4]])</f>
        <v>0</v>
      </c>
      <c r="BO577" s="12"/>
      <c r="BP577" s="22">
        <v>46015</v>
      </c>
      <c r="BQ577" s="20">
        <f>Tabla202376[[#This Row],[VALOR INICIAL DEL CONTRATO]]+Tabla202376[[#This Row],[VALOR ADICIÓN 1]]+Tabla202376[[#This Row],[VALOR ADICIÓN 2]]+Tabla202376[[#This Row],[VALOR ADICIÓN 3]]++Tabla202376[[#This Row],[VALOR ADICIÓN 4]]</f>
        <v>5040000</v>
      </c>
      <c r="BR57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7" s="26"/>
      <c r="BT577" s="12"/>
      <c r="BU577" s="16" t="s">
        <v>4976</v>
      </c>
      <c r="BV577" s="38" t="s">
        <v>4977</v>
      </c>
      <c r="BW577" s="60" t="s">
        <v>122</v>
      </c>
    </row>
    <row r="578" spans="1:75" ht="27.75" customHeight="1" x14ac:dyDescent="0.2">
      <c r="A578" s="12">
        <v>2025</v>
      </c>
      <c r="B578" s="12" t="s">
        <v>456</v>
      </c>
      <c r="C578" s="13" t="str">
        <f ca="1">IF(Tabla202376[[#This Row],[FECHA DE TERMINACIÓN FINAL]]-TODAY()&gt;=15,"VIGENTE",IF(Tabla202376[[#This Row],[FECHA DE TERMINACIÓN FINAL]]-TODAY()&lt;0,"FINALIZADO",IF(Tabla202376[[#This Row],[FECHA DE TERMINACIÓN FINAL]]-TODAY()&lt;=15,"PROXIMO A VENCER")))</f>
        <v>FINALIZADO</v>
      </c>
      <c r="D578" s="12">
        <v>143810</v>
      </c>
      <c r="E578" s="22">
        <v>45938</v>
      </c>
      <c r="F578" s="115" t="s">
        <v>4978</v>
      </c>
      <c r="G578" s="40" t="s">
        <v>4979</v>
      </c>
      <c r="H578" s="41" t="s">
        <v>383</v>
      </c>
      <c r="I578" s="71" t="s">
        <v>4980</v>
      </c>
      <c r="J578" s="57">
        <v>80101600</v>
      </c>
      <c r="K578" s="57" t="s">
        <v>4981</v>
      </c>
      <c r="L578" s="57" t="s">
        <v>4982</v>
      </c>
      <c r="M578" s="12">
        <v>1775</v>
      </c>
      <c r="N578" s="22">
        <v>45947</v>
      </c>
      <c r="O578" s="12">
        <v>1910</v>
      </c>
      <c r="P578" s="22">
        <v>45986</v>
      </c>
      <c r="Q578" s="51" t="s">
        <v>175</v>
      </c>
      <c r="R578" s="13" t="s">
        <v>81</v>
      </c>
      <c r="S578" s="41" t="s">
        <v>82</v>
      </c>
      <c r="T578" s="12"/>
      <c r="U578" s="13" t="s">
        <v>4983</v>
      </c>
      <c r="V578" s="12" t="s">
        <v>83</v>
      </c>
      <c r="W578" s="12" t="s">
        <v>83</v>
      </c>
      <c r="X578" s="13" t="s">
        <v>328</v>
      </c>
      <c r="Y578" s="12">
        <v>1022982961</v>
      </c>
      <c r="Z578" s="38" t="s">
        <v>174</v>
      </c>
      <c r="AA578" s="38">
        <v>7180598</v>
      </c>
      <c r="AB578" s="12" t="s">
        <v>87</v>
      </c>
      <c r="AC578" s="22">
        <v>45982</v>
      </c>
      <c r="AD578" s="29">
        <v>6500000</v>
      </c>
      <c r="AE578" s="22">
        <v>45986</v>
      </c>
      <c r="AF578" s="22">
        <v>46015</v>
      </c>
      <c r="AG578" s="12">
        <v>30</v>
      </c>
      <c r="AH578" s="12">
        <v>1</v>
      </c>
      <c r="AI578" s="29">
        <f>Tabla202376[[#This Row],[VALOR INICIAL DEL CONTRATO]] / Tabla202376[[#This Row],[PLAZO DE EJECUCIÓN MESES ]]</f>
        <v>6500000</v>
      </c>
      <c r="AJ578" s="12"/>
      <c r="AK578" s="12"/>
      <c r="AL578" s="12"/>
      <c r="AM578" s="12"/>
      <c r="AN578" s="12"/>
      <c r="AO578" s="31"/>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c r="BL578" s="12"/>
      <c r="BM578" s="12">
        <f>Tabla202376[[#This Row],[DÍAS PRORROGA 1]]+Tabla202376[[#This Row],[DÍAS PRORROGA  2]]+Tabla202376[[#This Row],[DÍAS PRORROGA 3]]++Tabla202376[[#This Row],[DÍAS PRORROGA 4]]</f>
        <v>0</v>
      </c>
      <c r="BN578" s="25">
        <f>IF(Tabla202376[[#This Row],[NUMERO TOTAL DE ADICIONES]]="NO",0,Tabla202376[[#This Row],[VALOR ADICIÓN 1]]+Tabla202376[[#This Row],[VALOR ADICIÓN 2]]+Tabla202376[[#This Row],[VALOR ADICIÓN 3]]+Tabla202376[[#This Row],[VALOR ADICIÓN 4]])</f>
        <v>0</v>
      </c>
      <c r="BO578" s="12"/>
      <c r="BP578" s="22">
        <v>46015</v>
      </c>
      <c r="BQ578" s="20">
        <f>Tabla202376[[#This Row],[VALOR INICIAL DEL CONTRATO]]+Tabla202376[[#This Row],[VALOR ADICIÓN 1]]+Tabla202376[[#This Row],[VALOR ADICIÓN 2]]+Tabla202376[[#This Row],[VALOR ADICIÓN 3]]++Tabla202376[[#This Row],[VALOR ADICIÓN 4]]</f>
        <v>6500000</v>
      </c>
      <c r="BR57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8" s="26"/>
      <c r="BT578" s="12"/>
      <c r="BU578" s="41" t="s">
        <v>4984</v>
      </c>
      <c r="BV578" s="13" t="s">
        <v>4985</v>
      </c>
      <c r="BW578" s="41" t="s">
        <v>99</v>
      </c>
    </row>
    <row r="579" spans="1:75" ht="27.75" customHeight="1" x14ac:dyDescent="0.2">
      <c r="A579" s="12">
        <v>2025</v>
      </c>
      <c r="B579" s="12" t="s">
        <v>456</v>
      </c>
      <c r="C579" s="13" t="str">
        <f ca="1">IF(Tabla202376[[#This Row],[FECHA DE TERMINACIÓN FINAL]]-TODAY()&gt;=15,"VIGENTE",IF(Tabla202376[[#This Row],[FECHA DE TERMINACIÓN FINAL]]-TODAY()&lt;0,"FINALIZADO",IF(Tabla202376[[#This Row],[FECHA DE TERMINACIÓN FINAL]]-TODAY()&lt;=15,"PROXIMO A VENCER")))</f>
        <v>FINALIZADO</v>
      </c>
      <c r="D579" s="12">
        <v>144281</v>
      </c>
      <c r="E579" s="22">
        <v>45952</v>
      </c>
      <c r="F579" s="115" t="s">
        <v>4986</v>
      </c>
      <c r="G579" s="40" t="s">
        <v>4987</v>
      </c>
      <c r="H579" s="13" t="s">
        <v>411</v>
      </c>
      <c r="I579" s="71" t="s">
        <v>4988</v>
      </c>
      <c r="J579" s="57">
        <v>80101600</v>
      </c>
      <c r="K579" s="57" t="s">
        <v>4989</v>
      </c>
      <c r="L579" s="57" t="s">
        <v>4990</v>
      </c>
      <c r="M579" s="12">
        <v>1816</v>
      </c>
      <c r="N579" s="22">
        <v>45960</v>
      </c>
      <c r="O579" s="12">
        <v>1919</v>
      </c>
      <c r="P579" s="22">
        <v>45986</v>
      </c>
      <c r="Q579" s="51" t="s">
        <v>80</v>
      </c>
      <c r="R579" s="13" t="s">
        <v>81</v>
      </c>
      <c r="S579" s="41" t="s">
        <v>98</v>
      </c>
      <c r="T579" s="12"/>
      <c r="U579" s="41" t="s">
        <v>4991</v>
      </c>
      <c r="V579" s="12" t="s">
        <v>83</v>
      </c>
      <c r="W579" s="12" t="s">
        <v>83</v>
      </c>
      <c r="X579" s="40" t="s">
        <v>160</v>
      </c>
      <c r="Y579" s="63">
        <v>1032656434</v>
      </c>
      <c r="Z579" s="13" t="s">
        <v>161</v>
      </c>
      <c r="AA579" s="15">
        <v>1032381460</v>
      </c>
      <c r="AB579" s="12" t="s">
        <v>87</v>
      </c>
      <c r="AC579" s="22">
        <v>45982</v>
      </c>
      <c r="AD579" s="29">
        <v>5445000</v>
      </c>
      <c r="AE579" s="22">
        <v>45989</v>
      </c>
      <c r="AF579" s="22">
        <v>46033</v>
      </c>
      <c r="AG579" s="12">
        <v>45</v>
      </c>
      <c r="AH579" s="12">
        <v>1.5</v>
      </c>
      <c r="AI579" s="29">
        <f>Tabla202376[[#This Row],[VALOR INICIAL DEL CONTRATO]] / Tabla202376[[#This Row],[PLAZO DE EJECUCIÓN MESES ]]</f>
        <v>3630000</v>
      </c>
      <c r="AJ579" s="12"/>
      <c r="AK579" s="12"/>
      <c r="AL579" s="12"/>
      <c r="AM579" s="12"/>
      <c r="AN579" s="12"/>
      <c r="AO579" s="31"/>
      <c r="AP579" s="12"/>
      <c r="AQ579" s="12"/>
      <c r="AR579" s="12"/>
      <c r="AS579" s="12"/>
      <c r="AT579" s="12"/>
      <c r="AU579" s="12"/>
      <c r="AV579" s="12"/>
      <c r="AW579" s="12"/>
      <c r="AX579" s="12"/>
      <c r="AY579" s="12"/>
      <c r="AZ579" s="12"/>
      <c r="BA579" s="12"/>
      <c r="BB579" s="12"/>
      <c r="BC579" s="12"/>
      <c r="BD579" s="12"/>
      <c r="BE579" s="12"/>
      <c r="BF579" s="12"/>
      <c r="BG579" s="12"/>
      <c r="BH579" s="12"/>
      <c r="BI579" s="12"/>
      <c r="BJ579" s="12"/>
      <c r="BK579" s="12"/>
      <c r="BL579" s="12"/>
      <c r="BM579" s="12">
        <f>Tabla202376[[#This Row],[DÍAS PRORROGA 1]]+Tabla202376[[#This Row],[DÍAS PRORROGA  2]]+Tabla202376[[#This Row],[DÍAS PRORROGA 3]]++Tabla202376[[#This Row],[DÍAS PRORROGA 4]]</f>
        <v>0</v>
      </c>
      <c r="BN579" s="25">
        <f>IF(Tabla202376[[#This Row],[NUMERO TOTAL DE ADICIONES]]="NO",0,Tabla202376[[#This Row],[VALOR ADICIÓN 1]]+Tabla202376[[#This Row],[VALOR ADICIÓN 2]]+Tabla202376[[#This Row],[VALOR ADICIÓN 3]]+Tabla202376[[#This Row],[VALOR ADICIÓN 4]])</f>
        <v>0</v>
      </c>
      <c r="BO579" s="12"/>
      <c r="BP579" s="22">
        <v>46033</v>
      </c>
      <c r="BQ579" s="20">
        <f>Tabla202376[[#This Row],[VALOR INICIAL DEL CONTRATO]]+Tabla202376[[#This Row],[VALOR ADICIÓN 1]]+Tabla202376[[#This Row],[VALOR ADICIÓN 2]]+Tabla202376[[#This Row],[VALOR ADICIÓN 3]]++Tabla202376[[#This Row],[VALOR ADICIÓN 4]]</f>
        <v>5445000</v>
      </c>
      <c r="BR57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79" s="26"/>
      <c r="BT579" s="12"/>
      <c r="BU579" s="13" t="s">
        <v>4992</v>
      </c>
      <c r="BV579" s="13" t="s">
        <v>4993</v>
      </c>
      <c r="BW579" s="13" t="s">
        <v>148</v>
      </c>
    </row>
    <row r="580" spans="1:75" ht="27.75" customHeight="1" x14ac:dyDescent="0.2">
      <c r="A580" s="12">
        <v>2025</v>
      </c>
      <c r="B580" s="12" t="s">
        <v>456</v>
      </c>
      <c r="C580" s="13" t="str">
        <f ca="1">IF(Tabla202376[[#This Row],[FECHA DE TERMINACIÓN FINAL]]-TODAY()&gt;=15,"VIGENTE",IF(Tabla202376[[#This Row],[FECHA DE TERMINACIÓN FINAL]]-TODAY()&lt;0,"FINALIZADO",IF(Tabla202376[[#This Row],[FECHA DE TERMINACIÓN FINAL]]-TODAY()&lt;=15,"PROXIMO A VENCER")))</f>
        <v>FINALIZADO</v>
      </c>
      <c r="D580" s="12">
        <v>143175</v>
      </c>
      <c r="E580" s="22">
        <v>45923</v>
      </c>
      <c r="F580" s="115" t="s">
        <v>4994</v>
      </c>
      <c r="G580" s="40" t="s">
        <v>4995</v>
      </c>
      <c r="H580" s="41" t="s">
        <v>431</v>
      </c>
      <c r="I580" s="71" t="s">
        <v>4996</v>
      </c>
      <c r="J580" s="57">
        <v>80101600</v>
      </c>
      <c r="K580" s="57" t="s">
        <v>4997</v>
      </c>
      <c r="L580" s="57" t="s">
        <v>4998</v>
      </c>
      <c r="M580" s="12">
        <v>1789</v>
      </c>
      <c r="N580" s="22">
        <v>45954</v>
      </c>
      <c r="O580" s="12">
        <v>1912</v>
      </c>
      <c r="P580" s="22">
        <v>45986</v>
      </c>
      <c r="Q580" s="51" t="s">
        <v>201</v>
      </c>
      <c r="R580" s="13" t="s">
        <v>81</v>
      </c>
      <c r="S580" s="41" t="s">
        <v>98</v>
      </c>
      <c r="T580" s="12"/>
      <c r="U580" s="41" t="s">
        <v>4999</v>
      </c>
      <c r="V580" s="12" t="s">
        <v>83</v>
      </c>
      <c r="W580" s="12" t="s">
        <v>83</v>
      </c>
      <c r="X580" s="40" t="s">
        <v>256</v>
      </c>
      <c r="Y580" s="40">
        <v>1053609479</v>
      </c>
      <c r="Z580" s="38" t="s">
        <v>252</v>
      </c>
      <c r="AA580" s="38">
        <v>1024497752</v>
      </c>
      <c r="AB580" s="12" t="s">
        <v>87</v>
      </c>
      <c r="AC580" s="22">
        <v>45982</v>
      </c>
      <c r="AD580" s="29">
        <v>4200000</v>
      </c>
      <c r="AE580" s="22">
        <v>45987</v>
      </c>
      <c r="AF580" s="22">
        <v>46016</v>
      </c>
      <c r="AG580" s="12">
        <v>30</v>
      </c>
      <c r="AH580" s="12">
        <v>1</v>
      </c>
      <c r="AI580" s="29">
        <f>Tabla202376[[#This Row],[VALOR INICIAL DEL CONTRATO]] / Tabla202376[[#This Row],[PLAZO DE EJECUCIÓN MESES ]]</f>
        <v>4200000</v>
      </c>
      <c r="AJ580" s="12"/>
      <c r="AK580" s="12"/>
      <c r="AL580" s="12"/>
      <c r="AM580" s="12"/>
      <c r="AN580" s="12"/>
      <c r="AO580" s="31"/>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c r="BL580" s="12"/>
      <c r="BM580" s="12">
        <f>Tabla202376[[#This Row],[DÍAS PRORROGA 1]]+Tabla202376[[#This Row],[DÍAS PRORROGA  2]]+Tabla202376[[#This Row],[DÍAS PRORROGA 3]]++Tabla202376[[#This Row],[DÍAS PRORROGA 4]]</f>
        <v>0</v>
      </c>
      <c r="BN580" s="25">
        <f>IF(Tabla202376[[#This Row],[NUMERO TOTAL DE ADICIONES]]="NO",0,Tabla202376[[#This Row],[VALOR ADICIÓN 1]]+Tabla202376[[#This Row],[VALOR ADICIÓN 2]]+Tabla202376[[#This Row],[VALOR ADICIÓN 3]]+Tabla202376[[#This Row],[VALOR ADICIÓN 4]])</f>
        <v>0</v>
      </c>
      <c r="BO580" s="12"/>
      <c r="BP580" s="22">
        <v>46016</v>
      </c>
      <c r="BQ580" s="20">
        <f>Tabla202376[[#This Row],[VALOR INICIAL DEL CONTRATO]]+Tabla202376[[#This Row],[VALOR ADICIÓN 1]]+Tabla202376[[#This Row],[VALOR ADICIÓN 2]]+Tabla202376[[#This Row],[VALOR ADICIÓN 3]]++Tabla202376[[#This Row],[VALOR ADICIÓN 4]]</f>
        <v>4200000</v>
      </c>
      <c r="BR58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0" s="26"/>
      <c r="BT580" s="12"/>
      <c r="BU580" s="13" t="s">
        <v>5000</v>
      </c>
      <c r="BV580" s="13" t="s">
        <v>5001</v>
      </c>
      <c r="BW580" s="13" t="s">
        <v>148</v>
      </c>
    </row>
    <row r="581" spans="1:75" ht="27.75" customHeight="1" x14ac:dyDescent="0.2">
      <c r="A581" s="12">
        <v>2025</v>
      </c>
      <c r="B581" s="12" t="s">
        <v>456</v>
      </c>
      <c r="C581" s="13" t="str">
        <f ca="1">IF(Tabla202376[[#This Row],[FECHA DE TERMINACIÓN FINAL]]-TODAY()&gt;=15,"VIGENTE",IF(Tabla202376[[#This Row],[FECHA DE TERMINACIÓN FINAL]]-TODAY()&lt;0,"FINALIZADO",IF(Tabla202376[[#This Row],[FECHA DE TERMINACIÓN FINAL]]-TODAY()&lt;=15,"PROXIMO A VENCER")))</f>
        <v>FINALIZADO</v>
      </c>
      <c r="D581" s="12">
        <v>144620</v>
      </c>
      <c r="E581" s="22">
        <v>45960</v>
      </c>
      <c r="F581" s="115" t="s">
        <v>5002</v>
      </c>
      <c r="G581" s="40" t="s">
        <v>5003</v>
      </c>
      <c r="H581" s="13" t="s">
        <v>293</v>
      </c>
      <c r="I581" s="71" t="s">
        <v>5004</v>
      </c>
      <c r="J581" s="57">
        <v>80101600</v>
      </c>
      <c r="K581" s="57" t="s">
        <v>5005</v>
      </c>
      <c r="L581" s="57" t="s">
        <v>5006</v>
      </c>
      <c r="M581" s="12">
        <v>1847</v>
      </c>
      <c r="N581" s="22">
        <v>45968</v>
      </c>
      <c r="O581" s="12">
        <v>1914</v>
      </c>
      <c r="P581" s="22">
        <v>45986</v>
      </c>
      <c r="Q581" s="51" t="s">
        <v>274</v>
      </c>
      <c r="R581" s="13" t="s">
        <v>81</v>
      </c>
      <c r="S581" s="41" t="s">
        <v>82</v>
      </c>
      <c r="T581" s="12"/>
      <c r="U581" s="41" t="s">
        <v>4721</v>
      </c>
      <c r="V581" s="12" t="s">
        <v>83</v>
      </c>
      <c r="W581" s="12" t="s">
        <v>83</v>
      </c>
      <c r="X581" s="40" t="s">
        <v>256</v>
      </c>
      <c r="Y581" s="41">
        <v>1026273681</v>
      </c>
      <c r="Z581" s="38" t="s">
        <v>346</v>
      </c>
      <c r="AA581" s="38">
        <v>12194109</v>
      </c>
      <c r="AB581" s="12" t="s">
        <v>87</v>
      </c>
      <c r="AC581" s="22">
        <v>45985</v>
      </c>
      <c r="AD581" s="29">
        <v>6825000</v>
      </c>
      <c r="AE581" s="22">
        <v>45986</v>
      </c>
      <c r="AF581" s="22">
        <v>46015</v>
      </c>
      <c r="AG581" s="12">
        <v>30</v>
      </c>
      <c r="AH581" s="12">
        <v>1</v>
      </c>
      <c r="AI581" s="29">
        <f>Tabla202376[[#This Row],[VALOR INICIAL DEL CONTRATO]] / Tabla202376[[#This Row],[PLAZO DE EJECUCIÓN MESES ]]</f>
        <v>6825000</v>
      </c>
      <c r="AJ581" s="12"/>
      <c r="AK581" s="12"/>
      <c r="AL581" s="12">
        <v>1</v>
      </c>
      <c r="AM581" s="12">
        <v>1</v>
      </c>
      <c r="AN581" s="12"/>
      <c r="AO581" s="31">
        <v>3412500</v>
      </c>
      <c r="AP581" s="12">
        <v>15</v>
      </c>
      <c r="AQ581" s="12">
        <v>1932</v>
      </c>
      <c r="AR581" s="22">
        <v>46014</v>
      </c>
      <c r="AS581" s="12">
        <v>2001</v>
      </c>
      <c r="AT581" s="22">
        <v>46015</v>
      </c>
      <c r="AU581" s="12"/>
      <c r="AV581" s="12"/>
      <c r="AW581" s="12"/>
      <c r="AX581" s="12"/>
      <c r="AY581" s="12"/>
      <c r="AZ581" s="12"/>
      <c r="BA581" s="12"/>
      <c r="BB581" s="12"/>
      <c r="BC581" s="12"/>
      <c r="BD581" s="12"/>
      <c r="BE581" s="12"/>
      <c r="BF581" s="12"/>
      <c r="BG581" s="12"/>
      <c r="BH581" s="12"/>
      <c r="BI581" s="12"/>
      <c r="BJ581" s="12"/>
      <c r="BK581" s="12"/>
      <c r="BL581" s="12"/>
      <c r="BM581" s="12">
        <f>Tabla202376[[#This Row],[DÍAS PRORROGA 1]]+Tabla202376[[#This Row],[DÍAS PRORROGA  2]]+Tabla202376[[#This Row],[DÍAS PRORROGA 3]]++Tabla202376[[#This Row],[DÍAS PRORROGA 4]]</f>
        <v>15</v>
      </c>
      <c r="BN581" s="25">
        <f>IF(Tabla202376[[#This Row],[NUMERO TOTAL DE ADICIONES]]="NO",0,Tabla202376[[#This Row],[VALOR ADICIÓN 1]]+Tabla202376[[#This Row],[VALOR ADICIÓN 2]]+Tabla202376[[#This Row],[VALOR ADICIÓN 3]]+Tabla202376[[#This Row],[VALOR ADICIÓN 4]])</f>
        <v>3412500</v>
      </c>
      <c r="BO581" s="12"/>
      <c r="BP581" s="22">
        <v>46030</v>
      </c>
      <c r="BQ581" s="20">
        <f>Tabla202376[[#This Row],[VALOR INICIAL DEL CONTRATO]]+Tabla202376[[#This Row],[VALOR ADICIÓN 1]]+Tabla202376[[#This Row],[VALOR ADICIÓN 2]]+Tabla202376[[#This Row],[VALOR ADICIÓN 3]]++Tabla202376[[#This Row],[VALOR ADICIÓN 4]]</f>
        <v>10237500</v>
      </c>
      <c r="BR58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1" s="26"/>
      <c r="BT581" s="13" t="s">
        <v>5007</v>
      </c>
      <c r="BU581" s="13" t="s">
        <v>5008</v>
      </c>
      <c r="BV581" s="13" t="s">
        <v>5009</v>
      </c>
      <c r="BW581" s="13" t="s">
        <v>88</v>
      </c>
    </row>
    <row r="582" spans="1:75" ht="27.75" customHeight="1" x14ac:dyDescent="0.2">
      <c r="A582" s="12">
        <v>2025</v>
      </c>
      <c r="B582" s="12" t="s">
        <v>456</v>
      </c>
      <c r="C582" s="13" t="str">
        <f ca="1">IF(Tabla202376[[#This Row],[FECHA DE TERMINACIÓN FINAL]]-TODAY()&gt;=15,"VIGENTE",IF(Tabla202376[[#This Row],[FECHA DE TERMINACIÓN FINAL]]-TODAY()&lt;0,"FINALIZADO",IF(Tabla202376[[#This Row],[FECHA DE TERMINACIÓN FINAL]]-TODAY()&lt;=15,"PROXIMO A VENCER")))</f>
        <v>FINALIZADO</v>
      </c>
      <c r="D582" s="12">
        <v>144489</v>
      </c>
      <c r="E582" s="22">
        <v>45958</v>
      </c>
      <c r="F582" s="115" t="s">
        <v>5010</v>
      </c>
      <c r="G582" s="40" t="s">
        <v>5011</v>
      </c>
      <c r="H582" s="13" t="s">
        <v>358</v>
      </c>
      <c r="I582" s="71" t="s">
        <v>5012</v>
      </c>
      <c r="J582" s="57">
        <v>80101600</v>
      </c>
      <c r="K582" s="57" t="s">
        <v>5013</v>
      </c>
      <c r="L582" s="57" t="s">
        <v>5014</v>
      </c>
      <c r="M582" s="12">
        <v>1842</v>
      </c>
      <c r="N582" s="22">
        <v>45968</v>
      </c>
      <c r="O582" s="12">
        <v>1924</v>
      </c>
      <c r="P582" s="22">
        <v>45987</v>
      </c>
      <c r="Q582" s="51" t="s">
        <v>274</v>
      </c>
      <c r="R582" s="13" t="s">
        <v>81</v>
      </c>
      <c r="S582" s="41" t="s">
        <v>82</v>
      </c>
      <c r="T582" s="12"/>
      <c r="U582" s="41" t="s">
        <v>5015</v>
      </c>
      <c r="V582" s="12" t="s">
        <v>83</v>
      </c>
      <c r="W582" s="12" t="s">
        <v>83</v>
      </c>
      <c r="X582" s="12" t="s">
        <v>184</v>
      </c>
      <c r="Y582" s="25">
        <v>1014256316</v>
      </c>
      <c r="Z582" s="13" t="s">
        <v>185</v>
      </c>
      <c r="AA582" s="46">
        <v>1013685604</v>
      </c>
      <c r="AB582" s="12" t="s">
        <v>87</v>
      </c>
      <c r="AC582" s="22">
        <v>45986</v>
      </c>
      <c r="AD582" s="29">
        <v>9450000</v>
      </c>
      <c r="AE582" s="22">
        <v>45988</v>
      </c>
      <c r="AF582" s="22">
        <v>46033</v>
      </c>
      <c r="AG582" s="12">
        <v>45</v>
      </c>
      <c r="AH582" s="12">
        <v>1.5</v>
      </c>
      <c r="AI582" s="29">
        <f>Tabla202376[[#This Row],[VALOR INICIAL DEL CONTRATO]] / Tabla202376[[#This Row],[PLAZO DE EJECUCIÓN MESES ]]</f>
        <v>6300000</v>
      </c>
      <c r="AJ582" s="12"/>
      <c r="AK582" s="12"/>
      <c r="AL582" s="12"/>
      <c r="AM582" s="12"/>
      <c r="AN582" s="12"/>
      <c r="AO582" s="31"/>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c r="BL582" s="12"/>
      <c r="BM582" s="12">
        <f>Tabla202376[[#This Row],[DÍAS PRORROGA 1]]+Tabla202376[[#This Row],[DÍAS PRORROGA  2]]+Tabla202376[[#This Row],[DÍAS PRORROGA 3]]++Tabla202376[[#This Row],[DÍAS PRORROGA 4]]</f>
        <v>0</v>
      </c>
      <c r="BN582" s="25">
        <f>IF(Tabla202376[[#This Row],[NUMERO TOTAL DE ADICIONES]]="NO",0,Tabla202376[[#This Row],[VALOR ADICIÓN 1]]+Tabla202376[[#This Row],[VALOR ADICIÓN 2]]+Tabla202376[[#This Row],[VALOR ADICIÓN 3]]+Tabla202376[[#This Row],[VALOR ADICIÓN 4]])</f>
        <v>0</v>
      </c>
      <c r="BO582" s="12"/>
      <c r="BP582" s="22">
        <v>46033</v>
      </c>
      <c r="BQ582" s="20">
        <f>Tabla202376[[#This Row],[VALOR INICIAL DEL CONTRATO]]+Tabla202376[[#This Row],[VALOR ADICIÓN 1]]+Tabla202376[[#This Row],[VALOR ADICIÓN 2]]+Tabla202376[[#This Row],[VALOR ADICIÓN 3]]++Tabla202376[[#This Row],[VALOR ADICIÓN 4]]</f>
        <v>9450000</v>
      </c>
      <c r="BR58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2" s="26"/>
      <c r="BT582" s="12"/>
      <c r="BU582" s="41" t="s">
        <v>5016</v>
      </c>
      <c r="BV582" s="41" t="s">
        <v>5017</v>
      </c>
      <c r="BW582" s="41" t="s">
        <v>88</v>
      </c>
    </row>
    <row r="583" spans="1:75" ht="27.75" customHeight="1" x14ac:dyDescent="0.2">
      <c r="A583" s="12">
        <v>2025</v>
      </c>
      <c r="B583" s="12" t="s">
        <v>456</v>
      </c>
      <c r="C583" s="13" t="str">
        <f ca="1">IF(Tabla202376[[#This Row],[FECHA DE TERMINACIÓN FINAL]]-TODAY()&gt;=15,"VIGENTE",IF(Tabla202376[[#This Row],[FECHA DE TERMINACIÓN FINAL]]-TODAY()&lt;0,"FINALIZADO",IF(Tabla202376[[#This Row],[FECHA DE TERMINACIÓN FINAL]]-TODAY()&lt;=15,"PROXIMO A VENCER")))</f>
        <v>FINALIZADO</v>
      </c>
      <c r="D583" s="12">
        <v>144150</v>
      </c>
      <c r="E583" s="22">
        <v>45947</v>
      </c>
      <c r="F583" s="115" t="s">
        <v>5018</v>
      </c>
      <c r="G583" s="40" t="s">
        <v>5019</v>
      </c>
      <c r="H583" s="41" t="s">
        <v>357</v>
      </c>
      <c r="I583" s="71" t="s">
        <v>5020</v>
      </c>
      <c r="J583" s="57">
        <v>80101600</v>
      </c>
      <c r="K583" s="57" t="s">
        <v>5021</v>
      </c>
      <c r="L583" s="57" t="s">
        <v>5022</v>
      </c>
      <c r="M583" s="12">
        <v>1795</v>
      </c>
      <c r="N583" s="22">
        <v>45954</v>
      </c>
      <c r="O583" s="12">
        <v>1918</v>
      </c>
      <c r="P583" s="22">
        <v>45986</v>
      </c>
      <c r="Q583" s="51" t="s">
        <v>312</v>
      </c>
      <c r="R583" s="13" t="s">
        <v>81</v>
      </c>
      <c r="S583" s="41" t="s">
        <v>82</v>
      </c>
      <c r="T583" s="12"/>
      <c r="U583" s="41" t="s">
        <v>5023</v>
      </c>
      <c r="V583" s="12" t="s">
        <v>83</v>
      </c>
      <c r="W583" s="12" t="s">
        <v>83</v>
      </c>
      <c r="X583" s="12" t="s">
        <v>256</v>
      </c>
      <c r="Y583" s="12">
        <v>1052409028</v>
      </c>
      <c r="Z583" s="38" t="s">
        <v>126</v>
      </c>
      <c r="AA583" s="38">
        <v>79486884</v>
      </c>
      <c r="AB583" s="12" t="s">
        <v>87</v>
      </c>
      <c r="AC583" s="22">
        <v>45985</v>
      </c>
      <c r="AD583" s="29">
        <v>10500000</v>
      </c>
      <c r="AE583" s="22">
        <v>45986</v>
      </c>
      <c r="AF583" s="22">
        <v>46030</v>
      </c>
      <c r="AG583" s="12">
        <v>45</v>
      </c>
      <c r="AH583" s="12">
        <v>1.5</v>
      </c>
      <c r="AI583" s="29">
        <f>Tabla202376[[#This Row],[VALOR INICIAL DEL CONTRATO]] / Tabla202376[[#This Row],[PLAZO DE EJECUCIÓN MESES ]]</f>
        <v>7000000</v>
      </c>
      <c r="AJ583" s="12"/>
      <c r="AK583" s="12"/>
      <c r="AL583" s="12"/>
      <c r="AM583" s="12"/>
      <c r="AN583" s="12"/>
      <c r="AO583" s="31"/>
      <c r="AP583" s="12"/>
      <c r="AQ583" s="12"/>
      <c r="AR583" s="12"/>
      <c r="AS583" s="12"/>
      <c r="AT583" s="12"/>
      <c r="AU583" s="12"/>
      <c r="AV583" s="12"/>
      <c r="AW583" s="12"/>
      <c r="AX583" s="12"/>
      <c r="AY583" s="12"/>
      <c r="AZ583" s="12"/>
      <c r="BA583" s="12"/>
      <c r="BB583" s="12"/>
      <c r="BC583" s="12"/>
      <c r="BD583" s="12"/>
      <c r="BE583" s="12"/>
      <c r="BF583" s="12"/>
      <c r="BG583" s="12"/>
      <c r="BH583" s="12"/>
      <c r="BI583" s="12"/>
      <c r="BJ583" s="12"/>
      <c r="BK583" s="12"/>
      <c r="BL583" s="12"/>
      <c r="BM583" s="12">
        <f>Tabla202376[[#This Row],[DÍAS PRORROGA 1]]+Tabla202376[[#This Row],[DÍAS PRORROGA  2]]+Tabla202376[[#This Row],[DÍAS PRORROGA 3]]++Tabla202376[[#This Row],[DÍAS PRORROGA 4]]</f>
        <v>0</v>
      </c>
      <c r="BN583" s="25">
        <f>IF(Tabla202376[[#This Row],[NUMERO TOTAL DE ADICIONES]]="NO",0,Tabla202376[[#This Row],[VALOR ADICIÓN 1]]+Tabla202376[[#This Row],[VALOR ADICIÓN 2]]+Tabla202376[[#This Row],[VALOR ADICIÓN 3]]+Tabla202376[[#This Row],[VALOR ADICIÓN 4]])</f>
        <v>0</v>
      </c>
      <c r="BO583" s="12"/>
      <c r="BP583" s="22">
        <v>46030</v>
      </c>
      <c r="BQ583" s="20">
        <f>Tabla202376[[#This Row],[VALOR INICIAL DEL CONTRATO]]+Tabla202376[[#This Row],[VALOR ADICIÓN 1]]+Tabla202376[[#This Row],[VALOR ADICIÓN 2]]+Tabla202376[[#This Row],[VALOR ADICIÓN 3]]++Tabla202376[[#This Row],[VALOR ADICIÓN 4]]</f>
        <v>10500000</v>
      </c>
      <c r="BR58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3" s="26"/>
      <c r="BT583" s="12"/>
      <c r="BU583" s="13" t="s">
        <v>5024</v>
      </c>
      <c r="BV583" s="13" t="s">
        <v>5025</v>
      </c>
      <c r="BW583" s="13" t="s">
        <v>88</v>
      </c>
    </row>
    <row r="584" spans="1:75" ht="27.75" customHeight="1" x14ac:dyDescent="0.2">
      <c r="A584" s="12">
        <v>2025</v>
      </c>
      <c r="B584" s="12" t="s">
        <v>456</v>
      </c>
      <c r="C584" s="13" t="str">
        <f ca="1">IF(Tabla202376[[#This Row],[FECHA DE TERMINACIÓN FINAL]]-TODAY()&gt;=15,"VIGENTE",IF(Tabla202376[[#This Row],[FECHA DE TERMINACIÓN FINAL]]-TODAY()&lt;0,"FINALIZADO",IF(Tabla202376[[#This Row],[FECHA DE TERMINACIÓN FINAL]]-TODAY()&lt;=15,"PROXIMO A VENCER")))</f>
        <v>FINALIZADO</v>
      </c>
      <c r="D584" s="12">
        <v>144290</v>
      </c>
      <c r="E584" s="22">
        <v>45952</v>
      </c>
      <c r="F584" s="115" t="s">
        <v>5026</v>
      </c>
      <c r="G584" s="40" t="s">
        <v>5027</v>
      </c>
      <c r="H584" s="41" t="s">
        <v>366</v>
      </c>
      <c r="I584" s="71" t="s">
        <v>5028</v>
      </c>
      <c r="J584" s="57">
        <v>80101600</v>
      </c>
      <c r="K584" s="57" t="s">
        <v>5029</v>
      </c>
      <c r="L584" s="57" t="s">
        <v>5030</v>
      </c>
      <c r="M584" s="12">
        <v>1820</v>
      </c>
      <c r="N584" s="22">
        <v>45960</v>
      </c>
      <c r="O584" s="12">
        <v>1907</v>
      </c>
      <c r="P584" s="22">
        <v>45986</v>
      </c>
      <c r="Q584" s="51" t="s">
        <v>365</v>
      </c>
      <c r="R584" s="13" t="s">
        <v>81</v>
      </c>
      <c r="S584" s="41" t="s">
        <v>82</v>
      </c>
      <c r="T584" s="12"/>
      <c r="U584" s="41" t="s">
        <v>1895</v>
      </c>
      <c r="V584" s="12" t="s">
        <v>83</v>
      </c>
      <c r="W584" s="12" t="s">
        <v>83</v>
      </c>
      <c r="X584" s="12" t="s">
        <v>367</v>
      </c>
      <c r="Y584" s="25">
        <v>52432694</v>
      </c>
      <c r="Z584" s="38" t="s">
        <v>898</v>
      </c>
      <c r="AA584" s="38">
        <v>79468757</v>
      </c>
      <c r="AB584" s="12" t="s">
        <v>87</v>
      </c>
      <c r="AC584" s="22">
        <v>45982</v>
      </c>
      <c r="AD584" s="29">
        <v>7000000</v>
      </c>
      <c r="AE584" s="22">
        <v>45986</v>
      </c>
      <c r="AF584" s="22">
        <v>46015</v>
      </c>
      <c r="AG584" s="12">
        <v>30</v>
      </c>
      <c r="AH584" s="12">
        <v>1</v>
      </c>
      <c r="AI584" s="29">
        <f>Tabla202376[[#This Row],[VALOR INICIAL DEL CONTRATO]] / Tabla202376[[#This Row],[PLAZO DE EJECUCIÓN MESES ]]</f>
        <v>7000000</v>
      </c>
      <c r="AJ584" s="12"/>
      <c r="AK584" s="12"/>
      <c r="AL584" s="12">
        <v>1</v>
      </c>
      <c r="AM584" s="12">
        <v>1</v>
      </c>
      <c r="AN584" s="12"/>
      <c r="AO584" s="31">
        <v>3500000</v>
      </c>
      <c r="AP584" s="12">
        <v>15</v>
      </c>
      <c r="AQ584" s="12">
        <v>1918</v>
      </c>
      <c r="AR584" s="22">
        <v>46010</v>
      </c>
      <c r="AS584" s="12" t="s">
        <v>5031</v>
      </c>
      <c r="AT584" s="22">
        <v>46015</v>
      </c>
      <c r="AU584" s="12"/>
      <c r="AV584" s="12"/>
      <c r="AW584" s="12"/>
      <c r="AX584" s="12"/>
      <c r="AY584" s="12"/>
      <c r="AZ584" s="12"/>
      <c r="BA584" s="12"/>
      <c r="BB584" s="12"/>
      <c r="BC584" s="12"/>
      <c r="BD584" s="12"/>
      <c r="BE584" s="12"/>
      <c r="BF584" s="12"/>
      <c r="BG584" s="12"/>
      <c r="BH584" s="12"/>
      <c r="BI584" s="12"/>
      <c r="BJ584" s="12"/>
      <c r="BK584" s="12"/>
      <c r="BL584" s="12"/>
      <c r="BM584" s="12">
        <f>Tabla202376[[#This Row],[DÍAS PRORROGA 1]]+Tabla202376[[#This Row],[DÍAS PRORROGA  2]]+Tabla202376[[#This Row],[DÍAS PRORROGA 3]]++Tabla202376[[#This Row],[DÍAS PRORROGA 4]]</f>
        <v>15</v>
      </c>
      <c r="BN584" s="25">
        <f>IF(Tabla202376[[#This Row],[NUMERO TOTAL DE ADICIONES]]="NO",0,Tabla202376[[#This Row],[VALOR ADICIÓN 1]]+Tabla202376[[#This Row],[VALOR ADICIÓN 2]]+Tabla202376[[#This Row],[VALOR ADICIÓN 3]]+Tabla202376[[#This Row],[VALOR ADICIÓN 4]])</f>
        <v>3500000</v>
      </c>
      <c r="BO584" s="12"/>
      <c r="BP584" s="22">
        <v>46031</v>
      </c>
      <c r="BQ584" s="20">
        <f>Tabla202376[[#This Row],[VALOR INICIAL DEL CONTRATO]]+Tabla202376[[#This Row],[VALOR ADICIÓN 1]]+Tabla202376[[#This Row],[VALOR ADICIÓN 2]]+Tabla202376[[#This Row],[VALOR ADICIÓN 3]]++Tabla202376[[#This Row],[VALOR ADICIÓN 4]]</f>
        <v>10500000</v>
      </c>
      <c r="BR58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4" s="26"/>
      <c r="BT584" s="13" t="s">
        <v>5032</v>
      </c>
      <c r="BU584" s="13" t="s">
        <v>5033</v>
      </c>
      <c r="BV584" s="13" t="s">
        <v>5034</v>
      </c>
      <c r="BW584" s="13" t="s">
        <v>88</v>
      </c>
    </row>
    <row r="585" spans="1:75" ht="27.75" customHeight="1" x14ac:dyDescent="0.2">
      <c r="A585" s="12">
        <v>2025</v>
      </c>
      <c r="B585" s="12" t="s">
        <v>456</v>
      </c>
      <c r="C585" s="13" t="str">
        <f ca="1">IF(Tabla202376[[#This Row],[FECHA DE TERMINACIÓN FINAL]]-TODAY()&gt;=15,"VIGENTE",IF(Tabla202376[[#This Row],[FECHA DE TERMINACIÓN FINAL]]-TODAY()&lt;0,"FINALIZADO",IF(Tabla202376[[#This Row],[FECHA DE TERMINACIÓN FINAL]]-TODAY()&lt;=15,"PROXIMO A VENCER")))</f>
        <v>FINALIZADO</v>
      </c>
      <c r="D585" s="12">
        <v>143261</v>
      </c>
      <c r="E585" s="22">
        <v>45925</v>
      </c>
      <c r="F585" s="115" t="s">
        <v>5035</v>
      </c>
      <c r="G585" s="40" t="s">
        <v>5036</v>
      </c>
      <c r="H585" s="41" t="s">
        <v>296</v>
      </c>
      <c r="I585" s="71" t="s">
        <v>5037</v>
      </c>
      <c r="J585" s="57">
        <v>80101600</v>
      </c>
      <c r="K585" s="57" t="s">
        <v>5038</v>
      </c>
      <c r="L585" s="57" t="s">
        <v>5039</v>
      </c>
      <c r="M585" s="12">
        <v>1760</v>
      </c>
      <c r="N585" s="22">
        <v>45947</v>
      </c>
      <c r="O585" s="12">
        <v>1908</v>
      </c>
      <c r="P585" s="22">
        <v>45986</v>
      </c>
      <c r="Q585" s="51" t="s">
        <v>80</v>
      </c>
      <c r="R585" s="13" t="s">
        <v>81</v>
      </c>
      <c r="S585" s="41" t="s">
        <v>98</v>
      </c>
      <c r="T585" s="12"/>
      <c r="U585" s="41" t="s">
        <v>5040</v>
      </c>
      <c r="V585" s="12" t="s">
        <v>83</v>
      </c>
      <c r="W585" s="41" t="s">
        <v>83</v>
      </c>
      <c r="X585" s="40" t="s">
        <v>439</v>
      </c>
      <c r="Y585" s="63">
        <v>79556596</v>
      </c>
      <c r="Z585" s="51" t="s">
        <v>298</v>
      </c>
      <c r="AA585" s="52">
        <v>79854802</v>
      </c>
      <c r="AB585" s="12" t="s">
        <v>87</v>
      </c>
      <c r="AC585" s="22">
        <v>45982</v>
      </c>
      <c r="AD585" s="29">
        <v>4917000</v>
      </c>
      <c r="AE585" s="22">
        <v>45986</v>
      </c>
      <c r="AF585" s="22">
        <v>46015</v>
      </c>
      <c r="AG585" s="12">
        <v>30</v>
      </c>
      <c r="AH585" s="12">
        <v>1</v>
      </c>
      <c r="AI585" s="29">
        <f>Tabla202376[[#This Row],[VALOR INICIAL DEL CONTRATO]] / Tabla202376[[#This Row],[PLAZO DE EJECUCIÓN MESES ]]</f>
        <v>4917000</v>
      </c>
      <c r="AJ585" s="12"/>
      <c r="AK585" s="12"/>
      <c r="AL585" s="12">
        <v>1</v>
      </c>
      <c r="AM585" s="12">
        <v>1</v>
      </c>
      <c r="AN585" s="12"/>
      <c r="AO585" s="31">
        <v>2458500</v>
      </c>
      <c r="AP585" s="12">
        <v>15</v>
      </c>
      <c r="AQ585" s="12">
        <v>1890</v>
      </c>
      <c r="AR585" s="22">
        <v>46002</v>
      </c>
      <c r="AS585" s="12" t="s">
        <v>5041</v>
      </c>
      <c r="AT585" s="22">
        <v>46014</v>
      </c>
      <c r="AU585" s="12"/>
      <c r="AV585" s="12"/>
      <c r="AW585" s="12"/>
      <c r="AX585" s="12"/>
      <c r="AY585" s="12"/>
      <c r="AZ585" s="12"/>
      <c r="BA585" s="12"/>
      <c r="BB585" s="12"/>
      <c r="BC585" s="12"/>
      <c r="BD585" s="12"/>
      <c r="BE585" s="12"/>
      <c r="BF585" s="12"/>
      <c r="BG585" s="12"/>
      <c r="BH585" s="12"/>
      <c r="BI585" s="12"/>
      <c r="BJ585" s="12"/>
      <c r="BK585" s="12"/>
      <c r="BL585" s="12"/>
      <c r="BM585" s="12">
        <f>Tabla202376[[#This Row],[DÍAS PRORROGA 1]]+Tabla202376[[#This Row],[DÍAS PRORROGA  2]]+Tabla202376[[#This Row],[DÍAS PRORROGA 3]]++Tabla202376[[#This Row],[DÍAS PRORROGA 4]]</f>
        <v>15</v>
      </c>
      <c r="BN585" s="25">
        <f>IF(Tabla202376[[#This Row],[NUMERO TOTAL DE ADICIONES]]="NO",0,Tabla202376[[#This Row],[VALOR ADICIÓN 1]]+Tabla202376[[#This Row],[VALOR ADICIÓN 2]]+Tabla202376[[#This Row],[VALOR ADICIÓN 3]]+Tabla202376[[#This Row],[VALOR ADICIÓN 4]])</f>
        <v>2458500</v>
      </c>
      <c r="BO585" s="12"/>
      <c r="BP585" s="22">
        <v>46031</v>
      </c>
      <c r="BQ585" s="20">
        <f>Tabla202376[[#This Row],[VALOR INICIAL DEL CONTRATO]]+Tabla202376[[#This Row],[VALOR ADICIÓN 1]]+Tabla202376[[#This Row],[VALOR ADICIÓN 2]]+Tabla202376[[#This Row],[VALOR ADICIÓN 3]]++Tabla202376[[#This Row],[VALOR ADICIÓN 4]]</f>
        <v>7375500</v>
      </c>
      <c r="BR58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5" s="26"/>
      <c r="BT585" s="13" t="s">
        <v>5042</v>
      </c>
      <c r="BU585" s="13" t="s">
        <v>5043</v>
      </c>
      <c r="BV585" s="13" t="s">
        <v>5044</v>
      </c>
      <c r="BW585" s="13" t="s">
        <v>4819</v>
      </c>
    </row>
    <row r="586" spans="1:75" ht="27.75" customHeight="1" x14ac:dyDescent="0.2">
      <c r="A586" s="12">
        <v>2025</v>
      </c>
      <c r="B586" s="12" t="s">
        <v>456</v>
      </c>
      <c r="C586" s="13" t="str">
        <f ca="1">IF(Tabla202376[[#This Row],[FECHA DE TERMINACIÓN FINAL]]-TODAY()&gt;=15,"VIGENTE",IF(Tabla202376[[#This Row],[FECHA DE TERMINACIÓN FINAL]]-TODAY()&lt;0,"FINALIZADO",IF(Tabla202376[[#This Row],[FECHA DE TERMINACIÓN FINAL]]-TODAY()&lt;=15,"PROXIMO A VENCER")))</f>
        <v>FINALIZADO</v>
      </c>
      <c r="D586" s="12">
        <v>146195</v>
      </c>
      <c r="E586" s="22">
        <v>45971</v>
      </c>
      <c r="F586" s="115" t="s">
        <v>5045</v>
      </c>
      <c r="G586" s="40" t="s">
        <v>5046</v>
      </c>
      <c r="H586" s="13" t="s">
        <v>374</v>
      </c>
      <c r="I586" s="71" t="s">
        <v>5047</v>
      </c>
      <c r="J586" s="57">
        <v>80101600</v>
      </c>
      <c r="K586" s="57" t="s">
        <v>5048</v>
      </c>
      <c r="L586" s="57" t="s">
        <v>5049</v>
      </c>
      <c r="M586" s="12">
        <v>1855</v>
      </c>
      <c r="N586" s="22">
        <v>45975</v>
      </c>
      <c r="O586" s="12">
        <v>1921</v>
      </c>
      <c r="P586" s="22">
        <v>45987</v>
      </c>
      <c r="Q586" s="51" t="s">
        <v>274</v>
      </c>
      <c r="R586" s="13" t="s">
        <v>81</v>
      </c>
      <c r="S586" s="41" t="s">
        <v>82</v>
      </c>
      <c r="T586" s="12"/>
      <c r="U586" s="41" t="s">
        <v>5050</v>
      </c>
      <c r="V586" s="12" t="s">
        <v>83</v>
      </c>
      <c r="W586" s="12" t="s">
        <v>83</v>
      </c>
      <c r="X586" s="12" t="s">
        <v>328</v>
      </c>
      <c r="Y586" s="12">
        <v>1069730435</v>
      </c>
      <c r="Z586" s="51" t="s">
        <v>177</v>
      </c>
      <c r="AA586" s="49">
        <v>1024564835</v>
      </c>
      <c r="AB586" s="12" t="s">
        <v>87</v>
      </c>
      <c r="AC586" s="22">
        <v>45985</v>
      </c>
      <c r="AD586" s="29">
        <v>6300000</v>
      </c>
      <c r="AE586" s="22">
        <v>45992</v>
      </c>
      <c r="AF586" s="22">
        <v>46022</v>
      </c>
      <c r="AG586" s="12">
        <v>30</v>
      </c>
      <c r="AH586" s="12">
        <v>1</v>
      </c>
      <c r="AI586" s="29">
        <f>Tabla202376[[#This Row],[VALOR INICIAL DEL CONTRATO]] / Tabla202376[[#This Row],[PLAZO DE EJECUCIÓN MESES ]]</f>
        <v>6300000</v>
      </c>
      <c r="AJ586" s="12"/>
      <c r="AK586" s="12"/>
      <c r="AL586" s="12"/>
      <c r="AM586" s="12"/>
      <c r="AN586" s="12"/>
      <c r="AO586" s="31"/>
      <c r="AP586" s="12"/>
      <c r="AQ586" s="12"/>
      <c r="AR586" s="12"/>
      <c r="AS586" s="12"/>
      <c r="AT586" s="12"/>
      <c r="AU586" s="12"/>
      <c r="AV586" s="12"/>
      <c r="AW586" s="12"/>
      <c r="AX586" s="12"/>
      <c r="AY586" s="12"/>
      <c r="AZ586" s="12"/>
      <c r="BA586" s="12"/>
      <c r="BB586" s="12"/>
      <c r="BC586" s="12"/>
      <c r="BD586" s="12"/>
      <c r="BE586" s="12"/>
      <c r="BF586" s="12"/>
      <c r="BG586" s="12"/>
      <c r="BH586" s="12"/>
      <c r="BI586" s="12"/>
      <c r="BJ586" s="12"/>
      <c r="BK586" s="12"/>
      <c r="BL586" s="12"/>
      <c r="BM586" s="12">
        <f>Tabla202376[[#This Row],[DÍAS PRORROGA 1]]+Tabla202376[[#This Row],[DÍAS PRORROGA  2]]+Tabla202376[[#This Row],[DÍAS PRORROGA 3]]++Tabla202376[[#This Row],[DÍAS PRORROGA 4]]</f>
        <v>0</v>
      </c>
      <c r="BN586" s="25">
        <f>IF(Tabla202376[[#This Row],[NUMERO TOTAL DE ADICIONES]]="NO",0,Tabla202376[[#This Row],[VALOR ADICIÓN 1]]+Tabla202376[[#This Row],[VALOR ADICIÓN 2]]+Tabla202376[[#This Row],[VALOR ADICIÓN 3]]+Tabla202376[[#This Row],[VALOR ADICIÓN 4]])</f>
        <v>0</v>
      </c>
      <c r="BO586" s="12"/>
      <c r="BP586" s="22">
        <v>46022</v>
      </c>
      <c r="BQ586" s="20">
        <f>Tabla202376[[#This Row],[VALOR INICIAL DEL CONTRATO]]+Tabla202376[[#This Row],[VALOR ADICIÓN 1]]+Tabla202376[[#This Row],[VALOR ADICIÓN 2]]+Tabla202376[[#This Row],[VALOR ADICIÓN 3]]++Tabla202376[[#This Row],[VALOR ADICIÓN 4]]</f>
        <v>6300000</v>
      </c>
      <c r="BR58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6" s="26"/>
      <c r="BT586" s="12"/>
      <c r="BU586" s="13" t="s">
        <v>5051</v>
      </c>
      <c r="BV586" s="13" t="s">
        <v>5052</v>
      </c>
      <c r="BW586" s="13" t="s">
        <v>88</v>
      </c>
    </row>
    <row r="587" spans="1:75" ht="27.75" customHeight="1" x14ac:dyDescent="0.2">
      <c r="A587" s="12">
        <v>2025</v>
      </c>
      <c r="B587" s="12" t="s">
        <v>456</v>
      </c>
      <c r="C587" s="13" t="str">
        <f ca="1">IF(Tabla202376[[#This Row],[FECHA DE TERMINACIÓN FINAL]]-TODAY()&gt;=15,"VIGENTE",IF(Tabla202376[[#This Row],[FECHA DE TERMINACIÓN FINAL]]-TODAY()&lt;0,"FINALIZADO",IF(Tabla202376[[#This Row],[FECHA DE TERMINACIÓN FINAL]]-TODAY()&lt;=15,"PROXIMO A VENCER")))</f>
        <v>FINALIZADO</v>
      </c>
      <c r="D587" s="12">
        <v>144491</v>
      </c>
      <c r="E587" s="22">
        <v>45958</v>
      </c>
      <c r="F587" s="12" t="s">
        <v>5053</v>
      </c>
      <c r="G587" s="12" t="s">
        <v>5054</v>
      </c>
      <c r="H587" s="13" t="s">
        <v>300</v>
      </c>
      <c r="I587" s="71" t="s">
        <v>5055</v>
      </c>
      <c r="J587" s="57">
        <v>80101600</v>
      </c>
      <c r="K587" s="57" t="s">
        <v>5056</v>
      </c>
      <c r="L587" s="57" t="s">
        <v>5057</v>
      </c>
      <c r="M587" s="12">
        <v>1851</v>
      </c>
      <c r="N587" s="22">
        <v>45971</v>
      </c>
      <c r="O587" s="12">
        <v>1925</v>
      </c>
      <c r="P587" s="22">
        <v>45987</v>
      </c>
      <c r="Q587" s="51" t="s">
        <v>274</v>
      </c>
      <c r="R587" s="13" t="s">
        <v>81</v>
      </c>
      <c r="S587" s="41" t="s">
        <v>82</v>
      </c>
      <c r="T587" s="12"/>
      <c r="U587" s="41" t="s">
        <v>5058</v>
      </c>
      <c r="V587" s="12" t="s">
        <v>83</v>
      </c>
      <c r="W587" s="12" t="s">
        <v>83</v>
      </c>
      <c r="X587" s="12" t="s">
        <v>184</v>
      </c>
      <c r="Y587" s="12">
        <v>1109004909</v>
      </c>
      <c r="Z587" s="13" t="s">
        <v>185</v>
      </c>
      <c r="AA587" s="46">
        <v>1013685604</v>
      </c>
      <c r="AB587" s="12" t="s">
        <v>87</v>
      </c>
      <c r="AC587" s="22">
        <v>45986</v>
      </c>
      <c r="AD587" s="29">
        <v>9450000</v>
      </c>
      <c r="AE587" s="22">
        <v>45988</v>
      </c>
      <c r="AF587" s="22">
        <v>46032</v>
      </c>
      <c r="AG587" s="12">
        <v>45</v>
      </c>
      <c r="AH587" s="12">
        <v>1.5</v>
      </c>
      <c r="AI587" s="29">
        <f>Tabla202376[[#This Row],[VALOR INICIAL DEL CONTRATO]] / Tabla202376[[#This Row],[PLAZO DE EJECUCIÓN MESES ]]</f>
        <v>6300000</v>
      </c>
      <c r="AJ587" s="12"/>
      <c r="AK587" s="12"/>
      <c r="AL587" s="12"/>
      <c r="AM587" s="12"/>
      <c r="AN587" s="12"/>
      <c r="AO587" s="31"/>
      <c r="AP587" s="12"/>
      <c r="AQ587" s="12"/>
      <c r="AR587" s="12"/>
      <c r="AS587" s="12"/>
      <c r="AT587" s="12"/>
      <c r="AU587" s="12"/>
      <c r="AV587" s="12"/>
      <c r="AW587" s="12"/>
      <c r="AX587" s="12"/>
      <c r="AY587" s="12"/>
      <c r="AZ587" s="12"/>
      <c r="BA587" s="12"/>
      <c r="BB587" s="12"/>
      <c r="BC587" s="12"/>
      <c r="BD587" s="12"/>
      <c r="BE587" s="12"/>
      <c r="BF587" s="12"/>
      <c r="BG587" s="12"/>
      <c r="BH587" s="12"/>
      <c r="BI587" s="12"/>
      <c r="BJ587" s="12"/>
      <c r="BK587" s="12"/>
      <c r="BL587" s="12"/>
      <c r="BM587" s="12">
        <f>Tabla202376[[#This Row],[DÍAS PRORROGA 1]]+Tabla202376[[#This Row],[DÍAS PRORROGA  2]]+Tabla202376[[#This Row],[DÍAS PRORROGA 3]]++Tabla202376[[#This Row],[DÍAS PRORROGA 4]]</f>
        <v>0</v>
      </c>
      <c r="BN587" s="25">
        <f>IF(Tabla202376[[#This Row],[NUMERO TOTAL DE ADICIONES]]="NO",0,Tabla202376[[#This Row],[VALOR ADICIÓN 1]]+Tabla202376[[#This Row],[VALOR ADICIÓN 2]]+Tabla202376[[#This Row],[VALOR ADICIÓN 3]]+Tabla202376[[#This Row],[VALOR ADICIÓN 4]])</f>
        <v>0</v>
      </c>
      <c r="BO587" s="12"/>
      <c r="BP587" s="22">
        <v>46030</v>
      </c>
      <c r="BQ587" s="20">
        <f>Tabla202376[[#This Row],[VALOR INICIAL DEL CONTRATO]]+Tabla202376[[#This Row],[VALOR ADICIÓN 1]]+Tabla202376[[#This Row],[VALOR ADICIÓN 2]]+Tabla202376[[#This Row],[VALOR ADICIÓN 3]]++Tabla202376[[#This Row],[VALOR ADICIÓN 4]]</f>
        <v>9450000</v>
      </c>
      <c r="BR58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7" s="26"/>
      <c r="BT587" s="12"/>
      <c r="BU587" s="13" t="s">
        <v>5059</v>
      </c>
      <c r="BV587" s="13" t="s">
        <v>5060</v>
      </c>
      <c r="BW587" s="13" t="s">
        <v>88</v>
      </c>
    </row>
    <row r="588" spans="1:75" ht="27.75" customHeight="1" x14ac:dyDescent="0.2">
      <c r="A588" s="12">
        <v>2025</v>
      </c>
      <c r="B588" s="13" t="s">
        <v>265</v>
      </c>
      <c r="C588" s="13" t="str">
        <f ca="1">IF(Tabla202376[[#This Row],[FECHA DE TERMINACIÓN FINAL]]-TODAY()&gt;=15,"VIGENTE",IF(Tabla202376[[#This Row],[FECHA DE TERMINACIÓN FINAL]]-TODAY()&lt;0,"FINALIZADO",IF(Tabla202376[[#This Row],[FECHA DE TERMINACIÓN FINAL]]-TODAY()&lt;=15,"PROXIMO A VENCER")))</f>
        <v>FINALIZADO</v>
      </c>
      <c r="D588" s="12">
        <v>143117</v>
      </c>
      <c r="E588" s="22">
        <v>45922</v>
      </c>
      <c r="F588" s="12" t="s">
        <v>4486</v>
      </c>
      <c r="G588" s="12" t="s">
        <v>5061</v>
      </c>
      <c r="H588" s="13" t="s">
        <v>5062</v>
      </c>
      <c r="I588" s="65" t="s">
        <v>4487</v>
      </c>
      <c r="J588" s="41">
        <v>80101600</v>
      </c>
      <c r="K588" s="41" t="s">
        <v>4488</v>
      </c>
      <c r="L588" s="57" t="s">
        <v>5063</v>
      </c>
      <c r="M588" s="12">
        <v>1739</v>
      </c>
      <c r="N588" s="22">
        <v>45940</v>
      </c>
      <c r="O588" s="12">
        <v>1915</v>
      </c>
      <c r="P588" s="22">
        <v>45986</v>
      </c>
      <c r="Q588" s="51" t="s">
        <v>80</v>
      </c>
      <c r="R588" s="13" t="s">
        <v>81</v>
      </c>
      <c r="S588" s="41" t="s">
        <v>82</v>
      </c>
      <c r="T588" s="12"/>
      <c r="U588" s="41" t="s">
        <v>498</v>
      </c>
      <c r="V588" s="12" t="s">
        <v>83</v>
      </c>
      <c r="W588" s="12" t="s">
        <v>83</v>
      </c>
      <c r="X588" s="12" t="s">
        <v>90</v>
      </c>
      <c r="Y588" s="12">
        <v>1121839153</v>
      </c>
      <c r="Z588" s="51" t="s">
        <v>85</v>
      </c>
      <c r="AA588" s="12">
        <v>1033758656</v>
      </c>
      <c r="AB588" s="12" t="s">
        <v>87</v>
      </c>
      <c r="AC588" s="22">
        <v>45985</v>
      </c>
      <c r="AD588" s="29">
        <v>10530000</v>
      </c>
      <c r="AE588" s="22">
        <v>45986</v>
      </c>
      <c r="AF588" s="22">
        <v>46030</v>
      </c>
      <c r="AG588" s="12">
        <v>45</v>
      </c>
      <c r="AH588" s="12">
        <v>1.5</v>
      </c>
      <c r="AI588" s="29">
        <f>Tabla202376[[#This Row],[VALOR INICIAL DEL CONTRATO]] / Tabla202376[[#This Row],[PLAZO DE EJECUCIÓN MESES ]]</f>
        <v>7020000</v>
      </c>
      <c r="AJ588" s="12"/>
      <c r="AK588" s="12"/>
      <c r="AL588" s="12"/>
      <c r="AM588" s="12"/>
      <c r="AN588" s="12"/>
      <c r="AO588" s="31"/>
      <c r="AP588" s="12"/>
      <c r="AQ588" s="12"/>
      <c r="AR588" s="12"/>
      <c r="AS588" s="12"/>
      <c r="AT588" s="12"/>
      <c r="AU588" s="12"/>
      <c r="AV588" s="12"/>
      <c r="AW588" s="12"/>
      <c r="AX588" s="12"/>
      <c r="AY588" s="12"/>
      <c r="AZ588" s="12"/>
      <c r="BA588" s="12"/>
      <c r="BB588" s="12"/>
      <c r="BC588" s="12"/>
      <c r="BD588" s="12"/>
      <c r="BE588" s="12"/>
      <c r="BF588" s="12"/>
      <c r="BG588" s="12"/>
      <c r="BH588" s="12"/>
      <c r="BI588" s="12"/>
      <c r="BJ588" s="12"/>
      <c r="BK588" s="12"/>
      <c r="BL588" s="12"/>
      <c r="BM588" s="12">
        <f>Tabla202376[[#This Row],[DÍAS PRORROGA 1]]+Tabla202376[[#This Row],[DÍAS PRORROGA  2]]+Tabla202376[[#This Row],[DÍAS PRORROGA 3]]++Tabla202376[[#This Row],[DÍAS PRORROGA 4]]</f>
        <v>0</v>
      </c>
      <c r="BN588" s="25">
        <f>IF(Tabla202376[[#This Row],[NUMERO TOTAL DE ADICIONES]]="NO",0,Tabla202376[[#This Row],[VALOR ADICIÓN 1]]+Tabla202376[[#This Row],[VALOR ADICIÓN 2]]+Tabla202376[[#This Row],[VALOR ADICIÓN 3]]+Tabla202376[[#This Row],[VALOR ADICIÓN 4]])</f>
        <v>0</v>
      </c>
      <c r="BO588" s="12"/>
      <c r="BP588" s="22">
        <v>46014</v>
      </c>
      <c r="BQ588" s="20">
        <f>Tabla202376[[#This Row],[VALOR INICIAL DEL CONTRATO]]+Tabla202376[[#This Row],[VALOR ADICIÓN 1]]+Tabla202376[[#This Row],[VALOR ADICIÓN 2]]+Tabla202376[[#This Row],[VALOR ADICIÓN 3]]++Tabla202376[[#This Row],[VALOR ADICIÓN 4]]</f>
        <v>10530000</v>
      </c>
      <c r="BR588" s="11">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0.63636363636363635</v>
      </c>
      <c r="BS588" s="26"/>
      <c r="BT588" s="13" t="s">
        <v>5064</v>
      </c>
      <c r="BU588" s="13" t="s">
        <v>4489</v>
      </c>
      <c r="BV588" s="13" t="s">
        <v>4490</v>
      </c>
      <c r="BW588" s="41" t="s">
        <v>88</v>
      </c>
    </row>
    <row r="589" spans="1:75" ht="27.75" customHeight="1" x14ac:dyDescent="0.2">
      <c r="A589" s="12">
        <v>2025</v>
      </c>
      <c r="B589" s="12" t="s">
        <v>456</v>
      </c>
      <c r="C589" s="13" t="str">
        <f ca="1">IF(Tabla202376[[#This Row],[FECHA DE TERMINACIÓN FINAL]]-TODAY()&gt;=15,"VIGENTE",IF(Tabla202376[[#This Row],[FECHA DE TERMINACIÓN FINAL]]-TODAY()&lt;0,"FINALIZADO",IF(Tabla202376[[#This Row],[FECHA DE TERMINACIÓN FINAL]]-TODAY()&lt;=15,"PROXIMO A VENCER")))</f>
        <v>FINALIZADO</v>
      </c>
      <c r="D589" s="12">
        <v>144624</v>
      </c>
      <c r="E589" s="22">
        <v>45960</v>
      </c>
      <c r="F589" s="12" t="s">
        <v>5065</v>
      </c>
      <c r="G589" s="12" t="s">
        <v>5066</v>
      </c>
      <c r="H589" s="13" t="s">
        <v>5067</v>
      </c>
      <c r="I589" s="65" t="s">
        <v>5068</v>
      </c>
      <c r="J589" s="41">
        <v>80101600</v>
      </c>
      <c r="K589" s="41" t="s">
        <v>5069</v>
      </c>
      <c r="L589" s="57" t="s">
        <v>5070</v>
      </c>
      <c r="M589" s="12">
        <v>1849</v>
      </c>
      <c r="N589" s="22">
        <v>45968</v>
      </c>
      <c r="O589" s="12">
        <v>1930</v>
      </c>
      <c r="P589" s="22">
        <v>45994</v>
      </c>
      <c r="Q589" s="51" t="s">
        <v>4825</v>
      </c>
      <c r="R589" s="13" t="s">
        <v>81</v>
      </c>
      <c r="S589" s="41" t="s">
        <v>82</v>
      </c>
      <c r="T589" s="12"/>
      <c r="U589" s="41" t="s">
        <v>5071</v>
      </c>
      <c r="V589" s="12" t="s">
        <v>83</v>
      </c>
      <c r="W589" s="12" t="s">
        <v>83</v>
      </c>
      <c r="X589" s="12" t="s">
        <v>305</v>
      </c>
      <c r="Y589" s="12">
        <v>1022991460</v>
      </c>
      <c r="Z589" s="38" t="s">
        <v>126</v>
      </c>
      <c r="AA589" s="38">
        <v>79486884</v>
      </c>
      <c r="AB589" s="12" t="s">
        <v>87</v>
      </c>
      <c r="AC589" s="22">
        <v>45993</v>
      </c>
      <c r="AD589" s="29">
        <v>7200000</v>
      </c>
      <c r="AE589" s="22">
        <v>45996</v>
      </c>
      <c r="AF589" s="22">
        <v>46026</v>
      </c>
      <c r="AG589" s="12">
        <v>30</v>
      </c>
      <c r="AH589" s="12">
        <v>1</v>
      </c>
      <c r="AI589" s="29">
        <f>Tabla202376[[#This Row],[VALOR INICIAL DEL CONTRATO]] / Tabla202376[[#This Row],[PLAZO DE EJECUCIÓN MESES ]]</f>
        <v>7200000</v>
      </c>
      <c r="AJ589" s="12"/>
      <c r="AK589" s="12"/>
      <c r="AL589" s="12">
        <v>1</v>
      </c>
      <c r="AM589" s="12">
        <v>1</v>
      </c>
      <c r="AN589" s="12"/>
      <c r="AO589" s="31">
        <v>3120000</v>
      </c>
      <c r="AP589" s="12">
        <v>13</v>
      </c>
      <c r="AQ589" s="12">
        <v>1931</v>
      </c>
      <c r="AR589" s="22">
        <v>46014</v>
      </c>
      <c r="AS589" s="12">
        <v>2009</v>
      </c>
      <c r="AT589" s="22">
        <v>46015</v>
      </c>
      <c r="AU589" s="12"/>
      <c r="AV589" s="12"/>
      <c r="AW589" s="12"/>
      <c r="AX589" s="12"/>
      <c r="AY589" s="12"/>
      <c r="AZ589" s="12"/>
      <c r="BA589" s="12"/>
      <c r="BB589" s="12"/>
      <c r="BC589" s="12"/>
      <c r="BD589" s="12"/>
      <c r="BE589" s="12"/>
      <c r="BF589" s="12"/>
      <c r="BG589" s="12"/>
      <c r="BH589" s="12"/>
      <c r="BI589" s="12"/>
      <c r="BJ589" s="12"/>
      <c r="BK589" s="12"/>
      <c r="BL589" s="12"/>
      <c r="BM589" s="12">
        <f>Tabla202376[[#This Row],[DÍAS PRORROGA 1]]+Tabla202376[[#This Row],[DÍAS PRORROGA  2]]+Tabla202376[[#This Row],[DÍAS PRORROGA 3]]++Tabla202376[[#This Row],[DÍAS PRORROGA 4]]</f>
        <v>13</v>
      </c>
      <c r="BN589" s="25">
        <f>IF(Tabla202376[[#This Row],[NUMERO TOTAL DE ADICIONES]]="NO",0,Tabla202376[[#This Row],[VALOR ADICIÓN 1]]+Tabla202376[[#This Row],[VALOR ADICIÓN 2]]+Tabla202376[[#This Row],[VALOR ADICIÓN 3]]+Tabla202376[[#This Row],[VALOR ADICIÓN 4]])</f>
        <v>3120000</v>
      </c>
      <c r="BO589" s="12"/>
      <c r="BP589" s="22">
        <v>46039</v>
      </c>
      <c r="BQ589" s="20">
        <f>Tabla202376[[#This Row],[VALOR INICIAL DEL CONTRATO]]+Tabla202376[[#This Row],[VALOR ADICIÓN 1]]+Tabla202376[[#This Row],[VALOR ADICIÓN 2]]+Tabla202376[[#This Row],[VALOR ADICIÓN 3]]++Tabla202376[[#This Row],[VALOR ADICIÓN 4]]</f>
        <v>10320000</v>
      </c>
      <c r="BR58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89" s="26"/>
      <c r="BT589" s="12" t="s">
        <v>5072</v>
      </c>
      <c r="BU589" s="13" t="s">
        <v>5073</v>
      </c>
      <c r="BV589" s="13" t="s">
        <v>5074</v>
      </c>
      <c r="BW589" s="41" t="s">
        <v>88</v>
      </c>
    </row>
    <row r="590" spans="1:75" ht="27.75" customHeight="1" x14ac:dyDescent="0.2">
      <c r="A590" s="12">
        <v>2025</v>
      </c>
      <c r="B590" s="12" t="s">
        <v>456</v>
      </c>
      <c r="C590" s="13" t="str">
        <f ca="1">IF(Tabla202376[[#This Row],[FECHA DE TERMINACIÓN FINAL]]-TODAY()&gt;=15,"VIGENTE",IF(Tabla202376[[#This Row],[FECHA DE TERMINACIÓN FINAL]]-TODAY()&lt;0,"FINALIZADO",IF(Tabla202376[[#This Row],[FECHA DE TERMINACIÓN FINAL]]-TODAY()&lt;=15,"PROXIMO A VENCER")))</f>
        <v>FINALIZADO</v>
      </c>
      <c r="D590" s="12">
        <v>143321</v>
      </c>
      <c r="E590" s="22">
        <v>45926</v>
      </c>
      <c r="F590" s="12" t="s">
        <v>5075</v>
      </c>
      <c r="G590" s="12" t="s">
        <v>5076</v>
      </c>
      <c r="H590" s="41" t="s">
        <v>435</v>
      </c>
      <c r="I590" s="65" t="s">
        <v>5077</v>
      </c>
      <c r="J590" s="41">
        <v>80101600</v>
      </c>
      <c r="K590" s="41" t="s">
        <v>5078</v>
      </c>
      <c r="L590" s="57" t="s">
        <v>5079</v>
      </c>
      <c r="M590" s="12">
        <v>1807</v>
      </c>
      <c r="N590" s="22">
        <v>45958</v>
      </c>
      <c r="O590" s="12">
        <v>1931</v>
      </c>
      <c r="P590" s="22">
        <v>45994</v>
      </c>
      <c r="Q590" s="12" t="s">
        <v>201</v>
      </c>
      <c r="R590" s="13" t="s">
        <v>81</v>
      </c>
      <c r="S590" s="41" t="s">
        <v>82</v>
      </c>
      <c r="T590" s="12"/>
      <c r="U590" s="41" t="s">
        <v>392</v>
      </c>
      <c r="V590" s="12" t="s">
        <v>83</v>
      </c>
      <c r="W590" s="12" t="s">
        <v>83</v>
      </c>
      <c r="X590" s="12" t="s">
        <v>256</v>
      </c>
      <c r="Y590" s="12">
        <v>1053611272</v>
      </c>
      <c r="Z590" s="38" t="s">
        <v>126</v>
      </c>
      <c r="AA590" s="38">
        <v>79486884</v>
      </c>
      <c r="AB590" s="12" t="s">
        <v>87</v>
      </c>
      <c r="AC590" s="22">
        <v>45993</v>
      </c>
      <c r="AD590" s="29">
        <v>21000000</v>
      </c>
      <c r="AE590" s="22">
        <v>45994</v>
      </c>
      <c r="AF590" s="22">
        <v>46022</v>
      </c>
      <c r="AG590" s="12">
        <v>90</v>
      </c>
      <c r="AH590" s="12">
        <v>3</v>
      </c>
      <c r="AI590" s="29">
        <f>Tabla202376[[#This Row],[VALOR INICIAL DEL CONTRATO]] / Tabla202376[[#This Row],[PLAZO DE EJECUCIÓN MESES ]]</f>
        <v>7000000</v>
      </c>
      <c r="AJ590" s="12"/>
      <c r="AK590" s="12"/>
      <c r="AL590" s="12"/>
      <c r="AM590" s="12"/>
      <c r="AN590" s="12"/>
      <c r="AO590" s="31"/>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c r="BL590" s="12"/>
      <c r="BM590" s="12">
        <f>Tabla202376[[#This Row],[DÍAS PRORROGA 1]]+Tabla202376[[#This Row],[DÍAS PRORROGA  2]]+Tabla202376[[#This Row],[DÍAS PRORROGA 3]]++Tabla202376[[#This Row],[DÍAS PRORROGA 4]]</f>
        <v>0</v>
      </c>
      <c r="BN590" s="25">
        <f>IF(Tabla202376[[#This Row],[NUMERO TOTAL DE ADICIONES]]="NO",0,Tabla202376[[#This Row],[VALOR ADICIÓN 1]]+Tabla202376[[#This Row],[VALOR ADICIÓN 2]]+Tabla202376[[#This Row],[VALOR ADICIÓN 3]]+Tabla202376[[#This Row],[VALOR ADICIÓN 4]])</f>
        <v>0</v>
      </c>
      <c r="BO590" s="12"/>
      <c r="BP590" s="22">
        <v>46022</v>
      </c>
      <c r="BQ590" s="20">
        <f>Tabla202376[[#This Row],[VALOR INICIAL DEL CONTRATO]]+Tabla202376[[#This Row],[VALOR ADICIÓN 1]]+Tabla202376[[#This Row],[VALOR ADICIÓN 2]]+Tabla202376[[#This Row],[VALOR ADICIÓN 3]]++Tabla202376[[#This Row],[VALOR ADICIÓN 4]]</f>
        <v>21000000</v>
      </c>
      <c r="BR59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0" s="26"/>
      <c r="BT590" s="12"/>
      <c r="BU590" s="13" t="s">
        <v>5080</v>
      </c>
      <c r="BV590" s="13" t="s">
        <v>5081</v>
      </c>
      <c r="BW590" s="13" t="s">
        <v>88</v>
      </c>
    </row>
    <row r="591" spans="1:75" ht="27.75" customHeight="1" x14ac:dyDescent="0.2">
      <c r="A591" s="12">
        <v>2025</v>
      </c>
      <c r="B591" s="12" t="s">
        <v>77</v>
      </c>
      <c r="C591" s="13" t="str">
        <f ca="1">IF(Tabla202376[[#This Row],[FECHA DE TERMINACIÓN FINAL]]-TODAY()&gt;=15,"VIGENTE",IF(Tabla202376[[#This Row],[FECHA DE TERMINACIÓN FINAL]]-TODAY()&lt;0,"FINALIZADO",IF(Tabla202376[[#This Row],[FECHA DE TERMINACIÓN FINAL]]-TODAY()&lt;=15,"PROXIMO A VENCER")))</f>
        <v>FINALIZADO</v>
      </c>
      <c r="D591" s="12">
        <v>145345</v>
      </c>
      <c r="E591" s="22">
        <v>45967</v>
      </c>
      <c r="F591" s="12" t="s">
        <v>5084</v>
      </c>
      <c r="G591" s="49" t="s">
        <v>5085</v>
      </c>
      <c r="H591" s="13" t="s">
        <v>5086</v>
      </c>
      <c r="I591" s="111" t="s">
        <v>5087</v>
      </c>
      <c r="J591" s="41" t="s">
        <v>5082</v>
      </c>
      <c r="K591" s="57" t="s">
        <v>5088</v>
      </c>
      <c r="L591" s="57" t="s">
        <v>5089</v>
      </c>
      <c r="M591" s="12">
        <v>1838</v>
      </c>
      <c r="N591" s="22">
        <v>45967</v>
      </c>
      <c r="O591" s="12">
        <v>1954</v>
      </c>
      <c r="P591" s="22">
        <v>46002</v>
      </c>
      <c r="Q591" s="12" t="s">
        <v>175</v>
      </c>
      <c r="R591" s="51" t="s">
        <v>3052</v>
      </c>
      <c r="S591" s="41" t="s">
        <v>3095</v>
      </c>
      <c r="T591" s="12"/>
      <c r="U591" s="41" t="s">
        <v>5083</v>
      </c>
      <c r="V591" s="13" t="s">
        <v>5090</v>
      </c>
      <c r="W591" s="12"/>
      <c r="X591" s="12"/>
      <c r="Y591" s="12">
        <v>860008868</v>
      </c>
      <c r="Z591" s="51" t="s">
        <v>174</v>
      </c>
      <c r="AA591" s="48">
        <v>7180598</v>
      </c>
      <c r="AB591" s="12" t="s">
        <v>87</v>
      </c>
      <c r="AC591" s="22">
        <v>46001</v>
      </c>
      <c r="AD591" s="29">
        <v>36000000</v>
      </c>
      <c r="AE591" s="22">
        <v>46002</v>
      </c>
      <c r="AF591" s="22">
        <v>46032</v>
      </c>
      <c r="AG591" s="12">
        <v>30</v>
      </c>
      <c r="AH591" s="12">
        <v>1</v>
      </c>
      <c r="AI591" s="29">
        <f>Tabla202376[[#This Row],[VALOR INICIAL DEL CONTRATO]] / Tabla202376[[#This Row],[PLAZO DE EJECUCIÓN MESES ]]</f>
        <v>36000000</v>
      </c>
      <c r="AJ591" s="12"/>
      <c r="AK591" s="12"/>
      <c r="AL591" s="12"/>
      <c r="AM591" s="12">
        <v>2</v>
      </c>
      <c r="AN591" s="12"/>
      <c r="AO591" s="31"/>
      <c r="AP591" s="12">
        <v>30</v>
      </c>
      <c r="AQ591" s="12"/>
      <c r="AR591" s="12"/>
      <c r="AS591" s="12"/>
      <c r="AT591" s="12"/>
      <c r="AU591" s="12"/>
      <c r="AV591" s="12">
        <v>18</v>
      </c>
      <c r="AW591" s="12"/>
      <c r="AX591" s="12"/>
      <c r="AY591" s="12"/>
      <c r="AZ591" s="12"/>
      <c r="BA591" s="12"/>
      <c r="BB591" s="12"/>
      <c r="BC591" s="12"/>
      <c r="BD591" s="12"/>
      <c r="BE591" s="12"/>
      <c r="BF591" s="12"/>
      <c r="BG591" s="12"/>
      <c r="BH591" s="12"/>
      <c r="BI591" s="12"/>
      <c r="BJ591" s="12"/>
      <c r="BK591" s="12"/>
      <c r="BL591" s="12"/>
      <c r="BM591" s="12">
        <f>Tabla202376[[#This Row],[DÍAS PRORROGA 1]]+Tabla202376[[#This Row],[DÍAS PRORROGA  2]]+Tabla202376[[#This Row],[DÍAS PRORROGA 3]]++Tabla202376[[#This Row],[DÍAS PRORROGA 4]]</f>
        <v>48</v>
      </c>
      <c r="BN591" s="25">
        <f>IF(Tabla202376[[#This Row],[NUMERO TOTAL DE ADICIONES]]="NO",0,Tabla202376[[#This Row],[VALOR ADICIÓN 1]]+Tabla202376[[#This Row],[VALOR ADICIÓN 2]]+Tabla202376[[#This Row],[VALOR ADICIÓN 3]]+Tabla202376[[#This Row],[VALOR ADICIÓN 4]])</f>
        <v>0</v>
      </c>
      <c r="BO591" s="12"/>
      <c r="BP591" s="22">
        <v>46081</v>
      </c>
      <c r="BQ591" s="20">
        <f>Tabla202376[[#This Row],[VALOR INICIAL DEL CONTRATO]]+Tabla202376[[#This Row],[VALOR ADICIÓN 1]]+Tabla202376[[#This Row],[VALOR ADICIÓN 2]]+Tabla202376[[#This Row],[VALOR ADICIÓN 3]]++Tabla202376[[#This Row],[VALOR ADICIÓN 4]]</f>
        <v>36000000</v>
      </c>
      <c r="BR591"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591" s="26"/>
      <c r="BT591" s="13" t="s">
        <v>5091</v>
      </c>
      <c r="BU591" s="12"/>
      <c r="BV591" s="12"/>
      <c r="BW591" s="12"/>
    </row>
    <row r="592" spans="1:75" ht="27.75" customHeight="1" x14ac:dyDescent="0.2">
      <c r="A592" s="12">
        <v>2025</v>
      </c>
      <c r="B592" s="12" t="s">
        <v>456</v>
      </c>
      <c r="C592" s="13" t="str">
        <f ca="1">IF(Tabla202376[[#This Row],[FECHA DE TERMINACIÓN FINAL]]-TODAY()&gt;=15,"VIGENTE",IF(Tabla202376[[#This Row],[FECHA DE TERMINACIÓN FINAL]]-TODAY()&lt;0,"FINALIZADO",IF(Tabla202376[[#This Row],[FECHA DE TERMINACIÓN FINAL]]-TODAY()&lt;=15,"PROXIMO A VENCER")))</f>
        <v>FINALIZADO</v>
      </c>
      <c r="D592" s="12">
        <v>143327</v>
      </c>
      <c r="E592" s="22">
        <v>45926</v>
      </c>
      <c r="F592" s="12" t="s">
        <v>5092</v>
      </c>
      <c r="G592" s="12" t="s">
        <v>5093</v>
      </c>
      <c r="H592" s="13" t="s">
        <v>224</v>
      </c>
      <c r="I592" s="111" t="s">
        <v>5094</v>
      </c>
      <c r="J592" s="41">
        <v>80101600</v>
      </c>
      <c r="K592" s="57" t="s">
        <v>5095</v>
      </c>
      <c r="L592" s="57" t="s">
        <v>5096</v>
      </c>
      <c r="M592" s="12">
        <v>1811</v>
      </c>
      <c r="N592" s="22">
        <v>45958</v>
      </c>
      <c r="O592" s="12">
        <v>1929</v>
      </c>
      <c r="P592" s="22">
        <v>45992</v>
      </c>
      <c r="Q592" s="12" t="s">
        <v>80</v>
      </c>
      <c r="R592" s="13" t="s">
        <v>81</v>
      </c>
      <c r="S592" s="41" t="s">
        <v>98</v>
      </c>
      <c r="T592" s="12"/>
      <c r="U592" s="41" t="s">
        <v>1537</v>
      </c>
      <c r="V592" s="12" t="s">
        <v>83</v>
      </c>
      <c r="W592" s="12" t="s">
        <v>83</v>
      </c>
      <c r="X592" s="12" t="s">
        <v>225</v>
      </c>
      <c r="Y592" s="12">
        <v>1032656270</v>
      </c>
      <c r="Z592" s="51" t="s">
        <v>311</v>
      </c>
      <c r="AA592" s="48">
        <v>1015443462</v>
      </c>
      <c r="AB592" s="12" t="s">
        <v>87</v>
      </c>
      <c r="AC592" s="22">
        <v>45988</v>
      </c>
      <c r="AD592" s="29">
        <v>2940000</v>
      </c>
      <c r="AE592" s="22">
        <v>45993</v>
      </c>
      <c r="AF592" s="22">
        <v>46023</v>
      </c>
      <c r="AG592" s="12">
        <v>30</v>
      </c>
      <c r="AH592" s="12">
        <v>1</v>
      </c>
      <c r="AI592" s="29">
        <f>Tabla202376[[#This Row],[VALOR INICIAL DEL CONTRATO]] / Tabla202376[[#This Row],[PLAZO DE EJECUCIÓN MESES ]]</f>
        <v>2940000</v>
      </c>
      <c r="AJ592" s="12"/>
      <c r="AK592" s="12"/>
      <c r="AL592" s="12">
        <v>1</v>
      </c>
      <c r="AM592" s="12">
        <v>1</v>
      </c>
      <c r="AN592" s="12"/>
      <c r="AO592" s="31">
        <v>1470000</v>
      </c>
      <c r="AP592" s="12">
        <v>15</v>
      </c>
      <c r="AQ592" s="12">
        <v>1936</v>
      </c>
      <c r="AR592" s="22">
        <v>46017</v>
      </c>
      <c r="AS592" s="12">
        <v>2017</v>
      </c>
      <c r="AT592" s="22">
        <v>46020</v>
      </c>
      <c r="AU592" s="12"/>
      <c r="AV592" s="12"/>
      <c r="AW592" s="12"/>
      <c r="AX592" s="12"/>
      <c r="AY592" s="12"/>
      <c r="AZ592" s="12"/>
      <c r="BA592" s="12"/>
      <c r="BB592" s="12"/>
      <c r="BC592" s="12"/>
      <c r="BD592" s="12"/>
      <c r="BE592" s="12"/>
      <c r="BF592" s="12"/>
      <c r="BG592" s="12"/>
      <c r="BH592" s="12"/>
      <c r="BI592" s="12"/>
      <c r="BJ592" s="12"/>
      <c r="BK592" s="12"/>
      <c r="BL592" s="12"/>
      <c r="BM592" s="12">
        <f>Tabla202376[[#This Row],[DÍAS PRORROGA 1]]+Tabla202376[[#This Row],[DÍAS PRORROGA  2]]+Tabla202376[[#This Row],[DÍAS PRORROGA 3]]++Tabla202376[[#This Row],[DÍAS PRORROGA 4]]</f>
        <v>15</v>
      </c>
      <c r="BN592" s="25">
        <f>IF(Tabla202376[[#This Row],[NUMERO TOTAL DE ADICIONES]]="NO",0,Tabla202376[[#This Row],[VALOR ADICIÓN 1]]+Tabla202376[[#This Row],[VALOR ADICIÓN 2]]+Tabla202376[[#This Row],[VALOR ADICIÓN 3]]+Tabla202376[[#This Row],[VALOR ADICIÓN 4]])</f>
        <v>1470000</v>
      </c>
      <c r="BO592" s="12"/>
      <c r="BP592" s="22">
        <v>46038</v>
      </c>
      <c r="BQ592" s="20">
        <f>Tabla202376[[#This Row],[VALOR INICIAL DEL CONTRATO]]+Tabla202376[[#This Row],[VALOR ADICIÓN 1]]+Tabla202376[[#This Row],[VALOR ADICIÓN 2]]+Tabla202376[[#This Row],[VALOR ADICIÓN 3]]++Tabla202376[[#This Row],[VALOR ADICIÓN 4]]</f>
        <v>4410000</v>
      </c>
      <c r="BR59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2" s="26"/>
      <c r="BT592" s="13" t="s">
        <v>5097</v>
      </c>
      <c r="BU592" s="13" t="s">
        <v>5098</v>
      </c>
      <c r="BV592" s="13" t="s">
        <v>2213</v>
      </c>
      <c r="BW592" s="13" t="s">
        <v>99</v>
      </c>
    </row>
    <row r="593" spans="1:75" ht="27.75" customHeight="1" x14ac:dyDescent="0.2">
      <c r="A593" s="12">
        <v>2025</v>
      </c>
      <c r="B593" s="12" t="s">
        <v>456</v>
      </c>
      <c r="C593" s="13" t="str">
        <f ca="1">IF(Tabla202376[[#This Row],[FECHA DE TERMINACIÓN FINAL]]-TODAY()&gt;=15,"VIGENTE",IF(Tabla202376[[#This Row],[FECHA DE TERMINACIÓN FINAL]]-TODAY()&lt;0,"FINALIZADO",IF(Tabla202376[[#This Row],[FECHA DE TERMINACIÓN FINAL]]-TODAY()&lt;=15,"PROXIMO A VENCER")))</f>
        <v>FINALIZADO</v>
      </c>
      <c r="D593" s="12">
        <v>143327</v>
      </c>
      <c r="E593" s="22">
        <v>45926</v>
      </c>
      <c r="F593" s="12" t="s">
        <v>5092</v>
      </c>
      <c r="G593" s="12" t="s">
        <v>5099</v>
      </c>
      <c r="H593" s="13" t="s">
        <v>417</v>
      </c>
      <c r="I593" s="111" t="s">
        <v>5094</v>
      </c>
      <c r="J593" s="41">
        <v>80101600</v>
      </c>
      <c r="K593" s="57" t="s">
        <v>5095</v>
      </c>
      <c r="L593" s="57" t="s">
        <v>5100</v>
      </c>
      <c r="M593" s="12">
        <v>1811</v>
      </c>
      <c r="N593" s="22">
        <v>45958</v>
      </c>
      <c r="O593" s="12">
        <v>1927</v>
      </c>
      <c r="P593" s="22">
        <v>45988</v>
      </c>
      <c r="Q593" s="12" t="s">
        <v>80</v>
      </c>
      <c r="R593" s="13" t="s">
        <v>81</v>
      </c>
      <c r="S593" s="41" t="s">
        <v>98</v>
      </c>
      <c r="T593" s="12"/>
      <c r="U593" s="41" t="s">
        <v>1537</v>
      </c>
      <c r="V593" s="12" t="s">
        <v>83</v>
      </c>
      <c r="W593" s="12" t="s">
        <v>83</v>
      </c>
      <c r="X593" s="12" t="s">
        <v>1538</v>
      </c>
      <c r="Y593" s="12">
        <v>1077942240</v>
      </c>
      <c r="Z593" s="51" t="s">
        <v>311</v>
      </c>
      <c r="AA593" s="48">
        <v>1015443462</v>
      </c>
      <c r="AB593" s="12" t="s">
        <v>87</v>
      </c>
      <c r="AC593" s="22">
        <v>45988</v>
      </c>
      <c r="AD593" s="29">
        <v>2940000</v>
      </c>
      <c r="AE593" s="22">
        <v>45993</v>
      </c>
      <c r="AF593" s="22">
        <v>46023</v>
      </c>
      <c r="AG593" s="12">
        <v>30</v>
      </c>
      <c r="AH593" s="12">
        <v>1</v>
      </c>
      <c r="AI593" s="29">
        <f>Tabla202376[[#This Row],[VALOR INICIAL DEL CONTRATO]] / Tabla202376[[#This Row],[PLAZO DE EJECUCIÓN MESES ]]</f>
        <v>2940000</v>
      </c>
      <c r="AJ593" s="12"/>
      <c r="AK593" s="12"/>
      <c r="AL593" s="12"/>
      <c r="AM593" s="12"/>
      <c r="AN593" s="12"/>
      <c r="AO593" s="31"/>
      <c r="AP593" s="12"/>
      <c r="AQ593" s="12"/>
      <c r="AR593" s="12"/>
      <c r="AS593" s="12"/>
      <c r="AT593" s="12"/>
      <c r="AU593" s="12"/>
      <c r="AV593" s="12"/>
      <c r="AW593" s="12"/>
      <c r="AX593" s="12"/>
      <c r="AY593" s="12"/>
      <c r="AZ593" s="12"/>
      <c r="BA593" s="12"/>
      <c r="BB593" s="12"/>
      <c r="BC593" s="12"/>
      <c r="BD593" s="12"/>
      <c r="BE593" s="12"/>
      <c r="BF593" s="12"/>
      <c r="BG593" s="12"/>
      <c r="BH593" s="12"/>
      <c r="BI593" s="12"/>
      <c r="BJ593" s="12"/>
      <c r="BK593" s="12"/>
      <c r="BL593" s="12"/>
      <c r="BM593" s="12">
        <f>Tabla202376[[#This Row],[DÍAS PRORROGA 1]]+Tabla202376[[#This Row],[DÍAS PRORROGA  2]]+Tabla202376[[#This Row],[DÍAS PRORROGA 3]]++Tabla202376[[#This Row],[DÍAS PRORROGA 4]]</f>
        <v>0</v>
      </c>
      <c r="BN593" s="25">
        <f>IF(Tabla202376[[#This Row],[NUMERO TOTAL DE ADICIONES]]="NO",0,Tabla202376[[#This Row],[VALOR ADICIÓN 1]]+Tabla202376[[#This Row],[VALOR ADICIÓN 2]]+Tabla202376[[#This Row],[VALOR ADICIÓN 3]]+Tabla202376[[#This Row],[VALOR ADICIÓN 4]])</f>
        <v>0</v>
      </c>
      <c r="BO593" s="12"/>
      <c r="BP593" s="22">
        <v>46023</v>
      </c>
      <c r="BQ593" s="20">
        <f>Tabla202376[[#This Row],[VALOR INICIAL DEL CONTRATO]]+Tabla202376[[#This Row],[VALOR ADICIÓN 1]]+Tabla202376[[#This Row],[VALOR ADICIÓN 2]]+Tabla202376[[#This Row],[VALOR ADICIÓN 3]]++Tabla202376[[#This Row],[VALOR ADICIÓN 4]]</f>
        <v>2940000</v>
      </c>
      <c r="BR59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3" s="26"/>
      <c r="BT593" s="12"/>
      <c r="BU593" s="13" t="s">
        <v>5098</v>
      </c>
      <c r="BV593" s="13" t="s">
        <v>2213</v>
      </c>
      <c r="BW593" s="13" t="s">
        <v>99</v>
      </c>
    </row>
    <row r="594" spans="1:75" ht="27.75" customHeight="1" x14ac:dyDescent="0.2">
      <c r="A594" s="12">
        <v>2025</v>
      </c>
      <c r="B594" s="12" t="s">
        <v>456</v>
      </c>
      <c r="C594" s="13" t="str">
        <f ca="1">IF(Tabla202376[[#This Row],[FECHA DE TERMINACIÓN FINAL]]-TODAY()&gt;=15,"VIGENTE",IF(Tabla202376[[#This Row],[FECHA DE TERMINACIÓN FINAL]]-TODAY()&lt;0,"FINALIZADO",IF(Tabla202376[[#This Row],[FECHA DE TERMINACIÓN FINAL]]-TODAY()&lt;=15,"PROXIMO A VENCER")))</f>
        <v>FINALIZADO</v>
      </c>
      <c r="D594" s="12">
        <v>144331</v>
      </c>
      <c r="E594" s="22">
        <v>45952</v>
      </c>
      <c r="F594" s="12" t="s">
        <v>5101</v>
      </c>
      <c r="G594" s="12" t="s">
        <v>5102</v>
      </c>
      <c r="H594" s="13" t="s">
        <v>316</v>
      </c>
      <c r="I594" s="111" t="s">
        <v>5103</v>
      </c>
      <c r="J594" s="41">
        <v>80101600</v>
      </c>
      <c r="K594" s="57" t="s">
        <v>5104</v>
      </c>
      <c r="L594" s="57" t="s">
        <v>5105</v>
      </c>
      <c r="M594" s="12">
        <v>1825</v>
      </c>
      <c r="N594" s="22">
        <v>45960</v>
      </c>
      <c r="O594" s="12">
        <v>1926</v>
      </c>
      <c r="P594" s="22">
        <v>45987</v>
      </c>
      <c r="Q594" s="12" t="s">
        <v>80</v>
      </c>
      <c r="R594" s="13" t="s">
        <v>81</v>
      </c>
      <c r="S594" s="41" t="s">
        <v>82</v>
      </c>
      <c r="T594" s="12"/>
      <c r="U594" s="41" t="s">
        <v>1763</v>
      </c>
      <c r="V594" s="12" t="s">
        <v>83</v>
      </c>
      <c r="W594" s="12" t="s">
        <v>83</v>
      </c>
      <c r="X594" s="12" t="s">
        <v>764</v>
      </c>
      <c r="Y594" s="12">
        <v>79378493</v>
      </c>
      <c r="Z594" s="13" t="s">
        <v>135</v>
      </c>
      <c r="AA594" s="25">
        <v>1013636939</v>
      </c>
      <c r="AB594" s="12" t="s">
        <v>87</v>
      </c>
      <c r="AC594" s="22">
        <v>45986</v>
      </c>
      <c r="AD594" s="29">
        <v>7700000</v>
      </c>
      <c r="AE594" s="22">
        <v>45993</v>
      </c>
      <c r="AF594" s="22">
        <v>46033</v>
      </c>
      <c r="AG594" s="12">
        <v>40</v>
      </c>
      <c r="AH594" s="12">
        <v>1.3333333000000001</v>
      </c>
      <c r="AI594" s="29">
        <f>Tabla202376[[#This Row],[VALOR INICIAL DEL CONTRATO]] / Tabla202376[[#This Row],[PLAZO DE EJECUCIÓN MESES ]]</f>
        <v>5775000.1443750029</v>
      </c>
      <c r="AJ594" s="12"/>
      <c r="AK594" s="12"/>
      <c r="AL594" s="12"/>
      <c r="AM594" s="12"/>
      <c r="AN594" s="12"/>
      <c r="AO594" s="31"/>
      <c r="AP594" s="12"/>
      <c r="AQ594" s="12"/>
      <c r="AR594" s="12"/>
      <c r="AS594" s="12"/>
      <c r="AT594" s="12"/>
      <c r="AU594" s="12"/>
      <c r="AV594" s="12"/>
      <c r="AW594" s="12"/>
      <c r="AX594" s="12"/>
      <c r="AY594" s="12"/>
      <c r="AZ594" s="12"/>
      <c r="BA594" s="12"/>
      <c r="BB594" s="12"/>
      <c r="BC594" s="12"/>
      <c r="BD594" s="12"/>
      <c r="BE594" s="12"/>
      <c r="BF594" s="12"/>
      <c r="BG594" s="12"/>
      <c r="BH594" s="12"/>
      <c r="BI594" s="12"/>
      <c r="BJ594" s="12"/>
      <c r="BK594" s="12"/>
      <c r="BL594" s="12"/>
      <c r="BM594" s="12">
        <f>Tabla202376[[#This Row],[DÍAS PRORROGA 1]]+Tabla202376[[#This Row],[DÍAS PRORROGA  2]]+Tabla202376[[#This Row],[DÍAS PRORROGA 3]]++Tabla202376[[#This Row],[DÍAS PRORROGA 4]]</f>
        <v>0</v>
      </c>
      <c r="BN594" s="25">
        <f>IF(Tabla202376[[#This Row],[NUMERO TOTAL DE ADICIONES]]="NO",0,Tabla202376[[#This Row],[VALOR ADICIÓN 1]]+Tabla202376[[#This Row],[VALOR ADICIÓN 2]]+Tabla202376[[#This Row],[VALOR ADICIÓN 3]]+Tabla202376[[#This Row],[VALOR ADICIÓN 4]])</f>
        <v>0</v>
      </c>
      <c r="BO594" s="12"/>
      <c r="BP594" s="22">
        <v>46033</v>
      </c>
      <c r="BQ594" s="20">
        <f>Tabla202376[[#This Row],[VALOR INICIAL DEL CONTRATO]]+Tabla202376[[#This Row],[VALOR ADICIÓN 1]]+Tabla202376[[#This Row],[VALOR ADICIÓN 2]]+Tabla202376[[#This Row],[VALOR ADICIÓN 3]]++Tabla202376[[#This Row],[VALOR ADICIÓN 4]]</f>
        <v>7700000</v>
      </c>
      <c r="BR59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4" s="26"/>
      <c r="BT594" s="12"/>
      <c r="BU594" s="13" t="s">
        <v>5106</v>
      </c>
      <c r="BV594" s="13" t="s">
        <v>5107</v>
      </c>
      <c r="BW594" s="13" t="s">
        <v>88</v>
      </c>
    </row>
    <row r="595" spans="1:75" ht="27.75" customHeight="1" x14ac:dyDescent="0.2">
      <c r="A595" s="12">
        <v>2025</v>
      </c>
      <c r="B595" s="12" t="s">
        <v>456</v>
      </c>
      <c r="C595" s="13" t="str">
        <f ca="1">IF(Tabla202376[[#This Row],[FECHA DE TERMINACIÓN FINAL]]-TODAY()&gt;=15,"VIGENTE",IF(Tabla202376[[#This Row],[FECHA DE TERMINACIÓN FINAL]]-TODAY()&lt;0,"FINALIZADO",IF(Tabla202376[[#This Row],[FECHA DE TERMINACIÓN FINAL]]-TODAY()&lt;=15,"PROXIMO A VENCER")))</f>
        <v>FINALIZADO</v>
      </c>
      <c r="D595" s="12">
        <v>148784</v>
      </c>
      <c r="E595" s="22">
        <v>45986</v>
      </c>
      <c r="F595" s="12" t="s">
        <v>5108</v>
      </c>
      <c r="G595" s="12" t="s">
        <v>5109</v>
      </c>
      <c r="H595" s="13" t="s">
        <v>351</v>
      </c>
      <c r="I595" s="111" t="s">
        <v>5110</v>
      </c>
      <c r="J595" s="41">
        <v>80101600</v>
      </c>
      <c r="K595" s="57" t="s">
        <v>5111</v>
      </c>
      <c r="L595" s="57" t="s">
        <v>5112</v>
      </c>
      <c r="M595" s="12">
        <v>1873</v>
      </c>
      <c r="N595" s="22">
        <v>45988</v>
      </c>
      <c r="O595" s="12">
        <v>1928</v>
      </c>
      <c r="P595" s="22">
        <v>45988</v>
      </c>
      <c r="Q595" s="12" t="s">
        <v>80</v>
      </c>
      <c r="R595" s="13" t="s">
        <v>81</v>
      </c>
      <c r="S595" s="41" t="s">
        <v>82</v>
      </c>
      <c r="T595" s="12"/>
      <c r="U595" s="41" t="s">
        <v>5113</v>
      </c>
      <c r="V595" s="12" t="s">
        <v>83</v>
      </c>
      <c r="W595" s="12" t="s">
        <v>83</v>
      </c>
      <c r="X595" s="12" t="s">
        <v>256</v>
      </c>
      <c r="Y595" s="12">
        <v>80056238</v>
      </c>
      <c r="Z595" s="51" t="s">
        <v>258</v>
      </c>
      <c r="AA595" s="49">
        <v>1023888897</v>
      </c>
      <c r="AB595" s="12" t="s">
        <v>87</v>
      </c>
      <c r="AC595" s="22">
        <v>45988</v>
      </c>
      <c r="AD595" s="29">
        <v>12600000</v>
      </c>
      <c r="AE595" s="22">
        <v>45989</v>
      </c>
      <c r="AF595" s="22">
        <v>46033</v>
      </c>
      <c r="AG595" s="12">
        <v>45</v>
      </c>
      <c r="AH595" s="12">
        <v>1.5</v>
      </c>
      <c r="AI595" s="29">
        <f>Tabla202376[[#This Row],[VALOR INICIAL DEL CONTRATO]] / Tabla202376[[#This Row],[PLAZO DE EJECUCIÓN MESES ]]</f>
        <v>8400000</v>
      </c>
      <c r="AJ595" s="12"/>
      <c r="AK595" s="12"/>
      <c r="AL595" s="12"/>
      <c r="AM595" s="12"/>
      <c r="AN595" s="12"/>
      <c r="AO595" s="31"/>
      <c r="AP595" s="12"/>
      <c r="AQ595" s="12"/>
      <c r="AR595" s="12"/>
      <c r="AS595" s="12"/>
      <c r="AT595" s="12"/>
      <c r="AU595" s="12"/>
      <c r="AV595" s="12"/>
      <c r="AW595" s="12"/>
      <c r="AX595" s="12"/>
      <c r="AY595" s="12"/>
      <c r="AZ595" s="12"/>
      <c r="BA595" s="12"/>
      <c r="BB595" s="12"/>
      <c r="BC595" s="12"/>
      <c r="BD595" s="12"/>
      <c r="BE595" s="12"/>
      <c r="BF595" s="12"/>
      <c r="BG595" s="12"/>
      <c r="BH595" s="12"/>
      <c r="BI595" s="12"/>
      <c r="BJ595" s="12"/>
      <c r="BK595" s="12"/>
      <c r="BL595" s="12"/>
      <c r="BM595" s="12">
        <f>Tabla202376[[#This Row],[DÍAS PRORROGA 1]]+Tabla202376[[#This Row],[DÍAS PRORROGA  2]]+Tabla202376[[#This Row],[DÍAS PRORROGA 3]]++Tabla202376[[#This Row],[DÍAS PRORROGA 4]]</f>
        <v>0</v>
      </c>
      <c r="BN595" s="25">
        <f>IF(Tabla202376[[#This Row],[NUMERO TOTAL DE ADICIONES]]="NO",0,Tabla202376[[#This Row],[VALOR ADICIÓN 1]]+Tabla202376[[#This Row],[VALOR ADICIÓN 2]]+Tabla202376[[#This Row],[VALOR ADICIÓN 3]]+Tabla202376[[#This Row],[VALOR ADICIÓN 4]])</f>
        <v>0</v>
      </c>
      <c r="BO595" s="12"/>
      <c r="BP595" s="22">
        <v>46033</v>
      </c>
      <c r="BQ595" s="20">
        <f>Tabla202376[[#This Row],[VALOR INICIAL DEL CONTRATO]]+Tabla202376[[#This Row],[VALOR ADICIÓN 1]]+Tabla202376[[#This Row],[VALOR ADICIÓN 2]]+Tabla202376[[#This Row],[VALOR ADICIÓN 3]]++Tabla202376[[#This Row],[VALOR ADICIÓN 4]]</f>
        <v>12600000</v>
      </c>
      <c r="BR59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5" s="26"/>
      <c r="BT595" s="12"/>
      <c r="BU595" s="13" t="s">
        <v>5114</v>
      </c>
      <c r="BV595" s="13" t="s">
        <v>5115</v>
      </c>
      <c r="BW595" s="13" t="s">
        <v>109</v>
      </c>
    </row>
    <row r="596" spans="1:75" ht="27.75" customHeight="1" x14ac:dyDescent="0.2">
      <c r="A596" s="12">
        <v>2025</v>
      </c>
      <c r="B596" s="12" t="s">
        <v>456</v>
      </c>
      <c r="C596" s="13" t="str">
        <f ca="1">IF(Tabla202376[[#This Row],[FECHA DE TERMINACIÓN FINAL]]-TODAY()&gt;=15,"VIGENTE",IF(Tabla202376[[#This Row],[FECHA DE TERMINACIÓN FINAL]]-TODAY()&lt;0,"FINALIZADO",IF(Tabla202376[[#This Row],[FECHA DE TERMINACIÓN FINAL]]-TODAY()&lt;=15,"PROXIMO A VENCER")))</f>
        <v>FINALIZADO</v>
      </c>
      <c r="D596" s="12">
        <v>143684</v>
      </c>
      <c r="E596" s="22">
        <v>45933</v>
      </c>
      <c r="F596" s="12" t="s">
        <v>5116</v>
      </c>
      <c r="G596" s="12" t="s">
        <v>5117</v>
      </c>
      <c r="H596" s="13" t="s">
        <v>211</v>
      </c>
      <c r="I596" s="111" t="s">
        <v>5118</v>
      </c>
      <c r="J596" s="41">
        <v>80101600</v>
      </c>
      <c r="K596" s="57" t="s">
        <v>5119</v>
      </c>
      <c r="L596" s="57" t="s">
        <v>5120</v>
      </c>
      <c r="M596" s="12">
        <v>1770</v>
      </c>
      <c r="N596" s="22">
        <v>45947</v>
      </c>
      <c r="O596" s="12">
        <v>1933</v>
      </c>
      <c r="P596" s="22">
        <v>45994</v>
      </c>
      <c r="Q596" s="12" t="s">
        <v>212</v>
      </c>
      <c r="R596" s="13" t="s">
        <v>81</v>
      </c>
      <c r="S596" s="41" t="s">
        <v>98</v>
      </c>
      <c r="T596" s="12"/>
      <c r="U596" s="41" t="s">
        <v>5121</v>
      </c>
      <c r="V596" s="12" t="s">
        <v>83</v>
      </c>
      <c r="W596" s="68" t="s">
        <v>83</v>
      </c>
      <c r="X596" s="41"/>
      <c r="Y596" s="12">
        <v>1022977504</v>
      </c>
      <c r="Z596" s="13" t="s">
        <v>452</v>
      </c>
      <c r="AA596" s="12">
        <v>19421336</v>
      </c>
      <c r="AB596" s="12" t="s">
        <v>87</v>
      </c>
      <c r="AC596" s="22">
        <v>45993</v>
      </c>
      <c r="AD596" s="29">
        <v>3550000</v>
      </c>
      <c r="AE596" s="22">
        <v>46000</v>
      </c>
      <c r="AF596" s="22">
        <v>46030</v>
      </c>
      <c r="AG596" s="12">
        <v>30</v>
      </c>
      <c r="AH596" s="12">
        <v>1</v>
      </c>
      <c r="AI596" s="29">
        <f>Tabla202376[[#This Row],[VALOR INICIAL DEL CONTRATO]] / Tabla202376[[#This Row],[PLAZO DE EJECUCIÓN MESES ]]</f>
        <v>3550000</v>
      </c>
      <c r="AJ596" s="12"/>
      <c r="AK596" s="12"/>
      <c r="AL596" s="12"/>
      <c r="AM596" s="12"/>
      <c r="AN596" s="12"/>
      <c r="AO596" s="31"/>
      <c r="AP596" s="12"/>
      <c r="AQ596" s="12"/>
      <c r="AR596" s="12"/>
      <c r="AS596" s="12"/>
      <c r="AT596" s="12"/>
      <c r="AU596" s="12"/>
      <c r="AV596" s="12"/>
      <c r="AW596" s="12"/>
      <c r="AX596" s="12"/>
      <c r="AY596" s="12"/>
      <c r="AZ596" s="12"/>
      <c r="BA596" s="12"/>
      <c r="BB596" s="12"/>
      <c r="BC596" s="12"/>
      <c r="BD596" s="12"/>
      <c r="BE596" s="12"/>
      <c r="BF596" s="12"/>
      <c r="BG596" s="12"/>
      <c r="BH596" s="12"/>
      <c r="BI596" s="12"/>
      <c r="BJ596" s="12"/>
      <c r="BK596" s="12"/>
      <c r="BL596" s="12"/>
      <c r="BM596" s="12">
        <f>Tabla202376[[#This Row],[DÍAS PRORROGA 1]]+Tabla202376[[#This Row],[DÍAS PRORROGA  2]]+Tabla202376[[#This Row],[DÍAS PRORROGA 3]]++Tabla202376[[#This Row],[DÍAS PRORROGA 4]]</f>
        <v>0</v>
      </c>
      <c r="BN596" s="25">
        <f>IF(Tabla202376[[#This Row],[NUMERO TOTAL DE ADICIONES]]="NO",0,Tabla202376[[#This Row],[VALOR ADICIÓN 1]]+Tabla202376[[#This Row],[VALOR ADICIÓN 2]]+Tabla202376[[#This Row],[VALOR ADICIÓN 3]]+Tabla202376[[#This Row],[VALOR ADICIÓN 4]])</f>
        <v>0</v>
      </c>
      <c r="BO596" s="12"/>
      <c r="BP596" s="22">
        <v>46030</v>
      </c>
      <c r="BQ596" s="20">
        <f>Tabla202376[[#This Row],[VALOR INICIAL DEL CONTRATO]]+Tabla202376[[#This Row],[VALOR ADICIÓN 1]]+Tabla202376[[#This Row],[VALOR ADICIÓN 2]]+Tabla202376[[#This Row],[VALOR ADICIÓN 3]]++Tabla202376[[#This Row],[VALOR ADICIÓN 4]]</f>
        <v>3550000</v>
      </c>
      <c r="BR59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6" s="26"/>
      <c r="BT596" s="12"/>
      <c r="BU596" s="13" t="s">
        <v>5122</v>
      </c>
      <c r="BV596" s="13" t="s">
        <v>5123</v>
      </c>
      <c r="BW596" s="13" t="s">
        <v>148</v>
      </c>
    </row>
    <row r="597" spans="1:75" ht="27.75" customHeight="1" x14ac:dyDescent="0.2">
      <c r="A597" s="12">
        <v>2025</v>
      </c>
      <c r="B597" s="12" t="s">
        <v>456</v>
      </c>
      <c r="C597" s="13" t="str">
        <f ca="1">IF(Tabla202376[[#This Row],[FECHA DE TERMINACIÓN FINAL]]-TODAY()&gt;=15,"VIGENTE",IF(Tabla202376[[#This Row],[FECHA DE TERMINACIÓN FINAL]]-TODAY()&lt;0,"FINALIZADO",IF(Tabla202376[[#This Row],[FECHA DE TERMINACIÓN FINAL]]-TODAY()&lt;=15,"PROXIMO A VENCER")))</f>
        <v>FINALIZADO</v>
      </c>
      <c r="D597" s="12">
        <v>143682</v>
      </c>
      <c r="E597" s="22">
        <v>45933</v>
      </c>
      <c r="F597" s="108" t="s">
        <v>5124</v>
      </c>
      <c r="G597" s="12" t="s">
        <v>5125</v>
      </c>
      <c r="H597" s="13" t="s">
        <v>237</v>
      </c>
      <c r="I597" s="71" t="s">
        <v>4601</v>
      </c>
      <c r="J597" s="41">
        <v>80101600</v>
      </c>
      <c r="K597" s="41" t="s">
        <v>4602</v>
      </c>
      <c r="L597" s="13" t="s">
        <v>5126</v>
      </c>
      <c r="M597" s="12">
        <v>1769</v>
      </c>
      <c r="N597" s="22">
        <v>45947</v>
      </c>
      <c r="O597" s="12">
        <v>1932</v>
      </c>
      <c r="P597" s="22">
        <v>45994</v>
      </c>
      <c r="Q597" s="41" t="s">
        <v>212</v>
      </c>
      <c r="R597" s="13" t="s">
        <v>81</v>
      </c>
      <c r="S597" s="41" t="s">
        <v>98</v>
      </c>
      <c r="T597" s="12"/>
      <c r="U597" s="60" t="s">
        <v>4604</v>
      </c>
      <c r="V597" s="12" t="s">
        <v>83</v>
      </c>
      <c r="W597" s="12" t="s">
        <v>83</v>
      </c>
      <c r="X597" s="12" t="s">
        <v>167</v>
      </c>
      <c r="Y597" s="25">
        <v>80374930</v>
      </c>
      <c r="Z597" s="14" t="s">
        <v>174</v>
      </c>
      <c r="AA597" s="14">
        <v>7180598</v>
      </c>
      <c r="AB597" s="12" t="s">
        <v>87</v>
      </c>
      <c r="AC597" s="22">
        <v>45993</v>
      </c>
      <c r="AD597" s="29">
        <v>2730000</v>
      </c>
      <c r="AE597" s="22">
        <v>46002</v>
      </c>
      <c r="AF597" s="22">
        <v>46032</v>
      </c>
      <c r="AG597" s="12">
        <v>30</v>
      </c>
      <c r="AH597" s="12">
        <v>1</v>
      </c>
      <c r="AI597" s="29">
        <f>Tabla202376[[#This Row],[VALOR INICIAL DEL CONTRATO]] / Tabla202376[[#This Row],[PLAZO DE EJECUCIÓN MESES ]]</f>
        <v>2730000</v>
      </c>
      <c r="AJ597" s="12"/>
      <c r="AK597" s="12"/>
      <c r="AL597" s="12"/>
      <c r="AM597" s="12"/>
      <c r="AN597" s="12"/>
      <c r="AO597" s="31"/>
      <c r="AP597" s="12"/>
      <c r="AQ597" s="12"/>
      <c r="AR597" s="12"/>
      <c r="AS597" s="12"/>
      <c r="AT597" s="12"/>
      <c r="AU597" s="12"/>
      <c r="AV597" s="12"/>
      <c r="AW597" s="12"/>
      <c r="AX597" s="12"/>
      <c r="AY597" s="12"/>
      <c r="AZ597" s="12"/>
      <c r="BA597" s="12"/>
      <c r="BB597" s="12"/>
      <c r="BC597" s="12"/>
      <c r="BD597" s="12"/>
      <c r="BE597" s="12"/>
      <c r="BF597" s="12"/>
      <c r="BG597" s="12"/>
      <c r="BH597" s="12"/>
      <c r="BI597" s="12"/>
      <c r="BJ597" s="12"/>
      <c r="BK597" s="12"/>
      <c r="BL597" s="12"/>
      <c r="BM597" s="12">
        <f>Tabla202376[[#This Row],[DÍAS PRORROGA 1]]+Tabla202376[[#This Row],[DÍAS PRORROGA  2]]+Tabla202376[[#This Row],[DÍAS PRORROGA 3]]++Tabla202376[[#This Row],[DÍAS PRORROGA 4]]</f>
        <v>0</v>
      </c>
      <c r="BN597" s="25">
        <f>IF(Tabla202376[[#This Row],[NUMERO TOTAL DE ADICIONES]]="NO",0,Tabla202376[[#This Row],[VALOR ADICIÓN 1]]+Tabla202376[[#This Row],[VALOR ADICIÓN 2]]+Tabla202376[[#This Row],[VALOR ADICIÓN 3]]+Tabla202376[[#This Row],[VALOR ADICIÓN 4]])</f>
        <v>0</v>
      </c>
      <c r="BO597" s="12"/>
      <c r="BP597" s="22">
        <v>46032</v>
      </c>
      <c r="BQ597" s="20">
        <f>Tabla202376[[#This Row],[VALOR INICIAL DEL CONTRATO]]+Tabla202376[[#This Row],[VALOR ADICIÓN 1]]+Tabla202376[[#This Row],[VALOR ADICIÓN 2]]+Tabla202376[[#This Row],[VALOR ADICIÓN 3]]++Tabla202376[[#This Row],[VALOR ADICIÓN 4]]</f>
        <v>2730000</v>
      </c>
      <c r="BR59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7" s="26"/>
      <c r="BT597" s="12"/>
      <c r="BU597" s="13" t="s">
        <v>4605</v>
      </c>
      <c r="BV597" s="13" t="s">
        <v>241</v>
      </c>
      <c r="BW597" s="13" t="s">
        <v>99</v>
      </c>
    </row>
    <row r="598" spans="1:75" ht="27.75" customHeight="1" x14ac:dyDescent="0.2">
      <c r="A598" s="12">
        <v>2025</v>
      </c>
      <c r="B598" s="12" t="s">
        <v>456</v>
      </c>
      <c r="C598" s="13" t="str">
        <f ca="1">IF(Tabla202376[[#This Row],[FECHA DE TERMINACIÓN FINAL]]-TODAY()&gt;=15,"VIGENTE",IF(Tabla202376[[#This Row],[FECHA DE TERMINACIÓN FINAL]]-TODAY()&lt;0,"FINALIZADO",IF(Tabla202376[[#This Row],[FECHA DE TERMINACIÓN FINAL]]-TODAY()&lt;=15,"PROXIMO A VENCER")))</f>
        <v>FINALIZADO</v>
      </c>
      <c r="D598" s="12">
        <v>143824</v>
      </c>
      <c r="E598" s="22">
        <v>45938</v>
      </c>
      <c r="F598" s="108" t="s">
        <v>5127</v>
      </c>
      <c r="G598" s="12" t="s">
        <v>5128</v>
      </c>
      <c r="H598" s="13" t="s">
        <v>243</v>
      </c>
      <c r="I598" s="71" t="s">
        <v>5129</v>
      </c>
      <c r="J598" s="41">
        <v>80101600</v>
      </c>
      <c r="K598" s="41" t="s">
        <v>5130</v>
      </c>
      <c r="L598" s="13" t="s">
        <v>5131</v>
      </c>
      <c r="M598" s="12">
        <v>1777</v>
      </c>
      <c r="N598" s="22">
        <v>45947</v>
      </c>
      <c r="O598" s="12">
        <v>1942</v>
      </c>
      <c r="P598" s="22">
        <v>45994</v>
      </c>
      <c r="Q598" s="41" t="s">
        <v>175</v>
      </c>
      <c r="R598" s="13" t="s">
        <v>81</v>
      </c>
      <c r="S598" s="41" t="s">
        <v>98</v>
      </c>
      <c r="T598" s="12"/>
      <c r="U598" s="60" t="s">
        <v>5132</v>
      </c>
      <c r="V598" s="12" t="s">
        <v>83</v>
      </c>
      <c r="W598" s="41" t="s">
        <v>83</v>
      </c>
      <c r="X598" s="13" t="s">
        <v>328</v>
      </c>
      <c r="Y598" s="12">
        <v>79519517</v>
      </c>
      <c r="Z598" s="14" t="s">
        <v>174</v>
      </c>
      <c r="AA598" s="14">
        <v>7180598</v>
      </c>
      <c r="AB598" s="12" t="s">
        <v>87</v>
      </c>
      <c r="AC598" s="22">
        <v>45994</v>
      </c>
      <c r="AD598" s="29">
        <v>3550000</v>
      </c>
      <c r="AE598" s="22">
        <v>46002</v>
      </c>
      <c r="AF598" s="22">
        <v>46032</v>
      </c>
      <c r="AG598" s="12">
        <v>30</v>
      </c>
      <c r="AH598" s="12">
        <v>1</v>
      </c>
      <c r="AI598" s="29">
        <f>Tabla202376[[#This Row],[VALOR INICIAL DEL CONTRATO]] / Tabla202376[[#This Row],[PLAZO DE EJECUCIÓN MESES ]]</f>
        <v>3550000</v>
      </c>
      <c r="AJ598" s="12"/>
      <c r="AK598" s="12"/>
      <c r="AL598" s="12"/>
      <c r="AM598" s="12"/>
      <c r="AN598" s="12"/>
      <c r="AO598" s="31"/>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c r="BL598" s="12"/>
      <c r="BM598" s="12">
        <f>Tabla202376[[#This Row],[DÍAS PRORROGA 1]]+Tabla202376[[#This Row],[DÍAS PRORROGA  2]]+Tabla202376[[#This Row],[DÍAS PRORROGA 3]]++Tabla202376[[#This Row],[DÍAS PRORROGA 4]]</f>
        <v>0</v>
      </c>
      <c r="BN598" s="25">
        <f>IF(Tabla202376[[#This Row],[NUMERO TOTAL DE ADICIONES]]="NO",0,Tabla202376[[#This Row],[VALOR ADICIÓN 1]]+Tabla202376[[#This Row],[VALOR ADICIÓN 2]]+Tabla202376[[#This Row],[VALOR ADICIÓN 3]]+Tabla202376[[#This Row],[VALOR ADICIÓN 4]])</f>
        <v>0</v>
      </c>
      <c r="BO598" s="12"/>
      <c r="BP598" s="22">
        <v>46032</v>
      </c>
      <c r="BQ598" s="20">
        <f>Tabla202376[[#This Row],[VALOR INICIAL DEL CONTRATO]]+Tabla202376[[#This Row],[VALOR ADICIÓN 1]]+Tabla202376[[#This Row],[VALOR ADICIÓN 2]]+Tabla202376[[#This Row],[VALOR ADICIÓN 3]]++Tabla202376[[#This Row],[VALOR ADICIÓN 4]]</f>
        <v>3550000</v>
      </c>
      <c r="BR59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8" s="26"/>
      <c r="BT598" s="12"/>
      <c r="BU598" s="13" t="s">
        <v>5133</v>
      </c>
      <c r="BV598" s="13" t="s">
        <v>5134</v>
      </c>
      <c r="BW598" s="13" t="s">
        <v>148</v>
      </c>
    </row>
    <row r="599" spans="1:75" ht="27.75" customHeight="1" x14ac:dyDescent="0.2">
      <c r="A599" s="12">
        <v>2025</v>
      </c>
      <c r="B599" s="12" t="s">
        <v>456</v>
      </c>
      <c r="C599" s="13" t="str">
        <f ca="1">IF(Tabla202376[[#This Row],[FECHA DE TERMINACIÓN FINAL]]-TODAY()&gt;=15,"VIGENTE",IF(Tabla202376[[#This Row],[FECHA DE TERMINACIÓN FINAL]]-TODAY()&lt;0,"FINALIZADO",IF(Tabla202376[[#This Row],[FECHA DE TERMINACIÓN FINAL]]-TODAY()&lt;=15,"PROXIMO A VENCER")))</f>
        <v>FINALIZADO</v>
      </c>
      <c r="D599" s="12">
        <v>143824</v>
      </c>
      <c r="E599" s="22">
        <v>45938</v>
      </c>
      <c r="F599" s="108" t="s">
        <v>5127</v>
      </c>
      <c r="G599" s="12" t="s">
        <v>5135</v>
      </c>
      <c r="H599" s="13" t="s">
        <v>2667</v>
      </c>
      <c r="I599" s="71" t="s">
        <v>5129</v>
      </c>
      <c r="J599" s="41">
        <v>80101600</v>
      </c>
      <c r="K599" s="41" t="s">
        <v>5130</v>
      </c>
      <c r="L599" s="13" t="s">
        <v>5136</v>
      </c>
      <c r="M599" s="12">
        <v>1777</v>
      </c>
      <c r="N599" s="22">
        <v>45947</v>
      </c>
      <c r="O599" s="12">
        <v>1943</v>
      </c>
      <c r="P599" s="22">
        <v>45994</v>
      </c>
      <c r="Q599" s="41" t="s">
        <v>175</v>
      </c>
      <c r="R599" s="13" t="s">
        <v>81</v>
      </c>
      <c r="S599" s="41" t="s">
        <v>98</v>
      </c>
      <c r="T599" s="12"/>
      <c r="U599" s="60" t="s">
        <v>5132</v>
      </c>
      <c r="V599" s="12" t="s">
        <v>83</v>
      </c>
      <c r="W599" s="12" t="s">
        <v>83</v>
      </c>
      <c r="X599" s="13" t="s">
        <v>939</v>
      </c>
      <c r="Y599" s="12">
        <v>1001170088</v>
      </c>
      <c r="Z599" s="13" t="s">
        <v>941</v>
      </c>
      <c r="AA599" s="12">
        <v>52351640</v>
      </c>
      <c r="AB599" s="12" t="s">
        <v>87</v>
      </c>
      <c r="AC599" s="22">
        <v>45994</v>
      </c>
      <c r="AD599" s="29">
        <v>3550000</v>
      </c>
      <c r="AE599" s="22">
        <v>46003</v>
      </c>
      <c r="AF599" s="22">
        <v>46033</v>
      </c>
      <c r="AG599" s="12">
        <v>30</v>
      </c>
      <c r="AH599" s="12">
        <v>1</v>
      </c>
      <c r="AI599" s="29">
        <f>Tabla202376[[#This Row],[VALOR INICIAL DEL CONTRATO]] / Tabla202376[[#This Row],[PLAZO DE EJECUCIÓN MESES ]]</f>
        <v>3550000</v>
      </c>
      <c r="AJ599" s="12"/>
      <c r="AK599" s="12"/>
      <c r="AL599" s="12"/>
      <c r="AM599" s="12"/>
      <c r="AN599" s="12"/>
      <c r="AO599" s="31"/>
      <c r="AP599" s="12"/>
      <c r="AQ599" s="12"/>
      <c r="AR599" s="12"/>
      <c r="AS599" s="12"/>
      <c r="AT599" s="12"/>
      <c r="AU599" s="12"/>
      <c r="AV599" s="12"/>
      <c r="AW599" s="12"/>
      <c r="AX599" s="12"/>
      <c r="AY599" s="12"/>
      <c r="AZ599" s="12"/>
      <c r="BA599" s="12"/>
      <c r="BB599" s="12"/>
      <c r="BC599" s="12"/>
      <c r="BD599" s="12"/>
      <c r="BE599" s="12"/>
      <c r="BF599" s="12"/>
      <c r="BG599" s="12"/>
      <c r="BH599" s="12"/>
      <c r="BI599" s="12"/>
      <c r="BJ599" s="12"/>
      <c r="BK599" s="12"/>
      <c r="BL599" s="12"/>
      <c r="BM599" s="12">
        <f>Tabla202376[[#This Row],[DÍAS PRORROGA 1]]+Tabla202376[[#This Row],[DÍAS PRORROGA  2]]+Tabla202376[[#This Row],[DÍAS PRORROGA 3]]++Tabla202376[[#This Row],[DÍAS PRORROGA 4]]</f>
        <v>0</v>
      </c>
      <c r="BN599" s="25">
        <f>IF(Tabla202376[[#This Row],[NUMERO TOTAL DE ADICIONES]]="NO",0,Tabla202376[[#This Row],[VALOR ADICIÓN 1]]+Tabla202376[[#This Row],[VALOR ADICIÓN 2]]+Tabla202376[[#This Row],[VALOR ADICIÓN 3]]+Tabla202376[[#This Row],[VALOR ADICIÓN 4]])</f>
        <v>0</v>
      </c>
      <c r="BO599" s="12"/>
      <c r="BP599" s="22">
        <v>46033</v>
      </c>
      <c r="BQ599" s="20">
        <f>Tabla202376[[#This Row],[VALOR INICIAL DEL CONTRATO]]+Tabla202376[[#This Row],[VALOR ADICIÓN 1]]+Tabla202376[[#This Row],[VALOR ADICIÓN 2]]+Tabla202376[[#This Row],[VALOR ADICIÓN 3]]++Tabla202376[[#This Row],[VALOR ADICIÓN 4]]</f>
        <v>3550000</v>
      </c>
      <c r="BR59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599" s="26"/>
      <c r="BT599" s="12"/>
      <c r="BU599" s="13" t="s">
        <v>5133</v>
      </c>
      <c r="BV599" s="13" t="s">
        <v>5134</v>
      </c>
      <c r="BW599" s="13" t="s">
        <v>148</v>
      </c>
    </row>
    <row r="600" spans="1:75" ht="27.75" customHeight="1" x14ac:dyDescent="0.2">
      <c r="A600" s="12">
        <v>2025</v>
      </c>
      <c r="B600" s="12" t="s">
        <v>456</v>
      </c>
      <c r="C600" s="13" t="str">
        <f ca="1">IF(Tabla202376[[#This Row],[FECHA DE TERMINACIÓN FINAL]]-TODAY()&gt;=15,"VIGENTE",IF(Tabla202376[[#This Row],[FECHA DE TERMINACIÓN FINAL]]-TODAY()&lt;0,"FINALIZADO",IF(Tabla202376[[#This Row],[FECHA DE TERMINACIÓN FINAL]]-TODAY()&lt;=15,"PROXIMO A VENCER")))</f>
        <v>FINALIZADO</v>
      </c>
      <c r="D600" s="12">
        <v>143333</v>
      </c>
      <c r="E600" s="22">
        <v>45926</v>
      </c>
      <c r="F600" s="108" t="s">
        <v>5137</v>
      </c>
      <c r="G600" s="12" t="s">
        <v>5138</v>
      </c>
      <c r="H600" s="13" t="s">
        <v>387</v>
      </c>
      <c r="I600" s="111" t="s">
        <v>5139</v>
      </c>
      <c r="J600" s="41">
        <v>80101600</v>
      </c>
      <c r="K600" s="41" t="s">
        <v>5140</v>
      </c>
      <c r="L600" s="13" t="s">
        <v>5141</v>
      </c>
      <c r="M600" s="12">
        <v>1804</v>
      </c>
      <c r="N600" s="22">
        <v>45958</v>
      </c>
      <c r="O600" s="12">
        <v>1934</v>
      </c>
      <c r="P600" s="22">
        <v>45994</v>
      </c>
      <c r="Q600" s="12" t="s">
        <v>80</v>
      </c>
      <c r="R600" s="13" t="s">
        <v>81</v>
      </c>
      <c r="S600" s="41" t="s">
        <v>82</v>
      </c>
      <c r="T600" s="12"/>
      <c r="U600" s="41" t="s">
        <v>5142</v>
      </c>
      <c r="V600" s="12" t="s">
        <v>83</v>
      </c>
      <c r="W600" s="68" t="s">
        <v>83</v>
      </c>
      <c r="X600" s="41" t="s">
        <v>188</v>
      </c>
      <c r="Y600" s="12">
        <v>21388309</v>
      </c>
      <c r="Z600" s="51" t="s">
        <v>85</v>
      </c>
      <c r="AA600" s="12">
        <v>1033758656</v>
      </c>
      <c r="AB600" s="12" t="s">
        <v>87</v>
      </c>
      <c r="AC600" s="22">
        <v>45993</v>
      </c>
      <c r="AD600" s="29">
        <v>9000000</v>
      </c>
      <c r="AE600" s="22">
        <v>45994</v>
      </c>
      <c r="AF600" s="22">
        <v>46024</v>
      </c>
      <c r="AG600" s="12">
        <v>30</v>
      </c>
      <c r="AH600" s="12">
        <v>1</v>
      </c>
      <c r="AI600" s="29">
        <f>Tabla202376[[#This Row],[VALOR INICIAL DEL CONTRATO]] / Tabla202376[[#This Row],[PLAZO DE EJECUCIÓN MESES ]]</f>
        <v>9000000</v>
      </c>
      <c r="AJ600" s="12"/>
      <c r="AK600" s="12"/>
      <c r="AL600" s="12"/>
      <c r="AM600" s="12"/>
      <c r="AN600" s="12"/>
      <c r="AO600" s="31"/>
      <c r="AP600" s="12"/>
      <c r="AQ600" s="12"/>
      <c r="AR600" s="12"/>
      <c r="AS600" s="12"/>
      <c r="AT600" s="12"/>
      <c r="AU600" s="12"/>
      <c r="AV600" s="12"/>
      <c r="AW600" s="12"/>
      <c r="AX600" s="12"/>
      <c r="AY600" s="12"/>
      <c r="AZ600" s="12"/>
      <c r="BA600" s="12"/>
      <c r="BB600" s="12"/>
      <c r="BC600" s="12"/>
      <c r="BD600" s="12"/>
      <c r="BE600" s="12"/>
      <c r="BF600" s="12"/>
      <c r="BG600" s="12"/>
      <c r="BH600" s="12"/>
      <c r="BI600" s="12"/>
      <c r="BJ600" s="12"/>
      <c r="BK600" s="12"/>
      <c r="BL600" s="12"/>
      <c r="BM600" s="12">
        <f>Tabla202376[[#This Row],[DÍAS PRORROGA 1]]+Tabla202376[[#This Row],[DÍAS PRORROGA  2]]+Tabla202376[[#This Row],[DÍAS PRORROGA 3]]++Tabla202376[[#This Row],[DÍAS PRORROGA 4]]</f>
        <v>0</v>
      </c>
      <c r="BN600" s="25">
        <f>IF(Tabla202376[[#This Row],[NUMERO TOTAL DE ADICIONES]]="NO",0,Tabla202376[[#This Row],[VALOR ADICIÓN 1]]+Tabla202376[[#This Row],[VALOR ADICIÓN 2]]+Tabla202376[[#This Row],[VALOR ADICIÓN 3]]+Tabla202376[[#This Row],[VALOR ADICIÓN 4]])</f>
        <v>0</v>
      </c>
      <c r="BO600" s="12"/>
      <c r="BP600" s="22">
        <v>46024</v>
      </c>
      <c r="BQ600" s="20">
        <f>Tabla202376[[#This Row],[VALOR INICIAL DEL CONTRATO]]+Tabla202376[[#This Row],[VALOR ADICIÓN 1]]+Tabla202376[[#This Row],[VALOR ADICIÓN 2]]+Tabla202376[[#This Row],[VALOR ADICIÓN 3]]++Tabla202376[[#This Row],[VALOR ADICIÓN 4]]</f>
        <v>9000000</v>
      </c>
      <c r="BR60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0" s="26"/>
      <c r="BT600" s="12"/>
      <c r="BU600" s="13" t="s">
        <v>5143</v>
      </c>
      <c r="BV600" s="13" t="s">
        <v>5144</v>
      </c>
      <c r="BW600" s="13" t="s">
        <v>130</v>
      </c>
    </row>
    <row r="601" spans="1:75" ht="27.75" customHeight="1" x14ac:dyDescent="0.2">
      <c r="A601" s="12">
        <v>2025</v>
      </c>
      <c r="B601" s="12" t="s">
        <v>456</v>
      </c>
      <c r="C601" s="13" t="str">
        <f ca="1">IF(Tabla202376[[#This Row],[FECHA DE TERMINACIÓN FINAL]]-TODAY()&gt;=15,"VIGENTE",IF(Tabla202376[[#This Row],[FECHA DE TERMINACIÓN FINAL]]-TODAY()&lt;0,"FINALIZADO",IF(Tabla202376[[#This Row],[FECHA DE TERMINACIÓN FINAL]]-TODAY()&lt;=15,"PROXIMO A VENCER")))</f>
        <v>FINALIZADO</v>
      </c>
      <c r="D601" s="12">
        <v>143269</v>
      </c>
      <c r="E601" s="22">
        <v>45938</v>
      </c>
      <c r="F601" s="108" t="s">
        <v>5145</v>
      </c>
      <c r="G601" s="12" t="s">
        <v>5146</v>
      </c>
      <c r="H601" s="13" t="s">
        <v>5147</v>
      </c>
      <c r="I601" s="111" t="s">
        <v>5148</v>
      </c>
      <c r="J601" s="41">
        <v>80101600</v>
      </c>
      <c r="K601" s="41" t="s">
        <v>5149</v>
      </c>
      <c r="L601" s="13" t="s">
        <v>5150</v>
      </c>
      <c r="M601" s="12">
        <v>1743</v>
      </c>
      <c r="N601" s="22">
        <v>45940</v>
      </c>
      <c r="O601" s="12">
        <v>1941</v>
      </c>
      <c r="P601" s="22">
        <v>45994</v>
      </c>
      <c r="Q601" s="12" t="s">
        <v>80</v>
      </c>
      <c r="R601" s="13" t="s">
        <v>81</v>
      </c>
      <c r="S601" s="41" t="s">
        <v>82</v>
      </c>
      <c r="T601" s="12"/>
      <c r="U601" s="41" t="s">
        <v>317</v>
      </c>
      <c r="V601" s="12" t="s">
        <v>83</v>
      </c>
      <c r="W601" s="68" t="s">
        <v>83</v>
      </c>
      <c r="X601" s="12" t="s">
        <v>163</v>
      </c>
      <c r="Y601" s="40">
        <v>52519358</v>
      </c>
      <c r="Z601" s="14" t="s">
        <v>516</v>
      </c>
      <c r="AA601" s="14">
        <v>79466372</v>
      </c>
      <c r="AB601" s="12" t="s">
        <v>87</v>
      </c>
      <c r="AC601" s="22">
        <v>45994</v>
      </c>
      <c r="AD601" s="29">
        <v>5760000</v>
      </c>
      <c r="AE601" s="22">
        <v>45996</v>
      </c>
      <c r="AF601" s="22">
        <v>46026</v>
      </c>
      <c r="AG601" s="12">
        <v>30</v>
      </c>
      <c r="AH601" s="12">
        <v>1</v>
      </c>
      <c r="AI601" s="29">
        <f>Tabla202376[[#This Row],[VALOR INICIAL DEL CONTRATO]] / Tabla202376[[#This Row],[PLAZO DE EJECUCIÓN MESES ]]</f>
        <v>5760000</v>
      </c>
      <c r="AJ601" s="12"/>
      <c r="AK601" s="12"/>
      <c r="AL601" s="12"/>
      <c r="AM601" s="12"/>
      <c r="AN601" s="12"/>
      <c r="AO601" s="31"/>
      <c r="AP601" s="12"/>
      <c r="AQ601" s="12"/>
      <c r="AR601" s="12"/>
      <c r="AS601" s="12"/>
      <c r="AT601" s="12"/>
      <c r="AU601" s="12"/>
      <c r="AV601" s="12"/>
      <c r="AW601" s="12"/>
      <c r="AX601" s="12"/>
      <c r="AY601" s="12"/>
      <c r="AZ601" s="12"/>
      <c r="BA601" s="12"/>
      <c r="BB601" s="12"/>
      <c r="BC601" s="12"/>
      <c r="BD601" s="12"/>
      <c r="BE601" s="12"/>
      <c r="BF601" s="12"/>
      <c r="BG601" s="12"/>
      <c r="BH601" s="12"/>
      <c r="BI601" s="12"/>
      <c r="BJ601" s="12"/>
      <c r="BK601" s="12"/>
      <c r="BL601" s="12"/>
      <c r="BM601" s="12">
        <f>Tabla202376[[#This Row],[DÍAS PRORROGA 1]]+Tabla202376[[#This Row],[DÍAS PRORROGA  2]]+Tabla202376[[#This Row],[DÍAS PRORROGA 3]]++Tabla202376[[#This Row],[DÍAS PRORROGA 4]]</f>
        <v>0</v>
      </c>
      <c r="BN601" s="25">
        <f>IF(Tabla202376[[#This Row],[NUMERO TOTAL DE ADICIONES]]="NO",0,Tabla202376[[#This Row],[VALOR ADICIÓN 1]]+Tabla202376[[#This Row],[VALOR ADICIÓN 2]]+Tabla202376[[#This Row],[VALOR ADICIÓN 3]]+Tabla202376[[#This Row],[VALOR ADICIÓN 4]])</f>
        <v>0</v>
      </c>
      <c r="BO601" s="12"/>
      <c r="BP601" s="22">
        <v>46026</v>
      </c>
      <c r="BQ601" s="20">
        <f>Tabla202376[[#This Row],[VALOR INICIAL DEL CONTRATO]]+Tabla202376[[#This Row],[VALOR ADICIÓN 1]]+Tabla202376[[#This Row],[VALOR ADICIÓN 2]]+Tabla202376[[#This Row],[VALOR ADICIÓN 3]]++Tabla202376[[#This Row],[VALOR ADICIÓN 4]]</f>
        <v>5760000</v>
      </c>
      <c r="BR60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1" s="26"/>
      <c r="BT601" s="12"/>
      <c r="BU601" s="13" t="s">
        <v>5151</v>
      </c>
      <c r="BV601" s="13" t="s">
        <v>5152</v>
      </c>
      <c r="BW601" s="13" t="s">
        <v>88</v>
      </c>
    </row>
    <row r="602" spans="1:75" ht="27.75" customHeight="1" x14ac:dyDescent="0.2">
      <c r="A602" s="12">
        <v>2025</v>
      </c>
      <c r="B602" s="12" t="s">
        <v>456</v>
      </c>
      <c r="C602" s="13" t="str">
        <f ca="1">IF(Tabla202376[[#This Row],[FECHA DE TERMINACIÓN FINAL]]-TODAY()&gt;=15,"VIGENTE",IF(Tabla202376[[#This Row],[FECHA DE TERMINACIÓN FINAL]]-TODAY()&lt;0,"FINALIZADO",IF(Tabla202376[[#This Row],[FECHA DE TERMINACIÓN FINAL]]-TODAY()&lt;=15,"PROXIMO A VENCER")))</f>
        <v>FINALIZADO</v>
      </c>
      <c r="D602" s="12">
        <v>144492</v>
      </c>
      <c r="E602" s="22">
        <v>45958</v>
      </c>
      <c r="F602" s="108" t="s">
        <v>5153</v>
      </c>
      <c r="G602" s="12" t="s">
        <v>5154</v>
      </c>
      <c r="H602" s="13" t="s">
        <v>244</v>
      </c>
      <c r="I602" s="111" t="s">
        <v>5155</v>
      </c>
      <c r="J602" s="41" t="s">
        <v>156</v>
      </c>
      <c r="K602" s="41" t="s">
        <v>5156</v>
      </c>
      <c r="L602" s="13" t="s">
        <v>5157</v>
      </c>
      <c r="M602" s="12">
        <v>1844</v>
      </c>
      <c r="N602" s="22">
        <v>45968</v>
      </c>
      <c r="O602" s="12">
        <v>1953</v>
      </c>
      <c r="P602" s="22">
        <v>46001</v>
      </c>
      <c r="Q602" s="12" t="s">
        <v>274</v>
      </c>
      <c r="R602" s="13" t="s">
        <v>81</v>
      </c>
      <c r="S602" s="41" t="s">
        <v>98</v>
      </c>
      <c r="T602" s="12"/>
      <c r="U602" s="41" t="s">
        <v>5158</v>
      </c>
      <c r="V602" s="12" t="s">
        <v>83</v>
      </c>
      <c r="W602" s="12" t="s">
        <v>83</v>
      </c>
      <c r="X602" s="12" t="s">
        <v>439</v>
      </c>
      <c r="Y602" s="25">
        <v>1023019730</v>
      </c>
      <c r="Z602" s="14" t="s">
        <v>145</v>
      </c>
      <c r="AA602" s="14">
        <v>74374329</v>
      </c>
      <c r="AB602" s="12" t="s">
        <v>87</v>
      </c>
      <c r="AC602" s="22">
        <v>46000</v>
      </c>
      <c r="AD602" s="29">
        <v>3550000</v>
      </c>
      <c r="AE602" s="22">
        <v>46003</v>
      </c>
      <c r="AF602" s="22">
        <v>46033</v>
      </c>
      <c r="AG602" s="12">
        <v>30</v>
      </c>
      <c r="AH602" s="12">
        <v>1</v>
      </c>
      <c r="AI602" s="29">
        <f>Tabla202376[[#This Row],[VALOR INICIAL DEL CONTRATO]] / Tabla202376[[#This Row],[PLAZO DE EJECUCIÓN MESES ]]</f>
        <v>3550000</v>
      </c>
      <c r="AJ602" s="12"/>
      <c r="AK602" s="12"/>
      <c r="AL602" s="12"/>
      <c r="AM602" s="12"/>
      <c r="AN602" s="12"/>
      <c r="AO602" s="31"/>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c r="BL602" s="12"/>
      <c r="BM602" s="12">
        <f>Tabla202376[[#This Row],[DÍAS PRORROGA 1]]+Tabla202376[[#This Row],[DÍAS PRORROGA  2]]+Tabla202376[[#This Row],[DÍAS PRORROGA 3]]++Tabla202376[[#This Row],[DÍAS PRORROGA 4]]</f>
        <v>0</v>
      </c>
      <c r="BN602" s="25">
        <f>IF(Tabla202376[[#This Row],[NUMERO TOTAL DE ADICIONES]]="NO",0,Tabla202376[[#This Row],[VALOR ADICIÓN 1]]+Tabla202376[[#This Row],[VALOR ADICIÓN 2]]+Tabla202376[[#This Row],[VALOR ADICIÓN 3]]+Tabla202376[[#This Row],[VALOR ADICIÓN 4]])</f>
        <v>0</v>
      </c>
      <c r="BO602" s="12"/>
      <c r="BP602" s="22">
        <v>46033</v>
      </c>
      <c r="BQ602" s="20">
        <f>Tabla202376[[#This Row],[VALOR INICIAL DEL CONTRATO]]+Tabla202376[[#This Row],[VALOR ADICIÓN 1]]+Tabla202376[[#This Row],[VALOR ADICIÓN 2]]+Tabla202376[[#This Row],[VALOR ADICIÓN 3]]++Tabla202376[[#This Row],[VALOR ADICIÓN 4]]</f>
        <v>3550000</v>
      </c>
      <c r="BR60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2" s="26"/>
      <c r="BT602" s="12"/>
      <c r="BU602" s="13" t="s">
        <v>5159</v>
      </c>
      <c r="BV602" s="13" t="s">
        <v>5160</v>
      </c>
      <c r="BW602" s="13" t="s">
        <v>148</v>
      </c>
    </row>
    <row r="603" spans="1:75" ht="27.75" customHeight="1" x14ac:dyDescent="0.2">
      <c r="A603" s="12">
        <v>2025</v>
      </c>
      <c r="B603" s="12" t="s">
        <v>456</v>
      </c>
      <c r="C603" s="13" t="str">
        <f ca="1">IF(Tabla202376[[#This Row],[FECHA DE TERMINACIÓN FINAL]]-TODAY()&gt;=15,"VIGENTE",IF(Tabla202376[[#This Row],[FECHA DE TERMINACIÓN FINAL]]-TODAY()&lt;0,"FINALIZADO",IF(Tabla202376[[#This Row],[FECHA DE TERMINACIÓN FINAL]]-TODAY()&lt;=15,"PROXIMO A VENCER")))</f>
        <v>FINALIZADO</v>
      </c>
      <c r="D603" s="12">
        <v>148520</v>
      </c>
      <c r="E603" s="22">
        <v>45982</v>
      </c>
      <c r="F603" s="108" t="s">
        <v>5161</v>
      </c>
      <c r="G603" s="12" t="s">
        <v>5162</v>
      </c>
      <c r="H603" s="13" t="s">
        <v>189</v>
      </c>
      <c r="I603" s="111" t="s">
        <v>5163</v>
      </c>
      <c r="J603" s="41" t="s">
        <v>156</v>
      </c>
      <c r="K603" s="41" t="s">
        <v>5164</v>
      </c>
      <c r="L603" s="13" t="s">
        <v>5165</v>
      </c>
      <c r="M603" s="12">
        <v>1869</v>
      </c>
      <c r="N603" s="22">
        <v>45988</v>
      </c>
      <c r="O603" s="12">
        <v>1963</v>
      </c>
      <c r="P603" s="22">
        <v>46008</v>
      </c>
      <c r="Q603" s="12" t="s">
        <v>80</v>
      </c>
      <c r="R603" s="13" t="s">
        <v>81</v>
      </c>
      <c r="S603" s="41" t="s">
        <v>82</v>
      </c>
      <c r="T603" s="12"/>
      <c r="U603" s="41" t="s">
        <v>5166</v>
      </c>
      <c r="V603" s="12" t="s">
        <v>83</v>
      </c>
      <c r="W603" s="12" t="s">
        <v>83</v>
      </c>
      <c r="X603" s="12" t="s">
        <v>188</v>
      </c>
      <c r="Y603" s="12">
        <v>1022422381</v>
      </c>
      <c r="Z603" s="41" t="s">
        <v>396</v>
      </c>
      <c r="AA603" s="25">
        <v>79804578</v>
      </c>
      <c r="AB603" s="12" t="s">
        <v>87</v>
      </c>
      <c r="AC603" s="22">
        <v>46007</v>
      </c>
      <c r="AD603" s="29">
        <v>5635000</v>
      </c>
      <c r="AE603" s="22">
        <v>46010</v>
      </c>
      <c r="AF603" s="22">
        <v>46040</v>
      </c>
      <c r="AG603" s="12">
        <v>30</v>
      </c>
      <c r="AH603" s="12">
        <v>1</v>
      </c>
      <c r="AI603" s="29">
        <f>Tabla202376[[#This Row],[VALOR INICIAL DEL CONTRATO]] / Tabla202376[[#This Row],[PLAZO DE EJECUCIÓN MESES ]]</f>
        <v>5635000</v>
      </c>
      <c r="AJ603" s="12"/>
      <c r="AK603" s="12"/>
      <c r="AL603" s="12"/>
      <c r="AM603" s="12"/>
      <c r="AN603" s="12"/>
      <c r="AO603" s="31"/>
      <c r="AP603" s="12"/>
      <c r="AQ603" s="12"/>
      <c r="AR603" s="12"/>
      <c r="AS603" s="12"/>
      <c r="AT603" s="12"/>
      <c r="AU603" s="12"/>
      <c r="AV603" s="12"/>
      <c r="AW603" s="12"/>
      <c r="AX603" s="12"/>
      <c r="AY603" s="12"/>
      <c r="AZ603" s="12"/>
      <c r="BA603" s="12"/>
      <c r="BB603" s="12"/>
      <c r="BC603" s="12"/>
      <c r="BD603" s="12"/>
      <c r="BE603" s="12"/>
      <c r="BF603" s="12"/>
      <c r="BG603" s="12"/>
      <c r="BH603" s="12"/>
      <c r="BI603" s="12"/>
      <c r="BJ603" s="12"/>
      <c r="BK603" s="12"/>
      <c r="BL603" s="12"/>
      <c r="BM603" s="12">
        <f>Tabla202376[[#This Row],[DÍAS PRORROGA 1]]+Tabla202376[[#This Row],[DÍAS PRORROGA  2]]+Tabla202376[[#This Row],[DÍAS PRORROGA 3]]++Tabla202376[[#This Row],[DÍAS PRORROGA 4]]</f>
        <v>0</v>
      </c>
      <c r="BN603" s="25">
        <f>IF(Tabla202376[[#This Row],[NUMERO TOTAL DE ADICIONES]]="NO",0,Tabla202376[[#This Row],[VALOR ADICIÓN 1]]+Tabla202376[[#This Row],[VALOR ADICIÓN 2]]+Tabla202376[[#This Row],[VALOR ADICIÓN 3]]+Tabla202376[[#This Row],[VALOR ADICIÓN 4]])</f>
        <v>0</v>
      </c>
      <c r="BO603" s="12"/>
      <c r="BP603" s="22">
        <v>46040</v>
      </c>
      <c r="BQ603" s="20">
        <f>Tabla202376[[#This Row],[VALOR INICIAL DEL CONTRATO]]+Tabla202376[[#This Row],[VALOR ADICIÓN 1]]+Tabla202376[[#This Row],[VALOR ADICIÓN 2]]+Tabla202376[[#This Row],[VALOR ADICIÓN 3]]++Tabla202376[[#This Row],[VALOR ADICIÓN 4]]</f>
        <v>5635000</v>
      </c>
      <c r="BR603"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3" s="26"/>
      <c r="BT603" s="12"/>
      <c r="BU603" s="13" t="s">
        <v>5167</v>
      </c>
      <c r="BV603" s="13" t="s">
        <v>5168</v>
      </c>
      <c r="BW603" s="13" t="s">
        <v>122</v>
      </c>
    </row>
    <row r="604" spans="1:75" ht="27.75" customHeight="1" x14ac:dyDescent="0.2">
      <c r="A604" s="12">
        <v>2025</v>
      </c>
      <c r="B604" s="12" t="s">
        <v>77</v>
      </c>
      <c r="C604" s="13" t="str">
        <f ca="1">IF(Tabla202376[[#This Row],[FECHA DE TERMINACIÓN FINAL]]-TODAY()&gt;=15,"VIGENTE",IF(Tabla202376[[#This Row],[FECHA DE TERMINACIÓN FINAL]]-TODAY()&lt;0,"FINALIZADO",IF(Tabla202376[[#This Row],[FECHA DE TERMINACIÓN FINAL]]-TODAY()&lt;=15,"PROXIMO A VENCER")))</f>
        <v>VIGENTE</v>
      </c>
      <c r="D604" s="12">
        <v>144028</v>
      </c>
      <c r="E604" s="22">
        <v>45945</v>
      </c>
      <c r="F604" s="12" t="s">
        <v>5169</v>
      </c>
      <c r="G604" s="15" t="s">
        <v>5170</v>
      </c>
      <c r="H604" s="13" t="s">
        <v>5171</v>
      </c>
      <c r="I604" s="111" t="s">
        <v>5172</v>
      </c>
      <c r="J604" s="51" t="s">
        <v>5173</v>
      </c>
      <c r="K604" s="51" t="s">
        <v>5174</v>
      </c>
      <c r="L604" s="51" t="s">
        <v>5175</v>
      </c>
      <c r="M604" s="12">
        <v>1756</v>
      </c>
      <c r="N604" s="22">
        <v>45945</v>
      </c>
      <c r="O604" s="12">
        <v>1945</v>
      </c>
      <c r="P604" s="22">
        <v>45996</v>
      </c>
      <c r="Q604" s="13" t="s">
        <v>5176</v>
      </c>
      <c r="R604" s="13" t="s">
        <v>3094</v>
      </c>
      <c r="S604" s="13" t="s">
        <v>3095</v>
      </c>
      <c r="T604" s="12"/>
      <c r="U604" s="13" t="s">
        <v>5177</v>
      </c>
      <c r="V604" s="12"/>
      <c r="W604" s="13" t="s">
        <v>5178</v>
      </c>
      <c r="X604" s="12" t="s">
        <v>397</v>
      </c>
      <c r="Y604" s="12">
        <v>902008598</v>
      </c>
      <c r="Z604" s="103" t="s">
        <v>85</v>
      </c>
      <c r="AA604" s="10">
        <v>1033758656</v>
      </c>
      <c r="AB604" s="12" t="s">
        <v>87</v>
      </c>
      <c r="AC604" s="22">
        <v>45994</v>
      </c>
      <c r="AD604" s="29">
        <v>3632397682</v>
      </c>
      <c r="AE604" s="22">
        <v>46002</v>
      </c>
      <c r="AF604" s="22">
        <v>46244</v>
      </c>
      <c r="AG604" s="12">
        <v>240</v>
      </c>
      <c r="AH604" s="12">
        <v>8</v>
      </c>
      <c r="AI604" s="29">
        <f>Tabla202376[[#This Row],[VALOR INICIAL DEL CONTRATO]] / Tabla202376[[#This Row],[PLAZO DE EJECUCIÓN MESES ]]</f>
        <v>454049710.25</v>
      </c>
      <c r="AJ604" s="12"/>
      <c r="AK604" s="12"/>
      <c r="AL604" s="12">
        <v>1</v>
      </c>
      <c r="AM604" s="12"/>
      <c r="AN604" s="17"/>
      <c r="AO604" s="67">
        <v>245295141</v>
      </c>
      <c r="AP604" s="12"/>
      <c r="AQ604" s="12">
        <v>1939</v>
      </c>
      <c r="AR604" s="22">
        <v>46021</v>
      </c>
      <c r="AS604" s="12"/>
      <c r="AT604" s="12"/>
      <c r="AU604" s="12"/>
      <c r="AV604" s="12"/>
      <c r="AW604" s="12"/>
      <c r="AX604" s="12"/>
      <c r="AY604" s="12"/>
      <c r="AZ604" s="12"/>
      <c r="BA604" s="12"/>
      <c r="BB604" s="12"/>
      <c r="BC604" s="12"/>
      <c r="BD604" s="12"/>
      <c r="BE604" s="12"/>
      <c r="BF604" s="12"/>
      <c r="BG604" s="12"/>
      <c r="BH604" s="12"/>
      <c r="BI604" s="12"/>
      <c r="BJ604" s="12"/>
      <c r="BK604" s="12"/>
      <c r="BL604" s="12"/>
      <c r="BM604" s="12">
        <f>Tabla202376[[#This Row],[DÍAS PRORROGA 1]]+Tabla202376[[#This Row],[DÍAS PRORROGA  2]]+Tabla202376[[#This Row],[DÍAS PRORROGA 3]]++Tabla202376[[#This Row],[DÍAS PRORROGA 4]]</f>
        <v>0</v>
      </c>
      <c r="BN604" s="25">
        <f>IF(Tabla202376[[#This Row],[NUMERO TOTAL DE ADICIONES]]="NO",0,Tabla202376[[#This Row],[VALOR ADICIÓN 1]]+Tabla202376[[#This Row],[VALOR ADICIÓN 2]]+Tabla202376[[#This Row],[VALOR ADICIÓN 3]]+Tabla202376[[#This Row],[VALOR ADICIÓN 4]])</f>
        <v>245295141</v>
      </c>
      <c r="BO604" s="12"/>
      <c r="BP604" s="22">
        <v>46244</v>
      </c>
      <c r="BQ604" s="20">
        <f>Tabla202376[[#This Row],[VALOR INICIAL DEL CONTRATO]]+Tabla202376[[#This Row],[VALOR ADICIÓN 1]]+Tabla202376[[#This Row],[VALOR ADICIÓN 2]]+Tabla202376[[#This Row],[VALOR ADICIÓN 3]]++Tabla202376[[#This Row],[VALOR ADICIÓN 4]]</f>
        <v>3877692823</v>
      </c>
      <c r="BR604"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04" s="26"/>
      <c r="BT604" s="13" t="s">
        <v>5179</v>
      </c>
      <c r="BU604" s="13" t="s">
        <v>5180</v>
      </c>
      <c r="BV604" s="12"/>
      <c r="BW604" s="12"/>
    </row>
    <row r="605" spans="1:75" ht="27.75" customHeight="1" x14ac:dyDescent="0.2">
      <c r="A605" s="12">
        <v>2025</v>
      </c>
      <c r="B605" s="12" t="s">
        <v>456</v>
      </c>
      <c r="C605" s="13" t="str">
        <f ca="1">IF(Tabla202376[[#This Row],[FECHA DE TERMINACIÓN FINAL]]-TODAY()&gt;=15,"VIGENTE",IF(Tabla202376[[#This Row],[FECHA DE TERMINACIÓN FINAL]]-TODAY()&lt;0,"FINALIZADO",IF(Tabla202376[[#This Row],[FECHA DE TERMINACIÓN FINAL]]-TODAY()&lt;=15,"PROXIMO A VENCER")))</f>
        <v>FINALIZADO</v>
      </c>
      <c r="D605" s="12">
        <v>143315</v>
      </c>
      <c r="E605" s="22">
        <v>45926</v>
      </c>
      <c r="F605" s="108" t="s">
        <v>5181</v>
      </c>
      <c r="G605" s="12" t="s">
        <v>5182</v>
      </c>
      <c r="H605" s="13" t="s">
        <v>158</v>
      </c>
      <c r="I605" s="71" t="s">
        <v>5183</v>
      </c>
      <c r="J605" s="51" t="s">
        <v>3288</v>
      </c>
      <c r="K605" s="51" t="s">
        <v>5184</v>
      </c>
      <c r="L605" s="51" t="s">
        <v>5185</v>
      </c>
      <c r="M605" s="12">
        <v>1765</v>
      </c>
      <c r="N605" s="22">
        <v>45947</v>
      </c>
      <c r="O605" s="12">
        <v>1940</v>
      </c>
      <c r="P605" s="22">
        <v>45994</v>
      </c>
      <c r="Q605" s="12" t="s">
        <v>178</v>
      </c>
      <c r="R605" s="13" t="s">
        <v>81</v>
      </c>
      <c r="S605" s="41" t="s">
        <v>82</v>
      </c>
      <c r="T605" s="12"/>
      <c r="U605" s="13" t="s">
        <v>5186</v>
      </c>
      <c r="V605" s="12" t="s">
        <v>83</v>
      </c>
      <c r="W605" s="12" t="s">
        <v>83</v>
      </c>
      <c r="X605" s="12" t="s">
        <v>403</v>
      </c>
      <c r="Y605" s="12">
        <v>52372021</v>
      </c>
      <c r="Z605" s="14" t="s">
        <v>126</v>
      </c>
      <c r="AA605" s="14">
        <v>79486884</v>
      </c>
      <c r="AB605" s="12" t="s">
        <v>87</v>
      </c>
      <c r="AC605" s="22">
        <v>45994</v>
      </c>
      <c r="AD605" s="29">
        <v>7500000</v>
      </c>
      <c r="AE605" s="22">
        <v>45994</v>
      </c>
      <c r="AF605" s="22">
        <v>46024</v>
      </c>
      <c r="AG605" s="12">
        <v>30</v>
      </c>
      <c r="AH605" s="12">
        <v>1</v>
      </c>
      <c r="AI605" s="29">
        <f>Tabla202376[[#This Row],[VALOR INICIAL DEL CONTRATO]] / Tabla202376[[#This Row],[PLAZO DE EJECUCIÓN MESES ]]</f>
        <v>7500000</v>
      </c>
      <c r="AJ605" s="12"/>
      <c r="AK605" s="12"/>
      <c r="AL605" s="12"/>
      <c r="AM605" s="12"/>
      <c r="AN605" s="12"/>
      <c r="AO605" s="31"/>
      <c r="AP605" s="12"/>
      <c r="AQ605" s="12"/>
      <c r="AR605" s="12"/>
      <c r="AS605" s="12"/>
      <c r="AT605" s="12"/>
      <c r="AU605" s="12"/>
      <c r="AV605" s="12"/>
      <c r="AW605" s="12"/>
      <c r="AX605" s="12"/>
      <c r="AY605" s="12"/>
      <c r="AZ605" s="12"/>
      <c r="BA605" s="12"/>
      <c r="BB605" s="12"/>
      <c r="BC605" s="12"/>
      <c r="BD605" s="12"/>
      <c r="BE605" s="12"/>
      <c r="BF605" s="12"/>
      <c r="BG605" s="12"/>
      <c r="BH605" s="12"/>
      <c r="BI605" s="12"/>
      <c r="BJ605" s="12"/>
      <c r="BK605" s="12"/>
      <c r="BL605" s="12"/>
      <c r="BM605" s="12">
        <f>Tabla202376[[#This Row],[DÍAS PRORROGA 1]]+Tabla202376[[#This Row],[DÍAS PRORROGA  2]]+Tabla202376[[#This Row],[DÍAS PRORROGA 3]]++Tabla202376[[#This Row],[DÍAS PRORROGA 4]]</f>
        <v>0</v>
      </c>
      <c r="BN605" s="25">
        <f>IF(Tabla202376[[#This Row],[NUMERO TOTAL DE ADICIONES]]="NO",0,Tabla202376[[#This Row],[VALOR ADICIÓN 1]]+Tabla202376[[#This Row],[VALOR ADICIÓN 2]]+Tabla202376[[#This Row],[VALOR ADICIÓN 3]]+Tabla202376[[#This Row],[VALOR ADICIÓN 4]])</f>
        <v>0</v>
      </c>
      <c r="BO605" s="12"/>
      <c r="BP605" s="22">
        <v>46024</v>
      </c>
      <c r="BQ605" s="20">
        <f>Tabla202376[[#This Row],[VALOR INICIAL DEL CONTRATO]]+Tabla202376[[#This Row],[VALOR ADICIÓN 1]]+Tabla202376[[#This Row],[VALOR ADICIÓN 2]]+Tabla202376[[#This Row],[VALOR ADICIÓN 3]]++Tabla202376[[#This Row],[VALOR ADICIÓN 4]]</f>
        <v>7500000</v>
      </c>
      <c r="BR60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5" s="26"/>
      <c r="BT605" s="12"/>
      <c r="BU605" s="13" t="s">
        <v>5187</v>
      </c>
      <c r="BV605" s="13" t="s">
        <v>5188</v>
      </c>
      <c r="BW605" s="13" t="s">
        <v>88</v>
      </c>
    </row>
    <row r="606" spans="1:75" ht="27.75" customHeight="1" x14ac:dyDescent="0.2">
      <c r="A606" s="12">
        <v>2025</v>
      </c>
      <c r="B606" s="12" t="s">
        <v>456</v>
      </c>
      <c r="C606" s="13" t="str">
        <f ca="1">IF(Tabla202376[[#This Row],[FECHA DE TERMINACIÓN FINAL]]-TODAY()&gt;=15,"VIGENTE",IF(Tabla202376[[#This Row],[FECHA DE TERMINACIÓN FINAL]]-TODAY()&lt;0,"FINALIZADO",IF(Tabla202376[[#This Row],[FECHA DE TERMINACIÓN FINAL]]-TODAY()&lt;=15,"PROXIMO A VENCER")))</f>
        <v>FINALIZADO</v>
      </c>
      <c r="D606" s="12">
        <v>144543</v>
      </c>
      <c r="E606" s="22">
        <v>45959</v>
      </c>
      <c r="F606" s="108" t="s">
        <v>5189</v>
      </c>
      <c r="G606" s="12" t="s">
        <v>5190</v>
      </c>
      <c r="H606" s="13" t="s">
        <v>371</v>
      </c>
      <c r="I606" s="71" t="s">
        <v>5191</v>
      </c>
      <c r="J606" s="41" t="s">
        <v>156</v>
      </c>
      <c r="K606" s="51" t="s">
        <v>5192</v>
      </c>
      <c r="L606" s="51" t="s">
        <v>5193</v>
      </c>
      <c r="M606" s="12">
        <v>1833</v>
      </c>
      <c r="N606" s="22">
        <v>45967</v>
      </c>
      <c r="O606" s="40">
        <v>1947</v>
      </c>
      <c r="P606" s="58">
        <v>45996</v>
      </c>
      <c r="Q606" s="12" t="s">
        <v>274</v>
      </c>
      <c r="R606" s="13" t="s">
        <v>81</v>
      </c>
      <c r="S606" s="41" t="s">
        <v>98</v>
      </c>
      <c r="T606" s="12"/>
      <c r="U606" s="13" t="s">
        <v>275</v>
      </c>
      <c r="V606" s="12" t="s">
        <v>83</v>
      </c>
      <c r="W606" s="12" t="s">
        <v>83</v>
      </c>
      <c r="X606" s="12" t="s">
        <v>198</v>
      </c>
      <c r="Y606" s="12">
        <v>53119436</v>
      </c>
      <c r="Z606" s="38" t="s">
        <v>199</v>
      </c>
      <c r="AA606" s="38">
        <v>63526944</v>
      </c>
      <c r="AB606" s="12" t="s">
        <v>87</v>
      </c>
      <c r="AC606" s="22">
        <v>45995</v>
      </c>
      <c r="AD606" s="29">
        <v>2835000</v>
      </c>
      <c r="AE606" s="22">
        <v>46000</v>
      </c>
      <c r="AF606" s="22">
        <v>46030</v>
      </c>
      <c r="AG606" s="12">
        <v>30</v>
      </c>
      <c r="AH606" s="12">
        <v>1</v>
      </c>
      <c r="AI606" s="29">
        <f>Tabla202376[[#This Row],[VALOR INICIAL DEL CONTRATO]] / Tabla202376[[#This Row],[PLAZO DE EJECUCIÓN MESES ]]</f>
        <v>2835000</v>
      </c>
      <c r="AJ606" s="12"/>
      <c r="AK606" s="12"/>
      <c r="AL606" s="12"/>
      <c r="AM606" s="12"/>
      <c r="AN606" s="12"/>
      <c r="AO606" s="31"/>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c r="BL606" s="12"/>
      <c r="BM606" s="12">
        <f>Tabla202376[[#This Row],[DÍAS PRORROGA 1]]+Tabla202376[[#This Row],[DÍAS PRORROGA  2]]+Tabla202376[[#This Row],[DÍAS PRORROGA 3]]++Tabla202376[[#This Row],[DÍAS PRORROGA 4]]</f>
        <v>0</v>
      </c>
      <c r="BN606" s="25">
        <f>IF(Tabla202376[[#This Row],[NUMERO TOTAL DE ADICIONES]]="NO",0,Tabla202376[[#This Row],[VALOR ADICIÓN 1]]+Tabla202376[[#This Row],[VALOR ADICIÓN 2]]+Tabla202376[[#This Row],[VALOR ADICIÓN 3]]+Tabla202376[[#This Row],[VALOR ADICIÓN 4]])</f>
        <v>0</v>
      </c>
      <c r="BO606" s="12"/>
      <c r="BP606" s="22">
        <v>46030</v>
      </c>
      <c r="BQ606" s="20">
        <f>Tabla202376[[#This Row],[VALOR INICIAL DEL CONTRATO]]+Tabla202376[[#This Row],[VALOR ADICIÓN 1]]+Tabla202376[[#This Row],[VALOR ADICIÓN 2]]+Tabla202376[[#This Row],[VALOR ADICIÓN 3]]++Tabla202376[[#This Row],[VALOR ADICIÓN 4]]</f>
        <v>2835000</v>
      </c>
      <c r="BR60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6" s="26"/>
      <c r="BT606" s="12"/>
      <c r="BU606" s="13" t="s">
        <v>5194</v>
      </c>
      <c r="BV606" s="13" t="s">
        <v>5195</v>
      </c>
      <c r="BW606" s="13" t="s">
        <v>99</v>
      </c>
    </row>
    <row r="607" spans="1:75" ht="27.75" customHeight="1" x14ac:dyDescent="0.2">
      <c r="A607" s="12">
        <v>2025</v>
      </c>
      <c r="B607" s="12" t="s">
        <v>456</v>
      </c>
      <c r="C607" s="13" t="str">
        <f ca="1">IF(Tabla202376[[#This Row],[FECHA DE TERMINACIÓN FINAL]]-TODAY()&gt;=15,"VIGENTE",IF(Tabla202376[[#This Row],[FECHA DE TERMINACIÓN FINAL]]-TODAY()&lt;0,"FINALIZADO",IF(Tabla202376[[#This Row],[FECHA DE TERMINACIÓN FINAL]]-TODAY()&lt;=15,"PROXIMO A VENCER")))</f>
        <v>FINALIZADO</v>
      </c>
      <c r="D607" s="12">
        <v>148521</v>
      </c>
      <c r="E607" s="22">
        <v>45982</v>
      </c>
      <c r="F607" s="108" t="s">
        <v>5196</v>
      </c>
      <c r="G607" s="12" t="s">
        <v>5197</v>
      </c>
      <c r="H607" s="41" t="s">
        <v>329</v>
      </c>
      <c r="I607" s="71" t="s">
        <v>5198</v>
      </c>
      <c r="J607" s="51" t="s">
        <v>3288</v>
      </c>
      <c r="K607" s="51" t="s">
        <v>5199</v>
      </c>
      <c r="L607" s="51" t="s">
        <v>5200</v>
      </c>
      <c r="M607" s="12">
        <v>1870</v>
      </c>
      <c r="N607" s="22">
        <v>45988</v>
      </c>
      <c r="O607" s="12">
        <v>1937</v>
      </c>
      <c r="P607" s="22">
        <v>45994</v>
      </c>
      <c r="Q607" s="12" t="s">
        <v>80</v>
      </c>
      <c r="R607" s="13" t="s">
        <v>81</v>
      </c>
      <c r="S607" s="41" t="s">
        <v>98</v>
      </c>
      <c r="T607" s="12"/>
      <c r="U607" s="13" t="s">
        <v>5201</v>
      </c>
      <c r="V607" s="12" t="s">
        <v>83</v>
      </c>
      <c r="W607" s="12" t="s">
        <v>83</v>
      </c>
      <c r="X607" s="12" t="s">
        <v>281</v>
      </c>
      <c r="Y607" s="25">
        <v>1030521003</v>
      </c>
      <c r="Z607" s="51" t="s">
        <v>438</v>
      </c>
      <c r="AA607" s="25">
        <v>52159153</v>
      </c>
      <c r="AB607" s="12" t="s">
        <v>87</v>
      </c>
      <c r="AC607" s="22">
        <v>45994</v>
      </c>
      <c r="AD607" s="29">
        <v>3025000</v>
      </c>
      <c r="AE607" s="22">
        <v>45994</v>
      </c>
      <c r="AF607" s="22">
        <v>46024</v>
      </c>
      <c r="AG607" s="12">
        <v>30</v>
      </c>
      <c r="AH607" s="12">
        <v>1</v>
      </c>
      <c r="AI607" s="29">
        <f>Tabla202376[[#This Row],[VALOR INICIAL DEL CONTRATO]] / Tabla202376[[#This Row],[PLAZO DE EJECUCIÓN MESES ]]</f>
        <v>3025000</v>
      </c>
      <c r="AJ607" s="12"/>
      <c r="AK607" s="12"/>
      <c r="AL607" s="12"/>
      <c r="AM607" s="12"/>
      <c r="AN607" s="12"/>
      <c r="AO607" s="31"/>
      <c r="AP607" s="12"/>
      <c r="AQ607" s="12"/>
      <c r="AR607" s="12"/>
      <c r="AS607" s="12"/>
      <c r="AT607" s="12"/>
      <c r="AU607" s="12"/>
      <c r="AV607" s="12"/>
      <c r="AW607" s="12"/>
      <c r="AX607" s="12"/>
      <c r="AY607" s="12"/>
      <c r="AZ607" s="12"/>
      <c r="BA607" s="12"/>
      <c r="BB607" s="12"/>
      <c r="BC607" s="12"/>
      <c r="BD607" s="12"/>
      <c r="BE607" s="12"/>
      <c r="BF607" s="12"/>
      <c r="BG607" s="12"/>
      <c r="BH607" s="12"/>
      <c r="BI607" s="12"/>
      <c r="BJ607" s="12"/>
      <c r="BK607" s="12"/>
      <c r="BL607" s="12"/>
      <c r="BM607" s="12">
        <f>Tabla202376[[#This Row],[DÍAS PRORROGA 1]]+Tabla202376[[#This Row],[DÍAS PRORROGA  2]]+Tabla202376[[#This Row],[DÍAS PRORROGA 3]]++Tabla202376[[#This Row],[DÍAS PRORROGA 4]]</f>
        <v>0</v>
      </c>
      <c r="BN607" s="25">
        <f>IF(Tabla202376[[#This Row],[NUMERO TOTAL DE ADICIONES]]="NO",0,Tabla202376[[#This Row],[VALOR ADICIÓN 1]]+Tabla202376[[#This Row],[VALOR ADICIÓN 2]]+Tabla202376[[#This Row],[VALOR ADICIÓN 3]]+Tabla202376[[#This Row],[VALOR ADICIÓN 4]])</f>
        <v>0</v>
      </c>
      <c r="BO607" s="12"/>
      <c r="BP607" s="22">
        <v>46024</v>
      </c>
      <c r="BQ607" s="20">
        <f>Tabla202376[[#This Row],[VALOR INICIAL DEL CONTRATO]]+Tabla202376[[#This Row],[VALOR ADICIÓN 1]]+Tabla202376[[#This Row],[VALOR ADICIÓN 2]]+Tabla202376[[#This Row],[VALOR ADICIÓN 3]]++Tabla202376[[#This Row],[VALOR ADICIÓN 4]]</f>
        <v>3025000</v>
      </c>
      <c r="BR60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7" s="26"/>
      <c r="BT607" s="12"/>
      <c r="BU607" s="13" t="s">
        <v>5202</v>
      </c>
      <c r="BV607" s="13" t="s">
        <v>5203</v>
      </c>
      <c r="BW607" s="13" t="s">
        <v>148</v>
      </c>
    </row>
    <row r="608" spans="1:75" ht="27.75" customHeight="1" x14ac:dyDescent="0.2">
      <c r="A608" s="12">
        <v>2025</v>
      </c>
      <c r="B608" s="12" t="s">
        <v>456</v>
      </c>
      <c r="C608" s="13" t="str">
        <f ca="1">IF(Tabla202376[[#This Row],[FECHA DE TERMINACIÓN FINAL]]-TODAY()&gt;=15,"VIGENTE",IF(Tabla202376[[#This Row],[FECHA DE TERMINACIÓN FINAL]]-TODAY()&lt;0,"FINALIZADO",IF(Tabla202376[[#This Row],[FECHA DE TERMINACIÓN FINAL]]-TODAY()&lt;=15,"PROXIMO A VENCER")))</f>
        <v>FINALIZADO</v>
      </c>
      <c r="D608" s="12">
        <v>143258</v>
      </c>
      <c r="E608" s="22">
        <v>45925</v>
      </c>
      <c r="F608" s="108" t="s">
        <v>5204</v>
      </c>
      <c r="G608" s="12" t="s">
        <v>5205</v>
      </c>
      <c r="H608" s="13" t="s">
        <v>123</v>
      </c>
      <c r="I608" s="71" t="s">
        <v>5206</v>
      </c>
      <c r="J608" s="51" t="s">
        <v>3288</v>
      </c>
      <c r="K608" s="51" t="s">
        <v>5207</v>
      </c>
      <c r="L608" s="51" t="s">
        <v>5208</v>
      </c>
      <c r="M608" s="12">
        <v>1759</v>
      </c>
      <c r="N608" s="22">
        <v>45947</v>
      </c>
      <c r="O608" s="12">
        <v>1938</v>
      </c>
      <c r="P608" s="22">
        <v>45994</v>
      </c>
      <c r="Q608" s="12" t="s">
        <v>124</v>
      </c>
      <c r="R608" s="13" t="s">
        <v>81</v>
      </c>
      <c r="S608" s="41" t="s">
        <v>82</v>
      </c>
      <c r="T608" s="12"/>
      <c r="U608" s="13" t="s">
        <v>5209</v>
      </c>
      <c r="V608" s="12" t="s">
        <v>83</v>
      </c>
      <c r="W608" s="12" t="s">
        <v>83</v>
      </c>
      <c r="X608" s="40" t="s">
        <v>188</v>
      </c>
      <c r="Y608" s="25">
        <v>1033775359</v>
      </c>
      <c r="Z608" s="14" t="s">
        <v>126</v>
      </c>
      <c r="AA608" s="14">
        <v>79486884</v>
      </c>
      <c r="AB608" s="12" t="s">
        <v>87</v>
      </c>
      <c r="AC608" s="22">
        <v>45994</v>
      </c>
      <c r="AD608" s="29">
        <v>8000000</v>
      </c>
      <c r="AE608" s="22">
        <v>45996</v>
      </c>
      <c r="AF608" s="22">
        <v>46026</v>
      </c>
      <c r="AG608" s="12">
        <v>30</v>
      </c>
      <c r="AH608" s="12">
        <v>1</v>
      </c>
      <c r="AI608" s="29">
        <f>Tabla202376[[#This Row],[VALOR INICIAL DEL CONTRATO]] / Tabla202376[[#This Row],[PLAZO DE EJECUCIÓN MESES ]]</f>
        <v>8000000</v>
      </c>
      <c r="AJ608" s="12"/>
      <c r="AK608" s="12"/>
      <c r="AL608" s="12"/>
      <c r="AM608" s="12"/>
      <c r="AN608" s="12"/>
      <c r="AO608" s="31"/>
      <c r="AP608" s="12"/>
      <c r="AQ608" s="12"/>
      <c r="AR608" s="12"/>
      <c r="AS608" s="12"/>
      <c r="AT608" s="12"/>
      <c r="AU608" s="12"/>
      <c r="AV608" s="12"/>
      <c r="AW608" s="12"/>
      <c r="AX608" s="12"/>
      <c r="AY608" s="12"/>
      <c r="AZ608" s="12"/>
      <c r="BA608" s="12"/>
      <c r="BB608" s="12"/>
      <c r="BC608" s="12"/>
      <c r="BD608" s="12"/>
      <c r="BE608" s="12"/>
      <c r="BF608" s="12"/>
      <c r="BG608" s="12"/>
      <c r="BH608" s="12"/>
      <c r="BI608" s="12"/>
      <c r="BJ608" s="12"/>
      <c r="BK608" s="12"/>
      <c r="BL608" s="12"/>
      <c r="BM608" s="12">
        <f>Tabla202376[[#This Row],[DÍAS PRORROGA 1]]+Tabla202376[[#This Row],[DÍAS PRORROGA  2]]+Tabla202376[[#This Row],[DÍAS PRORROGA 3]]++Tabla202376[[#This Row],[DÍAS PRORROGA 4]]</f>
        <v>0</v>
      </c>
      <c r="BN608" s="25">
        <f>IF(Tabla202376[[#This Row],[NUMERO TOTAL DE ADICIONES]]="NO",0,Tabla202376[[#This Row],[VALOR ADICIÓN 1]]+Tabla202376[[#This Row],[VALOR ADICIÓN 2]]+Tabla202376[[#This Row],[VALOR ADICIÓN 3]]+Tabla202376[[#This Row],[VALOR ADICIÓN 4]])</f>
        <v>0</v>
      </c>
      <c r="BO608" s="12"/>
      <c r="BP608" s="22">
        <v>46026</v>
      </c>
      <c r="BQ608" s="20">
        <f>Tabla202376[[#This Row],[VALOR INICIAL DEL CONTRATO]]+Tabla202376[[#This Row],[VALOR ADICIÓN 1]]+Tabla202376[[#This Row],[VALOR ADICIÓN 2]]+Tabla202376[[#This Row],[VALOR ADICIÓN 3]]++Tabla202376[[#This Row],[VALOR ADICIÓN 4]]</f>
        <v>8000000</v>
      </c>
      <c r="BR60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8" s="26"/>
      <c r="BT608" s="12"/>
      <c r="BU608" s="13" t="s">
        <v>5210</v>
      </c>
      <c r="BV608" s="13" t="s">
        <v>5211</v>
      </c>
      <c r="BW608" s="13" t="s">
        <v>109</v>
      </c>
    </row>
    <row r="609" spans="1:75" ht="27.75" customHeight="1" x14ac:dyDescent="0.2">
      <c r="A609" s="12">
        <v>2025</v>
      </c>
      <c r="B609" s="12" t="s">
        <v>456</v>
      </c>
      <c r="C609" s="13" t="str">
        <f ca="1">IF(Tabla202376[[#This Row],[FECHA DE TERMINACIÓN FINAL]]-TODAY()&gt;=15,"VIGENTE",IF(Tabla202376[[#This Row],[FECHA DE TERMINACIÓN FINAL]]-TODAY()&lt;0,"FINALIZADO",IF(Tabla202376[[#This Row],[FECHA DE TERMINACIÓN FINAL]]-TODAY()&lt;=15,"PROXIMO A VENCER")))</f>
        <v>FINALIZADO</v>
      </c>
      <c r="D609" s="12">
        <v>143821</v>
      </c>
      <c r="E609" s="22">
        <v>45938</v>
      </c>
      <c r="F609" s="108" t="s">
        <v>5212</v>
      </c>
      <c r="G609" s="12" t="s">
        <v>5213</v>
      </c>
      <c r="H609" s="13" t="s">
        <v>174</v>
      </c>
      <c r="I609" s="71" t="s">
        <v>5214</v>
      </c>
      <c r="J609" s="51" t="s">
        <v>3288</v>
      </c>
      <c r="K609" s="51" t="s">
        <v>5215</v>
      </c>
      <c r="L609" s="51" t="s">
        <v>5216</v>
      </c>
      <c r="M609" s="12">
        <v>1776</v>
      </c>
      <c r="N609" s="22">
        <v>45947</v>
      </c>
      <c r="O609" s="12">
        <v>1944</v>
      </c>
      <c r="P609" s="22">
        <v>45994</v>
      </c>
      <c r="Q609" s="12" t="s">
        <v>175</v>
      </c>
      <c r="R609" s="13" t="s">
        <v>81</v>
      </c>
      <c r="S609" s="41" t="s">
        <v>82</v>
      </c>
      <c r="T609" s="12"/>
      <c r="U609" s="13" t="s">
        <v>176</v>
      </c>
      <c r="V609" s="12" t="s">
        <v>83</v>
      </c>
      <c r="W609" s="68" t="s">
        <v>83</v>
      </c>
      <c r="X609" s="41" t="s">
        <v>167</v>
      </c>
      <c r="Y609" s="40">
        <v>7180598</v>
      </c>
      <c r="Z609" s="14" t="s">
        <v>126</v>
      </c>
      <c r="AA609" s="14">
        <v>79486884</v>
      </c>
      <c r="AB609" s="12" t="s">
        <v>87</v>
      </c>
      <c r="AC609" s="22">
        <v>45994</v>
      </c>
      <c r="AD609" s="29">
        <v>7350000</v>
      </c>
      <c r="AE609" s="22">
        <v>45996</v>
      </c>
      <c r="AF609" s="22">
        <v>46026</v>
      </c>
      <c r="AG609" s="12">
        <v>30</v>
      </c>
      <c r="AH609" s="12">
        <v>1</v>
      </c>
      <c r="AI609" s="29">
        <f>Tabla202376[[#This Row],[VALOR INICIAL DEL CONTRATO]] / Tabla202376[[#This Row],[PLAZO DE EJECUCIÓN MESES ]]</f>
        <v>7350000</v>
      </c>
      <c r="AJ609" s="12"/>
      <c r="AK609" s="12"/>
      <c r="AL609" s="12"/>
      <c r="AM609" s="12"/>
      <c r="AN609" s="12"/>
      <c r="AO609" s="31"/>
      <c r="AP609" s="12"/>
      <c r="AQ609" s="12"/>
      <c r="AR609" s="12"/>
      <c r="AS609" s="12"/>
      <c r="AT609" s="12"/>
      <c r="AU609" s="12"/>
      <c r="AV609" s="12"/>
      <c r="AW609" s="12"/>
      <c r="AX609" s="12"/>
      <c r="AY609" s="12"/>
      <c r="AZ609" s="12"/>
      <c r="BA609" s="12"/>
      <c r="BB609" s="12"/>
      <c r="BC609" s="12"/>
      <c r="BD609" s="12"/>
      <c r="BE609" s="12"/>
      <c r="BF609" s="12"/>
      <c r="BG609" s="12"/>
      <c r="BH609" s="12"/>
      <c r="BI609" s="12"/>
      <c r="BJ609" s="12"/>
      <c r="BK609" s="12"/>
      <c r="BL609" s="12"/>
      <c r="BM609" s="12">
        <f>Tabla202376[[#This Row],[DÍAS PRORROGA 1]]+Tabla202376[[#This Row],[DÍAS PRORROGA  2]]+Tabla202376[[#This Row],[DÍAS PRORROGA 3]]++Tabla202376[[#This Row],[DÍAS PRORROGA 4]]</f>
        <v>0</v>
      </c>
      <c r="BN609" s="25">
        <f>IF(Tabla202376[[#This Row],[NUMERO TOTAL DE ADICIONES]]="NO",0,Tabla202376[[#This Row],[VALOR ADICIÓN 1]]+Tabla202376[[#This Row],[VALOR ADICIÓN 2]]+Tabla202376[[#This Row],[VALOR ADICIÓN 3]]+Tabla202376[[#This Row],[VALOR ADICIÓN 4]])</f>
        <v>0</v>
      </c>
      <c r="BO609" s="12"/>
      <c r="BP609" s="22">
        <v>46026</v>
      </c>
      <c r="BQ609" s="20">
        <f>Tabla202376[[#This Row],[VALOR INICIAL DEL CONTRATO]]+Tabla202376[[#This Row],[VALOR ADICIÓN 1]]+Tabla202376[[#This Row],[VALOR ADICIÓN 2]]+Tabla202376[[#This Row],[VALOR ADICIÓN 3]]++Tabla202376[[#This Row],[VALOR ADICIÓN 4]]</f>
        <v>7350000</v>
      </c>
      <c r="BR60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09" s="26"/>
      <c r="BT609" s="12"/>
      <c r="BU609" s="13" t="s">
        <v>5217</v>
      </c>
      <c r="BV609" s="13" t="s">
        <v>5218</v>
      </c>
      <c r="BW609" s="13" t="s">
        <v>88</v>
      </c>
    </row>
    <row r="610" spans="1:75" ht="27.75" customHeight="1" x14ac:dyDescent="0.2">
      <c r="A610" s="12">
        <v>2025</v>
      </c>
      <c r="B610" s="12" t="s">
        <v>456</v>
      </c>
      <c r="C610" s="13" t="str">
        <f ca="1">IF(Tabla202376[[#This Row],[FECHA DE TERMINACIÓN FINAL]]-TODAY()&gt;=15,"VIGENTE",IF(Tabla202376[[#This Row],[FECHA DE TERMINACIÓN FINAL]]-TODAY()&lt;0,"FINALIZADO",IF(Tabla202376[[#This Row],[FECHA DE TERMINACIÓN FINAL]]-TODAY()&lt;=15,"PROXIMO A VENCER")))</f>
        <v>FINALIZADO</v>
      </c>
      <c r="D610" s="12">
        <v>148525</v>
      </c>
      <c r="E610" s="22">
        <v>45982</v>
      </c>
      <c r="F610" s="108" t="s">
        <v>5219</v>
      </c>
      <c r="G610" s="12" t="s">
        <v>5220</v>
      </c>
      <c r="H610" s="13" t="s">
        <v>1483</v>
      </c>
      <c r="I610" s="71" t="s">
        <v>5221</v>
      </c>
      <c r="J610" s="51" t="s">
        <v>3288</v>
      </c>
      <c r="K610" s="51" t="s">
        <v>5222</v>
      </c>
      <c r="L610" s="51" t="s">
        <v>5223</v>
      </c>
      <c r="M610" s="12">
        <v>1872</v>
      </c>
      <c r="N610" s="22">
        <v>45988</v>
      </c>
      <c r="O610" s="12">
        <v>1939</v>
      </c>
      <c r="P610" s="22">
        <v>45994</v>
      </c>
      <c r="Q610" s="12" t="s">
        <v>80</v>
      </c>
      <c r="R610" s="13" t="s">
        <v>81</v>
      </c>
      <c r="S610" s="41" t="s">
        <v>82</v>
      </c>
      <c r="T610" s="12"/>
      <c r="U610" s="13" t="s">
        <v>183</v>
      </c>
      <c r="V610" s="12" t="s">
        <v>83</v>
      </c>
      <c r="W610" s="12" t="s">
        <v>83</v>
      </c>
      <c r="X610" s="12" t="s">
        <v>184</v>
      </c>
      <c r="Y610" s="12">
        <v>1030672223</v>
      </c>
      <c r="Z610" s="13" t="s">
        <v>185</v>
      </c>
      <c r="AA610" s="46">
        <v>1013685604</v>
      </c>
      <c r="AB610" s="12" t="s">
        <v>87</v>
      </c>
      <c r="AC610" s="22">
        <v>45994</v>
      </c>
      <c r="AD610" s="29">
        <v>6300000</v>
      </c>
      <c r="AE610" s="22">
        <v>45996</v>
      </c>
      <c r="AF610" s="22">
        <v>46026</v>
      </c>
      <c r="AG610" s="12">
        <v>30</v>
      </c>
      <c r="AH610" s="12">
        <v>1</v>
      </c>
      <c r="AI610" s="29">
        <f>Tabla202376[[#This Row],[VALOR INICIAL DEL CONTRATO]] / Tabla202376[[#This Row],[PLAZO DE EJECUCIÓN MESES ]]</f>
        <v>6300000</v>
      </c>
      <c r="AJ610" s="12"/>
      <c r="AK610" s="12"/>
      <c r="AL610" s="12"/>
      <c r="AM610" s="12"/>
      <c r="AN610" s="12"/>
      <c r="AO610" s="31"/>
      <c r="AP610" s="12"/>
      <c r="AQ610" s="12"/>
      <c r="AR610" s="12"/>
      <c r="AS610" s="12"/>
      <c r="AT610" s="12"/>
      <c r="AU610" s="12"/>
      <c r="AV610" s="12"/>
      <c r="AW610" s="12"/>
      <c r="AX610" s="12"/>
      <c r="AY610" s="12"/>
      <c r="AZ610" s="12"/>
      <c r="BA610" s="12"/>
      <c r="BB610" s="12"/>
      <c r="BC610" s="12"/>
      <c r="BD610" s="12"/>
      <c r="BE610" s="12"/>
      <c r="BF610" s="12"/>
      <c r="BG610" s="12"/>
      <c r="BH610" s="12"/>
      <c r="BI610" s="12"/>
      <c r="BJ610" s="12"/>
      <c r="BK610" s="12"/>
      <c r="BL610" s="12"/>
      <c r="BM610" s="12">
        <f>Tabla202376[[#This Row],[DÍAS PRORROGA 1]]+Tabla202376[[#This Row],[DÍAS PRORROGA  2]]+Tabla202376[[#This Row],[DÍAS PRORROGA 3]]++Tabla202376[[#This Row],[DÍAS PRORROGA 4]]</f>
        <v>0</v>
      </c>
      <c r="BN610" s="25">
        <f>IF(Tabla202376[[#This Row],[NUMERO TOTAL DE ADICIONES]]="NO",0,Tabla202376[[#This Row],[VALOR ADICIÓN 1]]+Tabla202376[[#This Row],[VALOR ADICIÓN 2]]+Tabla202376[[#This Row],[VALOR ADICIÓN 3]]+Tabla202376[[#This Row],[VALOR ADICIÓN 4]])</f>
        <v>0</v>
      </c>
      <c r="BO610" s="12"/>
      <c r="BP610" s="22">
        <v>46026</v>
      </c>
      <c r="BQ610" s="20">
        <f>Tabla202376[[#This Row],[VALOR INICIAL DEL CONTRATO]]+Tabla202376[[#This Row],[VALOR ADICIÓN 1]]+Tabla202376[[#This Row],[VALOR ADICIÓN 2]]+Tabla202376[[#This Row],[VALOR ADICIÓN 3]]++Tabla202376[[#This Row],[VALOR ADICIÓN 4]]</f>
        <v>6300000</v>
      </c>
      <c r="BR610"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0" s="26"/>
      <c r="BT610" s="12"/>
      <c r="BU610" s="13" t="s">
        <v>5224</v>
      </c>
      <c r="BV610" s="13" t="s">
        <v>5225</v>
      </c>
      <c r="BW610" s="13" t="s">
        <v>88</v>
      </c>
    </row>
    <row r="611" spans="1:75" ht="27.75" customHeight="1" x14ac:dyDescent="0.2">
      <c r="A611" s="12">
        <v>2025</v>
      </c>
      <c r="B611" s="12" t="s">
        <v>456</v>
      </c>
      <c r="C611" s="13" t="str">
        <f ca="1">IF(Tabla202376[[#This Row],[FECHA DE TERMINACIÓN FINAL]]-TODAY()&gt;=15,"VIGENTE",IF(Tabla202376[[#This Row],[FECHA DE TERMINACIÓN FINAL]]-TODAY()&lt;0,"FINALIZADO",IF(Tabla202376[[#This Row],[FECHA DE TERMINACIÓN FINAL]]-TODAY()&lt;=15,"PROXIMO A VENCER")))</f>
        <v>FINALIZADO</v>
      </c>
      <c r="D611" s="12">
        <v>144145</v>
      </c>
      <c r="E611" s="22">
        <v>45947</v>
      </c>
      <c r="F611" s="108" t="s">
        <v>5226</v>
      </c>
      <c r="G611" s="12" t="s">
        <v>5227</v>
      </c>
      <c r="H611" s="13" t="s">
        <v>5228</v>
      </c>
      <c r="I611" s="71" t="s">
        <v>5229</v>
      </c>
      <c r="J611" s="51" t="s">
        <v>3288</v>
      </c>
      <c r="K611" s="51" t="s">
        <v>5230</v>
      </c>
      <c r="L611" s="51" t="s">
        <v>5231</v>
      </c>
      <c r="M611" s="12">
        <v>1794</v>
      </c>
      <c r="N611" s="22">
        <v>45954</v>
      </c>
      <c r="O611" s="12">
        <v>1946</v>
      </c>
      <c r="P611" s="22">
        <v>45996</v>
      </c>
      <c r="Q611" s="12" t="s">
        <v>201</v>
      </c>
      <c r="R611" s="13" t="s">
        <v>81</v>
      </c>
      <c r="S611" s="41" t="s">
        <v>82</v>
      </c>
      <c r="T611" s="12"/>
      <c r="U611" s="13" t="s">
        <v>416</v>
      </c>
      <c r="V611" s="12" t="s">
        <v>83</v>
      </c>
      <c r="W611" s="12" t="s">
        <v>83</v>
      </c>
      <c r="X611" s="12" t="s">
        <v>256</v>
      </c>
      <c r="Y611" s="12">
        <v>1030641865</v>
      </c>
      <c r="Z611" s="14" t="s">
        <v>278</v>
      </c>
      <c r="AA611" s="14">
        <v>1052409028</v>
      </c>
      <c r="AB611" s="12" t="s">
        <v>87</v>
      </c>
      <c r="AC611" s="22">
        <v>45995</v>
      </c>
      <c r="AD611" s="29">
        <v>7300000</v>
      </c>
      <c r="AE611" s="22">
        <v>46000</v>
      </c>
      <c r="AF611" s="22">
        <v>46030</v>
      </c>
      <c r="AG611" s="12">
        <v>30</v>
      </c>
      <c r="AH611" s="12">
        <v>1</v>
      </c>
      <c r="AI611" s="29">
        <f>Tabla202376[[#This Row],[VALOR INICIAL DEL CONTRATO]] / Tabla202376[[#This Row],[PLAZO DE EJECUCIÓN MESES ]]</f>
        <v>7300000</v>
      </c>
      <c r="AJ611" s="12"/>
      <c r="AK611" s="12"/>
      <c r="AL611" s="12"/>
      <c r="AM611" s="12"/>
      <c r="AN611" s="12"/>
      <c r="AO611" s="31"/>
      <c r="AP611" s="12"/>
      <c r="AQ611" s="12"/>
      <c r="AR611" s="12"/>
      <c r="AS611" s="12"/>
      <c r="AT611" s="12"/>
      <c r="AU611" s="12"/>
      <c r="AV611" s="12"/>
      <c r="AW611" s="12"/>
      <c r="AX611" s="12"/>
      <c r="AY611" s="12"/>
      <c r="AZ611" s="12"/>
      <c r="BA611" s="12"/>
      <c r="BB611" s="12"/>
      <c r="BC611" s="12"/>
      <c r="BD611" s="12"/>
      <c r="BE611" s="12"/>
      <c r="BF611" s="12"/>
      <c r="BG611" s="12"/>
      <c r="BH611" s="12"/>
      <c r="BI611" s="12"/>
      <c r="BJ611" s="12"/>
      <c r="BK611" s="12"/>
      <c r="BL611" s="12"/>
      <c r="BM611" s="12">
        <f>Tabla202376[[#This Row],[DÍAS PRORROGA 1]]+Tabla202376[[#This Row],[DÍAS PRORROGA  2]]+Tabla202376[[#This Row],[DÍAS PRORROGA 3]]++Tabla202376[[#This Row],[DÍAS PRORROGA 4]]</f>
        <v>0</v>
      </c>
      <c r="BN611" s="25">
        <f>IF(Tabla202376[[#This Row],[NUMERO TOTAL DE ADICIONES]]="NO",0,Tabla202376[[#This Row],[VALOR ADICIÓN 1]]+Tabla202376[[#This Row],[VALOR ADICIÓN 2]]+Tabla202376[[#This Row],[VALOR ADICIÓN 3]]+Tabla202376[[#This Row],[VALOR ADICIÓN 4]])</f>
        <v>0</v>
      </c>
      <c r="BO611" s="12"/>
      <c r="BP611" s="22">
        <v>46030</v>
      </c>
      <c r="BQ611" s="20">
        <f>Tabla202376[[#This Row],[VALOR INICIAL DEL CONTRATO]]+Tabla202376[[#This Row],[VALOR ADICIÓN 1]]+Tabla202376[[#This Row],[VALOR ADICIÓN 2]]+Tabla202376[[#This Row],[VALOR ADICIÓN 3]]++Tabla202376[[#This Row],[VALOR ADICIÓN 4]]</f>
        <v>7300000</v>
      </c>
      <c r="BR611"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1" s="26"/>
      <c r="BT611" s="12"/>
      <c r="BU611" s="13" t="s">
        <v>5232</v>
      </c>
      <c r="BV611" s="13" t="s">
        <v>5233</v>
      </c>
      <c r="BW611" s="13" t="s">
        <v>88</v>
      </c>
    </row>
    <row r="612" spans="1:75" ht="27.75" customHeight="1" x14ac:dyDescent="0.2">
      <c r="A612" s="12">
        <v>2025</v>
      </c>
      <c r="B612" s="12" t="s">
        <v>456</v>
      </c>
      <c r="C612" s="13" t="str">
        <f ca="1">IF(Tabla202376[[#This Row],[FECHA DE TERMINACIÓN FINAL]]-TODAY()&gt;=15,"VIGENTE",IF(Tabla202376[[#This Row],[FECHA DE TERMINACIÓN FINAL]]-TODAY()&lt;0,"FINALIZADO",IF(Tabla202376[[#This Row],[FECHA DE TERMINACIÓN FINAL]]-TODAY()&lt;=15,"PROXIMO A VENCER")))</f>
        <v>FINALIZADO</v>
      </c>
      <c r="D612" s="12">
        <v>143814</v>
      </c>
      <c r="E612" s="22">
        <v>45938</v>
      </c>
      <c r="F612" s="12" t="s">
        <v>5234</v>
      </c>
      <c r="G612" s="12" t="s">
        <v>5235</v>
      </c>
      <c r="H612" s="13" t="s">
        <v>222</v>
      </c>
      <c r="I612" s="71" t="s">
        <v>5236</v>
      </c>
      <c r="J612" s="51" t="s">
        <v>3288</v>
      </c>
      <c r="K612" s="51" t="s">
        <v>5237</v>
      </c>
      <c r="L612" s="57" t="s">
        <v>5238</v>
      </c>
      <c r="M612" s="12">
        <v>1809</v>
      </c>
      <c r="N612" s="22">
        <v>45958</v>
      </c>
      <c r="O612" s="12">
        <v>1951</v>
      </c>
      <c r="P612" s="22">
        <v>46000</v>
      </c>
      <c r="Q612" s="12" t="s">
        <v>166</v>
      </c>
      <c r="R612" s="13" t="s">
        <v>81</v>
      </c>
      <c r="S612" s="41" t="s">
        <v>98</v>
      </c>
      <c r="T612" s="12"/>
      <c r="U612" s="13" t="s">
        <v>220</v>
      </c>
      <c r="V612" s="12" t="s">
        <v>83</v>
      </c>
      <c r="W612" s="68" t="s">
        <v>83</v>
      </c>
      <c r="X612" s="41" t="s">
        <v>795</v>
      </c>
      <c r="Y612" s="40">
        <v>39797262</v>
      </c>
      <c r="Z612" s="14" t="s">
        <v>168</v>
      </c>
      <c r="AA612" s="14">
        <v>1018418402</v>
      </c>
      <c r="AB612" s="12" t="s">
        <v>87</v>
      </c>
      <c r="AC612" s="22">
        <v>46000</v>
      </c>
      <c r="AD612" s="29">
        <v>2415000</v>
      </c>
      <c r="AE612" s="22">
        <v>46001</v>
      </c>
      <c r="AF612" s="22">
        <v>46031</v>
      </c>
      <c r="AG612" s="12">
        <v>30</v>
      </c>
      <c r="AH612" s="12">
        <v>1</v>
      </c>
      <c r="AI612" s="29">
        <f>Tabla202376[[#This Row],[VALOR INICIAL DEL CONTRATO]] / Tabla202376[[#This Row],[PLAZO DE EJECUCIÓN MESES ]]</f>
        <v>2415000</v>
      </c>
      <c r="AJ612" s="12"/>
      <c r="AK612" s="12"/>
      <c r="AL612" s="12"/>
      <c r="AM612" s="12"/>
      <c r="AN612" s="12"/>
      <c r="AO612" s="31"/>
      <c r="AP612" s="12"/>
      <c r="AQ612" s="12"/>
      <c r="AR612" s="12"/>
      <c r="AS612" s="12"/>
      <c r="AT612" s="12"/>
      <c r="AU612" s="12"/>
      <c r="AV612" s="12"/>
      <c r="AW612" s="12"/>
      <c r="AX612" s="12"/>
      <c r="AY612" s="12"/>
      <c r="AZ612" s="12"/>
      <c r="BA612" s="12"/>
      <c r="BB612" s="12"/>
      <c r="BC612" s="12"/>
      <c r="BD612" s="12"/>
      <c r="BE612" s="12"/>
      <c r="BF612" s="12"/>
      <c r="BG612" s="12"/>
      <c r="BH612" s="12"/>
      <c r="BI612" s="12"/>
      <c r="BJ612" s="12"/>
      <c r="BK612" s="12"/>
      <c r="BL612" s="12"/>
      <c r="BM612" s="12">
        <f>Tabla202376[[#This Row],[DÍAS PRORROGA 1]]+Tabla202376[[#This Row],[DÍAS PRORROGA  2]]+Tabla202376[[#This Row],[DÍAS PRORROGA 3]]++Tabla202376[[#This Row],[DÍAS PRORROGA 4]]</f>
        <v>0</v>
      </c>
      <c r="BN612" s="25">
        <f>IF(Tabla202376[[#This Row],[NUMERO TOTAL DE ADICIONES]]="NO",0,Tabla202376[[#This Row],[VALOR ADICIÓN 1]]+Tabla202376[[#This Row],[VALOR ADICIÓN 2]]+Tabla202376[[#This Row],[VALOR ADICIÓN 3]]+Tabla202376[[#This Row],[VALOR ADICIÓN 4]])</f>
        <v>0</v>
      </c>
      <c r="BO612" s="12"/>
      <c r="BP612" s="22">
        <v>46031</v>
      </c>
      <c r="BQ612" s="20">
        <f>Tabla202376[[#This Row],[VALOR INICIAL DEL CONTRATO]]+Tabla202376[[#This Row],[VALOR ADICIÓN 1]]+Tabla202376[[#This Row],[VALOR ADICIÓN 2]]+Tabla202376[[#This Row],[VALOR ADICIÓN 3]]++Tabla202376[[#This Row],[VALOR ADICIÓN 4]]</f>
        <v>2415000</v>
      </c>
      <c r="BR61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2" s="26"/>
      <c r="BT612" s="12"/>
      <c r="BU612" s="13" t="s">
        <v>5239</v>
      </c>
      <c r="BV612" s="13" t="s">
        <v>241</v>
      </c>
      <c r="BW612" s="13" t="s">
        <v>99</v>
      </c>
    </row>
    <row r="613" spans="1:75" ht="27.75" customHeight="1" x14ac:dyDescent="0.2">
      <c r="A613" s="12">
        <v>2025</v>
      </c>
      <c r="B613" s="12" t="s">
        <v>77</v>
      </c>
      <c r="C613" s="13" t="str">
        <f ca="1">IF(Tabla202376[[#This Row],[FECHA DE TERMINACIÓN FINAL]]-TODAY()&gt;=15,"VIGENTE",IF(Tabla202376[[#This Row],[FECHA DE TERMINACIÓN FINAL]]-TODAY()&lt;0,"FINALIZADO",IF(Tabla202376[[#This Row],[FECHA DE TERMINACIÓN FINAL]]-TODAY()&lt;=15,"PROXIMO A VENCER")))</f>
        <v>VIGENTE</v>
      </c>
      <c r="D613" s="12">
        <v>143822</v>
      </c>
      <c r="E613" s="22">
        <v>45938</v>
      </c>
      <c r="F613" s="12" t="s">
        <v>5240</v>
      </c>
      <c r="G613" s="49" t="s">
        <v>5241</v>
      </c>
      <c r="H613" s="13" t="s">
        <v>4631</v>
      </c>
      <c r="I613" s="71" t="s">
        <v>5242</v>
      </c>
      <c r="J613" s="51" t="s">
        <v>3288</v>
      </c>
      <c r="K613" s="51" t="s">
        <v>5243</v>
      </c>
      <c r="L613" s="51" t="s">
        <v>5244</v>
      </c>
      <c r="M613" s="12">
        <v>1736</v>
      </c>
      <c r="N613" s="22">
        <v>45938</v>
      </c>
      <c r="O613" s="12">
        <v>1958</v>
      </c>
      <c r="P613" s="22">
        <v>46003</v>
      </c>
      <c r="Q613" s="12" t="s">
        <v>312</v>
      </c>
      <c r="R613" s="51" t="s">
        <v>3390</v>
      </c>
      <c r="S613" s="51" t="s">
        <v>3391</v>
      </c>
      <c r="T613" s="12"/>
      <c r="U613" s="13" t="s">
        <v>5245</v>
      </c>
      <c r="V613" s="13" t="s">
        <v>5246</v>
      </c>
      <c r="W613" s="12"/>
      <c r="X613" s="12"/>
      <c r="Y613" s="40">
        <v>901686261</v>
      </c>
      <c r="Z613" s="14" t="s">
        <v>313</v>
      </c>
      <c r="AA613" s="14">
        <v>1053611272</v>
      </c>
      <c r="AB613" s="12" t="s">
        <v>87</v>
      </c>
      <c r="AC613" s="22">
        <v>46002</v>
      </c>
      <c r="AD613" s="29">
        <v>364117022</v>
      </c>
      <c r="AE613" s="22">
        <v>46048</v>
      </c>
      <c r="AF613" s="22">
        <v>46228</v>
      </c>
      <c r="AG613" s="12">
        <v>180</v>
      </c>
      <c r="AH613" s="12">
        <v>6</v>
      </c>
      <c r="AI613" s="29">
        <f>Tabla202376[[#This Row],[VALOR INICIAL DEL CONTRATO]] / Tabla202376[[#This Row],[PLAZO DE EJECUCIÓN MESES ]]</f>
        <v>60686170.333333336</v>
      </c>
      <c r="AJ613" s="12"/>
      <c r="AK613" s="12"/>
      <c r="AL613" s="12"/>
      <c r="AM613" s="12"/>
      <c r="AN613" s="12"/>
      <c r="AO613" s="31"/>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c r="BL613" s="12"/>
      <c r="BM613" s="12">
        <f>Tabla202376[[#This Row],[DÍAS PRORROGA 1]]+Tabla202376[[#This Row],[DÍAS PRORROGA  2]]+Tabla202376[[#This Row],[DÍAS PRORROGA 3]]++Tabla202376[[#This Row],[DÍAS PRORROGA 4]]</f>
        <v>0</v>
      </c>
      <c r="BN613" s="25">
        <f>IF(Tabla202376[[#This Row],[NUMERO TOTAL DE ADICIONES]]="NO",0,Tabla202376[[#This Row],[VALOR ADICIÓN 1]]+Tabla202376[[#This Row],[VALOR ADICIÓN 2]]+Tabla202376[[#This Row],[VALOR ADICIÓN 3]]+Tabla202376[[#This Row],[VALOR ADICIÓN 4]])</f>
        <v>0</v>
      </c>
      <c r="BO613" s="12"/>
      <c r="BP613" s="22">
        <v>46228</v>
      </c>
      <c r="BQ613" s="20">
        <f>Tabla202376[[#This Row],[VALOR INICIAL DEL CONTRATO]]+Tabla202376[[#This Row],[VALOR ADICIÓN 1]]+Tabla202376[[#This Row],[VALOR ADICIÓN 2]]+Tabla202376[[#This Row],[VALOR ADICIÓN 3]]++Tabla202376[[#This Row],[VALOR ADICIÓN 4]]</f>
        <v>364117022</v>
      </c>
      <c r="BR613"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13" s="26"/>
      <c r="BT613" s="12"/>
      <c r="BU613" s="12"/>
      <c r="BV613" s="12"/>
      <c r="BW613" s="12"/>
    </row>
    <row r="614" spans="1:75" ht="27.75" customHeight="1" x14ac:dyDescent="0.2">
      <c r="A614" s="12">
        <v>2025</v>
      </c>
      <c r="B614" s="12" t="s">
        <v>456</v>
      </c>
      <c r="C614" s="13" t="str">
        <f ca="1">IF(Tabla202376[[#This Row],[FECHA DE TERMINACIÓN FINAL]]-TODAY()&gt;=15,"VIGENTE",IF(Tabla202376[[#This Row],[FECHA DE TERMINACIÓN FINAL]]-TODAY()&lt;0,"FINALIZADO",IF(Tabla202376[[#This Row],[FECHA DE TERMINACIÓN FINAL]]-TODAY()&lt;=15,"PROXIMO A VENCER")))</f>
        <v>FINALIZADO</v>
      </c>
      <c r="D614" s="12">
        <v>143791</v>
      </c>
      <c r="E614" s="22">
        <v>45937</v>
      </c>
      <c r="F614" s="40" t="s">
        <v>5247</v>
      </c>
      <c r="G614" s="40" t="s">
        <v>5248</v>
      </c>
      <c r="H614" s="13" t="s">
        <v>362</v>
      </c>
      <c r="I614" s="71" t="s">
        <v>5249</v>
      </c>
      <c r="J614" s="51">
        <v>80101600</v>
      </c>
      <c r="K614" s="51" t="s">
        <v>5250</v>
      </c>
      <c r="L614" s="51" t="s">
        <v>5251</v>
      </c>
      <c r="M614" s="12">
        <v>1774</v>
      </c>
      <c r="N614" s="22">
        <v>45947</v>
      </c>
      <c r="O614" s="12">
        <v>1957</v>
      </c>
      <c r="P614" s="22">
        <v>46003</v>
      </c>
      <c r="Q614" s="12" t="s">
        <v>175</v>
      </c>
      <c r="R614" s="13" t="s">
        <v>81</v>
      </c>
      <c r="S614" s="41" t="s">
        <v>98</v>
      </c>
      <c r="T614" s="12"/>
      <c r="U614" s="66" t="s">
        <v>363</v>
      </c>
      <c r="V614" s="12" t="s">
        <v>83</v>
      </c>
      <c r="W614" s="12" t="s">
        <v>83</v>
      </c>
      <c r="X614" s="12" t="s">
        <v>167</v>
      </c>
      <c r="Y614" s="25">
        <v>1011321001</v>
      </c>
      <c r="Z614" s="14" t="s">
        <v>174</v>
      </c>
      <c r="AA614" s="14">
        <v>7180598</v>
      </c>
      <c r="AB614" s="12" t="s">
        <v>87</v>
      </c>
      <c r="AC614" s="22">
        <v>46002</v>
      </c>
      <c r="AD614" s="29">
        <v>2000000</v>
      </c>
      <c r="AE614" s="22">
        <v>46006</v>
      </c>
      <c r="AF614" s="22">
        <v>46036</v>
      </c>
      <c r="AG614" s="12">
        <v>30</v>
      </c>
      <c r="AH614" s="12">
        <v>1</v>
      </c>
      <c r="AI614" s="29">
        <f>Tabla202376[[#This Row],[VALOR INICIAL DEL CONTRATO]] / Tabla202376[[#This Row],[PLAZO DE EJECUCIÓN MESES ]]</f>
        <v>2000000</v>
      </c>
      <c r="AJ614" s="12"/>
      <c r="AK614" s="12"/>
      <c r="AL614" s="12"/>
      <c r="AM614" s="12"/>
      <c r="AN614" s="12"/>
      <c r="AO614" s="31"/>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c r="BL614" s="12"/>
      <c r="BM614" s="12">
        <f>Tabla202376[[#This Row],[DÍAS PRORROGA 1]]+Tabla202376[[#This Row],[DÍAS PRORROGA  2]]+Tabla202376[[#This Row],[DÍAS PRORROGA 3]]++Tabla202376[[#This Row],[DÍAS PRORROGA 4]]</f>
        <v>0</v>
      </c>
      <c r="BN614" s="25">
        <f>IF(Tabla202376[[#This Row],[NUMERO TOTAL DE ADICIONES]]="NO",0,Tabla202376[[#This Row],[VALOR ADICIÓN 1]]+Tabla202376[[#This Row],[VALOR ADICIÓN 2]]+Tabla202376[[#This Row],[VALOR ADICIÓN 3]]+Tabla202376[[#This Row],[VALOR ADICIÓN 4]])</f>
        <v>0</v>
      </c>
      <c r="BO614" s="12"/>
      <c r="BP614" s="22">
        <v>46036</v>
      </c>
      <c r="BQ614" s="20">
        <f>Tabla202376[[#This Row],[VALOR INICIAL DEL CONTRATO]]+Tabla202376[[#This Row],[VALOR ADICIÓN 1]]+Tabla202376[[#This Row],[VALOR ADICIÓN 2]]+Tabla202376[[#This Row],[VALOR ADICIÓN 3]]++Tabla202376[[#This Row],[VALOR ADICIÓN 4]]</f>
        <v>2000000</v>
      </c>
      <c r="BR614"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4" s="26"/>
      <c r="BT614" s="12"/>
      <c r="BU614" s="13" t="s">
        <v>5252</v>
      </c>
      <c r="BV614" s="13" t="s">
        <v>5253</v>
      </c>
      <c r="BW614" s="13" t="s">
        <v>122</v>
      </c>
    </row>
    <row r="615" spans="1:75" ht="27.75" customHeight="1" x14ac:dyDescent="0.2">
      <c r="A615" s="12">
        <v>2025</v>
      </c>
      <c r="B615" s="12" t="s">
        <v>456</v>
      </c>
      <c r="C615" s="13" t="str">
        <f ca="1">IF(Tabla202376[[#This Row],[FECHA DE TERMINACIÓN FINAL]]-TODAY()&gt;=15,"VIGENTE",IF(Tabla202376[[#This Row],[FECHA DE TERMINACIÓN FINAL]]-TODAY()&lt;0,"FINALIZADO",IF(Tabla202376[[#This Row],[FECHA DE TERMINACIÓN FINAL]]-TODAY()&lt;=15,"PROXIMO A VENCER")))</f>
        <v>FINALIZADO</v>
      </c>
      <c r="D615" s="12">
        <v>149548</v>
      </c>
      <c r="E615" s="22">
        <v>45995</v>
      </c>
      <c r="F615" s="40" t="s">
        <v>5254</v>
      </c>
      <c r="G615" s="40" t="s">
        <v>5255</v>
      </c>
      <c r="H615" s="13" t="s">
        <v>221</v>
      </c>
      <c r="I615" s="71" t="s">
        <v>5256</v>
      </c>
      <c r="J615" s="51">
        <v>80101600</v>
      </c>
      <c r="K615" s="51" t="s">
        <v>5257</v>
      </c>
      <c r="L615" s="51" t="s">
        <v>5258</v>
      </c>
      <c r="M615" s="12">
        <v>1880</v>
      </c>
      <c r="N615" s="22">
        <v>46001</v>
      </c>
      <c r="O615" s="12">
        <v>1964</v>
      </c>
      <c r="P615" s="22">
        <v>46008</v>
      </c>
      <c r="Q615" s="12" t="s">
        <v>175</v>
      </c>
      <c r="R615" s="13" t="s">
        <v>81</v>
      </c>
      <c r="S615" s="41" t="s">
        <v>82</v>
      </c>
      <c r="T615" s="12"/>
      <c r="U615" s="66" t="s">
        <v>5259</v>
      </c>
      <c r="V615" s="12" t="s">
        <v>83</v>
      </c>
      <c r="W615" s="12" t="s">
        <v>83</v>
      </c>
      <c r="X615" s="12" t="s">
        <v>764</v>
      </c>
      <c r="Y615" s="25">
        <v>1032469610</v>
      </c>
      <c r="Z615" s="41" t="s">
        <v>135</v>
      </c>
      <c r="AA615" s="63">
        <v>1013636939</v>
      </c>
      <c r="AB615" s="12" t="s">
        <v>87</v>
      </c>
      <c r="AC615" s="22">
        <v>46006</v>
      </c>
      <c r="AD615" s="29">
        <v>7500000</v>
      </c>
      <c r="AE615" s="22">
        <v>46010</v>
      </c>
      <c r="AF615" s="22">
        <v>46040</v>
      </c>
      <c r="AG615" s="12">
        <v>30</v>
      </c>
      <c r="AH615" s="12">
        <v>1</v>
      </c>
      <c r="AI615" s="29">
        <f>Tabla202376[[#This Row],[VALOR INICIAL DEL CONTRATO]] / Tabla202376[[#This Row],[PLAZO DE EJECUCIÓN MESES ]]</f>
        <v>7500000</v>
      </c>
      <c r="AJ615" s="12"/>
      <c r="AK615" s="12"/>
      <c r="AL615" s="12"/>
      <c r="AM615" s="12"/>
      <c r="AN615" s="12"/>
      <c r="AO615" s="31"/>
      <c r="AP615" s="12"/>
      <c r="AQ615" s="12"/>
      <c r="AR615" s="12"/>
      <c r="AS615" s="12"/>
      <c r="AT615" s="12"/>
      <c r="AU615" s="12"/>
      <c r="AV615" s="12"/>
      <c r="AW615" s="12"/>
      <c r="AX615" s="12"/>
      <c r="AY615" s="12"/>
      <c r="AZ615" s="12"/>
      <c r="BA615" s="12"/>
      <c r="BB615" s="12"/>
      <c r="BC615" s="12"/>
      <c r="BD615" s="12"/>
      <c r="BE615" s="12"/>
      <c r="BF615" s="12"/>
      <c r="BG615" s="12"/>
      <c r="BH615" s="12"/>
      <c r="BI615" s="12"/>
      <c r="BJ615" s="12"/>
      <c r="BK615" s="12"/>
      <c r="BL615" s="12"/>
      <c r="BM615" s="12">
        <f>Tabla202376[[#This Row],[DÍAS PRORROGA 1]]+Tabla202376[[#This Row],[DÍAS PRORROGA  2]]+Tabla202376[[#This Row],[DÍAS PRORROGA 3]]++Tabla202376[[#This Row],[DÍAS PRORROGA 4]]</f>
        <v>0</v>
      </c>
      <c r="BN615" s="25">
        <f>IF(Tabla202376[[#This Row],[NUMERO TOTAL DE ADICIONES]]="NO",0,Tabla202376[[#This Row],[VALOR ADICIÓN 1]]+Tabla202376[[#This Row],[VALOR ADICIÓN 2]]+Tabla202376[[#This Row],[VALOR ADICIÓN 3]]+Tabla202376[[#This Row],[VALOR ADICIÓN 4]])</f>
        <v>0</v>
      </c>
      <c r="BO615" s="12"/>
      <c r="BP615" s="22">
        <v>46040</v>
      </c>
      <c r="BQ615" s="20">
        <f>Tabla202376[[#This Row],[VALOR INICIAL DEL CONTRATO]]+Tabla202376[[#This Row],[VALOR ADICIÓN 1]]+Tabla202376[[#This Row],[VALOR ADICIÓN 2]]+Tabla202376[[#This Row],[VALOR ADICIÓN 3]]++Tabla202376[[#This Row],[VALOR ADICIÓN 4]]</f>
        <v>7500000</v>
      </c>
      <c r="BR61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5" s="26"/>
      <c r="BT615" s="12"/>
      <c r="BU615" s="13" t="s">
        <v>5260</v>
      </c>
      <c r="BV615" s="13" t="s">
        <v>5261</v>
      </c>
      <c r="BW615" s="13" t="s">
        <v>88</v>
      </c>
    </row>
    <row r="616" spans="1:75" ht="27.75" customHeight="1" x14ac:dyDescent="0.2">
      <c r="A616" s="12">
        <v>2025</v>
      </c>
      <c r="B616" s="12" t="s">
        <v>456</v>
      </c>
      <c r="C616" s="13" t="str">
        <f ca="1">IF(Tabla202376[[#This Row],[FECHA DE TERMINACIÓN FINAL]]-TODAY()&gt;=15,"VIGENTE",IF(Tabla202376[[#This Row],[FECHA DE TERMINACIÓN FINAL]]-TODAY()&lt;0,"FINALIZADO",IF(Tabla202376[[#This Row],[FECHA DE TERMINACIÓN FINAL]]-TODAY()&lt;=15,"PROXIMO A VENCER")))</f>
        <v>FINALIZADO</v>
      </c>
      <c r="D616" s="12">
        <v>149554</v>
      </c>
      <c r="E616" s="22">
        <v>45995</v>
      </c>
      <c r="F616" s="40" t="s">
        <v>5262</v>
      </c>
      <c r="G616" s="40" t="s">
        <v>5263</v>
      </c>
      <c r="H616" s="13" t="s">
        <v>218</v>
      </c>
      <c r="I616" s="71" t="s">
        <v>5264</v>
      </c>
      <c r="J616" s="51">
        <v>80101600</v>
      </c>
      <c r="K616" s="51" t="s">
        <v>5265</v>
      </c>
      <c r="L616" s="51" t="s">
        <v>5266</v>
      </c>
      <c r="M616" s="12">
        <v>1881</v>
      </c>
      <c r="N616" s="22">
        <v>46001</v>
      </c>
      <c r="O616" s="12">
        <v>1956</v>
      </c>
      <c r="P616" s="22">
        <v>46003</v>
      </c>
      <c r="Q616" s="12" t="s">
        <v>175</v>
      </c>
      <c r="R616" s="83" t="s">
        <v>81</v>
      </c>
      <c r="S616" s="66" t="s">
        <v>82</v>
      </c>
      <c r="T616" s="12"/>
      <c r="U616" s="66" t="s">
        <v>5267</v>
      </c>
      <c r="V616" s="12" t="s">
        <v>83</v>
      </c>
      <c r="W616" s="12" t="s">
        <v>83</v>
      </c>
      <c r="X616" s="12" t="s">
        <v>90</v>
      </c>
      <c r="Y616" s="25">
        <v>16732656</v>
      </c>
      <c r="Z616" s="13" t="s">
        <v>132</v>
      </c>
      <c r="AA616" s="12">
        <v>1023007578</v>
      </c>
      <c r="AB616" s="12" t="s">
        <v>87</v>
      </c>
      <c r="AC616" s="22">
        <v>46002</v>
      </c>
      <c r="AD616" s="29">
        <v>7350000</v>
      </c>
      <c r="AE616" s="22">
        <v>46006</v>
      </c>
      <c r="AF616" s="22">
        <v>46036</v>
      </c>
      <c r="AG616" s="12">
        <v>30</v>
      </c>
      <c r="AH616" s="12">
        <v>1</v>
      </c>
      <c r="AI616" s="29">
        <f>Tabla202376[[#This Row],[VALOR INICIAL DEL CONTRATO]] / Tabla202376[[#This Row],[PLAZO DE EJECUCIÓN MESES ]]</f>
        <v>7350000</v>
      </c>
      <c r="AJ616" s="12"/>
      <c r="AK616" s="12"/>
      <c r="AL616" s="12"/>
      <c r="AM616" s="12"/>
      <c r="AN616" s="12"/>
      <c r="AO616" s="31"/>
      <c r="AP616" s="12"/>
      <c r="AQ616" s="12"/>
      <c r="AR616" s="12"/>
      <c r="AS616" s="12"/>
      <c r="AT616" s="12"/>
      <c r="AU616" s="12"/>
      <c r="AV616" s="12"/>
      <c r="AW616" s="12"/>
      <c r="AX616" s="12"/>
      <c r="AY616" s="12"/>
      <c r="AZ616" s="12"/>
      <c r="BA616" s="12"/>
      <c r="BB616" s="12"/>
      <c r="BC616" s="12"/>
      <c r="BD616" s="12"/>
      <c r="BE616" s="12"/>
      <c r="BF616" s="12"/>
      <c r="BG616" s="12"/>
      <c r="BH616" s="12"/>
      <c r="BI616" s="12"/>
      <c r="BJ616" s="12"/>
      <c r="BK616" s="12"/>
      <c r="BL616" s="12"/>
      <c r="BM616" s="12">
        <f>Tabla202376[[#This Row],[DÍAS PRORROGA 1]]+Tabla202376[[#This Row],[DÍAS PRORROGA  2]]+Tabla202376[[#This Row],[DÍAS PRORROGA 3]]++Tabla202376[[#This Row],[DÍAS PRORROGA 4]]</f>
        <v>0</v>
      </c>
      <c r="BN616" s="25">
        <f>IF(Tabla202376[[#This Row],[NUMERO TOTAL DE ADICIONES]]="NO",0,Tabla202376[[#This Row],[VALOR ADICIÓN 1]]+Tabla202376[[#This Row],[VALOR ADICIÓN 2]]+Tabla202376[[#This Row],[VALOR ADICIÓN 3]]+Tabla202376[[#This Row],[VALOR ADICIÓN 4]])</f>
        <v>0</v>
      </c>
      <c r="BO616" s="12"/>
      <c r="BP616" s="22">
        <v>46036</v>
      </c>
      <c r="BQ616" s="20">
        <f>Tabla202376[[#This Row],[VALOR INICIAL DEL CONTRATO]]+Tabla202376[[#This Row],[VALOR ADICIÓN 1]]+Tabla202376[[#This Row],[VALOR ADICIÓN 2]]+Tabla202376[[#This Row],[VALOR ADICIÓN 3]]++Tabla202376[[#This Row],[VALOR ADICIÓN 4]]</f>
        <v>7350000</v>
      </c>
      <c r="BR616"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6" s="26"/>
      <c r="BT616" s="12"/>
      <c r="BU616" s="13" t="s">
        <v>5268</v>
      </c>
      <c r="BV616" s="13" t="s">
        <v>5269</v>
      </c>
      <c r="BW616" s="13" t="s">
        <v>88</v>
      </c>
    </row>
    <row r="617" spans="1:75" ht="27.75" customHeight="1" x14ac:dyDescent="0.2">
      <c r="A617" s="12">
        <v>2025</v>
      </c>
      <c r="B617" s="12" t="s">
        <v>456</v>
      </c>
      <c r="C617" s="13" t="str">
        <f ca="1">IF(Tabla202376[[#This Row],[FECHA DE TERMINACIÓN FINAL]]-TODAY()&gt;=15,"VIGENTE",IF(Tabla202376[[#This Row],[FECHA DE TERMINACIÓN FINAL]]-TODAY()&lt;0,"FINALIZADO",IF(Tabla202376[[#This Row],[FECHA DE TERMINACIÓN FINAL]]-TODAY()&lt;=15,"PROXIMO A VENCER")))</f>
        <v>FINALIZADO</v>
      </c>
      <c r="D617" s="12">
        <v>148524</v>
      </c>
      <c r="E617" s="22">
        <v>45982</v>
      </c>
      <c r="F617" s="40" t="s">
        <v>5270</v>
      </c>
      <c r="G617" s="40" t="s">
        <v>5271</v>
      </c>
      <c r="H617" s="13" t="s">
        <v>350</v>
      </c>
      <c r="I617" s="71" t="s">
        <v>5272</v>
      </c>
      <c r="J617" s="51" t="s">
        <v>3288</v>
      </c>
      <c r="K617" s="51" t="s">
        <v>5273</v>
      </c>
      <c r="L617" s="51" t="s">
        <v>5274</v>
      </c>
      <c r="M617" s="12">
        <v>1871</v>
      </c>
      <c r="N617" s="22">
        <v>45988</v>
      </c>
      <c r="O617" s="12">
        <v>1997</v>
      </c>
      <c r="P617" s="22">
        <v>46015</v>
      </c>
      <c r="Q617" s="12" t="s">
        <v>80</v>
      </c>
      <c r="R617" s="83" t="s">
        <v>81</v>
      </c>
      <c r="S617" s="66" t="s">
        <v>82</v>
      </c>
      <c r="T617" s="12"/>
      <c r="U617" s="66" t="s">
        <v>5275</v>
      </c>
      <c r="V617" s="12" t="s">
        <v>83</v>
      </c>
      <c r="W617" s="12" t="s">
        <v>83</v>
      </c>
      <c r="X617" s="12" t="s">
        <v>198</v>
      </c>
      <c r="Y617" s="12">
        <v>1001067987</v>
      </c>
      <c r="Z617" s="14" t="s">
        <v>199</v>
      </c>
      <c r="AA617" s="14">
        <v>63526944</v>
      </c>
      <c r="AB617" s="12" t="s">
        <v>87</v>
      </c>
      <c r="AC617" s="22">
        <v>46014</v>
      </c>
      <c r="AD617" s="29">
        <v>5000000</v>
      </c>
      <c r="AE617" s="22">
        <v>46017</v>
      </c>
      <c r="AF617" s="22">
        <v>46047</v>
      </c>
      <c r="AG617" s="12">
        <v>30</v>
      </c>
      <c r="AH617" s="12">
        <v>1</v>
      </c>
      <c r="AI617" s="29">
        <f>Tabla202376[[#This Row],[VALOR INICIAL DEL CONTRATO]] / Tabla202376[[#This Row],[PLAZO DE EJECUCIÓN MESES ]]</f>
        <v>5000000</v>
      </c>
      <c r="AJ617" s="12"/>
      <c r="AK617" s="12"/>
      <c r="AL617" s="12"/>
      <c r="AM617" s="12"/>
      <c r="AN617" s="12"/>
      <c r="AO617" s="31"/>
      <c r="AP617" s="12"/>
      <c r="AQ617" s="12"/>
      <c r="AR617" s="12"/>
      <c r="AS617" s="12"/>
      <c r="AT617" s="12"/>
      <c r="AU617" s="12"/>
      <c r="AV617" s="12"/>
      <c r="AW617" s="12"/>
      <c r="AX617" s="12"/>
      <c r="AY617" s="12"/>
      <c r="AZ617" s="12"/>
      <c r="BA617" s="12"/>
      <c r="BB617" s="12"/>
      <c r="BC617" s="12"/>
      <c r="BD617" s="12"/>
      <c r="BE617" s="12"/>
      <c r="BF617" s="12"/>
      <c r="BG617" s="12"/>
      <c r="BH617" s="12"/>
      <c r="BI617" s="12"/>
      <c r="BJ617" s="12"/>
      <c r="BK617" s="12"/>
      <c r="BL617" s="12"/>
      <c r="BM617" s="12">
        <f>Tabla202376[[#This Row],[DÍAS PRORROGA 1]]+Tabla202376[[#This Row],[DÍAS PRORROGA  2]]+Tabla202376[[#This Row],[DÍAS PRORROGA 3]]++Tabla202376[[#This Row],[DÍAS PRORROGA 4]]</f>
        <v>0</v>
      </c>
      <c r="BN617" s="25">
        <f>IF(Tabla202376[[#This Row],[NUMERO TOTAL DE ADICIONES]]="NO",0,Tabla202376[[#This Row],[VALOR ADICIÓN 1]]+Tabla202376[[#This Row],[VALOR ADICIÓN 2]]+Tabla202376[[#This Row],[VALOR ADICIÓN 3]]+Tabla202376[[#This Row],[VALOR ADICIÓN 4]])</f>
        <v>0</v>
      </c>
      <c r="BO617" s="12"/>
      <c r="BP617" s="22">
        <v>46047</v>
      </c>
      <c r="BQ617" s="20">
        <f>Tabla202376[[#This Row],[VALOR INICIAL DEL CONTRATO]]+Tabla202376[[#This Row],[VALOR ADICIÓN 1]]+Tabla202376[[#This Row],[VALOR ADICIÓN 2]]+Tabla202376[[#This Row],[VALOR ADICIÓN 3]]++Tabla202376[[#This Row],[VALOR ADICIÓN 4]]</f>
        <v>5000000</v>
      </c>
      <c r="BR617"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7" s="26"/>
      <c r="BT617" s="12"/>
      <c r="BU617" s="13" t="s">
        <v>5276</v>
      </c>
      <c r="BV617" s="13" t="s">
        <v>5277</v>
      </c>
      <c r="BW617" s="13" t="s">
        <v>122</v>
      </c>
    </row>
    <row r="618" spans="1:75" ht="27.75" customHeight="1" x14ac:dyDescent="0.2">
      <c r="A618" s="12">
        <v>2025</v>
      </c>
      <c r="B618" s="12" t="s">
        <v>456</v>
      </c>
      <c r="C618" s="13" t="str">
        <f ca="1">IF(Tabla202376[[#This Row],[FECHA DE TERMINACIÓN FINAL]]-TODAY()&gt;=15,"VIGENTE",IF(Tabla202376[[#This Row],[FECHA DE TERMINACIÓN FINAL]]-TODAY()&lt;0,"FINALIZADO",IF(Tabla202376[[#This Row],[FECHA DE TERMINACIÓN FINAL]]-TODAY()&lt;=15,"PROXIMO A VENCER")))</f>
        <v>FINALIZADO</v>
      </c>
      <c r="D618" s="12">
        <v>149551</v>
      </c>
      <c r="E618" s="22">
        <v>45995</v>
      </c>
      <c r="F618" s="40" t="s">
        <v>5278</v>
      </c>
      <c r="G618" s="40" t="s">
        <v>5279</v>
      </c>
      <c r="H618" s="13" t="s">
        <v>5280</v>
      </c>
      <c r="I618" s="71" t="s">
        <v>5281</v>
      </c>
      <c r="J618" s="51" t="s">
        <v>156</v>
      </c>
      <c r="K618" s="51" t="s">
        <v>5282</v>
      </c>
      <c r="L618" s="51" t="s">
        <v>5283</v>
      </c>
      <c r="M618" s="12">
        <v>1882</v>
      </c>
      <c r="N618" s="22">
        <v>46001</v>
      </c>
      <c r="O618" s="12">
        <v>1967</v>
      </c>
      <c r="P618" s="22">
        <v>46009</v>
      </c>
      <c r="Q618" s="12" t="s">
        <v>175</v>
      </c>
      <c r="R618" s="83" t="s">
        <v>81</v>
      </c>
      <c r="S618" s="66" t="s">
        <v>82</v>
      </c>
      <c r="T618" s="12"/>
      <c r="U618" s="66" t="s">
        <v>5284</v>
      </c>
      <c r="V618" s="12" t="s">
        <v>83</v>
      </c>
      <c r="W618" s="12" t="s">
        <v>83</v>
      </c>
      <c r="X618" s="12"/>
      <c r="Y618" s="12">
        <v>1033702963</v>
      </c>
      <c r="Z618" s="13" t="s">
        <v>132</v>
      </c>
      <c r="AA618" s="12">
        <v>1023007578</v>
      </c>
      <c r="AB618" s="12" t="s">
        <v>87</v>
      </c>
      <c r="AC618" s="22">
        <v>46008</v>
      </c>
      <c r="AD618" s="29">
        <v>6300000</v>
      </c>
      <c r="AE618" s="22">
        <v>46009</v>
      </c>
      <c r="AF618" s="22">
        <v>46039</v>
      </c>
      <c r="AG618" s="12">
        <v>30</v>
      </c>
      <c r="AH618" s="12">
        <v>1</v>
      </c>
      <c r="AI618" s="29">
        <f>Tabla202376[[#This Row],[VALOR INICIAL DEL CONTRATO]] / Tabla202376[[#This Row],[PLAZO DE EJECUCIÓN MESES ]]</f>
        <v>6300000</v>
      </c>
      <c r="AJ618" s="12"/>
      <c r="AK618" s="12"/>
      <c r="AL618" s="12"/>
      <c r="AM618" s="12"/>
      <c r="AN618" s="12"/>
      <c r="AO618" s="31"/>
      <c r="AP618" s="12"/>
      <c r="AQ618" s="12"/>
      <c r="AR618" s="12"/>
      <c r="AS618" s="12"/>
      <c r="AT618" s="12"/>
      <c r="AU618" s="12"/>
      <c r="AV618" s="12"/>
      <c r="AW618" s="12"/>
      <c r="AX618" s="12"/>
      <c r="AY618" s="12"/>
      <c r="AZ618" s="12"/>
      <c r="BA618" s="12"/>
      <c r="BB618" s="12"/>
      <c r="BC618" s="12"/>
      <c r="BD618" s="12"/>
      <c r="BE618" s="12"/>
      <c r="BF618" s="12"/>
      <c r="BG618" s="12"/>
      <c r="BH618" s="12"/>
      <c r="BI618" s="12"/>
      <c r="BJ618" s="12"/>
      <c r="BK618" s="12"/>
      <c r="BL618" s="12"/>
      <c r="BM618" s="12">
        <f>Tabla202376[[#This Row],[DÍAS PRORROGA 1]]+Tabla202376[[#This Row],[DÍAS PRORROGA  2]]+Tabla202376[[#This Row],[DÍAS PRORROGA 3]]++Tabla202376[[#This Row],[DÍAS PRORROGA 4]]</f>
        <v>0</v>
      </c>
      <c r="BN618" s="25">
        <f>IF(Tabla202376[[#This Row],[NUMERO TOTAL DE ADICIONES]]="NO",0,Tabla202376[[#This Row],[VALOR ADICIÓN 1]]+Tabla202376[[#This Row],[VALOR ADICIÓN 2]]+Tabla202376[[#This Row],[VALOR ADICIÓN 3]]+Tabla202376[[#This Row],[VALOR ADICIÓN 4]])</f>
        <v>0</v>
      </c>
      <c r="BO618" s="12"/>
      <c r="BP618" s="22">
        <v>46039</v>
      </c>
      <c r="BQ618" s="20">
        <f>Tabla202376[[#This Row],[VALOR INICIAL DEL CONTRATO]]+Tabla202376[[#This Row],[VALOR ADICIÓN 1]]+Tabla202376[[#This Row],[VALOR ADICIÓN 2]]+Tabla202376[[#This Row],[VALOR ADICIÓN 3]]++Tabla202376[[#This Row],[VALOR ADICIÓN 4]]</f>
        <v>6300000</v>
      </c>
      <c r="BR618"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8" s="26"/>
      <c r="BT618" s="12"/>
      <c r="BU618" s="13" t="s">
        <v>5285</v>
      </c>
      <c r="BV618" s="13" t="s">
        <v>5261</v>
      </c>
      <c r="BW618" s="13" t="s">
        <v>88</v>
      </c>
    </row>
    <row r="619" spans="1:75" ht="27.75" customHeight="1" x14ac:dyDescent="0.2">
      <c r="A619" s="12">
        <v>2025</v>
      </c>
      <c r="B619" s="12" t="s">
        <v>456</v>
      </c>
      <c r="C619" s="13" t="str">
        <f ca="1">IF(Tabla202376[[#This Row],[FECHA DE TERMINACIÓN FINAL]]-TODAY()&gt;=15,"VIGENTE",IF(Tabla202376[[#This Row],[FECHA DE TERMINACIÓN FINAL]]-TODAY()&lt;0,"FINALIZADO",IF(Tabla202376[[#This Row],[FECHA DE TERMINACIÓN FINAL]]-TODAY()&lt;=15,"PROXIMO A VENCER")))</f>
        <v>FINALIZADO</v>
      </c>
      <c r="D619" s="12">
        <v>144294</v>
      </c>
      <c r="E619" s="22">
        <v>45952</v>
      </c>
      <c r="F619" s="40" t="s">
        <v>5286</v>
      </c>
      <c r="G619" s="40" t="s">
        <v>5287</v>
      </c>
      <c r="H619" s="13" t="s">
        <v>436</v>
      </c>
      <c r="I619" s="71" t="s">
        <v>5288</v>
      </c>
      <c r="J619" s="51" t="s">
        <v>3288</v>
      </c>
      <c r="K619" s="51" t="s">
        <v>5289</v>
      </c>
      <c r="L619" s="51" t="s">
        <v>5290</v>
      </c>
      <c r="M619" s="12">
        <v>1821</v>
      </c>
      <c r="N619" s="22">
        <v>45960</v>
      </c>
      <c r="O619" s="12">
        <v>1965</v>
      </c>
      <c r="P619" s="22">
        <v>46008</v>
      </c>
      <c r="Q619" s="12" t="s">
        <v>80</v>
      </c>
      <c r="R619" s="13" t="s">
        <v>81</v>
      </c>
      <c r="S619" s="41" t="s">
        <v>98</v>
      </c>
      <c r="T619" s="12"/>
      <c r="U619" s="66" t="s">
        <v>2774</v>
      </c>
      <c r="V619" s="12" t="s">
        <v>83</v>
      </c>
      <c r="W619" s="12" t="s">
        <v>83</v>
      </c>
      <c r="X619" s="12" t="s">
        <v>437</v>
      </c>
      <c r="Y619" s="12">
        <v>1000365003</v>
      </c>
      <c r="Z619" s="14" t="s">
        <v>1008</v>
      </c>
      <c r="AA619" s="14">
        <v>1136886263</v>
      </c>
      <c r="AB619" s="12" t="s">
        <v>87</v>
      </c>
      <c r="AC619" s="22">
        <v>46007</v>
      </c>
      <c r="AD619" s="29">
        <v>3025000</v>
      </c>
      <c r="AE619" s="22">
        <v>46010</v>
      </c>
      <c r="AF619" s="22">
        <v>46040</v>
      </c>
      <c r="AG619" s="12">
        <v>30</v>
      </c>
      <c r="AH619" s="12">
        <v>1</v>
      </c>
      <c r="AI619" s="29">
        <f>Tabla202376[[#This Row],[VALOR INICIAL DEL CONTRATO]] / Tabla202376[[#This Row],[PLAZO DE EJECUCIÓN MESES ]]</f>
        <v>3025000</v>
      </c>
      <c r="AJ619" s="12"/>
      <c r="AK619" s="12"/>
      <c r="AL619" s="12"/>
      <c r="AM619" s="12"/>
      <c r="AN619" s="12"/>
      <c r="AO619" s="31"/>
      <c r="AP619" s="12"/>
      <c r="AQ619" s="12"/>
      <c r="AR619" s="12"/>
      <c r="AS619" s="12"/>
      <c r="AT619" s="12"/>
      <c r="AU619" s="12"/>
      <c r="AV619" s="12"/>
      <c r="AW619" s="12"/>
      <c r="AX619" s="12"/>
      <c r="AY619" s="12"/>
      <c r="AZ619" s="12"/>
      <c r="BA619" s="12"/>
      <c r="BB619" s="12"/>
      <c r="BC619" s="12"/>
      <c r="BD619" s="12"/>
      <c r="BE619" s="12"/>
      <c r="BF619" s="12"/>
      <c r="BG619" s="12"/>
      <c r="BH619" s="12"/>
      <c r="BI619" s="12"/>
      <c r="BJ619" s="12"/>
      <c r="BK619" s="12"/>
      <c r="BL619" s="12"/>
      <c r="BM619" s="12">
        <f>Tabla202376[[#This Row],[DÍAS PRORROGA 1]]+Tabla202376[[#This Row],[DÍAS PRORROGA  2]]+Tabla202376[[#This Row],[DÍAS PRORROGA 3]]++Tabla202376[[#This Row],[DÍAS PRORROGA 4]]</f>
        <v>0</v>
      </c>
      <c r="BN619" s="25">
        <f>IF(Tabla202376[[#This Row],[NUMERO TOTAL DE ADICIONES]]="NO",0,Tabla202376[[#This Row],[VALOR ADICIÓN 1]]+Tabla202376[[#This Row],[VALOR ADICIÓN 2]]+Tabla202376[[#This Row],[VALOR ADICIÓN 3]]+Tabla202376[[#This Row],[VALOR ADICIÓN 4]])</f>
        <v>0</v>
      </c>
      <c r="BO619" s="12"/>
      <c r="BP619" s="22">
        <v>46040</v>
      </c>
      <c r="BQ619" s="20">
        <f>Tabla202376[[#This Row],[VALOR INICIAL DEL CONTRATO]]+Tabla202376[[#This Row],[VALOR ADICIÓN 1]]+Tabla202376[[#This Row],[VALOR ADICIÓN 2]]+Tabla202376[[#This Row],[VALOR ADICIÓN 3]]++Tabla202376[[#This Row],[VALOR ADICIÓN 4]]</f>
        <v>3025000</v>
      </c>
      <c r="BR619"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100%</v>
      </c>
      <c r="BS619" s="26"/>
      <c r="BT619" s="12"/>
      <c r="BU619" s="13" t="s">
        <v>5291</v>
      </c>
      <c r="BV619" s="13" t="s">
        <v>407</v>
      </c>
      <c r="BW619" s="13" t="s">
        <v>148</v>
      </c>
    </row>
    <row r="620" spans="1:75" ht="27.75" customHeight="1" x14ac:dyDescent="0.2">
      <c r="A620" s="12">
        <v>2025</v>
      </c>
      <c r="B620" s="12" t="s">
        <v>77</v>
      </c>
      <c r="C620" s="13" t="str">
        <f ca="1">IF(Tabla202376[[#This Row],[FECHA DE TERMINACIÓN FINAL]]-TODAY()&gt;=15,"VIGENTE",IF(Tabla202376[[#This Row],[FECHA DE TERMINACIÓN FINAL]]-TODAY()&lt;0,"FINALIZADO",IF(Tabla202376[[#This Row],[FECHA DE TERMINACIÓN FINAL]]-TODAY()&lt;=15,"PROXIMO A VENCER")))</f>
        <v>VIGENTE</v>
      </c>
      <c r="D620" s="12">
        <v>144663</v>
      </c>
      <c r="E620" s="22">
        <v>45961</v>
      </c>
      <c r="F620" s="40" t="s">
        <v>5292</v>
      </c>
      <c r="G620" s="12" t="s">
        <v>5293</v>
      </c>
      <c r="H620" s="41" t="s">
        <v>5294</v>
      </c>
      <c r="I620" s="111" t="s">
        <v>5295</v>
      </c>
      <c r="J620" s="41">
        <v>80101600</v>
      </c>
      <c r="K620" s="57" t="s">
        <v>5296</v>
      </c>
      <c r="L620" s="57" t="s">
        <v>5297</v>
      </c>
      <c r="M620" s="12">
        <v>1826</v>
      </c>
      <c r="N620" s="22">
        <v>45965</v>
      </c>
      <c r="O620" s="12">
        <v>2022</v>
      </c>
      <c r="P620" s="22">
        <v>46020</v>
      </c>
      <c r="Q620" s="12" t="s">
        <v>365</v>
      </c>
      <c r="R620" s="41" t="s">
        <v>3390</v>
      </c>
      <c r="S620" s="51" t="s">
        <v>3391</v>
      </c>
      <c r="T620" s="12"/>
      <c r="U620" s="13" t="s">
        <v>5298</v>
      </c>
      <c r="V620" s="13" t="s">
        <v>5299</v>
      </c>
      <c r="W620" s="13" t="s">
        <v>5300</v>
      </c>
      <c r="X620" s="12" t="s">
        <v>397</v>
      </c>
      <c r="Y620" s="12">
        <v>902018769</v>
      </c>
      <c r="Z620" s="14" t="s">
        <v>366</v>
      </c>
      <c r="AA620" s="14">
        <v>52432694</v>
      </c>
      <c r="AB620" s="12" t="s">
        <v>87</v>
      </c>
      <c r="AC620" s="22">
        <v>46020</v>
      </c>
      <c r="AD620" s="29">
        <v>189776348</v>
      </c>
      <c r="AE620" s="22">
        <v>46063</v>
      </c>
      <c r="AF620" s="22">
        <v>46335</v>
      </c>
      <c r="AG620" s="12">
        <v>270</v>
      </c>
      <c r="AH620" s="12">
        <v>9</v>
      </c>
      <c r="AI620" s="29">
        <f>Tabla202376[[#This Row],[VALOR INICIAL DEL CONTRATO]] / Tabla202376[[#This Row],[PLAZO DE EJECUCIÓN MESES ]]</f>
        <v>21086260.888888888</v>
      </c>
      <c r="AJ620" s="12"/>
      <c r="AK620" s="12"/>
      <c r="AL620" s="12"/>
      <c r="AM620" s="12"/>
      <c r="AN620" s="12"/>
      <c r="AO620" s="31"/>
      <c r="AP620" s="12"/>
      <c r="AQ620" s="12"/>
      <c r="AR620" s="12"/>
      <c r="AS620" s="12"/>
      <c r="AT620" s="12"/>
      <c r="AU620" s="12"/>
      <c r="AV620" s="12"/>
      <c r="AW620" s="12"/>
      <c r="AX620" s="12"/>
      <c r="AY620" s="12"/>
      <c r="AZ620" s="12"/>
      <c r="BA620" s="12"/>
      <c r="BB620" s="12"/>
      <c r="BC620" s="12"/>
      <c r="BD620" s="12"/>
      <c r="BE620" s="12"/>
      <c r="BF620" s="12"/>
      <c r="BG620" s="12"/>
      <c r="BH620" s="12"/>
      <c r="BI620" s="12"/>
      <c r="BJ620" s="12"/>
      <c r="BK620" s="12"/>
      <c r="BL620" s="12"/>
      <c r="BM620" s="12">
        <f>Tabla202376[[#This Row],[DÍAS PRORROGA 1]]+Tabla202376[[#This Row],[DÍAS PRORROGA  2]]+Tabla202376[[#This Row],[DÍAS PRORROGA 3]]++Tabla202376[[#This Row],[DÍAS PRORROGA 4]]</f>
        <v>0</v>
      </c>
      <c r="BN620" s="25">
        <f>IF(Tabla202376[[#This Row],[NUMERO TOTAL DE ADICIONES]]="NO",0,Tabla202376[[#This Row],[VALOR ADICIÓN 1]]+Tabla202376[[#This Row],[VALOR ADICIÓN 2]]+Tabla202376[[#This Row],[VALOR ADICIÓN 3]]+Tabla202376[[#This Row],[VALOR ADICIÓN 4]])</f>
        <v>0</v>
      </c>
      <c r="BO620" s="12"/>
      <c r="BP620" s="22">
        <v>46335</v>
      </c>
      <c r="BQ620" s="20">
        <f>Tabla202376[[#This Row],[VALOR INICIAL DEL CONTRATO]]+Tabla202376[[#This Row],[VALOR ADICIÓN 1]]+Tabla202376[[#This Row],[VALOR ADICIÓN 2]]+Tabla202376[[#This Row],[VALOR ADICIÓN 3]]++Tabla202376[[#This Row],[VALOR ADICIÓN 4]]</f>
        <v>189776348</v>
      </c>
      <c r="BR620"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0" s="26"/>
      <c r="BT620" s="12"/>
      <c r="BU620" s="12"/>
      <c r="BV620" s="12"/>
      <c r="BW620" s="12"/>
    </row>
    <row r="621" spans="1:75" ht="27.75" customHeight="1" x14ac:dyDescent="0.2">
      <c r="A621" s="12">
        <v>2025</v>
      </c>
      <c r="B621" s="12" t="s">
        <v>77</v>
      </c>
      <c r="C621" s="13" t="str">
        <f ca="1">IF(Tabla202376[[#This Row],[FECHA DE TERMINACIÓN FINAL]]-TODAY()&gt;=15,"VIGENTE",IF(Tabla202376[[#This Row],[FECHA DE TERMINACIÓN FINAL]]-TODAY()&lt;0,"FINALIZADO",IF(Tabla202376[[#This Row],[FECHA DE TERMINACIÓN FINAL]]-TODAY()&lt;=15,"PROXIMO A VENCER")))</f>
        <v>VIGENTE</v>
      </c>
      <c r="D621" s="12">
        <v>150751</v>
      </c>
      <c r="E621" s="22">
        <v>46010</v>
      </c>
      <c r="F621" s="12" t="s">
        <v>5301</v>
      </c>
      <c r="G621" s="12" t="s">
        <v>5302</v>
      </c>
      <c r="H621" s="13" t="s">
        <v>5303</v>
      </c>
      <c r="I621" s="111" t="s">
        <v>5304</v>
      </c>
      <c r="J621" s="41" t="s">
        <v>5305</v>
      </c>
      <c r="K621" s="57" t="s">
        <v>5306</v>
      </c>
      <c r="L621" s="57" t="s">
        <v>5307</v>
      </c>
      <c r="M621" s="12" t="s">
        <v>83</v>
      </c>
      <c r="N621" s="12" t="s">
        <v>83</v>
      </c>
      <c r="O621" s="12" t="s">
        <v>83</v>
      </c>
      <c r="P621" s="12" t="s">
        <v>83</v>
      </c>
      <c r="Q621" s="12" t="s">
        <v>83</v>
      </c>
      <c r="R621" s="13" t="s">
        <v>81</v>
      </c>
      <c r="S621" s="13" t="s">
        <v>5308</v>
      </c>
      <c r="T621" s="12"/>
      <c r="U621" s="13" t="s">
        <v>5309</v>
      </c>
      <c r="V621" s="13" t="s">
        <v>5310</v>
      </c>
      <c r="W621" s="12"/>
      <c r="X621" s="12" t="s">
        <v>397</v>
      </c>
      <c r="Y621" s="12">
        <v>8300272463</v>
      </c>
      <c r="Z621" s="13" t="s">
        <v>161</v>
      </c>
      <c r="AA621" s="15">
        <v>1032381460</v>
      </c>
      <c r="AB621" s="12" t="s">
        <v>87</v>
      </c>
      <c r="AC621" s="22">
        <v>46010</v>
      </c>
      <c r="AD621" s="29">
        <v>0</v>
      </c>
      <c r="AE621" s="22">
        <v>46010</v>
      </c>
      <c r="AF621" s="22">
        <v>48200</v>
      </c>
      <c r="AG621" s="12">
        <v>1800</v>
      </c>
      <c r="AH621" s="12">
        <v>60</v>
      </c>
      <c r="AI621" s="29">
        <f>Tabla202376[[#This Row],[VALOR INICIAL DEL CONTRATO]] / Tabla202376[[#This Row],[PLAZO DE EJECUCIÓN MESES ]]</f>
        <v>0</v>
      </c>
      <c r="AJ621" s="12"/>
      <c r="AK621" s="12"/>
      <c r="AL621" s="12"/>
      <c r="AM621" s="12"/>
      <c r="AN621" s="12"/>
      <c r="AO621" s="31"/>
      <c r="AP621" s="12"/>
      <c r="AQ621" s="12"/>
      <c r="AR621" s="12"/>
      <c r="AS621" s="12"/>
      <c r="AT621" s="12"/>
      <c r="AU621" s="12"/>
      <c r="AV621" s="12"/>
      <c r="AW621" s="12"/>
      <c r="AX621" s="12"/>
      <c r="AY621" s="12"/>
      <c r="AZ621" s="12"/>
      <c r="BA621" s="12"/>
      <c r="BB621" s="12"/>
      <c r="BC621" s="12"/>
      <c r="BD621" s="12"/>
      <c r="BE621" s="12"/>
      <c r="BF621" s="12"/>
      <c r="BG621" s="12"/>
      <c r="BH621" s="12"/>
      <c r="BI621" s="12"/>
      <c r="BJ621" s="12"/>
      <c r="BK621" s="12"/>
      <c r="BL621" s="12"/>
      <c r="BM621" s="12">
        <f>Tabla202376[[#This Row],[DÍAS PRORROGA 1]]+Tabla202376[[#This Row],[DÍAS PRORROGA  2]]+Tabla202376[[#This Row],[DÍAS PRORROGA 3]]++Tabla202376[[#This Row],[DÍAS PRORROGA 4]]</f>
        <v>0</v>
      </c>
      <c r="BN621" s="25">
        <f>IF(Tabla202376[[#This Row],[NUMERO TOTAL DE ADICIONES]]="NO",0,Tabla202376[[#This Row],[VALOR ADICIÓN 1]]+Tabla202376[[#This Row],[VALOR ADICIÓN 2]]+Tabla202376[[#This Row],[VALOR ADICIÓN 3]]+Tabla202376[[#This Row],[VALOR ADICIÓN 4]])</f>
        <v>0</v>
      </c>
      <c r="BO621" s="12"/>
      <c r="BP621" s="22">
        <v>48200</v>
      </c>
      <c r="BQ621" s="20">
        <f>Tabla202376[[#This Row],[VALOR INICIAL DEL CONTRATO]]+Tabla202376[[#This Row],[VALOR ADICIÓN 1]]+Tabla202376[[#This Row],[VALOR ADICIÓN 2]]+Tabla202376[[#This Row],[VALOR ADICIÓN 3]]++Tabla202376[[#This Row],[VALOR ADICIÓN 4]]</f>
        <v>0</v>
      </c>
      <c r="BR621"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1" s="26"/>
      <c r="BT621" s="12"/>
      <c r="BU621" s="12"/>
      <c r="BV621" s="12"/>
      <c r="BW621" s="12"/>
    </row>
    <row r="622" spans="1:75" ht="27.75" customHeight="1" x14ac:dyDescent="0.2">
      <c r="A622" s="12">
        <v>2025</v>
      </c>
      <c r="B622" s="12" t="s">
        <v>77</v>
      </c>
      <c r="C622" s="13" t="str">
        <f ca="1">IF(Tabla202376[[#This Row],[FECHA DE TERMINACIÓN FINAL]]-TODAY()&gt;=15,"VIGENTE",IF(Tabla202376[[#This Row],[FECHA DE TERMINACIÓN FINAL]]-TODAY()&lt;0,"FINALIZADO",IF(Tabla202376[[#This Row],[FECHA DE TERMINACIÓN FINAL]]-TODAY()&lt;=15,"PROXIMO A VENCER")))</f>
        <v>VIGENTE</v>
      </c>
      <c r="D622" s="12">
        <v>144402</v>
      </c>
      <c r="E622" s="22">
        <v>45954</v>
      </c>
      <c r="F622" s="40" t="s">
        <v>5311</v>
      </c>
      <c r="G622" s="12" t="s">
        <v>5312</v>
      </c>
      <c r="H622" s="13" t="s">
        <v>5313</v>
      </c>
      <c r="I622" s="24" t="s">
        <v>5314</v>
      </c>
      <c r="J622" s="51" t="s">
        <v>5315</v>
      </c>
      <c r="K622" s="51" t="s">
        <v>5316</v>
      </c>
      <c r="L622" s="57" t="s">
        <v>5317</v>
      </c>
      <c r="M622" s="12">
        <v>1813</v>
      </c>
      <c r="N622" s="22">
        <v>45958</v>
      </c>
      <c r="O622" s="12">
        <v>1990</v>
      </c>
      <c r="P622" s="22">
        <v>46014</v>
      </c>
      <c r="Q622" s="13" t="s">
        <v>5318</v>
      </c>
      <c r="R622" s="41" t="s">
        <v>5319</v>
      </c>
      <c r="S622" s="41" t="s">
        <v>5320</v>
      </c>
      <c r="T622" s="12"/>
      <c r="U622" s="13" t="s">
        <v>5321</v>
      </c>
      <c r="V622" s="13" t="s">
        <v>5322</v>
      </c>
      <c r="W622" s="12"/>
      <c r="X622" s="12" t="s">
        <v>397</v>
      </c>
      <c r="Y622" s="12">
        <v>800089897</v>
      </c>
      <c r="Z622" s="51" t="s">
        <v>298</v>
      </c>
      <c r="AA622" s="53">
        <v>79854802</v>
      </c>
      <c r="AB622" s="12" t="s">
        <v>87</v>
      </c>
      <c r="AC622" s="22">
        <v>46010</v>
      </c>
      <c r="AD622" s="29">
        <v>193707160</v>
      </c>
      <c r="AE622" s="22">
        <v>46055</v>
      </c>
      <c r="AF622" s="22">
        <v>46204</v>
      </c>
      <c r="AG622" s="12">
        <v>150</v>
      </c>
      <c r="AH622" s="12">
        <v>5</v>
      </c>
      <c r="AI622" s="29">
        <f>Tabla202376[[#This Row],[VALOR INICIAL DEL CONTRATO]] / Tabla202376[[#This Row],[PLAZO DE EJECUCIÓN MESES ]]</f>
        <v>38741432</v>
      </c>
      <c r="AJ622" s="12"/>
      <c r="AK622" s="12"/>
      <c r="AL622" s="12"/>
      <c r="AM622" s="12"/>
      <c r="AN622" s="12"/>
      <c r="AO622" s="31"/>
      <c r="AP622" s="12"/>
      <c r="AQ622" s="12"/>
      <c r="AR622" s="12"/>
      <c r="AS622" s="12"/>
      <c r="AT622" s="12"/>
      <c r="AU622" s="12"/>
      <c r="AV622" s="12"/>
      <c r="AW622" s="12"/>
      <c r="AX622" s="12"/>
      <c r="AY622" s="12"/>
      <c r="AZ622" s="12"/>
      <c r="BA622" s="12"/>
      <c r="BB622" s="12"/>
      <c r="BC622" s="12"/>
      <c r="BD622" s="12"/>
      <c r="BE622" s="12"/>
      <c r="BF622" s="12"/>
      <c r="BG622" s="12"/>
      <c r="BH622" s="12"/>
      <c r="BI622" s="12"/>
      <c r="BJ622" s="12"/>
      <c r="BK622" s="12"/>
      <c r="BL622" s="12"/>
      <c r="BM622" s="12">
        <f>Tabla202376[[#This Row],[DÍAS PRORROGA 1]]+Tabla202376[[#This Row],[DÍAS PRORROGA  2]]+Tabla202376[[#This Row],[DÍAS PRORROGA 3]]++Tabla202376[[#This Row],[DÍAS PRORROGA 4]]</f>
        <v>0</v>
      </c>
      <c r="BN622" s="25">
        <f>IF(Tabla202376[[#This Row],[NUMERO TOTAL DE ADICIONES]]="NO",0,Tabla202376[[#This Row],[VALOR ADICIÓN 1]]+Tabla202376[[#This Row],[VALOR ADICIÓN 2]]+Tabla202376[[#This Row],[VALOR ADICIÓN 3]]+Tabla202376[[#This Row],[VALOR ADICIÓN 4]])</f>
        <v>0</v>
      </c>
      <c r="BO622" s="12"/>
      <c r="BP622" s="22">
        <v>46204</v>
      </c>
      <c r="BQ622" s="20">
        <f>Tabla202376[[#This Row],[VALOR INICIAL DEL CONTRATO]]+Tabla202376[[#This Row],[VALOR ADICIÓN 1]]+Tabla202376[[#This Row],[VALOR ADICIÓN 2]]+Tabla202376[[#This Row],[VALOR ADICIÓN 3]]++Tabla202376[[#This Row],[VALOR ADICIÓN 4]]</f>
        <v>193707160</v>
      </c>
      <c r="BR622"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2" s="26"/>
      <c r="BT622" s="12"/>
      <c r="BU622" s="12"/>
      <c r="BV622" s="12"/>
      <c r="BW622" s="12"/>
    </row>
    <row r="623" spans="1:75" ht="27.75" customHeight="1" x14ac:dyDescent="0.2">
      <c r="A623" s="12">
        <v>2025</v>
      </c>
      <c r="B623" s="12" t="s">
        <v>77</v>
      </c>
      <c r="C623" s="13" t="str">
        <f ca="1">IF(Tabla202376[[#This Row],[FECHA DE TERMINACIÓN FINAL]]-TODAY()&gt;=15,"VIGENTE",IF(Tabla202376[[#This Row],[FECHA DE TERMINACIÓN FINAL]]-TODAY()&lt;0,"FINALIZADO",IF(Tabla202376[[#This Row],[FECHA DE TERMINACIÓN FINAL]]-TODAY()&lt;=15,"PROXIMO A VENCER")))</f>
        <v>VIGENTE</v>
      </c>
      <c r="D623" s="12">
        <v>144181</v>
      </c>
      <c r="E623" s="22">
        <v>45950</v>
      </c>
      <c r="F623" s="40" t="s">
        <v>5323</v>
      </c>
      <c r="G623" s="12" t="s">
        <v>5324</v>
      </c>
      <c r="H623" s="13" t="s">
        <v>5325</v>
      </c>
      <c r="I623" s="24" t="s">
        <v>5326</v>
      </c>
      <c r="J623" s="51" t="s">
        <v>5327</v>
      </c>
      <c r="K623" s="51" t="s">
        <v>5328</v>
      </c>
      <c r="L623" s="51" t="s">
        <v>5329</v>
      </c>
      <c r="M623" s="12">
        <v>1782</v>
      </c>
      <c r="N623" s="22">
        <v>45950</v>
      </c>
      <c r="O623" s="12">
        <v>1992</v>
      </c>
      <c r="P623" s="22">
        <v>46014</v>
      </c>
      <c r="Q623" s="13" t="s">
        <v>5330</v>
      </c>
      <c r="R623" s="41" t="s">
        <v>5319</v>
      </c>
      <c r="S623" s="41" t="s">
        <v>5320</v>
      </c>
      <c r="T623" s="12"/>
      <c r="U623" s="13" t="s">
        <v>5331</v>
      </c>
      <c r="V623" s="13" t="s">
        <v>5332</v>
      </c>
      <c r="W623" s="12"/>
      <c r="X623" s="12" t="s">
        <v>397</v>
      </c>
      <c r="Y623" s="12">
        <v>901266959</v>
      </c>
      <c r="Z623" s="51" t="s">
        <v>174</v>
      </c>
      <c r="AA623" s="14">
        <v>7180598</v>
      </c>
      <c r="AB623" s="12" t="s">
        <v>87</v>
      </c>
      <c r="AC623" s="22">
        <v>46010</v>
      </c>
      <c r="AD623" s="29">
        <v>452062432</v>
      </c>
      <c r="AE623" s="22">
        <v>46052</v>
      </c>
      <c r="AF623" s="22">
        <v>46202</v>
      </c>
      <c r="AG623" s="12">
        <v>150</v>
      </c>
      <c r="AH623" s="12">
        <v>5</v>
      </c>
      <c r="AI623" s="29">
        <f>Tabla202376[[#This Row],[VALOR INICIAL DEL CONTRATO]] / Tabla202376[[#This Row],[PLAZO DE EJECUCIÓN MESES ]]</f>
        <v>90412486.400000006</v>
      </c>
      <c r="AJ623" s="12"/>
      <c r="AK623" s="12"/>
      <c r="AL623" s="12"/>
      <c r="AM623" s="12"/>
      <c r="AN623" s="12"/>
      <c r="AO623" s="31"/>
      <c r="AP623" s="12"/>
      <c r="AQ623" s="12"/>
      <c r="AR623" s="12"/>
      <c r="AS623" s="12"/>
      <c r="AT623" s="12"/>
      <c r="AU623" s="12"/>
      <c r="AV623" s="12"/>
      <c r="AW623" s="12"/>
      <c r="AX623" s="12"/>
      <c r="AY623" s="12"/>
      <c r="AZ623" s="12"/>
      <c r="BA623" s="12"/>
      <c r="BB623" s="12"/>
      <c r="BC623" s="12"/>
      <c r="BD623" s="12"/>
      <c r="BE623" s="12"/>
      <c r="BF623" s="12"/>
      <c r="BG623" s="12"/>
      <c r="BH623" s="12"/>
      <c r="BI623" s="12"/>
      <c r="BJ623" s="12"/>
      <c r="BK623" s="12"/>
      <c r="BL623" s="12"/>
      <c r="BM623" s="12">
        <f>Tabla202376[[#This Row],[DÍAS PRORROGA 1]]+Tabla202376[[#This Row],[DÍAS PRORROGA  2]]+Tabla202376[[#This Row],[DÍAS PRORROGA 3]]++Tabla202376[[#This Row],[DÍAS PRORROGA 4]]</f>
        <v>0</v>
      </c>
      <c r="BN623" s="25">
        <f>IF(Tabla202376[[#This Row],[NUMERO TOTAL DE ADICIONES]]="NO",0,Tabla202376[[#This Row],[VALOR ADICIÓN 1]]+Tabla202376[[#This Row],[VALOR ADICIÓN 2]]+Tabla202376[[#This Row],[VALOR ADICIÓN 3]]+Tabla202376[[#This Row],[VALOR ADICIÓN 4]])</f>
        <v>0</v>
      </c>
      <c r="BO623" s="12"/>
      <c r="BP623" s="22">
        <v>46202</v>
      </c>
      <c r="BQ623" s="20">
        <f>Tabla202376[[#This Row],[VALOR INICIAL DEL CONTRATO]]+Tabla202376[[#This Row],[VALOR ADICIÓN 1]]+Tabla202376[[#This Row],[VALOR ADICIÓN 2]]+Tabla202376[[#This Row],[VALOR ADICIÓN 3]]++Tabla202376[[#This Row],[VALOR ADICIÓN 4]]</f>
        <v>452062432</v>
      </c>
      <c r="BR623"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3" s="26"/>
      <c r="BT623" s="12"/>
      <c r="BU623" s="12"/>
      <c r="BV623" s="12"/>
      <c r="BW623" s="12"/>
    </row>
    <row r="624" spans="1:75" ht="27.75" customHeight="1" x14ac:dyDescent="0.2">
      <c r="A624" s="12">
        <v>2025</v>
      </c>
      <c r="B624" s="12" t="s">
        <v>77</v>
      </c>
      <c r="C624" s="13" t="str">
        <f ca="1">IF(Tabla202376[[#This Row],[FECHA DE TERMINACIÓN FINAL]]-TODAY()&gt;=15,"VIGENTE",IF(Tabla202376[[#This Row],[FECHA DE TERMINACIÓN FINAL]]-TODAY()&lt;0,"FINALIZADO",IF(Tabla202376[[#This Row],[FECHA DE TERMINACIÓN FINAL]]-TODAY()&lt;=15,"PROXIMO A VENCER")))</f>
        <v>VIGENTE</v>
      </c>
      <c r="D624" s="12">
        <v>144406</v>
      </c>
      <c r="E624" s="22">
        <v>45954</v>
      </c>
      <c r="F624" s="115" t="s">
        <v>5333</v>
      </c>
      <c r="G624" s="12" t="s">
        <v>5334</v>
      </c>
      <c r="H624" s="13" t="s">
        <v>5335</v>
      </c>
      <c r="I624" s="111" t="s">
        <v>5336</v>
      </c>
      <c r="J624" s="51" t="s">
        <v>5337</v>
      </c>
      <c r="K624" s="51" t="s">
        <v>5338</v>
      </c>
      <c r="L624" s="51" t="s">
        <v>5339</v>
      </c>
      <c r="M624" s="12">
        <v>1800</v>
      </c>
      <c r="N624" s="22">
        <v>45958</v>
      </c>
      <c r="O624" s="12">
        <v>2010</v>
      </c>
      <c r="P624" s="22">
        <v>46015</v>
      </c>
      <c r="Q624" s="13" t="s">
        <v>5340</v>
      </c>
      <c r="R624" s="41" t="s">
        <v>5319</v>
      </c>
      <c r="S624" s="41" t="s">
        <v>5320</v>
      </c>
      <c r="T624" s="12"/>
      <c r="U624" s="41" t="s">
        <v>5341</v>
      </c>
      <c r="V624" s="13" t="s">
        <v>5342</v>
      </c>
      <c r="W624" s="12"/>
      <c r="X624" s="12" t="s">
        <v>397</v>
      </c>
      <c r="Y624" s="12">
        <v>901866017</v>
      </c>
      <c r="Z624" s="13" t="s">
        <v>164</v>
      </c>
      <c r="AA624" s="12">
        <v>1033775359</v>
      </c>
      <c r="AB624" s="12" t="s">
        <v>87</v>
      </c>
      <c r="AC624" s="22">
        <v>46013</v>
      </c>
      <c r="AD624" s="29">
        <v>151977862</v>
      </c>
      <c r="AE624" s="22">
        <v>46059</v>
      </c>
      <c r="AF624" s="22">
        <v>46208</v>
      </c>
      <c r="AG624" s="12">
        <v>150</v>
      </c>
      <c r="AH624" s="12">
        <v>5</v>
      </c>
      <c r="AI624" s="29">
        <f>Tabla202376[[#This Row],[VALOR INICIAL DEL CONTRATO]] / Tabla202376[[#This Row],[PLAZO DE EJECUCIÓN MESES ]]</f>
        <v>30395572.399999999</v>
      </c>
      <c r="AJ624" s="12"/>
      <c r="AK624" s="12"/>
      <c r="AL624" s="12"/>
      <c r="AM624" s="12"/>
      <c r="AN624" s="12"/>
      <c r="AO624" s="31"/>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c r="BL624" s="12"/>
      <c r="BM624" s="12">
        <f>Tabla202376[[#This Row],[DÍAS PRORROGA 1]]+Tabla202376[[#This Row],[DÍAS PRORROGA  2]]+Tabla202376[[#This Row],[DÍAS PRORROGA 3]]++Tabla202376[[#This Row],[DÍAS PRORROGA 4]]</f>
        <v>0</v>
      </c>
      <c r="BN624" s="25">
        <f>IF(Tabla202376[[#This Row],[NUMERO TOTAL DE ADICIONES]]="NO",0,Tabla202376[[#This Row],[VALOR ADICIÓN 1]]+Tabla202376[[#This Row],[VALOR ADICIÓN 2]]+Tabla202376[[#This Row],[VALOR ADICIÓN 3]]+Tabla202376[[#This Row],[VALOR ADICIÓN 4]])</f>
        <v>0</v>
      </c>
      <c r="BO624" s="12"/>
      <c r="BP624" s="22">
        <v>46208</v>
      </c>
      <c r="BQ624" s="20">
        <f>Tabla202376[[#This Row],[VALOR INICIAL DEL CONTRATO]]+Tabla202376[[#This Row],[VALOR ADICIÓN 1]]+Tabla202376[[#This Row],[VALOR ADICIÓN 2]]+Tabla202376[[#This Row],[VALOR ADICIÓN 3]]++Tabla202376[[#This Row],[VALOR ADICIÓN 4]]</f>
        <v>151977862</v>
      </c>
      <c r="BR624"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4" s="26"/>
      <c r="BT624" s="12"/>
      <c r="BU624" s="12"/>
      <c r="BV624" s="12"/>
      <c r="BW624" s="12"/>
    </row>
    <row r="625" spans="1:75" ht="27.75" customHeight="1" x14ac:dyDescent="0.2">
      <c r="A625" s="12">
        <v>2025</v>
      </c>
      <c r="B625" s="12" t="s">
        <v>77</v>
      </c>
      <c r="C625" s="13" t="str">
        <f ca="1">IF(Tabla202376[[#This Row],[FECHA DE TERMINACIÓN FINAL]]-TODAY()&gt;=15,"VIGENTE",IF(Tabla202376[[#This Row],[FECHA DE TERMINACIÓN FINAL]]-TODAY()&lt;0,"FINALIZADO",IF(Tabla202376[[#This Row],[FECHA DE TERMINACIÓN FINAL]]-TODAY()&lt;=15,"PROXIMO A VENCER")))</f>
        <v>VIGENTE</v>
      </c>
      <c r="D625" s="12">
        <v>144413</v>
      </c>
      <c r="E625" s="22">
        <v>144413</v>
      </c>
      <c r="F625" s="115" t="s">
        <v>5343</v>
      </c>
      <c r="G625" s="12" t="s">
        <v>5344</v>
      </c>
      <c r="H625" s="13" t="s">
        <v>5345</v>
      </c>
      <c r="I625" s="111" t="s">
        <v>5346</v>
      </c>
      <c r="J625" s="51" t="s">
        <v>5347</v>
      </c>
      <c r="K625" s="51" t="s">
        <v>5348</v>
      </c>
      <c r="L625" s="51" t="s">
        <v>5349</v>
      </c>
      <c r="M625" s="12">
        <v>1799</v>
      </c>
      <c r="N625" s="22">
        <v>45958</v>
      </c>
      <c r="O625" s="12">
        <v>1979</v>
      </c>
      <c r="P625" s="22">
        <v>46013</v>
      </c>
      <c r="Q625" s="13" t="s">
        <v>5350</v>
      </c>
      <c r="R625" s="41" t="s">
        <v>5319</v>
      </c>
      <c r="S625" s="41" t="s">
        <v>5320</v>
      </c>
      <c r="T625" s="12"/>
      <c r="U625" s="41" t="s">
        <v>5351</v>
      </c>
      <c r="V625" s="13" t="s">
        <v>5352</v>
      </c>
      <c r="W625" s="12"/>
      <c r="X625" s="12" t="s">
        <v>397</v>
      </c>
      <c r="Y625" s="12">
        <v>901370420</v>
      </c>
      <c r="Z625" s="124" t="s">
        <v>107</v>
      </c>
      <c r="AA625" s="125">
        <v>1069754719</v>
      </c>
      <c r="AB625" s="12" t="s">
        <v>87</v>
      </c>
      <c r="AC625" s="22">
        <v>46010</v>
      </c>
      <c r="AD625" s="29">
        <v>527984945</v>
      </c>
      <c r="AE625" s="22">
        <v>46055</v>
      </c>
      <c r="AF625" s="22">
        <v>46204</v>
      </c>
      <c r="AG625" s="12">
        <v>150</v>
      </c>
      <c r="AH625" s="12">
        <v>5</v>
      </c>
      <c r="AI625" s="29">
        <f>Tabla202376[[#This Row],[VALOR INICIAL DEL CONTRATO]] / Tabla202376[[#This Row],[PLAZO DE EJECUCIÓN MESES ]]</f>
        <v>105596989</v>
      </c>
      <c r="AJ625" s="12"/>
      <c r="AK625" s="12"/>
      <c r="AL625" s="12"/>
      <c r="AM625" s="12"/>
      <c r="AN625" s="12"/>
      <c r="AO625" s="31"/>
      <c r="AP625" s="12"/>
      <c r="AQ625" s="12"/>
      <c r="AR625" s="12"/>
      <c r="AS625" s="12"/>
      <c r="AT625" s="12"/>
      <c r="AU625" s="12"/>
      <c r="AV625" s="12"/>
      <c r="AW625" s="12"/>
      <c r="AX625" s="12"/>
      <c r="AY625" s="12"/>
      <c r="AZ625" s="12"/>
      <c r="BA625" s="12"/>
      <c r="BB625" s="12"/>
      <c r="BC625" s="12"/>
      <c r="BD625" s="12"/>
      <c r="BE625" s="12"/>
      <c r="BF625" s="12"/>
      <c r="BG625" s="12"/>
      <c r="BH625" s="12"/>
      <c r="BI625" s="12"/>
      <c r="BJ625" s="12"/>
      <c r="BK625" s="12"/>
      <c r="BL625" s="12"/>
      <c r="BM625" s="12">
        <f>Tabla202376[[#This Row],[DÍAS PRORROGA 1]]+Tabla202376[[#This Row],[DÍAS PRORROGA  2]]+Tabla202376[[#This Row],[DÍAS PRORROGA 3]]++Tabla202376[[#This Row],[DÍAS PRORROGA 4]]</f>
        <v>0</v>
      </c>
      <c r="BN625" s="25">
        <f>IF(Tabla202376[[#This Row],[NUMERO TOTAL DE ADICIONES]]="NO",0,Tabla202376[[#This Row],[VALOR ADICIÓN 1]]+Tabla202376[[#This Row],[VALOR ADICIÓN 2]]+Tabla202376[[#This Row],[VALOR ADICIÓN 3]]+Tabla202376[[#This Row],[VALOR ADICIÓN 4]])</f>
        <v>0</v>
      </c>
      <c r="BO625" s="12"/>
      <c r="BP625" s="22">
        <v>46204</v>
      </c>
      <c r="BQ625" s="20">
        <f>Tabla202376[[#This Row],[VALOR INICIAL DEL CONTRATO]]+Tabla202376[[#This Row],[VALOR ADICIÓN 1]]+Tabla202376[[#This Row],[VALOR ADICIÓN 2]]+Tabla202376[[#This Row],[VALOR ADICIÓN 3]]++Tabla202376[[#This Row],[VALOR ADICIÓN 4]]</f>
        <v>527984945</v>
      </c>
      <c r="BR625"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5" s="26"/>
      <c r="BT625" s="12"/>
      <c r="BU625" s="12"/>
      <c r="BV625" s="12"/>
      <c r="BW625" s="12"/>
    </row>
    <row r="626" spans="1:75" ht="27.75" customHeight="1" x14ac:dyDescent="0.2">
      <c r="A626" s="12">
        <v>2025</v>
      </c>
      <c r="B626" s="12" t="s">
        <v>77</v>
      </c>
      <c r="C626" s="13" t="str">
        <f ca="1">IF(Tabla202376[[#This Row],[FECHA DE TERMINACIÓN FINAL]]-TODAY()&gt;=15,"VIGENTE",IF(Tabla202376[[#This Row],[FECHA DE TERMINACIÓN FINAL]]-TODAY()&lt;0,"FINALIZADO",IF(Tabla202376[[#This Row],[FECHA DE TERMINACIÓN FINAL]]-TODAY()&lt;=15,"PROXIMO A VENCER")))</f>
        <v>VIGENTE</v>
      </c>
      <c r="D626" s="12">
        <v>144148</v>
      </c>
      <c r="E626" s="22">
        <v>45947</v>
      </c>
      <c r="F626" s="40" t="s">
        <v>5353</v>
      </c>
      <c r="G626" s="12" t="s">
        <v>5354</v>
      </c>
      <c r="H626" s="13" t="s">
        <v>5355</v>
      </c>
      <c r="I626" s="71" t="s">
        <v>5356</v>
      </c>
      <c r="J626" s="57" t="s">
        <v>5357</v>
      </c>
      <c r="K626" s="57" t="s">
        <v>5358</v>
      </c>
      <c r="L626" s="57" t="s">
        <v>5359</v>
      </c>
      <c r="M626" s="12">
        <v>1786</v>
      </c>
      <c r="N626" s="22">
        <v>45953</v>
      </c>
      <c r="O626" s="12">
        <v>1989</v>
      </c>
      <c r="P626" s="22">
        <v>46014</v>
      </c>
      <c r="Q626" s="51" t="s">
        <v>5360</v>
      </c>
      <c r="R626" s="41" t="s">
        <v>5319</v>
      </c>
      <c r="S626" s="41" t="s">
        <v>5320</v>
      </c>
      <c r="T626" s="12"/>
      <c r="U626" s="41" t="s">
        <v>5361</v>
      </c>
      <c r="V626" s="13" t="s">
        <v>5362</v>
      </c>
      <c r="W626" s="12"/>
      <c r="X626" s="12" t="s">
        <v>397</v>
      </c>
      <c r="Y626" s="12">
        <v>59706955</v>
      </c>
      <c r="Z626" s="124" t="s">
        <v>177</v>
      </c>
      <c r="AA626" s="12">
        <v>1024564835</v>
      </c>
      <c r="AB626" s="12" t="s">
        <v>87</v>
      </c>
      <c r="AC626" s="22">
        <v>46010</v>
      </c>
      <c r="AD626" s="29">
        <v>573787121</v>
      </c>
      <c r="AE626" s="22">
        <v>46055</v>
      </c>
      <c r="AF626" s="22">
        <v>46204</v>
      </c>
      <c r="AG626" s="12">
        <v>150</v>
      </c>
      <c r="AH626" s="12">
        <v>5</v>
      </c>
      <c r="AI626" s="29">
        <f>Tabla202376[[#This Row],[VALOR INICIAL DEL CONTRATO]] / Tabla202376[[#This Row],[PLAZO DE EJECUCIÓN MESES ]]</f>
        <v>114757424.2</v>
      </c>
      <c r="AJ626" s="12"/>
      <c r="AK626" s="12"/>
      <c r="AL626" s="12"/>
      <c r="AM626" s="12"/>
      <c r="AN626" s="12"/>
      <c r="AO626" s="31"/>
      <c r="AP626" s="12"/>
      <c r="AQ626" s="12"/>
      <c r="AR626" s="12"/>
      <c r="AS626" s="12"/>
      <c r="AT626" s="12"/>
      <c r="AU626" s="12"/>
      <c r="AV626" s="12"/>
      <c r="AW626" s="12"/>
      <c r="AX626" s="12"/>
      <c r="AY626" s="12"/>
      <c r="AZ626" s="12"/>
      <c r="BA626" s="12"/>
      <c r="BB626" s="12"/>
      <c r="BC626" s="12"/>
      <c r="BD626" s="12"/>
      <c r="BE626" s="12"/>
      <c r="BF626" s="12"/>
      <c r="BG626" s="12"/>
      <c r="BH626" s="12"/>
      <c r="BI626" s="12"/>
      <c r="BJ626" s="12"/>
      <c r="BK626" s="12"/>
      <c r="BL626" s="12"/>
      <c r="BM626" s="12">
        <f>Tabla202376[[#This Row],[DÍAS PRORROGA 1]]+Tabla202376[[#This Row],[DÍAS PRORROGA  2]]+Tabla202376[[#This Row],[DÍAS PRORROGA 3]]++Tabla202376[[#This Row],[DÍAS PRORROGA 4]]</f>
        <v>0</v>
      </c>
      <c r="BN626" s="25">
        <f>IF(Tabla202376[[#This Row],[NUMERO TOTAL DE ADICIONES]]="NO",0,Tabla202376[[#This Row],[VALOR ADICIÓN 1]]+Tabla202376[[#This Row],[VALOR ADICIÓN 2]]+Tabla202376[[#This Row],[VALOR ADICIÓN 3]]+Tabla202376[[#This Row],[VALOR ADICIÓN 4]])</f>
        <v>0</v>
      </c>
      <c r="BO626" s="12"/>
      <c r="BP626" s="22">
        <v>46204</v>
      </c>
      <c r="BQ626" s="20">
        <f>Tabla202376[[#This Row],[VALOR INICIAL DEL CONTRATO]]+Tabla202376[[#This Row],[VALOR ADICIÓN 1]]+Tabla202376[[#This Row],[VALOR ADICIÓN 2]]+Tabla202376[[#This Row],[VALOR ADICIÓN 3]]++Tabla202376[[#This Row],[VALOR ADICIÓN 4]]</f>
        <v>573787121</v>
      </c>
      <c r="BR626"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6" s="26"/>
      <c r="BT626" s="12"/>
      <c r="BU626" s="12"/>
      <c r="BV626" s="12"/>
      <c r="BW626" s="12"/>
    </row>
    <row r="627" spans="1:75" ht="27.75" customHeight="1" x14ac:dyDescent="0.2">
      <c r="A627" s="12">
        <v>2025</v>
      </c>
      <c r="B627" s="12" t="s">
        <v>77</v>
      </c>
      <c r="C627" s="13" t="str">
        <f ca="1">IF(Tabla202376[[#This Row],[FECHA DE TERMINACIÓN FINAL]]-TODAY()&gt;=15,"VIGENTE",IF(Tabla202376[[#This Row],[FECHA DE TERMINACIÓN FINAL]]-TODAY()&lt;0,"FINALIZADO",IF(Tabla202376[[#This Row],[FECHA DE TERMINACIÓN FINAL]]-TODAY()&lt;=15,"PROXIMO A VENCER")))</f>
        <v>VIGENTE</v>
      </c>
      <c r="D627" s="12">
        <v>148149</v>
      </c>
      <c r="E627" s="22">
        <v>45980</v>
      </c>
      <c r="F627" s="12" t="s">
        <v>5363</v>
      </c>
      <c r="G627" s="49" t="s">
        <v>5364</v>
      </c>
      <c r="H627" s="13" t="s">
        <v>5365</v>
      </c>
      <c r="I627" s="71" t="s">
        <v>5366</v>
      </c>
      <c r="J627" s="57" t="s">
        <v>3288</v>
      </c>
      <c r="K627" s="57" t="s">
        <v>5367</v>
      </c>
      <c r="L627" s="57" t="s">
        <v>5368</v>
      </c>
      <c r="M627" s="12">
        <v>1863</v>
      </c>
      <c r="N627" s="22">
        <v>45981</v>
      </c>
      <c r="O627" s="12">
        <v>1991</v>
      </c>
      <c r="P627" s="22">
        <v>46014</v>
      </c>
      <c r="Q627" s="51" t="s">
        <v>262</v>
      </c>
      <c r="R627" s="13" t="s">
        <v>3390</v>
      </c>
      <c r="S627" s="51" t="s">
        <v>3391</v>
      </c>
      <c r="T627" s="12"/>
      <c r="U627" s="41" t="s">
        <v>5369</v>
      </c>
      <c r="V627" s="13" t="s">
        <v>5370</v>
      </c>
      <c r="W627" s="12"/>
      <c r="X627" s="12" t="s">
        <v>397</v>
      </c>
      <c r="Y627" s="12">
        <v>901533483</v>
      </c>
      <c r="Z627" s="124" t="s">
        <v>381</v>
      </c>
      <c r="AA627" s="12">
        <v>1095812772</v>
      </c>
      <c r="AB627" s="12" t="s">
        <v>87</v>
      </c>
      <c r="AC627" s="22">
        <v>46013</v>
      </c>
      <c r="AD627" s="29">
        <v>221181951</v>
      </c>
      <c r="AE627" s="22">
        <v>46058</v>
      </c>
      <c r="AF627" s="22">
        <v>46177</v>
      </c>
      <c r="AG627" s="12">
        <v>120</v>
      </c>
      <c r="AH627" s="12">
        <v>4</v>
      </c>
      <c r="AI627" s="29">
        <f>Tabla202376[[#This Row],[VALOR INICIAL DEL CONTRATO]] / Tabla202376[[#This Row],[PLAZO DE EJECUCIÓN MESES ]]</f>
        <v>55295487.75</v>
      </c>
      <c r="AJ627" s="12"/>
      <c r="AK627" s="12"/>
      <c r="AL627" s="12"/>
      <c r="AM627" s="12"/>
      <c r="AN627" s="12"/>
      <c r="AO627" s="31"/>
      <c r="AP627" s="12"/>
      <c r="AQ627" s="12"/>
      <c r="AR627" s="12"/>
      <c r="AS627" s="12"/>
      <c r="AT627" s="12"/>
      <c r="AU627" s="12"/>
      <c r="AV627" s="12"/>
      <c r="AW627" s="12"/>
      <c r="AX627" s="12"/>
      <c r="AY627" s="12"/>
      <c r="AZ627" s="12"/>
      <c r="BA627" s="12"/>
      <c r="BB627" s="12"/>
      <c r="BC627" s="12"/>
      <c r="BD627" s="12"/>
      <c r="BE627" s="12"/>
      <c r="BF627" s="12"/>
      <c r="BG627" s="12"/>
      <c r="BH627" s="12"/>
      <c r="BI627" s="12"/>
      <c r="BJ627" s="12"/>
      <c r="BK627" s="12"/>
      <c r="BL627" s="12"/>
      <c r="BM627" s="12">
        <f>Tabla202376[[#This Row],[DÍAS PRORROGA 1]]+Tabla202376[[#This Row],[DÍAS PRORROGA  2]]+Tabla202376[[#This Row],[DÍAS PRORROGA 3]]++Tabla202376[[#This Row],[DÍAS PRORROGA 4]]</f>
        <v>0</v>
      </c>
      <c r="BN627" s="25">
        <f>IF(Tabla202376[[#This Row],[NUMERO TOTAL DE ADICIONES]]="NO",0,Tabla202376[[#This Row],[VALOR ADICIÓN 1]]+Tabla202376[[#This Row],[VALOR ADICIÓN 2]]+Tabla202376[[#This Row],[VALOR ADICIÓN 3]]+Tabla202376[[#This Row],[VALOR ADICIÓN 4]])</f>
        <v>0</v>
      </c>
      <c r="BO627" s="12"/>
      <c r="BP627" s="22">
        <v>46177</v>
      </c>
      <c r="BQ627" s="20">
        <f>Tabla202376[[#This Row],[VALOR INICIAL DEL CONTRATO]]+Tabla202376[[#This Row],[VALOR ADICIÓN 1]]+Tabla202376[[#This Row],[VALOR ADICIÓN 2]]+Tabla202376[[#This Row],[VALOR ADICIÓN 3]]++Tabla202376[[#This Row],[VALOR ADICIÓN 4]]</f>
        <v>221181951</v>
      </c>
      <c r="BR627"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7" s="26"/>
      <c r="BT627" s="12"/>
      <c r="BU627" s="12"/>
      <c r="BV627" s="12"/>
      <c r="BW627" s="12"/>
    </row>
    <row r="628" spans="1:75" ht="27.75" customHeight="1" x14ac:dyDescent="0.2">
      <c r="A628" s="12">
        <v>2025</v>
      </c>
      <c r="B628" s="12" t="s">
        <v>77</v>
      </c>
      <c r="C628" s="13" t="str">
        <f ca="1">IF(Tabla202376[[#This Row],[FECHA DE TERMINACIÓN FINAL]]-TODAY()&gt;=15,"VIGENTE",IF(Tabla202376[[#This Row],[FECHA DE TERMINACIÓN FINAL]]-TODAY()&lt;0,"FINALIZADO",IF(Tabla202376[[#This Row],[FECHA DE TERMINACIÓN FINAL]]-TODAY()&lt;=15,"PROXIMO A VENCER")))</f>
        <v>VIGENTE</v>
      </c>
      <c r="D628" s="12">
        <v>149539</v>
      </c>
      <c r="E628" s="22">
        <v>45995</v>
      </c>
      <c r="F628" s="12" t="s">
        <v>5371</v>
      </c>
      <c r="G628" s="12" t="s">
        <v>5372</v>
      </c>
      <c r="H628" s="12" t="s">
        <v>5373</v>
      </c>
      <c r="I628" s="71" t="s">
        <v>5374</v>
      </c>
      <c r="J628" s="51" t="s">
        <v>5375</v>
      </c>
      <c r="K628" s="51" t="s">
        <v>5376</v>
      </c>
      <c r="L628" s="51" t="s">
        <v>5377</v>
      </c>
      <c r="M628" s="12">
        <v>1878</v>
      </c>
      <c r="N628" s="22">
        <v>45996</v>
      </c>
      <c r="O628" s="12">
        <v>2003</v>
      </c>
      <c r="P628" s="22">
        <v>46015</v>
      </c>
      <c r="Q628" s="13" t="s">
        <v>5378</v>
      </c>
      <c r="R628" s="51" t="s">
        <v>3052</v>
      </c>
      <c r="S628" s="51" t="s">
        <v>5379</v>
      </c>
      <c r="T628" s="12"/>
      <c r="U628" s="13" t="s">
        <v>5380</v>
      </c>
      <c r="V628" s="13" t="s">
        <v>5381</v>
      </c>
      <c r="W628" s="12"/>
      <c r="X628" s="12" t="s">
        <v>397</v>
      </c>
      <c r="Y628" s="13">
        <v>901275139</v>
      </c>
      <c r="Z628" s="126" t="s">
        <v>438</v>
      </c>
      <c r="AA628" s="123">
        <v>52159153</v>
      </c>
      <c r="AB628" s="12" t="s">
        <v>87</v>
      </c>
      <c r="AC628" s="22">
        <v>46014</v>
      </c>
      <c r="AD628" s="29">
        <v>22500000</v>
      </c>
      <c r="AE628" s="22">
        <v>46055</v>
      </c>
      <c r="AF628" s="22">
        <v>46113</v>
      </c>
      <c r="AG628" s="12">
        <v>60</v>
      </c>
      <c r="AH628" s="12">
        <v>2</v>
      </c>
      <c r="AI628" s="29">
        <f>Tabla202376[[#This Row],[VALOR INICIAL DEL CONTRATO]] / Tabla202376[[#This Row],[PLAZO DE EJECUCIÓN MESES ]]</f>
        <v>11250000</v>
      </c>
      <c r="AJ628" s="12"/>
      <c r="AK628" s="12"/>
      <c r="AL628" s="12"/>
      <c r="AM628" s="12"/>
      <c r="AN628" s="12"/>
      <c r="AO628" s="31"/>
      <c r="AP628" s="12"/>
      <c r="AQ628" s="12"/>
      <c r="AR628" s="12"/>
      <c r="AS628" s="12"/>
      <c r="AT628" s="12"/>
      <c r="AU628" s="12"/>
      <c r="AV628" s="12"/>
      <c r="AW628" s="12"/>
      <c r="AX628" s="12"/>
      <c r="AY628" s="12"/>
      <c r="AZ628" s="12"/>
      <c r="BA628" s="12"/>
      <c r="BB628" s="12"/>
      <c r="BC628" s="12"/>
      <c r="BD628" s="12"/>
      <c r="BE628" s="12"/>
      <c r="BF628" s="12"/>
      <c r="BG628" s="12"/>
      <c r="BH628" s="12"/>
      <c r="BI628" s="12"/>
      <c r="BJ628" s="12"/>
      <c r="BK628" s="12"/>
      <c r="BL628" s="12"/>
      <c r="BM628" s="12">
        <f>Tabla202376[[#This Row],[DÍAS PRORROGA 1]]+Tabla202376[[#This Row],[DÍAS PRORROGA  2]]+Tabla202376[[#This Row],[DÍAS PRORROGA 3]]++Tabla202376[[#This Row],[DÍAS PRORROGA 4]]</f>
        <v>0</v>
      </c>
      <c r="BN628" s="25">
        <f>IF(Tabla202376[[#This Row],[NUMERO TOTAL DE ADICIONES]]="NO",0,Tabla202376[[#This Row],[VALOR ADICIÓN 1]]+Tabla202376[[#This Row],[VALOR ADICIÓN 2]]+Tabla202376[[#This Row],[VALOR ADICIÓN 3]]+Tabla202376[[#This Row],[VALOR ADICIÓN 4]])</f>
        <v>0</v>
      </c>
      <c r="BO628" s="12"/>
      <c r="BP628" s="22">
        <v>46113</v>
      </c>
      <c r="BQ628" s="20">
        <f>Tabla202376[[#This Row],[VALOR INICIAL DEL CONTRATO]]+Tabla202376[[#This Row],[VALOR ADICIÓN 1]]+Tabla202376[[#This Row],[VALOR ADICIÓN 2]]+Tabla202376[[#This Row],[VALOR ADICIÓN 3]]++Tabla202376[[#This Row],[VALOR ADICIÓN 4]]</f>
        <v>22500000</v>
      </c>
      <c r="BR628"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8" s="26"/>
      <c r="BT628" s="12"/>
      <c r="BU628" s="12"/>
      <c r="BV628" s="12"/>
      <c r="BW628" s="12"/>
    </row>
    <row r="629" spans="1:75" ht="27.75" customHeight="1" x14ac:dyDescent="0.2">
      <c r="A629" s="12">
        <v>2025</v>
      </c>
      <c r="B629" s="12" t="s">
        <v>77</v>
      </c>
      <c r="C629" s="13" t="str">
        <f ca="1">IF(Tabla202376[[#This Row],[FECHA DE TERMINACIÓN FINAL]]-TODAY()&gt;=15,"VIGENTE",IF(Tabla202376[[#This Row],[FECHA DE TERMINACIÓN FINAL]]-TODAY()&lt;0,"FINALIZADO",IF(Tabla202376[[#This Row],[FECHA DE TERMINACIÓN FINAL]]-TODAY()&lt;=15,"PROXIMO A VENCER")))</f>
        <v>VIGENTE</v>
      </c>
      <c r="D629" s="12">
        <v>144279</v>
      </c>
      <c r="E629" s="22">
        <v>45952</v>
      </c>
      <c r="F629" s="40" t="s">
        <v>5382</v>
      </c>
      <c r="G629" s="12" t="s">
        <v>5383</v>
      </c>
      <c r="H629" s="13" t="s">
        <v>5384</v>
      </c>
      <c r="I629" s="71" t="s">
        <v>5385</v>
      </c>
      <c r="J629" s="51" t="s">
        <v>5386</v>
      </c>
      <c r="K629" s="51" t="s">
        <v>5387</v>
      </c>
      <c r="L629" s="51" t="s">
        <v>5388</v>
      </c>
      <c r="M629" s="12">
        <v>1787</v>
      </c>
      <c r="N629" s="22">
        <v>45953</v>
      </c>
      <c r="O629" s="12">
        <v>2018</v>
      </c>
      <c r="P629" s="22">
        <v>46020</v>
      </c>
      <c r="Q629" s="13" t="s">
        <v>365</v>
      </c>
      <c r="R629" s="13" t="s">
        <v>3094</v>
      </c>
      <c r="S629" s="51" t="s">
        <v>3291</v>
      </c>
      <c r="T629" s="12">
        <v>8</v>
      </c>
      <c r="U629" s="13" t="s">
        <v>5389</v>
      </c>
      <c r="V629" s="13" t="s">
        <v>5390</v>
      </c>
      <c r="W629" s="13" t="s">
        <v>5391</v>
      </c>
      <c r="X629" s="12" t="s">
        <v>397</v>
      </c>
      <c r="Y629" s="13">
        <v>902019244</v>
      </c>
      <c r="Z629" s="13"/>
      <c r="AA629" s="12"/>
      <c r="AB629" s="12" t="s">
        <v>87</v>
      </c>
      <c r="AC629" s="22">
        <v>46020</v>
      </c>
      <c r="AD629" s="29">
        <v>731597798</v>
      </c>
      <c r="AE629" s="22">
        <v>46063</v>
      </c>
      <c r="AF629" s="22">
        <v>46335</v>
      </c>
      <c r="AG629" s="12">
        <v>270</v>
      </c>
      <c r="AH629" s="12">
        <v>9</v>
      </c>
      <c r="AI629" s="29">
        <f>Tabla202376[[#This Row],[VALOR INICIAL DEL CONTRATO]] / Tabla202376[[#This Row],[PLAZO DE EJECUCIÓN MESES ]]</f>
        <v>81288644.222222224</v>
      </c>
      <c r="AJ629" s="12"/>
      <c r="AK629" s="12"/>
      <c r="AL629" s="12"/>
      <c r="AM629" s="12"/>
      <c r="AN629" s="12"/>
      <c r="AO629" s="31"/>
      <c r="AP629" s="12"/>
      <c r="AQ629" s="12"/>
      <c r="AR629" s="12"/>
      <c r="AS629" s="12"/>
      <c r="AT629" s="12"/>
      <c r="AU629" s="12"/>
      <c r="AV629" s="12"/>
      <c r="AW629" s="12"/>
      <c r="AX629" s="12"/>
      <c r="AY629" s="12"/>
      <c r="AZ629" s="12"/>
      <c r="BA629" s="12"/>
      <c r="BB629" s="12"/>
      <c r="BC629" s="12"/>
      <c r="BD629" s="12"/>
      <c r="BE629" s="12"/>
      <c r="BF629" s="12"/>
      <c r="BG629" s="12"/>
      <c r="BH629" s="12"/>
      <c r="BI629" s="12"/>
      <c r="BJ629" s="12"/>
      <c r="BK629" s="12"/>
      <c r="BL629" s="12"/>
      <c r="BM629" s="12">
        <f>Tabla202376[[#This Row],[DÍAS PRORROGA 1]]+Tabla202376[[#This Row],[DÍAS PRORROGA  2]]+Tabla202376[[#This Row],[DÍAS PRORROGA 3]]++Tabla202376[[#This Row],[DÍAS PRORROGA 4]]</f>
        <v>0</v>
      </c>
      <c r="BN629" s="25">
        <f>IF(Tabla202376[[#This Row],[NUMERO TOTAL DE ADICIONES]]="NO",0,Tabla202376[[#This Row],[VALOR ADICIÓN 1]]+Tabla202376[[#This Row],[VALOR ADICIÓN 2]]+Tabla202376[[#This Row],[VALOR ADICIÓN 3]]+Tabla202376[[#This Row],[VALOR ADICIÓN 4]])</f>
        <v>0</v>
      </c>
      <c r="BO629" s="12"/>
      <c r="BP629" s="22">
        <v>46335</v>
      </c>
      <c r="BQ629" s="20">
        <f>Tabla202376[[#This Row],[VALOR INICIAL DEL CONTRATO]]+Tabla202376[[#This Row],[VALOR ADICIÓN 1]]+Tabla202376[[#This Row],[VALOR ADICIÓN 2]]+Tabla202376[[#This Row],[VALOR ADICIÓN 3]]++Tabla202376[[#This Row],[VALOR ADICIÓN 4]]</f>
        <v>731597798</v>
      </c>
      <c r="BR629"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29" s="26"/>
      <c r="BT629" s="12"/>
      <c r="BU629" s="12"/>
      <c r="BV629" s="12"/>
      <c r="BW629" s="12"/>
    </row>
    <row r="630" spans="1:75" ht="27.75" customHeight="1" x14ac:dyDescent="0.2">
      <c r="A630" s="12">
        <v>2025</v>
      </c>
      <c r="B630" s="12" t="s">
        <v>77</v>
      </c>
      <c r="C630" s="13" t="str">
        <f ca="1">IF(Tabla202376[[#This Row],[FECHA DE TERMINACIÓN FINAL]]-TODAY()&gt;=15,"VIGENTE",IF(Tabla202376[[#This Row],[FECHA DE TERMINACIÓN FINAL]]-TODAY()&lt;0,"FINALIZADO",IF(Tabla202376[[#This Row],[FECHA DE TERMINACIÓN FINAL]]-TODAY()&lt;=15,"PROXIMO A VENCER")))</f>
        <v>VIGENTE</v>
      </c>
      <c r="D630" s="12">
        <v>143153</v>
      </c>
      <c r="E630" s="22">
        <v>45923</v>
      </c>
      <c r="F630" s="12" t="s">
        <v>5392</v>
      </c>
      <c r="G630" s="12" t="s">
        <v>5393</v>
      </c>
      <c r="H630" s="13" t="s">
        <v>5394</v>
      </c>
      <c r="I630" s="71" t="s">
        <v>5395</v>
      </c>
      <c r="J630" s="51" t="s">
        <v>5357</v>
      </c>
      <c r="K630" s="51" t="s">
        <v>5396</v>
      </c>
      <c r="L630" s="51" t="s">
        <v>5397</v>
      </c>
      <c r="M630" s="12">
        <v>1726</v>
      </c>
      <c r="N630" s="22">
        <v>45953</v>
      </c>
      <c r="O630" s="12">
        <v>2021</v>
      </c>
      <c r="P630" s="22">
        <v>46020</v>
      </c>
      <c r="Q630" s="13" t="s">
        <v>166</v>
      </c>
      <c r="R630" s="51" t="s">
        <v>5398</v>
      </c>
      <c r="S630" s="51" t="s">
        <v>3291</v>
      </c>
      <c r="T630" s="12">
        <v>2</v>
      </c>
      <c r="U630" s="13" t="s">
        <v>5399</v>
      </c>
      <c r="V630" s="13" t="s">
        <v>5400</v>
      </c>
      <c r="W630" s="12"/>
      <c r="X630" s="12" t="s">
        <v>397</v>
      </c>
      <c r="Y630" s="13">
        <v>830109957</v>
      </c>
      <c r="Z630" s="14" t="s">
        <v>168</v>
      </c>
      <c r="AA630" s="14">
        <v>1018418402</v>
      </c>
      <c r="AB630" s="12" t="s">
        <v>87</v>
      </c>
      <c r="AC630" s="22">
        <v>46020</v>
      </c>
      <c r="AD630" s="29">
        <v>372681570</v>
      </c>
      <c r="AE630" s="22">
        <v>46062</v>
      </c>
      <c r="AF630" s="22">
        <v>46211</v>
      </c>
      <c r="AG630" s="12">
        <v>150</v>
      </c>
      <c r="AH630" s="12">
        <v>5</v>
      </c>
      <c r="AI630" s="29">
        <f>Tabla202376[[#This Row],[VALOR INICIAL DEL CONTRATO]] / Tabla202376[[#This Row],[PLAZO DE EJECUCIÓN MESES ]]</f>
        <v>74536314</v>
      </c>
      <c r="AJ630" s="12"/>
      <c r="AK630" s="12"/>
      <c r="AL630" s="12"/>
      <c r="AM630" s="12"/>
      <c r="AN630" s="12"/>
      <c r="AO630" s="31"/>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c r="BL630" s="12"/>
      <c r="BM630" s="12">
        <f>Tabla202376[[#This Row],[DÍAS PRORROGA 1]]+Tabla202376[[#This Row],[DÍAS PRORROGA  2]]+Tabla202376[[#This Row],[DÍAS PRORROGA 3]]++Tabla202376[[#This Row],[DÍAS PRORROGA 4]]</f>
        <v>0</v>
      </c>
      <c r="BN630" s="25">
        <f>IF(Tabla202376[[#This Row],[NUMERO TOTAL DE ADICIONES]]="NO",0,Tabla202376[[#This Row],[VALOR ADICIÓN 1]]+Tabla202376[[#This Row],[VALOR ADICIÓN 2]]+Tabla202376[[#This Row],[VALOR ADICIÓN 3]]+Tabla202376[[#This Row],[VALOR ADICIÓN 4]])</f>
        <v>0</v>
      </c>
      <c r="BO630" s="12"/>
      <c r="BP630" s="22">
        <v>46211</v>
      </c>
      <c r="BQ630" s="20">
        <f>Tabla202376[[#This Row],[VALOR INICIAL DEL CONTRATO]]+Tabla202376[[#This Row],[VALOR ADICIÓN 1]]+Tabla202376[[#This Row],[VALOR ADICIÓN 2]]+Tabla202376[[#This Row],[VALOR ADICIÓN 3]]++Tabla202376[[#This Row],[VALOR ADICIÓN 4]]</f>
        <v>372681570</v>
      </c>
      <c r="BR630"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0" s="26"/>
      <c r="BT630" s="12"/>
      <c r="BU630" s="12"/>
      <c r="BV630" s="12"/>
      <c r="BW630" s="12"/>
    </row>
    <row r="631" spans="1:75" ht="27.75" customHeight="1" x14ac:dyDescent="0.2">
      <c r="A631" s="12">
        <v>2025</v>
      </c>
      <c r="B631" s="12" t="s">
        <v>77</v>
      </c>
      <c r="C631" s="13" t="str">
        <f ca="1">IF(Tabla202376[[#This Row],[FECHA DE TERMINACIÓN FINAL]]-TODAY()&gt;=15,"VIGENTE",IF(Tabla202376[[#This Row],[FECHA DE TERMINACIÓN FINAL]]-TODAY()&lt;0,"FINALIZADO",IF(Tabla202376[[#This Row],[FECHA DE TERMINACIÓN FINAL]]-TODAY()&lt;=15,"PROXIMO A VENCER")))</f>
        <v>VIGENTE</v>
      </c>
      <c r="D631" s="12">
        <v>143686</v>
      </c>
      <c r="E631" s="22">
        <v>45933</v>
      </c>
      <c r="F631" s="12" t="s">
        <v>5401</v>
      </c>
      <c r="G631" s="12" t="s">
        <v>5402</v>
      </c>
      <c r="H631" s="13" t="s">
        <v>5403</v>
      </c>
      <c r="I631" s="71" t="s">
        <v>5404</v>
      </c>
      <c r="J631" s="51" t="s">
        <v>4626</v>
      </c>
      <c r="K631" s="51" t="s">
        <v>5405</v>
      </c>
      <c r="L631" s="51" t="s">
        <v>5406</v>
      </c>
      <c r="M631" s="12">
        <v>1853</v>
      </c>
      <c r="N631" s="22">
        <v>45974</v>
      </c>
      <c r="O631" s="12">
        <v>2031</v>
      </c>
      <c r="P631" s="22">
        <v>46021</v>
      </c>
      <c r="Q631" s="13" t="s">
        <v>80</v>
      </c>
      <c r="R631" s="51" t="s">
        <v>5398</v>
      </c>
      <c r="S631" s="51" t="s">
        <v>3291</v>
      </c>
      <c r="T631" s="12">
        <v>3</v>
      </c>
      <c r="U631" s="13" t="s">
        <v>5407</v>
      </c>
      <c r="V631" s="13" t="s">
        <v>5408</v>
      </c>
      <c r="W631" s="12"/>
      <c r="X631" s="12" t="s">
        <v>397</v>
      </c>
      <c r="Y631" s="13">
        <v>900176059</v>
      </c>
      <c r="Z631" s="41" t="s">
        <v>257</v>
      </c>
      <c r="AA631" s="12">
        <v>79333846</v>
      </c>
      <c r="AB631" s="12" t="s">
        <v>87</v>
      </c>
      <c r="AC631" s="22">
        <v>46021</v>
      </c>
      <c r="AD631" s="29">
        <v>149298947</v>
      </c>
      <c r="AE631" s="22">
        <v>46055</v>
      </c>
      <c r="AF631" s="22">
        <v>46143</v>
      </c>
      <c r="AG631" s="12">
        <v>90</v>
      </c>
      <c r="AH631" s="12">
        <v>3</v>
      </c>
      <c r="AI631" s="29">
        <f>Tabla202376[[#This Row],[VALOR INICIAL DEL CONTRATO]] / Tabla202376[[#This Row],[PLAZO DE EJECUCIÓN MESES ]]</f>
        <v>49766315.666666664</v>
      </c>
      <c r="AJ631" s="12"/>
      <c r="AK631" s="12"/>
      <c r="AL631" s="12"/>
      <c r="AM631" s="12"/>
      <c r="AN631" s="12"/>
      <c r="AO631" s="31"/>
      <c r="AP631" s="12"/>
      <c r="AQ631" s="12"/>
      <c r="AR631" s="12"/>
      <c r="AS631" s="12"/>
      <c r="AT631" s="12"/>
      <c r="AU631" s="12"/>
      <c r="AV631" s="12"/>
      <c r="AW631" s="12"/>
      <c r="AX631" s="12"/>
      <c r="AY631" s="12"/>
      <c r="AZ631" s="12"/>
      <c r="BA631" s="12"/>
      <c r="BB631" s="12"/>
      <c r="BC631" s="12"/>
      <c r="BD631" s="12"/>
      <c r="BE631" s="12"/>
      <c r="BF631" s="12"/>
      <c r="BG631" s="12"/>
      <c r="BH631" s="12"/>
      <c r="BI631" s="12"/>
      <c r="BJ631" s="12"/>
      <c r="BK631" s="12"/>
      <c r="BL631" s="12"/>
      <c r="BM631" s="12">
        <f>Tabla202376[[#This Row],[DÍAS PRORROGA 1]]+Tabla202376[[#This Row],[DÍAS PRORROGA  2]]+Tabla202376[[#This Row],[DÍAS PRORROGA 3]]++Tabla202376[[#This Row],[DÍAS PRORROGA 4]]</f>
        <v>0</v>
      </c>
      <c r="BN631" s="25">
        <f>IF(Tabla202376[[#This Row],[NUMERO TOTAL DE ADICIONES]]="NO",0,Tabla202376[[#This Row],[VALOR ADICIÓN 1]]+Tabla202376[[#This Row],[VALOR ADICIÓN 2]]+Tabla202376[[#This Row],[VALOR ADICIÓN 3]]+Tabla202376[[#This Row],[VALOR ADICIÓN 4]])</f>
        <v>0</v>
      </c>
      <c r="BO631" s="12"/>
      <c r="BP631" s="22">
        <v>46143</v>
      </c>
      <c r="BQ631" s="20">
        <f>Tabla202376[[#This Row],[VALOR INICIAL DEL CONTRATO]]+Tabla202376[[#This Row],[VALOR ADICIÓN 1]]+Tabla202376[[#This Row],[VALOR ADICIÓN 2]]+Tabla202376[[#This Row],[VALOR ADICIÓN 3]]++Tabla202376[[#This Row],[VALOR ADICIÓN 4]]</f>
        <v>149298947</v>
      </c>
      <c r="BR631"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1" s="26"/>
      <c r="BT631" s="12"/>
      <c r="BU631" s="12"/>
      <c r="BV631" s="12"/>
      <c r="BW631" s="12"/>
    </row>
    <row r="632" spans="1:75" ht="27.75" customHeight="1" x14ac:dyDescent="0.2">
      <c r="A632" s="12">
        <v>2025</v>
      </c>
      <c r="B632" s="12" t="s">
        <v>425</v>
      </c>
      <c r="C632" s="13" t="str">
        <f ca="1">IF(Tabla202376[[#This Row],[FECHA DE TERMINACIÓN FINAL]]-TODAY()&gt;=15,"VIGENTE",IF(Tabla202376[[#This Row],[FECHA DE TERMINACIÓN FINAL]]-TODAY()&lt;0,"FINALIZADO",IF(Tabla202376[[#This Row],[FECHA DE TERMINACIÓN FINAL]]-TODAY()&lt;=15,"PROXIMO A VENCER")))</f>
        <v>FINALIZADO</v>
      </c>
      <c r="D632" s="12">
        <v>148137</v>
      </c>
      <c r="E632" s="22">
        <v>45979</v>
      </c>
      <c r="F632" s="40" t="s">
        <v>5409</v>
      </c>
      <c r="G632" s="49" t="s">
        <v>5410</v>
      </c>
      <c r="H632" s="13" t="s">
        <v>5411</v>
      </c>
      <c r="I632" s="111" t="s">
        <v>5412</v>
      </c>
      <c r="J632" s="57" t="s">
        <v>3288</v>
      </c>
      <c r="K632" s="57" t="s">
        <v>5413</v>
      </c>
      <c r="L632" s="51" t="s">
        <v>5414</v>
      </c>
      <c r="M632" s="12">
        <v>1861</v>
      </c>
      <c r="N632" s="22">
        <v>45980</v>
      </c>
      <c r="O632" s="12">
        <v>2019</v>
      </c>
      <c r="P632" s="22">
        <v>46020</v>
      </c>
      <c r="Q632" s="12" t="s">
        <v>262</v>
      </c>
      <c r="R632" s="51" t="s">
        <v>5398</v>
      </c>
      <c r="S632" s="51" t="s">
        <v>3095</v>
      </c>
      <c r="T632" s="12"/>
      <c r="U632" s="41" t="s">
        <v>5415</v>
      </c>
      <c r="V632" s="13" t="s">
        <v>5416</v>
      </c>
      <c r="W632" s="12"/>
      <c r="X632" s="12" t="s">
        <v>397</v>
      </c>
      <c r="Y632" s="13">
        <v>830126645</v>
      </c>
      <c r="Z632" s="122" t="s">
        <v>263</v>
      </c>
      <c r="AA632" s="12">
        <v>1032430789</v>
      </c>
      <c r="AB632" s="12" t="s">
        <v>87</v>
      </c>
      <c r="AC632" s="22">
        <v>46017</v>
      </c>
      <c r="AD632" s="29">
        <v>348972504</v>
      </c>
      <c r="AE632" s="12"/>
      <c r="AF632" s="12"/>
      <c r="AG632" s="12">
        <v>120</v>
      </c>
      <c r="AH632" s="12">
        <v>4</v>
      </c>
      <c r="AI632" s="29">
        <f>Tabla202376[[#This Row],[VALOR INICIAL DEL CONTRATO]] / Tabla202376[[#This Row],[PLAZO DE EJECUCIÓN MESES ]]</f>
        <v>87243126</v>
      </c>
      <c r="AJ632" s="12"/>
      <c r="AK632" s="12"/>
      <c r="AL632" s="12"/>
      <c r="AM632" s="12"/>
      <c r="AN632" s="12"/>
      <c r="AO632" s="31"/>
      <c r="AP632" s="12"/>
      <c r="AQ632" s="12"/>
      <c r="AR632" s="12"/>
      <c r="AS632" s="12"/>
      <c r="AT632" s="12"/>
      <c r="AU632" s="12"/>
      <c r="AV632" s="12"/>
      <c r="AW632" s="12"/>
      <c r="AX632" s="12"/>
      <c r="AY632" s="12"/>
      <c r="AZ632" s="12"/>
      <c r="BA632" s="12"/>
      <c r="BB632" s="12"/>
      <c r="BC632" s="12"/>
      <c r="BD632" s="12"/>
      <c r="BE632" s="12"/>
      <c r="BF632" s="12"/>
      <c r="BG632" s="12"/>
      <c r="BH632" s="12"/>
      <c r="BI632" s="12"/>
      <c r="BJ632" s="12"/>
      <c r="BK632" s="12"/>
      <c r="BL632" s="12"/>
      <c r="BM632" s="12">
        <f>Tabla202376[[#This Row],[DÍAS PRORROGA 1]]+Tabla202376[[#This Row],[DÍAS PRORROGA  2]]+Tabla202376[[#This Row],[DÍAS PRORROGA 3]]++Tabla202376[[#This Row],[DÍAS PRORROGA 4]]</f>
        <v>0</v>
      </c>
      <c r="BN632" s="25">
        <f>IF(Tabla202376[[#This Row],[NUMERO TOTAL DE ADICIONES]]="NO",0,Tabla202376[[#This Row],[VALOR ADICIÓN 1]]+Tabla202376[[#This Row],[VALOR ADICIÓN 2]]+Tabla202376[[#This Row],[VALOR ADICIÓN 3]]+Tabla202376[[#This Row],[VALOR ADICIÓN 4]])</f>
        <v>0</v>
      </c>
      <c r="BO632" s="12"/>
      <c r="BP632" s="12"/>
      <c r="BQ632" s="20">
        <f>Tabla202376[[#This Row],[VALOR INICIAL DEL CONTRATO]]+Tabla202376[[#This Row],[VALOR ADICIÓN 1]]+Tabla202376[[#This Row],[VALOR ADICIÓN 2]]+Tabla202376[[#This Row],[VALOR ADICIÓN 3]]++Tabla202376[[#This Row],[VALOR ADICIÓN 4]]</f>
        <v>348972504</v>
      </c>
      <c r="BR632"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NA</v>
      </c>
      <c r="BS632" s="26"/>
      <c r="BT632" s="12"/>
      <c r="BU632" s="12"/>
      <c r="BV632" s="12"/>
      <c r="BW632" s="12"/>
    </row>
    <row r="633" spans="1:75" ht="27.75" customHeight="1" x14ac:dyDescent="0.2">
      <c r="A633" s="12">
        <v>2025</v>
      </c>
      <c r="B633" s="12" t="s">
        <v>77</v>
      </c>
      <c r="C633" s="13" t="str">
        <f ca="1">IF(Tabla202376[[#This Row],[FECHA DE TERMINACIÓN FINAL]]-TODAY()&gt;=15,"VIGENTE",IF(Tabla202376[[#This Row],[FECHA DE TERMINACIÓN FINAL]]-TODAY()&lt;0,"FINALIZADO",IF(Tabla202376[[#This Row],[FECHA DE TERMINACIÓN FINAL]]-TODAY()&lt;=15,"PROXIMO A VENCER")))</f>
        <v>VIGENTE</v>
      </c>
      <c r="D633" s="12">
        <v>148134</v>
      </c>
      <c r="E633" s="22">
        <v>45979</v>
      </c>
      <c r="F633" s="40" t="s">
        <v>5417</v>
      </c>
      <c r="G633" s="49" t="s">
        <v>5418</v>
      </c>
      <c r="H633" s="13" t="s">
        <v>5419</v>
      </c>
      <c r="I633" s="55" t="s">
        <v>5420</v>
      </c>
      <c r="J633" s="57">
        <v>72101500</v>
      </c>
      <c r="K633" s="57" t="s">
        <v>5421</v>
      </c>
      <c r="L633" s="57" t="s">
        <v>5422</v>
      </c>
      <c r="M633" s="12">
        <v>1862</v>
      </c>
      <c r="N633" s="22">
        <v>45980</v>
      </c>
      <c r="O633" s="12">
        <v>2020</v>
      </c>
      <c r="P633" s="22">
        <v>46020</v>
      </c>
      <c r="Q633" s="12" t="s">
        <v>4825</v>
      </c>
      <c r="R633" s="51" t="s">
        <v>5398</v>
      </c>
      <c r="S633" s="51" t="s">
        <v>3291</v>
      </c>
      <c r="T633" s="12"/>
      <c r="U633" s="41" t="s">
        <v>5423</v>
      </c>
      <c r="V633" s="13" t="s">
        <v>5424</v>
      </c>
      <c r="W633" s="12"/>
      <c r="X633" s="12" t="s">
        <v>397</v>
      </c>
      <c r="Y633" s="13">
        <v>900361140</v>
      </c>
      <c r="Z633" s="14" t="s">
        <v>1950</v>
      </c>
      <c r="AA633" s="12">
        <v>1010239931</v>
      </c>
      <c r="AB633" s="12" t="s">
        <v>87</v>
      </c>
      <c r="AC633" s="22">
        <v>46017</v>
      </c>
      <c r="AD633" s="29">
        <v>142772476.74000001</v>
      </c>
      <c r="AE633" s="22">
        <v>46059</v>
      </c>
      <c r="AF633" s="22">
        <v>46147</v>
      </c>
      <c r="AG633" s="12">
        <v>90</v>
      </c>
      <c r="AH633" s="12">
        <v>3</v>
      </c>
      <c r="AI633" s="29">
        <f>Tabla202376[[#This Row],[VALOR INICIAL DEL CONTRATO]] / Tabla202376[[#This Row],[PLAZO DE EJECUCIÓN MESES ]]</f>
        <v>47590825.580000006</v>
      </c>
      <c r="AJ633" s="12"/>
      <c r="AK633" s="12"/>
      <c r="AL633" s="12"/>
      <c r="AM633" s="12"/>
      <c r="AN633" s="12"/>
      <c r="AO633" s="31"/>
      <c r="AP633" s="12"/>
      <c r="AQ633" s="12"/>
      <c r="AR633" s="12"/>
      <c r="AS633" s="12"/>
      <c r="AT633" s="12"/>
      <c r="AU633" s="12"/>
      <c r="AV633" s="12"/>
      <c r="AW633" s="12"/>
      <c r="AX633" s="12"/>
      <c r="AY633" s="12"/>
      <c r="AZ633" s="12"/>
      <c r="BA633" s="12"/>
      <c r="BB633" s="12"/>
      <c r="BC633" s="12"/>
      <c r="BD633" s="12"/>
      <c r="BE633" s="12"/>
      <c r="BF633" s="12"/>
      <c r="BG633" s="12"/>
      <c r="BH633" s="12"/>
      <c r="BI633" s="12"/>
      <c r="BJ633" s="12"/>
      <c r="BK633" s="12"/>
      <c r="BL633" s="12"/>
      <c r="BM633" s="12">
        <f>Tabla202376[[#This Row],[DÍAS PRORROGA 1]]+Tabla202376[[#This Row],[DÍAS PRORROGA  2]]+Tabla202376[[#This Row],[DÍAS PRORROGA 3]]++Tabla202376[[#This Row],[DÍAS PRORROGA 4]]</f>
        <v>0</v>
      </c>
      <c r="BN633" s="25">
        <f>IF(Tabla202376[[#This Row],[NUMERO TOTAL DE ADICIONES]]="NO",0,Tabla202376[[#This Row],[VALOR ADICIÓN 1]]+Tabla202376[[#This Row],[VALOR ADICIÓN 2]]+Tabla202376[[#This Row],[VALOR ADICIÓN 3]]+Tabla202376[[#This Row],[VALOR ADICIÓN 4]])</f>
        <v>0</v>
      </c>
      <c r="BO633" s="12"/>
      <c r="BP633" s="22">
        <v>46147</v>
      </c>
      <c r="BQ633" s="20">
        <f>Tabla202376[[#This Row],[VALOR INICIAL DEL CONTRATO]]+Tabla202376[[#This Row],[VALOR ADICIÓN 1]]+Tabla202376[[#This Row],[VALOR ADICIÓN 2]]+Tabla202376[[#This Row],[VALOR ADICIÓN 3]]++Tabla202376[[#This Row],[VALOR ADICIÓN 4]]</f>
        <v>142772476.74000001</v>
      </c>
      <c r="BR633"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3" s="26"/>
      <c r="BT633" s="12"/>
      <c r="BU633" s="12"/>
      <c r="BV633" s="12"/>
      <c r="BW633" s="12"/>
    </row>
    <row r="634" spans="1:75" ht="27.75" customHeight="1" x14ac:dyDescent="0.2">
      <c r="A634" s="12">
        <v>2025</v>
      </c>
      <c r="B634" s="12" t="s">
        <v>77</v>
      </c>
      <c r="C634" s="13" t="str">
        <f ca="1">IF(Tabla202376[[#This Row],[FECHA DE TERMINACIÓN FINAL]]-TODAY()&gt;=15,"VIGENTE",IF(Tabla202376[[#This Row],[FECHA DE TERMINACIÓN FINAL]]-TODAY()&lt;0,"FINALIZADO",IF(Tabla202376[[#This Row],[FECHA DE TERMINACIÓN FINAL]]-TODAY()&lt;=15,"PROXIMO A VENCER")))</f>
        <v>VIGENTE</v>
      </c>
      <c r="D634" s="12">
        <v>143135</v>
      </c>
      <c r="E634" s="22">
        <v>45922</v>
      </c>
      <c r="F634" s="12" t="s">
        <v>5425</v>
      </c>
      <c r="G634" s="12" t="s">
        <v>5426</v>
      </c>
      <c r="H634" s="13" t="s">
        <v>5427</v>
      </c>
      <c r="I634" s="65" t="s">
        <v>5428</v>
      </c>
      <c r="J634" s="57" t="s">
        <v>5429</v>
      </c>
      <c r="K634" s="57" t="s">
        <v>5430</v>
      </c>
      <c r="L634" s="57" t="s">
        <v>5431</v>
      </c>
      <c r="M634" s="12">
        <v>1866</v>
      </c>
      <c r="N634" s="22">
        <v>45982</v>
      </c>
      <c r="O634" s="12">
        <v>2036</v>
      </c>
      <c r="P634" s="22">
        <v>46021</v>
      </c>
      <c r="Q634" s="51" t="s">
        <v>277</v>
      </c>
      <c r="R634" s="41" t="s">
        <v>5398</v>
      </c>
      <c r="S634" s="41" t="s">
        <v>3291</v>
      </c>
      <c r="T634" s="12"/>
      <c r="U634" s="41" t="s">
        <v>5432</v>
      </c>
      <c r="V634" s="13" t="s">
        <v>5433</v>
      </c>
      <c r="W634" s="12"/>
      <c r="X634" s="12" t="s">
        <v>397</v>
      </c>
      <c r="Y634" s="12">
        <v>902021379</v>
      </c>
      <c r="Z634" s="14" t="s">
        <v>276</v>
      </c>
      <c r="AA634" s="12">
        <v>1030641865</v>
      </c>
      <c r="AB634" s="12" t="s">
        <v>87</v>
      </c>
      <c r="AC634" s="22">
        <v>46020</v>
      </c>
      <c r="AD634" s="29">
        <v>170806048</v>
      </c>
      <c r="AE634" s="22">
        <v>46062</v>
      </c>
      <c r="AF634" s="22">
        <v>46150</v>
      </c>
      <c r="AG634" s="12">
        <v>90</v>
      </c>
      <c r="AH634" s="12">
        <v>3</v>
      </c>
      <c r="AI634" s="29">
        <f>Tabla202376[[#This Row],[VALOR INICIAL DEL CONTRATO]] / Tabla202376[[#This Row],[PLAZO DE EJECUCIÓN MESES ]]</f>
        <v>56935349.333333336</v>
      </c>
      <c r="AJ634" s="12"/>
      <c r="AK634" s="12"/>
      <c r="AL634" s="12"/>
      <c r="AM634" s="12"/>
      <c r="AN634" s="12"/>
      <c r="AO634" s="31"/>
      <c r="AP634" s="12"/>
      <c r="AQ634" s="12"/>
      <c r="AR634" s="12"/>
      <c r="AS634" s="12"/>
      <c r="AT634" s="12"/>
      <c r="AU634" s="12"/>
      <c r="AV634" s="12"/>
      <c r="AW634" s="12"/>
      <c r="AX634" s="12"/>
      <c r="AY634" s="12"/>
      <c r="AZ634" s="12"/>
      <c r="BA634" s="12"/>
      <c r="BB634" s="12"/>
      <c r="BC634" s="12"/>
      <c r="BD634" s="12"/>
      <c r="BE634" s="12"/>
      <c r="BF634" s="12"/>
      <c r="BG634" s="12"/>
      <c r="BH634" s="12"/>
      <c r="BI634" s="12"/>
      <c r="BJ634" s="12"/>
      <c r="BK634" s="12"/>
      <c r="BL634" s="12"/>
      <c r="BM634" s="12">
        <f>Tabla202376[[#This Row],[DÍAS PRORROGA 1]]+Tabla202376[[#This Row],[DÍAS PRORROGA  2]]+Tabla202376[[#This Row],[DÍAS PRORROGA 3]]++Tabla202376[[#This Row],[DÍAS PRORROGA 4]]</f>
        <v>0</v>
      </c>
      <c r="BN634" s="25">
        <f>IF(Tabla202376[[#This Row],[NUMERO TOTAL DE ADICIONES]]="NO",0,Tabla202376[[#This Row],[VALOR ADICIÓN 1]]+Tabla202376[[#This Row],[VALOR ADICIÓN 2]]+Tabla202376[[#This Row],[VALOR ADICIÓN 3]]+Tabla202376[[#This Row],[VALOR ADICIÓN 4]])</f>
        <v>0</v>
      </c>
      <c r="BO634" s="12"/>
      <c r="BP634" s="22">
        <v>46150</v>
      </c>
      <c r="BQ634" s="20">
        <f>Tabla202376[[#This Row],[VALOR INICIAL DEL CONTRATO]]+Tabla202376[[#This Row],[VALOR ADICIÓN 1]]+Tabla202376[[#This Row],[VALOR ADICIÓN 2]]+Tabla202376[[#This Row],[VALOR ADICIÓN 3]]++Tabla202376[[#This Row],[VALOR ADICIÓN 4]]</f>
        <v>170806048</v>
      </c>
      <c r="BR634"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4" s="26"/>
      <c r="BT634" s="12"/>
      <c r="BU634" s="12"/>
      <c r="BV634" s="12"/>
      <c r="BW634" s="12"/>
    </row>
    <row r="635" spans="1:75" ht="27.75" customHeight="1" x14ac:dyDescent="0.2">
      <c r="A635" s="12">
        <v>2025</v>
      </c>
      <c r="B635" s="12" t="s">
        <v>425</v>
      </c>
      <c r="C635" s="13" t="str">
        <f ca="1">IF(Tabla202376[[#This Row],[FECHA DE TERMINACIÓN FINAL]]-TODAY()&gt;=15,"VIGENTE",IF(Tabla202376[[#This Row],[FECHA DE TERMINACIÓN FINAL]]-TODAY()&lt;0,"FINALIZADO",IF(Tabla202376[[#This Row],[FECHA DE TERMINACIÓN FINAL]]-TODAY()&lt;=15,"PROXIMO A VENCER")))</f>
        <v>FINALIZADO</v>
      </c>
      <c r="D635" s="12">
        <v>144113</v>
      </c>
      <c r="E635" s="22">
        <v>45946</v>
      </c>
      <c r="F635" s="12" t="s">
        <v>5434</v>
      </c>
      <c r="G635" s="49" t="s">
        <v>5435</v>
      </c>
      <c r="H635" s="13" t="s">
        <v>5436</v>
      </c>
      <c r="I635" s="71" t="s">
        <v>5437</v>
      </c>
      <c r="J635" s="57">
        <v>80101600</v>
      </c>
      <c r="K635" s="57" t="s">
        <v>5438</v>
      </c>
      <c r="L635" s="51" t="s">
        <v>5439</v>
      </c>
      <c r="M635" s="12">
        <v>1859</v>
      </c>
      <c r="N635" s="22">
        <v>45980</v>
      </c>
      <c r="O635" s="12"/>
      <c r="P635" s="12"/>
      <c r="Q635" s="51" t="s">
        <v>277</v>
      </c>
      <c r="R635" s="13" t="s">
        <v>3390</v>
      </c>
      <c r="S635" s="13" t="s">
        <v>3391</v>
      </c>
      <c r="T635" s="12"/>
      <c r="U635" s="41" t="s">
        <v>5440</v>
      </c>
      <c r="V635" s="13" t="s">
        <v>5441</v>
      </c>
      <c r="W635" s="12"/>
      <c r="X635" s="12" t="s">
        <v>397</v>
      </c>
      <c r="Y635" s="13">
        <v>901572122</v>
      </c>
      <c r="Z635" s="114" t="s">
        <v>278</v>
      </c>
      <c r="AA635" s="14">
        <v>1052409028</v>
      </c>
      <c r="AB635" s="12" t="s">
        <v>87</v>
      </c>
      <c r="AC635" s="22">
        <v>46021</v>
      </c>
      <c r="AD635" s="29">
        <v>64790479</v>
      </c>
      <c r="AE635" s="12"/>
      <c r="AF635" s="12"/>
      <c r="AG635" s="12">
        <v>60</v>
      </c>
      <c r="AH635" s="12">
        <v>2</v>
      </c>
      <c r="AI635" s="29">
        <f>Tabla202376[[#This Row],[VALOR INICIAL DEL CONTRATO]] / Tabla202376[[#This Row],[PLAZO DE EJECUCIÓN MESES ]]</f>
        <v>32395239.5</v>
      </c>
      <c r="AJ635" s="12"/>
      <c r="AK635" s="12"/>
      <c r="AL635" s="12"/>
      <c r="AM635" s="12"/>
      <c r="AN635" s="12"/>
      <c r="AO635" s="31"/>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c r="BL635" s="12"/>
      <c r="BM635" s="12">
        <f>Tabla202376[[#This Row],[DÍAS PRORROGA 1]]+Tabla202376[[#This Row],[DÍAS PRORROGA  2]]+Tabla202376[[#This Row],[DÍAS PRORROGA 3]]++Tabla202376[[#This Row],[DÍAS PRORROGA 4]]</f>
        <v>0</v>
      </c>
      <c r="BN635" s="25">
        <f>IF(Tabla202376[[#This Row],[NUMERO TOTAL DE ADICIONES]]="NO",0,Tabla202376[[#This Row],[VALOR ADICIÓN 1]]+Tabla202376[[#This Row],[VALOR ADICIÓN 2]]+Tabla202376[[#This Row],[VALOR ADICIÓN 3]]+Tabla202376[[#This Row],[VALOR ADICIÓN 4]])</f>
        <v>0</v>
      </c>
      <c r="BO635" s="12"/>
      <c r="BP635" s="12"/>
      <c r="BQ635" s="20">
        <f>Tabla202376[[#This Row],[VALOR INICIAL DEL CONTRATO]]+Tabla202376[[#This Row],[VALOR ADICIÓN 1]]+Tabla202376[[#This Row],[VALOR ADICIÓN 2]]+Tabla202376[[#This Row],[VALOR ADICIÓN 3]]++Tabla202376[[#This Row],[VALOR ADICIÓN 4]]</f>
        <v>64790479</v>
      </c>
      <c r="BR63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NA</v>
      </c>
      <c r="BS635" s="26"/>
      <c r="BT635" s="12"/>
      <c r="BU635" s="12"/>
      <c r="BV635" s="12"/>
      <c r="BW635" s="12"/>
    </row>
    <row r="636" spans="1:75" ht="27.75" customHeight="1" x14ac:dyDescent="0.2">
      <c r="A636" s="12">
        <v>2025</v>
      </c>
      <c r="B636" s="12" t="s">
        <v>77</v>
      </c>
      <c r="C636" s="13" t="str">
        <f ca="1">IF(Tabla202376[[#This Row],[FECHA DE TERMINACIÓN FINAL]]-TODAY()&gt;=15,"VIGENTE",IF(Tabla202376[[#This Row],[FECHA DE TERMINACIÓN FINAL]]-TODAY()&lt;0,"FINALIZADO",IF(Tabla202376[[#This Row],[FECHA DE TERMINACIÓN FINAL]]-TODAY()&lt;=15,"PROXIMO A VENCER")))</f>
        <v>VIGENTE</v>
      </c>
      <c r="D636" s="12">
        <v>145382</v>
      </c>
      <c r="E636" s="22">
        <v>45967</v>
      </c>
      <c r="F636" s="108" t="s">
        <v>5442</v>
      </c>
      <c r="G636" s="49" t="s">
        <v>5443</v>
      </c>
      <c r="H636" s="13" t="s">
        <v>5444</v>
      </c>
      <c r="I636" s="111" t="s">
        <v>5445</v>
      </c>
      <c r="J636" s="57">
        <v>86132000</v>
      </c>
      <c r="K636" s="57" t="s">
        <v>5446</v>
      </c>
      <c r="L636" s="51" t="s">
        <v>5447</v>
      </c>
      <c r="M636" s="12">
        <v>1841</v>
      </c>
      <c r="N636" s="22">
        <v>45968</v>
      </c>
      <c r="O636" s="12">
        <v>2028</v>
      </c>
      <c r="P636" s="22">
        <v>46021</v>
      </c>
      <c r="Q636" s="13" t="s">
        <v>5448</v>
      </c>
      <c r="R636" s="41" t="s">
        <v>3094</v>
      </c>
      <c r="S636" s="13" t="s">
        <v>3095</v>
      </c>
      <c r="T636" s="12"/>
      <c r="U636" s="13" t="s">
        <v>5449</v>
      </c>
      <c r="V636" s="13" t="s">
        <v>5450</v>
      </c>
      <c r="W636" s="12"/>
      <c r="X636" s="12" t="s">
        <v>397</v>
      </c>
      <c r="Y636" s="13">
        <v>9003691269</v>
      </c>
      <c r="Z636" s="13" t="s">
        <v>229</v>
      </c>
      <c r="AA636" s="12">
        <v>1026262117</v>
      </c>
      <c r="AB636" s="12" t="s">
        <v>87</v>
      </c>
      <c r="AC636" s="22">
        <v>46020</v>
      </c>
      <c r="AD636" s="29">
        <v>2017205127</v>
      </c>
      <c r="AE636" s="22">
        <v>46051</v>
      </c>
      <c r="AF636" s="22">
        <v>46292</v>
      </c>
      <c r="AG636" s="12">
        <v>240</v>
      </c>
      <c r="AH636" s="12">
        <v>8</v>
      </c>
      <c r="AI636" s="29">
        <f>Tabla202376[[#This Row],[VALOR INICIAL DEL CONTRATO]] / Tabla202376[[#This Row],[PLAZO DE EJECUCIÓN MESES ]]</f>
        <v>252150640.875</v>
      </c>
      <c r="AJ636" s="12"/>
      <c r="AK636" s="12"/>
      <c r="AL636" s="12"/>
      <c r="AM636" s="12"/>
      <c r="AN636" s="12"/>
      <c r="AO636" s="31"/>
      <c r="AP636" s="12"/>
      <c r="AQ636" s="12"/>
      <c r="AR636" s="12"/>
      <c r="AS636" s="12"/>
      <c r="AT636" s="12"/>
      <c r="AU636" s="12"/>
      <c r="AV636" s="12"/>
      <c r="AW636" s="12"/>
      <c r="AX636" s="12"/>
      <c r="AY636" s="12"/>
      <c r="AZ636" s="12"/>
      <c r="BA636" s="12"/>
      <c r="BB636" s="12"/>
      <c r="BC636" s="12"/>
      <c r="BD636" s="12"/>
      <c r="BE636" s="12"/>
      <c r="BF636" s="12"/>
      <c r="BG636" s="12"/>
      <c r="BH636" s="12"/>
      <c r="BI636" s="12"/>
      <c r="BJ636" s="12"/>
      <c r="BK636" s="12"/>
      <c r="BL636" s="12"/>
      <c r="BM636" s="12">
        <f>Tabla202376[[#This Row],[DÍAS PRORROGA 1]]+Tabla202376[[#This Row],[DÍAS PRORROGA  2]]+Tabla202376[[#This Row],[DÍAS PRORROGA 3]]++Tabla202376[[#This Row],[DÍAS PRORROGA 4]]</f>
        <v>0</v>
      </c>
      <c r="BN636" s="25">
        <f>IF(Tabla202376[[#This Row],[NUMERO TOTAL DE ADICIONES]]="NO",0,Tabla202376[[#This Row],[VALOR ADICIÓN 1]]+Tabla202376[[#This Row],[VALOR ADICIÓN 2]]+Tabla202376[[#This Row],[VALOR ADICIÓN 3]]+Tabla202376[[#This Row],[VALOR ADICIÓN 4]])</f>
        <v>0</v>
      </c>
      <c r="BO636" s="12"/>
      <c r="BP636" s="22">
        <v>46292</v>
      </c>
      <c r="BQ636" s="20">
        <f>Tabla202376[[#This Row],[VALOR INICIAL DEL CONTRATO]]+Tabla202376[[#This Row],[VALOR ADICIÓN 1]]+Tabla202376[[#This Row],[VALOR ADICIÓN 2]]+Tabla202376[[#This Row],[VALOR ADICIÓN 3]]++Tabla202376[[#This Row],[VALOR ADICIÓN 4]]</f>
        <v>2017205127</v>
      </c>
      <c r="BR636"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6" s="26"/>
      <c r="BT636" s="12"/>
      <c r="BU636" s="12"/>
      <c r="BV636" s="12"/>
      <c r="BW636" s="12"/>
    </row>
    <row r="637" spans="1:75" ht="27.75" customHeight="1" x14ac:dyDescent="0.2">
      <c r="A637" s="12">
        <v>2025</v>
      </c>
      <c r="B637" s="12" t="s">
        <v>77</v>
      </c>
      <c r="C637" s="13" t="str">
        <f ca="1">IF(Tabla202376[[#This Row],[FECHA DE TERMINACIÓN FINAL]]-TODAY()&gt;=15,"VIGENTE",IF(Tabla202376[[#This Row],[FECHA DE TERMINACIÓN FINAL]]-TODAY()&lt;0,"FINALIZADO",IF(Tabla202376[[#This Row],[FECHA DE TERMINACIÓN FINAL]]-TODAY()&lt;=15,"PROXIMO A VENCER")))</f>
        <v>VIGENTE</v>
      </c>
      <c r="D637" s="12">
        <v>150539</v>
      </c>
      <c r="E637" s="22">
        <v>46008</v>
      </c>
      <c r="F637" s="12" t="s">
        <v>5451</v>
      </c>
      <c r="G637" s="15" t="s">
        <v>5452</v>
      </c>
      <c r="H637" s="51" t="s">
        <v>5453</v>
      </c>
      <c r="I637" s="71" t="s">
        <v>5454</v>
      </c>
      <c r="J637" s="51" t="s">
        <v>5455</v>
      </c>
      <c r="K637" s="51" t="s">
        <v>5456</v>
      </c>
      <c r="L637" s="51" t="s">
        <v>5457</v>
      </c>
      <c r="M637" s="12">
        <v>1907</v>
      </c>
      <c r="N637" s="22">
        <v>46008</v>
      </c>
      <c r="O637" s="12">
        <v>2035</v>
      </c>
      <c r="P637" s="22">
        <v>46021</v>
      </c>
      <c r="Q637" s="12" t="s">
        <v>5458</v>
      </c>
      <c r="R637" s="51" t="s">
        <v>3052</v>
      </c>
      <c r="S637" s="13" t="s">
        <v>5379</v>
      </c>
      <c r="T637" s="12"/>
      <c r="U637" s="13" t="s">
        <v>5459</v>
      </c>
      <c r="V637" s="13" t="s">
        <v>5460</v>
      </c>
      <c r="W637" s="12"/>
      <c r="X637" s="12" t="s">
        <v>397</v>
      </c>
      <c r="Y637" s="13">
        <v>901267162</v>
      </c>
      <c r="Z637" s="14" t="s">
        <v>158</v>
      </c>
      <c r="AA637" s="14">
        <v>52372021</v>
      </c>
      <c r="AB637" s="12" t="s">
        <v>87</v>
      </c>
      <c r="AC637" s="22">
        <v>46021</v>
      </c>
      <c r="AD637" s="29">
        <v>36409716</v>
      </c>
      <c r="AE637" s="22">
        <v>46057</v>
      </c>
      <c r="AF637" s="22">
        <v>46115</v>
      </c>
      <c r="AG637" s="12">
        <v>60</v>
      </c>
      <c r="AH637" s="12">
        <v>2</v>
      </c>
      <c r="AI637" s="29">
        <f>Tabla202376[[#This Row],[VALOR INICIAL DEL CONTRATO]] / Tabla202376[[#This Row],[PLAZO DE EJECUCIÓN MESES ]]</f>
        <v>18204858</v>
      </c>
      <c r="AJ637" s="12"/>
      <c r="AK637" s="12"/>
      <c r="AL637" s="12"/>
      <c r="AM637" s="12"/>
      <c r="AN637" s="12"/>
      <c r="AO637" s="31"/>
      <c r="AP637" s="12"/>
      <c r="AQ637" s="12"/>
      <c r="AR637" s="12"/>
      <c r="AS637" s="12"/>
      <c r="AT637" s="12"/>
      <c r="AU637" s="12"/>
      <c r="AV637" s="12"/>
      <c r="AW637" s="12"/>
      <c r="AX637" s="12"/>
      <c r="AY637" s="12"/>
      <c r="AZ637" s="12"/>
      <c r="BA637" s="12"/>
      <c r="BB637" s="12"/>
      <c r="BC637" s="12"/>
      <c r="BD637" s="12"/>
      <c r="BE637" s="12"/>
      <c r="BF637" s="12"/>
      <c r="BG637" s="12"/>
      <c r="BH637" s="12"/>
      <c r="BI637" s="12"/>
      <c r="BJ637" s="12"/>
      <c r="BK637" s="12"/>
      <c r="BL637" s="12"/>
      <c r="BM637" s="12">
        <f>Tabla202376[[#This Row],[DÍAS PRORROGA 1]]+Tabla202376[[#This Row],[DÍAS PRORROGA  2]]+Tabla202376[[#This Row],[DÍAS PRORROGA 3]]++Tabla202376[[#This Row],[DÍAS PRORROGA 4]]</f>
        <v>0</v>
      </c>
      <c r="BN637" s="25">
        <f>IF(Tabla202376[[#This Row],[NUMERO TOTAL DE ADICIONES]]="NO",0,Tabla202376[[#This Row],[VALOR ADICIÓN 1]]+Tabla202376[[#This Row],[VALOR ADICIÓN 2]]+Tabla202376[[#This Row],[VALOR ADICIÓN 3]]+Tabla202376[[#This Row],[VALOR ADICIÓN 4]])</f>
        <v>0</v>
      </c>
      <c r="BO637" s="12"/>
      <c r="BP637" s="22">
        <v>46115</v>
      </c>
      <c r="BQ637" s="20">
        <f>Tabla202376[[#This Row],[VALOR INICIAL DEL CONTRATO]]+Tabla202376[[#This Row],[VALOR ADICIÓN 1]]+Tabla202376[[#This Row],[VALOR ADICIÓN 2]]+Tabla202376[[#This Row],[VALOR ADICIÓN 3]]++Tabla202376[[#This Row],[VALOR ADICIÓN 4]]</f>
        <v>36409716</v>
      </c>
      <c r="BR637"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7" s="26"/>
      <c r="BT637" s="12"/>
      <c r="BU637" s="12"/>
      <c r="BV637" s="12"/>
      <c r="BW637" s="12"/>
    </row>
    <row r="638" spans="1:75" ht="27.75" customHeight="1" x14ac:dyDescent="0.2">
      <c r="A638" s="12">
        <v>2025</v>
      </c>
      <c r="B638" s="12" t="s">
        <v>77</v>
      </c>
      <c r="C638" s="13" t="str">
        <f ca="1">IF(Tabla202376[[#This Row],[FECHA DE TERMINACIÓN FINAL]]-TODAY()&gt;=15,"VIGENTE",IF(Tabla202376[[#This Row],[FECHA DE TERMINACIÓN FINAL]]-TODAY()&lt;0,"FINALIZADO",IF(Tabla202376[[#This Row],[FECHA DE TERMINACIÓN FINAL]]-TODAY()&lt;=15,"PROXIMO A VENCER")))</f>
        <v>VIGENTE</v>
      </c>
      <c r="D638" s="12">
        <v>150571</v>
      </c>
      <c r="E638" s="22">
        <v>46008</v>
      </c>
      <c r="F638" s="12" t="s">
        <v>5461</v>
      </c>
      <c r="G638" s="49" t="s">
        <v>5462</v>
      </c>
      <c r="H638" s="51" t="s">
        <v>5463</v>
      </c>
      <c r="I638" s="71" t="s">
        <v>5464</v>
      </c>
      <c r="J638" s="51" t="s">
        <v>5465</v>
      </c>
      <c r="K638" s="51" t="s">
        <v>5466</v>
      </c>
      <c r="L638" s="51" t="s">
        <v>5467</v>
      </c>
      <c r="M638" s="12">
        <v>1908</v>
      </c>
      <c r="N638" s="22">
        <v>46008</v>
      </c>
      <c r="O638" s="12">
        <v>2034</v>
      </c>
      <c r="P638" s="22">
        <v>46021</v>
      </c>
      <c r="Q638" s="12" t="s">
        <v>80</v>
      </c>
      <c r="R638" s="51" t="s">
        <v>3052</v>
      </c>
      <c r="S638" s="13" t="s">
        <v>3095</v>
      </c>
      <c r="T638" s="12"/>
      <c r="U638" s="13" t="s">
        <v>5468</v>
      </c>
      <c r="V638" s="13" t="s">
        <v>5469</v>
      </c>
      <c r="W638" s="12"/>
      <c r="X638" s="12" t="s">
        <v>397</v>
      </c>
      <c r="Y638" s="13">
        <v>901087504</v>
      </c>
      <c r="Z638" s="13" t="s">
        <v>395</v>
      </c>
      <c r="AA638" s="12">
        <v>1026265853</v>
      </c>
      <c r="AB638" s="12" t="s">
        <v>87</v>
      </c>
      <c r="AC638" s="22">
        <v>46021</v>
      </c>
      <c r="AD638" s="29">
        <v>14308628</v>
      </c>
      <c r="AE638" s="22">
        <v>46057</v>
      </c>
      <c r="AF638" s="22">
        <v>46237</v>
      </c>
      <c r="AG638" s="12">
        <v>180</v>
      </c>
      <c r="AH638" s="12">
        <v>6</v>
      </c>
      <c r="AI638" s="29">
        <f>Tabla202376[[#This Row],[VALOR INICIAL DEL CONTRATO]] / Tabla202376[[#This Row],[PLAZO DE EJECUCIÓN MESES ]]</f>
        <v>2384771.3333333335</v>
      </c>
      <c r="AJ638" s="12"/>
      <c r="AK638" s="12"/>
      <c r="AL638" s="12"/>
      <c r="AM638" s="12"/>
      <c r="AN638" s="12"/>
      <c r="AO638" s="31"/>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c r="BL638" s="12"/>
      <c r="BM638" s="12">
        <f>Tabla202376[[#This Row],[DÍAS PRORROGA 1]]+Tabla202376[[#This Row],[DÍAS PRORROGA  2]]+Tabla202376[[#This Row],[DÍAS PRORROGA 3]]++Tabla202376[[#This Row],[DÍAS PRORROGA 4]]</f>
        <v>0</v>
      </c>
      <c r="BN638" s="25">
        <f>IF(Tabla202376[[#This Row],[NUMERO TOTAL DE ADICIONES]]="NO",0,Tabla202376[[#This Row],[VALOR ADICIÓN 1]]+Tabla202376[[#This Row],[VALOR ADICIÓN 2]]+Tabla202376[[#This Row],[VALOR ADICIÓN 3]]+Tabla202376[[#This Row],[VALOR ADICIÓN 4]])</f>
        <v>0</v>
      </c>
      <c r="BO638" s="12"/>
      <c r="BP638" s="22">
        <v>46237</v>
      </c>
      <c r="BQ638" s="20">
        <f>Tabla202376[[#This Row],[VALOR INICIAL DEL CONTRATO]]+Tabla202376[[#This Row],[VALOR ADICIÓN 1]]+Tabla202376[[#This Row],[VALOR ADICIÓN 2]]+Tabla202376[[#This Row],[VALOR ADICIÓN 3]]++Tabla202376[[#This Row],[VALOR ADICIÓN 4]]</f>
        <v>14308628</v>
      </c>
      <c r="BR638"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8" s="26"/>
      <c r="BT638" s="12"/>
      <c r="BU638" s="12"/>
      <c r="BV638" s="12"/>
      <c r="BW638" s="12"/>
    </row>
    <row r="639" spans="1:75" ht="27.75" customHeight="1" x14ac:dyDescent="0.2">
      <c r="A639" s="12">
        <v>2025</v>
      </c>
      <c r="B639" s="12" t="s">
        <v>77</v>
      </c>
      <c r="C639" s="13" t="str">
        <f ca="1">IF(Tabla202376[[#This Row],[FECHA DE TERMINACIÓN FINAL]]-TODAY()&gt;=15,"VIGENTE",IF(Tabla202376[[#This Row],[FECHA DE TERMINACIÓN FINAL]]-TODAY()&lt;0,"FINALIZADO",IF(Tabla202376[[#This Row],[FECHA DE TERMINACIÓN FINAL]]-TODAY()&lt;=15,"PROXIMO A VENCER")))</f>
        <v>VIGENTE</v>
      </c>
      <c r="D639" s="12">
        <v>150420</v>
      </c>
      <c r="E639" s="22">
        <v>46007</v>
      </c>
      <c r="F639" s="12" t="s">
        <v>5470</v>
      </c>
      <c r="G639" s="49" t="s">
        <v>5471</v>
      </c>
      <c r="H639" s="51" t="s">
        <v>5472</v>
      </c>
      <c r="I639" s="71" t="s">
        <v>5473</v>
      </c>
      <c r="J639" s="51" t="s">
        <v>4626</v>
      </c>
      <c r="K639" s="51" t="s">
        <v>5474</v>
      </c>
      <c r="L639" s="51" t="s">
        <v>5475</v>
      </c>
      <c r="M639" s="12">
        <v>1897</v>
      </c>
      <c r="N639" s="22">
        <v>46007</v>
      </c>
      <c r="O639" s="12">
        <v>2033</v>
      </c>
      <c r="P639" s="22">
        <v>46021</v>
      </c>
      <c r="Q639" s="12" t="s">
        <v>274</v>
      </c>
      <c r="R639" s="51" t="s">
        <v>3052</v>
      </c>
      <c r="S639" s="13" t="s">
        <v>3095</v>
      </c>
      <c r="T639" s="12"/>
      <c r="U639" s="66" t="s">
        <v>5476</v>
      </c>
      <c r="V639" s="13" t="s">
        <v>5477</v>
      </c>
      <c r="W639" s="12"/>
      <c r="X639" s="12" t="s">
        <v>397</v>
      </c>
      <c r="Y639" s="13">
        <v>901621427</v>
      </c>
      <c r="Z639" s="14" t="s">
        <v>168</v>
      </c>
      <c r="AA639" s="14">
        <v>1018418402</v>
      </c>
      <c r="AB639" s="12" t="s">
        <v>87</v>
      </c>
      <c r="AC639" s="22">
        <v>46021</v>
      </c>
      <c r="AD639" s="29">
        <v>33543500</v>
      </c>
      <c r="AE639" s="22">
        <v>46055</v>
      </c>
      <c r="AF639" s="22">
        <v>46113</v>
      </c>
      <c r="AG639" s="12">
        <v>60</v>
      </c>
      <c r="AH639" s="12">
        <v>2</v>
      </c>
      <c r="AI639" s="29">
        <f>Tabla202376[[#This Row],[VALOR INICIAL DEL CONTRATO]] / Tabla202376[[#This Row],[PLAZO DE EJECUCIÓN MESES ]]</f>
        <v>16771750</v>
      </c>
      <c r="AJ639" s="12"/>
      <c r="AK639" s="12"/>
      <c r="AL639" s="12"/>
      <c r="AM639" s="12"/>
      <c r="AN639" s="12"/>
      <c r="AO639" s="31"/>
      <c r="AP639" s="12"/>
      <c r="AQ639" s="12"/>
      <c r="AR639" s="12"/>
      <c r="AS639" s="12"/>
      <c r="AT639" s="12"/>
      <c r="AU639" s="12"/>
      <c r="AV639" s="12"/>
      <c r="AW639" s="12"/>
      <c r="AX639" s="12"/>
      <c r="AY639" s="12"/>
      <c r="AZ639" s="12"/>
      <c r="BA639" s="12"/>
      <c r="BB639" s="12"/>
      <c r="BC639" s="12"/>
      <c r="BD639" s="12"/>
      <c r="BE639" s="12"/>
      <c r="BF639" s="12"/>
      <c r="BG639" s="12"/>
      <c r="BH639" s="12"/>
      <c r="BI639" s="12"/>
      <c r="BJ639" s="12"/>
      <c r="BK639" s="12"/>
      <c r="BL639" s="12"/>
      <c r="BM639" s="12">
        <f>Tabla202376[[#This Row],[DÍAS PRORROGA 1]]+Tabla202376[[#This Row],[DÍAS PRORROGA  2]]+Tabla202376[[#This Row],[DÍAS PRORROGA 3]]++Tabla202376[[#This Row],[DÍAS PRORROGA 4]]</f>
        <v>0</v>
      </c>
      <c r="BN639" s="25">
        <f>IF(Tabla202376[[#This Row],[NUMERO TOTAL DE ADICIONES]]="NO",0,Tabla202376[[#This Row],[VALOR ADICIÓN 1]]+Tabla202376[[#This Row],[VALOR ADICIÓN 2]]+Tabla202376[[#This Row],[VALOR ADICIÓN 3]]+Tabla202376[[#This Row],[VALOR ADICIÓN 4]])</f>
        <v>0</v>
      </c>
      <c r="BO639" s="12"/>
      <c r="BP639" s="22">
        <v>46113</v>
      </c>
      <c r="BQ639" s="20">
        <f>Tabla202376[[#This Row],[VALOR INICIAL DEL CONTRATO]]+Tabla202376[[#This Row],[VALOR ADICIÓN 1]]+Tabla202376[[#This Row],[VALOR ADICIÓN 2]]+Tabla202376[[#This Row],[VALOR ADICIÓN 3]]++Tabla202376[[#This Row],[VALOR ADICIÓN 4]]</f>
        <v>33543500</v>
      </c>
      <c r="BR639"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39" s="26"/>
      <c r="BT639" s="12"/>
      <c r="BU639" s="12"/>
      <c r="BV639" s="12"/>
      <c r="BW639" s="12"/>
    </row>
    <row r="640" spans="1:75" ht="27.75" customHeight="1" x14ac:dyDescent="0.2">
      <c r="A640" s="12">
        <v>2025</v>
      </c>
      <c r="B640" s="12" t="s">
        <v>77</v>
      </c>
      <c r="C640" s="13" t="str">
        <f ca="1">IF(Tabla202376[[#This Row],[FECHA DE TERMINACIÓN FINAL]]-TODAY()&gt;=15,"VIGENTE",IF(Tabla202376[[#This Row],[FECHA DE TERMINACIÓN FINAL]]-TODAY()&lt;0,"FINALIZADO",IF(Tabla202376[[#This Row],[FECHA DE TERMINACIÓN FINAL]]-TODAY()&lt;=15,"PROXIMO A VENCER")))</f>
        <v>VIGENTE</v>
      </c>
      <c r="D640" s="12">
        <v>144047</v>
      </c>
      <c r="E640" s="22">
        <v>45945</v>
      </c>
      <c r="F640" s="12" t="s">
        <v>5478</v>
      </c>
      <c r="G640" s="49" t="s">
        <v>5479</v>
      </c>
      <c r="H640" s="51" t="s">
        <v>5480</v>
      </c>
      <c r="I640" s="71" t="s">
        <v>5481</v>
      </c>
      <c r="J640" s="51" t="s">
        <v>3288</v>
      </c>
      <c r="K640" s="51" t="s">
        <v>5482</v>
      </c>
      <c r="L640" s="51" t="s">
        <v>5483</v>
      </c>
      <c r="M640" s="12">
        <v>1867</v>
      </c>
      <c r="N640" s="22">
        <v>45982</v>
      </c>
      <c r="O640" s="12">
        <v>2038</v>
      </c>
      <c r="P640" s="22">
        <v>46021</v>
      </c>
      <c r="Q640" s="12" t="s">
        <v>277</v>
      </c>
      <c r="R640" s="13" t="s">
        <v>3390</v>
      </c>
      <c r="S640" s="51" t="s">
        <v>3391</v>
      </c>
      <c r="T640" s="12"/>
      <c r="U640" s="66" t="s">
        <v>5484</v>
      </c>
      <c r="V640" s="12"/>
      <c r="W640" s="13" t="s">
        <v>5485</v>
      </c>
      <c r="X640" s="12"/>
      <c r="Y640" s="12">
        <v>902021007</v>
      </c>
      <c r="Z640" s="13" t="s">
        <v>351</v>
      </c>
      <c r="AA640" s="68">
        <v>80056238</v>
      </c>
      <c r="AB640" s="12" t="s">
        <v>87</v>
      </c>
      <c r="AC640" s="22">
        <v>46021</v>
      </c>
      <c r="AD640" s="29">
        <v>145617637</v>
      </c>
      <c r="AE640" s="22">
        <v>46063</v>
      </c>
      <c r="AF640" s="22">
        <v>46182</v>
      </c>
      <c r="AG640" s="12">
        <v>120</v>
      </c>
      <c r="AH640" s="12">
        <v>4</v>
      </c>
      <c r="AI640" s="29">
        <f>Tabla202376[[#This Row],[VALOR INICIAL DEL CONTRATO]] / Tabla202376[[#This Row],[PLAZO DE EJECUCIÓN MESES ]]</f>
        <v>36404409.25</v>
      </c>
      <c r="AJ640" s="12"/>
      <c r="AK640" s="12"/>
      <c r="AL640" s="12"/>
      <c r="AM640" s="12"/>
      <c r="AN640" s="12"/>
      <c r="AO640" s="31"/>
      <c r="AP640" s="12"/>
      <c r="AQ640" s="12"/>
      <c r="AR640" s="12"/>
      <c r="AS640" s="12"/>
      <c r="AT640" s="12"/>
      <c r="AU640" s="12"/>
      <c r="AV640" s="12"/>
      <c r="AW640" s="12"/>
      <c r="AX640" s="12"/>
      <c r="AY640" s="12"/>
      <c r="AZ640" s="12"/>
      <c r="BA640" s="12"/>
      <c r="BB640" s="12"/>
      <c r="BC640" s="12"/>
      <c r="BD640" s="12"/>
      <c r="BE640" s="12"/>
      <c r="BF640" s="12"/>
      <c r="BG640" s="12"/>
      <c r="BH640" s="12"/>
      <c r="BI640" s="12"/>
      <c r="BJ640" s="12"/>
      <c r="BK640" s="12"/>
      <c r="BL640" s="12"/>
      <c r="BM640" s="12">
        <f>Tabla202376[[#This Row],[DÍAS PRORROGA 1]]+Tabla202376[[#This Row],[DÍAS PRORROGA  2]]+Tabla202376[[#This Row],[DÍAS PRORROGA 3]]++Tabla202376[[#This Row],[DÍAS PRORROGA 4]]</f>
        <v>0</v>
      </c>
      <c r="BN640" s="25">
        <f>IF(Tabla202376[[#This Row],[NUMERO TOTAL DE ADICIONES]]="NO",0,Tabla202376[[#This Row],[VALOR ADICIÓN 1]]+Tabla202376[[#This Row],[VALOR ADICIÓN 2]]+Tabla202376[[#This Row],[VALOR ADICIÓN 3]]+Tabla202376[[#This Row],[VALOR ADICIÓN 4]])</f>
        <v>0</v>
      </c>
      <c r="BO640" s="12"/>
      <c r="BP640" s="22">
        <v>46182</v>
      </c>
      <c r="BQ640" s="20">
        <f>Tabla202376[[#This Row],[VALOR INICIAL DEL CONTRATO]]+Tabla202376[[#This Row],[VALOR ADICIÓN 1]]+Tabla202376[[#This Row],[VALOR ADICIÓN 2]]+Tabla202376[[#This Row],[VALOR ADICIÓN 3]]++Tabla202376[[#This Row],[VALOR ADICIÓN 4]]</f>
        <v>145617637</v>
      </c>
      <c r="BR640"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0" s="26"/>
      <c r="BT640" s="12"/>
      <c r="BU640" s="12"/>
      <c r="BV640" s="12"/>
      <c r="BW640" s="12"/>
    </row>
    <row r="641" spans="1:75" ht="27.75" customHeight="1" x14ac:dyDescent="0.2">
      <c r="A641" s="12">
        <v>2025</v>
      </c>
      <c r="B641" s="12" t="s">
        <v>77</v>
      </c>
      <c r="C641" s="13" t="str">
        <f ca="1">IF(Tabla202376[[#This Row],[FECHA DE TERMINACIÓN FINAL]]-TODAY()&gt;=15,"VIGENTE",IF(Tabla202376[[#This Row],[FECHA DE TERMINACIÓN FINAL]]-TODAY()&lt;0,"FINALIZADO",IF(Tabla202376[[#This Row],[FECHA DE TERMINACIÓN FINAL]]-TODAY()&lt;=15,"PROXIMO A VENCER")))</f>
        <v>VIGENTE</v>
      </c>
      <c r="D641" s="12">
        <v>147268</v>
      </c>
      <c r="E641" s="22">
        <v>45975</v>
      </c>
      <c r="F641" s="12" t="s">
        <v>5486</v>
      </c>
      <c r="G641" s="49" t="s">
        <v>5487</v>
      </c>
      <c r="H641" s="51" t="s">
        <v>5488</v>
      </c>
      <c r="I641" s="71" t="s">
        <v>5489</v>
      </c>
      <c r="J641" s="57" t="s">
        <v>5490</v>
      </c>
      <c r="K641" s="57" t="s">
        <v>5491</v>
      </c>
      <c r="L641" s="51" t="s">
        <v>5492</v>
      </c>
      <c r="M641" s="12">
        <v>1858</v>
      </c>
      <c r="N641" s="22">
        <v>45975</v>
      </c>
      <c r="O641" s="12">
        <v>2029</v>
      </c>
      <c r="P641" s="22">
        <v>46021</v>
      </c>
      <c r="Q641" s="51" t="s">
        <v>365</v>
      </c>
      <c r="R641" s="13" t="s">
        <v>3390</v>
      </c>
      <c r="S641" s="51" t="s">
        <v>3391</v>
      </c>
      <c r="T641" s="12">
        <v>2</v>
      </c>
      <c r="U641" s="41" t="s">
        <v>5493</v>
      </c>
      <c r="V641" s="13" t="s">
        <v>5494</v>
      </c>
      <c r="W641" s="12"/>
      <c r="X641" s="12" t="s">
        <v>397</v>
      </c>
      <c r="Y641" s="13">
        <v>900115339</v>
      </c>
      <c r="Z641" s="13" t="s">
        <v>333</v>
      </c>
      <c r="AA641" s="12">
        <v>80094343</v>
      </c>
      <c r="AB641" s="12" t="s">
        <v>87</v>
      </c>
      <c r="AC641" s="22">
        <v>46021</v>
      </c>
      <c r="AD641" s="29">
        <v>235251175</v>
      </c>
      <c r="AE641" s="22">
        <v>46050</v>
      </c>
      <c r="AF641" s="22">
        <v>46200</v>
      </c>
      <c r="AG641" s="12">
        <v>150</v>
      </c>
      <c r="AH641" s="12">
        <v>5</v>
      </c>
      <c r="AI641" s="29">
        <f>Tabla202376[[#This Row],[VALOR INICIAL DEL CONTRATO]] / Tabla202376[[#This Row],[PLAZO DE EJECUCIÓN MESES ]]</f>
        <v>47050235</v>
      </c>
      <c r="AJ641" s="12"/>
      <c r="AK641" s="12"/>
      <c r="AL641" s="12"/>
      <c r="AM641" s="12"/>
      <c r="AN641" s="12"/>
      <c r="AO641" s="31"/>
      <c r="AP641" s="12"/>
      <c r="AQ641" s="12"/>
      <c r="AR641" s="12"/>
      <c r="AS641" s="12"/>
      <c r="AT641" s="12"/>
      <c r="AU641" s="12"/>
      <c r="AV641" s="12"/>
      <c r="AW641" s="12"/>
      <c r="AX641" s="12"/>
      <c r="AY641" s="12"/>
      <c r="AZ641" s="12"/>
      <c r="BA641" s="12"/>
      <c r="BB641" s="12"/>
      <c r="BC641" s="12"/>
      <c r="BD641" s="12"/>
      <c r="BE641" s="12"/>
      <c r="BF641" s="12"/>
      <c r="BG641" s="12"/>
      <c r="BH641" s="12"/>
      <c r="BI641" s="12"/>
      <c r="BJ641" s="12"/>
      <c r="BK641" s="12"/>
      <c r="BL641" s="12"/>
      <c r="BM641" s="12">
        <f>Tabla202376[[#This Row],[DÍAS PRORROGA 1]]+Tabla202376[[#This Row],[DÍAS PRORROGA  2]]+Tabla202376[[#This Row],[DÍAS PRORROGA 3]]++Tabla202376[[#This Row],[DÍAS PRORROGA 4]]</f>
        <v>0</v>
      </c>
      <c r="BN641" s="25">
        <f>IF(Tabla202376[[#This Row],[NUMERO TOTAL DE ADICIONES]]="NO",0,Tabla202376[[#This Row],[VALOR ADICIÓN 1]]+Tabla202376[[#This Row],[VALOR ADICIÓN 2]]+Tabla202376[[#This Row],[VALOR ADICIÓN 3]]+Tabla202376[[#This Row],[VALOR ADICIÓN 4]])</f>
        <v>0</v>
      </c>
      <c r="BO641" s="12"/>
      <c r="BP641" s="22">
        <v>46200</v>
      </c>
      <c r="BQ641" s="20">
        <f>Tabla202376[[#This Row],[VALOR INICIAL DEL CONTRATO]]+Tabla202376[[#This Row],[VALOR ADICIÓN 1]]+Tabla202376[[#This Row],[VALOR ADICIÓN 2]]+Tabla202376[[#This Row],[VALOR ADICIÓN 3]]++Tabla202376[[#This Row],[VALOR ADICIÓN 4]]</f>
        <v>235251175</v>
      </c>
      <c r="BR641"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1" s="26"/>
      <c r="BT641" s="12"/>
      <c r="BU641" s="12"/>
      <c r="BV641" s="12"/>
      <c r="BW641" s="12"/>
    </row>
    <row r="642" spans="1:75" ht="27.75" customHeight="1" x14ac:dyDescent="0.2">
      <c r="A642" s="12">
        <v>2025</v>
      </c>
      <c r="B642" s="12" t="s">
        <v>77</v>
      </c>
      <c r="C642" s="13" t="str">
        <f ca="1">IF(Tabla202376[[#This Row],[FECHA DE TERMINACIÓN FINAL]]-TODAY()&gt;=15,"VIGENTE",IF(Tabla202376[[#This Row],[FECHA DE TERMINACIÓN FINAL]]-TODAY()&lt;0,"FINALIZADO",IF(Tabla202376[[#This Row],[FECHA DE TERMINACIÓN FINAL]]-TODAY()&lt;=15,"PROXIMO A VENCER")))</f>
        <v>VIGENTE</v>
      </c>
      <c r="D642" s="12">
        <v>145408</v>
      </c>
      <c r="E642" s="22">
        <v>45967</v>
      </c>
      <c r="F642" s="108" t="s">
        <v>5495</v>
      </c>
      <c r="G642" s="49" t="s">
        <v>5496</v>
      </c>
      <c r="H642" s="51" t="s">
        <v>5497</v>
      </c>
      <c r="I642" s="71" t="s">
        <v>5498</v>
      </c>
      <c r="J642" s="57" t="s">
        <v>5499</v>
      </c>
      <c r="K642" s="57" t="s">
        <v>5500</v>
      </c>
      <c r="L642" s="51" t="s">
        <v>5501</v>
      </c>
      <c r="M642" s="12">
        <v>1839</v>
      </c>
      <c r="N642" s="22">
        <v>45967</v>
      </c>
      <c r="O642" s="12">
        <v>2039</v>
      </c>
      <c r="P642" s="22">
        <v>46021</v>
      </c>
      <c r="Q642" s="12" t="s">
        <v>115</v>
      </c>
      <c r="R642" s="41" t="s">
        <v>3094</v>
      </c>
      <c r="S642" s="13" t="s">
        <v>3095</v>
      </c>
      <c r="T642" s="12"/>
      <c r="U642" s="13" t="s">
        <v>5502</v>
      </c>
      <c r="V642" s="13" t="s">
        <v>5503</v>
      </c>
      <c r="W642" s="12"/>
      <c r="X642" s="12" t="s">
        <v>397</v>
      </c>
      <c r="Y642" s="13">
        <v>900270491</v>
      </c>
      <c r="Z642" s="124" t="s">
        <v>117</v>
      </c>
      <c r="AA642" s="12">
        <v>1015438142</v>
      </c>
      <c r="AB642" s="12" t="s">
        <v>87</v>
      </c>
      <c r="AC642" s="22">
        <v>46021</v>
      </c>
      <c r="AD642" s="29">
        <v>1172006298</v>
      </c>
      <c r="AE642" s="22">
        <v>46055</v>
      </c>
      <c r="AF642" s="22">
        <v>46357</v>
      </c>
      <c r="AG642" s="12">
        <v>300</v>
      </c>
      <c r="AH642" s="12">
        <v>10</v>
      </c>
      <c r="AI642" s="29">
        <f>Tabla202376[[#This Row],[VALOR INICIAL DEL CONTRATO]] / Tabla202376[[#This Row],[PLAZO DE EJECUCIÓN MESES ]]</f>
        <v>117200629.8</v>
      </c>
      <c r="AJ642" s="12"/>
      <c r="AK642" s="12"/>
      <c r="AL642" s="12"/>
      <c r="AM642" s="12"/>
      <c r="AN642" s="12"/>
      <c r="AO642" s="31"/>
      <c r="AP642" s="12"/>
      <c r="AQ642" s="12"/>
      <c r="AR642" s="12"/>
      <c r="AS642" s="12"/>
      <c r="AT642" s="12"/>
      <c r="AU642" s="12"/>
      <c r="AV642" s="12"/>
      <c r="AW642" s="12"/>
      <c r="AX642" s="12"/>
      <c r="AY642" s="12"/>
      <c r="AZ642" s="12"/>
      <c r="BA642" s="12"/>
      <c r="BB642" s="12"/>
      <c r="BC642" s="12"/>
      <c r="BD642" s="12"/>
      <c r="BE642" s="12"/>
      <c r="BF642" s="12"/>
      <c r="BG642" s="12"/>
      <c r="BH642" s="12"/>
      <c r="BI642" s="12"/>
      <c r="BJ642" s="12"/>
      <c r="BK642" s="12"/>
      <c r="BL642" s="12"/>
      <c r="BM642" s="12">
        <f>Tabla202376[[#This Row],[DÍAS PRORROGA 1]]+Tabla202376[[#This Row],[DÍAS PRORROGA  2]]+Tabla202376[[#This Row],[DÍAS PRORROGA 3]]++Tabla202376[[#This Row],[DÍAS PRORROGA 4]]</f>
        <v>0</v>
      </c>
      <c r="BN642" s="25">
        <f>IF(Tabla202376[[#This Row],[NUMERO TOTAL DE ADICIONES]]="NO",0,Tabla202376[[#This Row],[VALOR ADICIÓN 1]]+Tabla202376[[#This Row],[VALOR ADICIÓN 2]]+Tabla202376[[#This Row],[VALOR ADICIÓN 3]]+Tabla202376[[#This Row],[VALOR ADICIÓN 4]])</f>
        <v>0</v>
      </c>
      <c r="BO642" s="12"/>
      <c r="BP642" s="22">
        <v>46357</v>
      </c>
      <c r="BQ642" s="20">
        <f>Tabla202376[[#This Row],[VALOR INICIAL DEL CONTRATO]]+Tabla202376[[#This Row],[VALOR ADICIÓN 1]]+Tabla202376[[#This Row],[VALOR ADICIÓN 2]]+Tabla202376[[#This Row],[VALOR ADICIÓN 3]]++Tabla202376[[#This Row],[VALOR ADICIÓN 4]]</f>
        <v>1172006298</v>
      </c>
      <c r="BR642"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2" s="26"/>
      <c r="BT642" s="12"/>
      <c r="BU642" s="12"/>
      <c r="BV642" s="12"/>
      <c r="BW642" s="12"/>
    </row>
    <row r="643" spans="1:75" ht="27.75" customHeight="1" x14ac:dyDescent="0.2">
      <c r="A643" s="12">
        <v>2025</v>
      </c>
      <c r="B643" s="12" t="s">
        <v>77</v>
      </c>
      <c r="C643" s="13" t="str">
        <f ca="1">IF(Tabla202376[[#This Row],[FECHA DE TERMINACIÓN FINAL]]-TODAY()&gt;=15,"VIGENTE",IF(Tabla202376[[#This Row],[FECHA DE TERMINACIÓN FINAL]]-TODAY()&lt;0,"FINALIZADO",IF(Tabla202376[[#This Row],[FECHA DE TERMINACIÓN FINAL]]-TODAY()&lt;=15,"PROXIMO A VENCER")))</f>
        <v>VIGENTE</v>
      </c>
      <c r="D643" s="12">
        <v>145689</v>
      </c>
      <c r="E643" s="22">
        <v>45968</v>
      </c>
      <c r="F643" s="49" t="s">
        <v>5504</v>
      </c>
      <c r="G643" s="49" t="s">
        <v>5505</v>
      </c>
      <c r="H643" s="51" t="s">
        <v>5506</v>
      </c>
      <c r="I643" s="71" t="s">
        <v>5507</v>
      </c>
      <c r="J643" s="41" t="s">
        <v>3288</v>
      </c>
      <c r="K643" s="41" t="s">
        <v>5508</v>
      </c>
      <c r="L643" s="51" t="s">
        <v>5509</v>
      </c>
      <c r="M643" s="12">
        <v>1850</v>
      </c>
      <c r="N643" s="22">
        <v>45968</v>
      </c>
      <c r="O643" s="12">
        <v>2037</v>
      </c>
      <c r="P643" s="22">
        <v>46021</v>
      </c>
      <c r="Q643" s="12" t="s">
        <v>5510</v>
      </c>
      <c r="R643" s="51" t="s">
        <v>5398</v>
      </c>
      <c r="S643" s="51" t="s">
        <v>3095</v>
      </c>
      <c r="T643" s="12"/>
      <c r="U643" s="41" t="s">
        <v>5511</v>
      </c>
      <c r="V643" s="13" t="s">
        <v>5512</v>
      </c>
      <c r="W643" s="12"/>
      <c r="X643" s="12" t="s">
        <v>397</v>
      </c>
      <c r="Y643" s="13">
        <v>901666822</v>
      </c>
      <c r="Z643" s="13" t="s">
        <v>164</v>
      </c>
      <c r="AA643" s="12">
        <v>1033775359</v>
      </c>
      <c r="AB643" s="12" t="s">
        <v>87</v>
      </c>
      <c r="AC643" s="22">
        <v>46021</v>
      </c>
      <c r="AD643" s="29">
        <v>249764447</v>
      </c>
      <c r="AE643" s="22">
        <v>46059</v>
      </c>
      <c r="AF643" s="22">
        <v>46178</v>
      </c>
      <c r="AG643" s="12">
        <v>120</v>
      </c>
      <c r="AH643" s="12">
        <v>4</v>
      </c>
      <c r="AI643" s="29">
        <f>Tabla202376[[#This Row],[VALOR INICIAL DEL CONTRATO]] / Tabla202376[[#This Row],[PLAZO DE EJECUCIÓN MESES ]]</f>
        <v>62441111.75</v>
      </c>
      <c r="AJ643" s="12"/>
      <c r="AK643" s="12"/>
      <c r="AL643" s="12"/>
      <c r="AM643" s="12"/>
      <c r="AN643" s="12"/>
      <c r="AO643" s="31"/>
      <c r="AP643" s="12"/>
      <c r="AQ643" s="12"/>
      <c r="AR643" s="12"/>
      <c r="AS643" s="12"/>
      <c r="AT643" s="12"/>
      <c r="AU643" s="12"/>
      <c r="AV643" s="12"/>
      <c r="AW643" s="12"/>
      <c r="AX643" s="12"/>
      <c r="AY643" s="12"/>
      <c r="AZ643" s="12"/>
      <c r="BA643" s="12"/>
      <c r="BB643" s="12"/>
      <c r="BC643" s="12"/>
      <c r="BD643" s="12"/>
      <c r="BE643" s="12"/>
      <c r="BF643" s="12"/>
      <c r="BG643" s="12"/>
      <c r="BH643" s="12"/>
      <c r="BI643" s="12"/>
      <c r="BJ643" s="12"/>
      <c r="BK643" s="12"/>
      <c r="BL643" s="12"/>
      <c r="BM643" s="12">
        <f>Tabla202376[[#This Row],[DÍAS PRORROGA 1]]+Tabla202376[[#This Row],[DÍAS PRORROGA  2]]+Tabla202376[[#This Row],[DÍAS PRORROGA 3]]++Tabla202376[[#This Row],[DÍAS PRORROGA 4]]</f>
        <v>0</v>
      </c>
      <c r="BN643" s="25">
        <f>IF(Tabla202376[[#This Row],[NUMERO TOTAL DE ADICIONES]]="NO",0,Tabla202376[[#This Row],[VALOR ADICIÓN 1]]+Tabla202376[[#This Row],[VALOR ADICIÓN 2]]+Tabla202376[[#This Row],[VALOR ADICIÓN 3]]+Tabla202376[[#This Row],[VALOR ADICIÓN 4]])</f>
        <v>0</v>
      </c>
      <c r="BO643" s="12"/>
      <c r="BP643" s="22">
        <v>46178</v>
      </c>
      <c r="BQ643" s="20">
        <f>Tabla202376[[#This Row],[VALOR INICIAL DEL CONTRATO]]+Tabla202376[[#This Row],[VALOR ADICIÓN 1]]+Tabla202376[[#This Row],[VALOR ADICIÓN 2]]+Tabla202376[[#This Row],[VALOR ADICIÓN 3]]++Tabla202376[[#This Row],[VALOR ADICIÓN 4]]</f>
        <v>249764447</v>
      </c>
      <c r="BR643"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3" s="26"/>
      <c r="BT643" s="12"/>
      <c r="BU643" s="12"/>
      <c r="BV643" s="12"/>
      <c r="BW643" s="12"/>
    </row>
    <row r="644" spans="1:75" ht="27.75" customHeight="1" x14ac:dyDescent="0.2">
      <c r="A644" s="12">
        <v>2025</v>
      </c>
      <c r="B644" s="12" t="s">
        <v>77</v>
      </c>
      <c r="C644" s="13" t="str">
        <f ca="1">IF(Tabla202376[[#This Row],[FECHA DE TERMINACIÓN FINAL]]-TODAY()&gt;=15,"VIGENTE",IF(Tabla202376[[#This Row],[FECHA DE TERMINACIÓN FINAL]]-TODAY()&lt;0,"FINALIZADO",IF(Tabla202376[[#This Row],[FECHA DE TERMINACIÓN FINAL]]-TODAY()&lt;=15,"PROXIMO A VENCER")))</f>
        <v>VIGENTE</v>
      </c>
      <c r="D644" s="12">
        <v>143669</v>
      </c>
      <c r="E644" s="22">
        <v>45933</v>
      </c>
      <c r="F644" s="40" t="s">
        <v>5513</v>
      </c>
      <c r="G644" s="49" t="s">
        <v>5514</v>
      </c>
      <c r="H644" s="51" t="s">
        <v>5515</v>
      </c>
      <c r="I644" s="71" t="s">
        <v>5516</v>
      </c>
      <c r="J644" s="41" t="s">
        <v>5517</v>
      </c>
      <c r="K644" s="57" t="s">
        <v>5518</v>
      </c>
      <c r="L644" s="51" t="s">
        <v>5519</v>
      </c>
      <c r="M644" s="12">
        <v>1828</v>
      </c>
      <c r="N644" s="22">
        <v>45967</v>
      </c>
      <c r="O644" s="12">
        <v>2046</v>
      </c>
      <c r="P644" s="22">
        <v>46022</v>
      </c>
      <c r="Q644" s="12" t="s">
        <v>277</v>
      </c>
      <c r="R644" s="41" t="s">
        <v>3094</v>
      </c>
      <c r="S644" s="13" t="s">
        <v>3291</v>
      </c>
      <c r="T644" s="12"/>
      <c r="U644" s="41" t="s">
        <v>5520</v>
      </c>
      <c r="V644" s="13" t="s">
        <v>5521</v>
      </c>
      <c r="W644" s="12"/>
      <c r="X644" s="12" t="s">
        <v>397</v>
      </c>
      <c r="Y644" s="13">
        <v>901172605</v>
      </c>
      <c r="Z644" s="51" t="s">
        <v>5480</v>
      </c>
      <c r="AA644" s="12">
        <v>902021007</v>
      </c>
      <c r="AB644" s="12" t="s">
        <v>87</v>
      </c>
      <c r="AC644" s="22">
        <v>46022</v>
      </c>
      <c r="AD644" s="29">
        <v>637105750</v>
      </c>
      <c r="AE644" s="22">
        <v>46063</v>
      </c>
      <c r="AF644" s="22">
        <v>46182</v>
      </c>
      <c r="AG644" s="12">
        <v>120</v>
      </c>
      <c r="AH644" s="12">
        <v>4</v>
      </c>
      <c r="AI644" s="29">
        <f>Tabla202376[[#This Row],[VALOR INICIAL DEL CONTRATO]] / Tabla202376[[#This Row],[PLAZO DE EJECUCIÓN MESES ]]</f>
        <v>159276437.5</v>
      </c>
      <c r="AJ644" s="12"/>
      <c r="AK644" s="12"/>
      <c r="AL644" s="12"/>
      <c r="AM644" s="12"/>
      <c r="AN644" s="12"/>
      <c r="AO644" s="31"/>
      <c r="AP644" s="12"/>
      <c r="AQ644" s="12"/>
      <c r="AR644" s="12"/>
      <c r="AS644" s="12"/>
      <c r="AT644" s="12"/>
      <c r="AU644" s="12"/>
      <c r="AV644" s="12"/>
      <c r="AW644" s="12"/>
      <c r="AX644" s="12"/>
      <c r="AY644" s="12"/>
      <c r="AZ644" s="12"/>
      <c r="BA644" s="12"/>
      <c r="BB644" s="12"/>
      <c r="BC644" s="12"/>
      <c r="BD644" s="12"/>
      <c r="BE644" s="12"/>
      <c r="BF644" s="12"/>
      <c r="BG644" s="12"/>
      <c r="BH644" s="12"/>
      <c r="BI644" s="12"/>
      <c r="BJ644" s="12"/>
      <c r="BK644" s="12"/>
      <c r="BL644" s="12"/>
      <c r="BM644" s="12">
        <f>Tabla202376[[#This Row],[DÍAS PRORROGA 1]]+Tabla202376[[#This Row],[DÍAS PRORROGA  2]]+Tabla202376[[#This Row],[DÍAS PRORROGA 3]]++Tabla202376[[#This Row],[DÍAS PRORROGA 4]]</f>
        <v>0</v>
      </c>
      <c r="BN644" s="25">
        <f>IF(Tabla202376[[#This Row],[NUMERO TOTAL DE ADICIONES]]="NO",0,Tabla202376[[#This Row],[VALOR ADICIÓN 1]]+Tabla202376[[#This Row],[VALOR ADICIÓN 2]]+Tabla202376[[#This Row],[VALOR ADICIÓN 3]]+Tabla202376[[#This Row],[VALOR ADICIÓN 4]])</f>
        <v>0</v>
      </c>
      <c r="BO644" s="12"/>
      <c r="BP644" s="22">
        <v>46182</v>
      </c>
      <c r="BQ644" s="20">
        <f>Tabla202376[[#This Row],[VALOR INICIAL DEL CONTRATO]]+Tabla202376[[#This Row],[VALOR ADICIÓN 1]]+Tabla202376[[#This Row],[VALOR ADICIÓN 2]]+Tabla202376[[#This Row],[VALOR ADICIÓN 3]]++Tabla202376[[#This Row],[VALOR ADICIÓN 4]]</f>
        <v>637105750</v>
      </c>
      <c r="BR644"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4" s="26"/>
      <c r="BT644" s="12"/>
      <c r="BU644" s="12"/>
      <c r="BV644" s="12"/>
      <c r="BW644" s="12"/>
    </row>
    <row r="645" spans="1:75" ht="27.75" customHeight="1" x14ac:dyDescent="0.2">
      <c r="A645" s="12">
        <v>2025</v>
      </c>
      <c r="B645" s="12" t="s">
        <v>425</v>
      </c>
      <c r="C645" s="13" t="str">
        <f ca="1">IF(Tabla202376[[#This Row],[FECHA DE TERMINACIÓN FINAL]]-TODAY()&gt;=15,"VIGENTE",IF(Tabla202376[[#This Row],[FECHA DE TERMINACIÓN FINAL]]-TODAY()&lt;0,"FINALIZADO",IF(Tabla202376[[#This Row],[FECHA DE TERMINACIÓN FINAL]]-TODAY()&lt;=15,"PROXIMO A VENCER")))</f>
        <v>FINALIZADO</v>
      </c>
      <c r="D645" s="12">
        <v>143663</v>
      </c>
      <c r="E645" s="22">
        <v>45933</v>
      </c>
      <c r="F645" s="40" t="s">
        <v>5522</v>
      </c>
      <c r="G645" s="49" t="s">
        <v>5523</v>
      </c>
      <c r="H645" s="51" t="s">
        <v>5524</v>
      </c>
      <c r="I645" s="71" t="s">
        <v>5525</v>
      </c>
      <c r="J645" s="41" t="s">
        <v>5517</v>
      </c>
      <c r="K645" s="57" t="s">
        <v>5526</v>
      </c>
      <c r="L645" s="51" t="s">
        <v>5527</v>
      </c>
      <c r="M645" s="12">
        <v>1829</v>
      </c>
      <c r="N645" s="22">
        <v>45967</v>
      </c>
      <c r="O645" s="12"/>
      <c r="P645" s="12"/>
      <c r="Q645" s="12" t="s">
        <v>277</v>
      </c>
      <c r="R645" s="41" t="s">
        <v>3094</v>
      </c>
      <c r="S645" s="13" t="s">
        <v>3291</v>
      </c>
      <c r="T645" s="12"/>
      <c r="U645" s="41" t="s">
        <v>5528</v>
      </c>
      <c r="V645" s="12"/>
      <c r="W645" s="12"/>
      <c r="X645" s="12"/>
      <c r="Y645" s="12"/>
      <c r="Z645" s="13"/>
      <c r="AA645" s="12"/>
      <c r="AB645" s="12" t="s">
        <v>87</v>
      </c>
      <c r="AC645" s="22">
        <v>46022</v>
      </c>
      <c r="AD645" s="29">
        <v>926095945</v>
      </c>
      <c r="AE645" s="12"/>
      <c r="AF645" s="12"/>
      <c r="AG645" s="12">
        <v>60</v>
      </c>
      <c r="AH645" s="12">
        <v>2</v>
      </c>
      <c r="AI645" s="29">
        <f>Tabla202376[[#This Row],[VALOR INICIAL DEL CONTRATO]] / Tabla202376[[#This Row],[PLAZO DE EJECUCIÓN MESES ]]</f>
        <v>463047972.5</v>
      </c>
      <c r="AJ645" s="12"/>
      <c r="AK645" s="12"/>
      <c r="AL645" s="12"/>
      <c r="AM645" s="12"/>
      <c r="AN645" s="12"/>
      <c r="AO645" s="31"/>
      <c r="AP645" s="12"/>
      <c r="AQ645" s="12"/>
      <c r="AR645" s="12"/>
      <c r="AS645" s="12"/>
      <c r="AT645" s="12"/>
      <c r="AU645" s="12"/>
      <c r="AV645" s="12"/>
      <c r="AW645" s="12"/>
      <c r="AX645" s="12"/>
      <c r="AY645" s="12"/>
      <c r="AZ645" s="12"/>
      <c r="BA645" s="12"/>
      <c r="BB645" s="12"/>
      <c r="BC645" s="12"/>
      <c r="BD645" s="12"/>
      <c r="BE645" s="12"/>
      <c r="BF645" s="12"/>
      <c r="BG645" s="12"/>
      <c r="BH645" s="12"/>
      <c r="BI645" s="12"/>
      <c r="BJ645" s="12"/>
      <c r="BK645" s="12"/>
      <c r="BL645" s="12"/>
      <c r="BM645" s="12">
        <f>Tabla202376[[#This Row],[DÍAS PRORROGA 1]]+Tabla202376[[#This Row],[DÍAS PRORROGA  2]]+Tabla202376[[#This Row],[DÍAS PRORROGA 3]]++Tabla202376[[#This Row],[DÍAS PRORROGA 4]]</f>
        <v>0</v>
      </c>
      <c r="BN645" s="25">
        <f>IF(Tabla202376[[#This Row],[NUMERO TOTAL DE ADICIONES]]="NO",0,Tabla202376[[#This Row],[VALOR ADICIÓN 1]]+Tabla202376[[#This Row],[VALOR ADICIÓN 2]]+Tabla202376[[#This Row],[VALOR ADICIÓN 3]]+Tabla202376[[#This Row],[VALOR ADICIÓN 4]])</f>
        <v>0</v>
      </c>
      <c r="BO645" s="12"/>
      <c r="BP645" s="12"/>
      <c r="BQ645" s="20">
        <f>Tabla202376[[#This Row],[VALOR INICIAL DEL CONTRATO]]+Tabla202376[[#This Row],[VALOR ADICIÓN 1]]+Tabla202376[[#This Row],[VALOR ADICIÓN 2]]+Tabla202376[[#This Row],[VALOR ADICIÓN 3]]++Tabla202376[[#This Row],[VALOR ADICIÓN 4]]</f>
        <v>926095945</v>
      </c>
      <c r="BR645" s="11" t="str">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NA</v>
      </c>
      <c r="BS645" s="26"/>
      <c r="BT645" s="12"/>
      <c r="BU645" s="12"/>
      <c r="BV645" s="12"/>
      <c r="BW645" s="12"/>
    </row>
    <row r="646" spans="1:75" ht="27.75" customHeight="1" x14ac:dyDescent="0.2">
      <c r="A646" s="12">
        <v>2025</v>
      </c>
      <c r="B646" s="12" t="s">
        <v>77</v>
      </c>
      <c r="C646" s="13" t="str">
        <f ca="1">IF(Tabla202376[[#This Row],[FECHA DE TERMINACIÓN FINAL]]-TODAY()&gt;=15,"VIGENTE",IF(Tabla202376[[#This Row],[FECHA DE TERMINACIÓN FINAL]]-TODAY()&lt;0,"FINALIZADO",IF(Tabla202376[[#This Row],[FECHA DE TERMINACIÓN FINAL]]-TODAY()&lt;=15,"PROXIMO A VENCER")))</f>
        <v>VIGENTE</v>
      </c>
      <c r="D646" s="12">
        <v>145435</v>
      </c>
      <c r="E646" s="22">
        <v>45967</v>
      </c>
      <c r="F646" s="40" t="s">
        <v>5529</v>
      </c>
      <c r="G646" s="49" t="s">
        <v>5530</v>
      </c>
      <c r="H646" s="51" t="s">
        <v>5531</v>
      </c>
      <c r="I646" s="71" t="s">
        <v>5532</v>
      </c>
      <c r="J646" s="57" t="s">
        <v>5533</v>
      </c>
      <c r="K646" s="57" t="s">
        <v>5534</v>
      </c>
      <c r="L646" s="51" t="s">
        <v>5535</v>
      </c>
      <c r="M646" s="12">
        <v>1840</v>
      </c>
      <c r="N646" s="22">
        <v>45967</v>
      </c>
      <c r="O646" s="12">
        <v>2048</v>
      </c>
      <c r="P646" s="22">
        <v>46022</v>
      </c>
      <c r="Q646" s="12" t="s">
        <v>365</v>
      </c>
      <c r="R646" s="41" t="s">
        <v>3094</v>
      </c>
      <c r="S646" s="13" t="s">
        <v>3291</v>
      </c>
      <c r="T646" s="12"/>
      <c r="U646" s="41" t="s">
        <v>5536</v>
      </c>
      <c r="V646" s="12"/>
      <c r="W646" s="13" t="s">
        <v>5537</v>
      </c>
      <c r="X646" s="12" t="s">
        <v>397</v>
      </c>
      <c r="Y646" s="13">
        <v>902021221</v>
      </c>
      <c r="Z646" s="51" t="s">
        <v>5488</v>
      </c>
      <c r="AA646" s="13">
        <v>900115339</v>
      </c>
      <c r="AB646" s="12" t="s">
        <v>87</v>
      </c>
      <c r="AC646" s="22">
        <v>46022</v>
      </c>
      <c r="AD646" s="29">
        <v>1172948825</v>
      </c>
      <c r="AE646" s="22">
        <v>46050</v>
      </c>
      <c r="AF646" s="22">
        <v>46200</v>
      </c>
      <c r="AG646" s="12">
        <v>150</v>
      </c>
      <c r="AH646" s="12">
        <v>5</v>
      </c>
      <c r="AI646" s="29">
        <f>Tabla202376[[#This Row],[VALOR INICIAL DEL CONTRATO]] / Tabla202376[[#This Row],[PLAZO DE EJECUCIÓN MESES ]]</f>
        <v>234589765</v>
      </c>
      <c r="AJ646" s="12"/>
      <c r="AK646" s="12"/>
      <c r="AL646" s="12"/>
      <c r="AM646" s="12"/>
      <c r="AN646" s="12"/>
      <c r="AO646" s="31"/>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f>Tabla202376[[#This Row],[DÍAS PRORROGA 1]]+Tabla202376[[#This Row],[DÍAS PRORROGA  2]]+Tabla202376[[#This Row],[DÍAS PRORROGA 3]]++Tabla202376[[#This Row],[DÍAS PRORROGA 4]]</f>
        <v>0</v>
      </c>
      <c r="BN646" s="25">
        <f>IF(Tabla202376[[#This Row],[NUMERO TOTAL DE ADICIONES]]="NO",0,Tabla202376[[#This Row],[VALOR ADICIÓN 1]]+Tabla202376[[#This Row],[VALOR ADICIÓN 2]]+Tabla202376[[#This Row],[VALOR ADICIÓN 3]]+Tabla202376[[#This Row],[VALOR ADICIÓN 4]])</f>
        <v>0</v>
      </c>
      <c r="BO646" s="12"/>
      <c r="BP646" s="22">
        <v>46200</v>
      </c>
      <c r="BQ646" s="20">
        <f>Tabla202376[[#This Row],[VALOR INICIAL DEL CONTRATO]]+Tabla202376[[#This Row],[VALOR ADICIÓN 1]]+Tabla202376[[#This Row],[VALOR ADICIÓN 2]]+Tabla202376[[#This Row],[VALOR ADICIÓN 3]]++Tabla202376[[#This Row],[VALOR ADICIÓN 4]]</f>
        <v>1172948825</v>
      </c>
      <c r="BR646"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6" s="26"/>
      <c r="BT646" s="12"/>
      <c r="BU646" s="12"/>
      <c r="BV646" s="12"/>
      <c r="BW646" s="12"/>
    </row>
    <row r="647" spans="1:75" ht="27.75" customHeight="1" x14ac:dyDescent="0.2">
      <c r="A647" s="12">
        <v>2025</v>
      </c>
      <c r="B647" s="12" t="s">
        <v>77</v>
      </c>
      <c r="C647" s="13" t="str">
        <f ca="1">IF(Tabla202376[[#This Row],[FECHA DE TERMINACIÓN FINAL]]-TODAY()&gt;=15,"VIGENTE",IF(Tabla202376[[#This Row],[FECHA DE TERMINACIÓN FINAL]]-TODAY()&lt;0,"FINALIZADO",IF(Tabla202376[[#This Row],[FECHA DE TERMINACIÓN FINAL]]-TODAY()&lt;=15,"PROXIMO A VENCER")))</f>
        <v>VIGENTE</v>
      </c>
      <c r="D647" s="12">
        <v>145030</v>
      </c>
      <c r="E647" s="22">
        <v>45966</v>
      </c>
      <c r="F647" s="40" t="s">
        <v>5538</v>
      </c>
      <c r="G647" s="49" t="s">
        <v>5539</v>
      </c>
      <c r="H647" s="51" t="s">
        <v>5540</v>
      </c>
      <c r="I647" s="71" t="s">
        <v>5541</v>
      </c>
      <c r="J647" s="57" t="s">
        <v>5542</v>
      </c>
      <c r="K647" s="57" t="s">
        <v>5543</v>
      </c>
      <c r="L647" s="51" t="s">
        <v>5544</v>
      </c>
      <c r="M647" s="12">
        <v>1827</v>
      </c>
      <c r="N647" s="22">
        <v>45967</v>
      </c>
      <c r="O647" s="12">
        <v>2049</v>
      </c>
      <c r="P647" s="22">
        <v>46022</v>
      </c>
      <c r="Q647" s="12" t="s">
        <v>157</v>
      </c>
      <c r="R647" s="41" t="s">
        <v>3094</v>
      </c>
      <c r="S647" s="51" t="s">
        <v>3095</v>
      </c>
      <c r="T647" s="12"/>
      <c r="U647" s="41" t="s">
        <v>5545</v>
      </c>
      <c r="V647" s="13" t="s">
        <v>5546</v>
      </c>
      <c r="W647" s="12"/>
      <c r="X647" s="12" t="s">
        <v>397</v>
      </c>
      <c r="Y647" s="13">
        <v>830095614</v>
      </c>
      <c r="Z647" s="13" t="s">
        <v>155</v>
      </c>
      <c r="AA647" s="12">
        <v>1022991460</v>
      </c>
      <c r="AB647" s="12" t="s">
        <v>87</v>
      </c>
      <c r="AC647" s="22">
        <v>46022</v>
      </c>
      <c r="AD647" s="29">
        <v>688685603</v>
      </c>
      <c r="AE647" s="22">
        <v>46055</v>
      </c>
      <c r="AF647" s="22">
        <v>46235</v>
      </c>
      <c r="AG647" s="12">
        <v>180</v>
      </c>
      <c r="AH647" s="12">
        <v>6</v>
      </c>
      <c r="AI647" s="29">
        <f>Tabla202376[[#This Row],[VALOR INICIAL DEL CONTRATO]] / Tabla202376[[#This Row],[PLAZO DE EJECUCIÓN MESES ]]</f>
        <v>114780933.83333333</v>
      </c>
      <c r="AJ647" s="12"/>
      <c r="AK647" s="12"/>
      <c r="AL647" s="12"/>
      <c r="AM647" s="12"/>
      <c r="AN647" s="12"/>
      <c r="AO647" s="31"/>
      <c r="AP647" s="12"/>
      <c r="AQ647" s="12"/>
      <c r="AR647" s="12"/>
      <c r="AS647" s="12"/>
      <c r="AT647" s="12"/>
      <c r="AU647" s="12"/>
      <c r="AV647" s="12"/>
      <c r="AW647" s="12"/>
      <c r="AX647" s="12"/>
      <c r="AY647" s="12"/>
      <c r="AZ647" s="12"/>
      <c r="BA647" s="12"/>
      <c r="BB647" s="12"/>
      <c r="BC647" s="12"/>
      <c r="BD647" s="12"/>
      <c r="BE647" s="12"/>
      <c r="BF647" s="12"/>
      <c r="BG647" s="12"/>
      <c r="BH647" s="12"/>
      <c r="BI647" s="12"/>
      <c r="BJ647" s="12"/>
      <c r="BK647" s="12"/>
      <c r="BL647" s="12"/>
      <c r="BM647" s="12">
        <f>Tabla202376[[#This Row],[DÍAS PRORROGA 1]]+Tabla202376[[#This Row],[DÍAS PRORROGA  2]]+Tabla202376[[#This Row],[DÍAS PRORROGA 3]]++Tabla202376[[#This Row],[DÍAS PRORROGA 4]]</f>
        <v>0</v>
      </c>
      <c r="BN647" s="25">
        <f>IF(Tabla202376[[#This Row],[NUMERO TOTAL DE ADICIONES]]="NO",0,Tabla202376[[#This Row],[VALOR ADICIÓN 1]]+Tabla202376[[#This Row],[VALOR ADICIÓN 2]]+Tabla202376[[#This Row],[VALOR ADICIÓN 3]]+Tabla202376[[#This Row],[VALOR ADICIÓN 4]])</f>
        <v>0</v>
      </c>
      <c r="BO647" s="12"/>
      <c r="BP647" s="22">
        <v>46235</v>
      </c>
      <c r="BQ647" s="20">
        <f>Tabla202376[[#This Row],[VALOR INICIAL DEL CONTRATO]]+Tabla202376[[#This Row],[VALOR ADICIÓN 1]]+Tabla202376[[#This Row],[VALOR ADICIÓN 2]]+Tabla202376[[#This Row],[VALOR ADICIÓN 3]]++Tabla202376[[#This Row],[VALOR ADICIÓN 4]]</f>
        <v>688685603</v>
      </c>
      <c r="BR647" s="11" t="e">
        <f>IF(Tabla202376[[#This Row],[ESTADO DEL CONTRATO]]="EN PROCESO","PENDIENTE",IF(Tabla202376[[#This Row],[ESTADO DEL CONTRATO]]="FINALIZADO","100%",IF(Tabla202376[[#This Row],[ESTADO DEL CONTRATO]]="TERMINACIÓN ANTICIPADA",(Tabla202376[[#This Row],[FECHA DE TERMINACIÓN FINAL]]-Tabla202376[[#This Row],[FECHA ACTA DE INICIO]])/(Tabla202376[[#This Row],[FECHA DE TERMINACIÓN INICIAL]]-Tabla202376[[#This Row],[FECHA ACTA DE INICIO]]),IF(Tabla202376[[#This Row],[ESTADO DEL CONTRATO]]="DESIERTO","NA",IF(Tabla202376[[#This Row],[ESTADO DEL CONTRATO]]="EN EVALUACIÓN","NA",IF(Tabla202376[[#This Row],[ESTADO DEL CONTRATO]]="EN EJECUCIÓN",(#REF!-Tabla202376[[#This Row],[FECHA ACTA DE INICIO]])/(Tabla202376[[#This Row],[FECHA DE TERMINACIÓN FINAL]]-Tabla202376[[#This Row],[FECHA ACTA DE INICIO]]),IF(Tabla202376[[#This Row],[ESTADO DEL CONTRATO]]="RECHAZADO","NA","NA")))))))</f>
        <v>#REF!</v>
      </c>
      <c r="BS647" s="26"/>
      <c r="BT647" s="12"/>
      <c r="BU647" s="12"/>
      <c r="BV647" s="12"/>
      <c r="BW647" s="12"/>
    </row>
  </sheetData>
  <phoneticPr fontId="18" alignment="center"/>
  <conditionalFormatting sqref="A1">
    <cfRule type="containsText" dxfId="966" priority="1" operator="containsText" text="DESIERTO">
      <formula>NOT(ISERROR(SEARCH("DESIERTO",A1)))</formula>
    </cfRule>
    <cfRule type="containsText" dxfId="965" priority="2" operator="containsText" text="DESIERTO">
      <formula>NOT(ISERROR(SEARCH("DESIERTO",A1)))</formula>
    </cfRule>
    <cfRule type="containsText" dxfId="964" priority="3" operator="containsText" text="DESIRTO">
      <formula>NOT(ISERROR(SEARCH("DESIRTO",A1)))</formula>
    </cfRule>
    <cfRule type="containsText" dxfId="963" priority="4" operator="containsText" text="ANULADO">
      <formula>NOT(ISERROR(SEARCH("ANULADO",A1)))</formula>
    </cfRule>
    <cfRule type="containsText" dxfId="962" priority="5" operator="containsText" text="CANCELADO">
      <formula>NOT(ISERROR(SEARCH("CANCELADO",A1)))</formula>
    </cfRule>
    <cfRule type="containsText" dxfId="961" priority="6" operator="containsText" text="SUSPENDIDO">
      <formula>NOT(ISERROR(SEARCH("SUSPENDIDO",A1)))</formula>
    </cfRule>
    <cfRule type="containsText" dxfId="960" priority="7" operator="containsText" text="EN EJECUCIÓN">
      <formula>NOT(ISERROR(SEARCH("EN EJECUCIÓN",A1)))</formula>
    </cfRule>
    <cfRule type="containsText" dxfId="959" priority="8" operator="containsText" text="TERMINACIÓN ANTICIPADA">
      <formula>NOT(ISERROR(SEARCH("TERMINACIÓN ANTICIPADA",A1)))</formula>
    </cfRule>
  </conditionalFormatting>
  <conditionalFormatting sqref="B1:B136 B158:B209 B211:B219 B221:B348 B359 B361:B365 B369:B577 B579:B1048576">
    <cfRule type="containsText" dxfId="958" priority="3168" operator="containsText" text="TERMINACIÓN ANTICIPADA">
      <formula>NOT(ISERROR(SEARCH("TERMINACIÓN ANTICIPADA",B1)))</formula>
    </cfRule>
  </conditionalFormatting>
  <conditionalFormatting sqref="B1:B136 B359 B369:B577 B579:B1048576 C4:C328 B158:B209 B211:B219 B221:B348 C331 B361:B365 B362:C362">
    <cfRule type="containsText" dxfId="957" priority="3166" operator="containsText" text="EN EJECUCIÓN">
      <formula>NOT(ISERROR(SEARCH("EN EJECUCIÓN",B1)))</formula>
    </cfRule>
  </conditionalFormatting>
  <conditionalFormatting sqref="B1:B136 B359 B369:B577 B579:B1048576">
    <cfRule type="containsText" dxfId="956" priority="3161" operator="containsText" text="SUSPENDIDO">
      <formula>NOT(ISERROR(SEARCH("SUSPENDIDO",B1)))</formula>
    </cfRule>
  </conditionalFormatting>
  <conditionalFormatting sqref="B1:B136 B369:B577 B579:B1048576 B359">
    <cfRule type="containsText" dxfId="955" priority="3115" operator="containsText" text="CANCELADO">
      <formula>NOT(ISERROR(SEARCH("CANCELADO",B1)))</formula>
    </cfRule>
  </conditionalFormatting>
  <conditionalFormatting sqref="B1:B577 B579:B1048576">
    <cfRule type="containsText" dxfId="954" priority="2947" operator="containsText" text="ANULADO">
      <formula>NOT(ISERROR(SEARCH("ANULADO",B1)))</formula>
    </cfRule>
  </conditionalFormatting>
  <conditionalFormatting sqref="B1:B1048576">
    <cfRule type="containsText" dxfId="953" priority="2191" operator="containsText" text="DESIERTO">
      <formula>NOT(ISERROR(SEARCH("DESIERTO",B1)))</formula>
    </cfRule>
    <cfRule type="containsText" dxfId="952" priority="2259" operator="containsText" text="DESIRTO">
      <formula>NOT(ISERROR(SEARCH("DESIRTO",B1)))</formula>
    </cfRule>
    <cfRule type="containsText" dxfId="951" priority="2258" operator="containsText" text="DESIERTO">
      <formula>NOT(ISERROR(SEARCH("DESIERTO",B1)))</formula>
    </cfRule>
  </conditionalFormatting>
  <conditionalFormatting sqref="B2:B4 B221:B348 B366:B577 B622:B627 B629:B631 B634:B636 B640:B642 B644:B647 B579:B590 B620">
    <cfRule type="cellIs" dxfId="950" priority="3086" operator="equal">
      <formula>"FINALIZADO"</formula>
    </cfRule>
  </conditionalFormatting>
  <conditionalFormatting sqref="B5:B136 B158:B209 B211:B219 B359 B361:B365 B604 B613">
    <cfRule type="cellIs" dxfId="949" priority="3206" operator="equal">
      <formula>"FINALIZADO"</formula>
    </cfRule>
  </conditionalFormatting>
  <conditionalFormatting sqref="B5:B136 B604 B613 B620 B622:B623 B328:B348 B331:C331 B161:C209 B211:C219 B361 B362:C362 C4:C160 C210 C220">
    <cfRule type="containsText" dxfId="948" priority="3118" operator="containsText" text="FIRMADO">
      <formula>NOT(ISERROR(SEARCH("FIRMADO",B4)))</formula>
    </cfRule>
  </conditionalFormatting>
  <conditionalFormatting sqref="B6:B10">
    <cfRule type="containsText" dxfId="947" priority="2670" operator="containsText" text="FIRMADO">
      <formula>NOT(ISERROR(SEARCH("FIRMADO",B6)))</formula>
    </cfRule>
    <cfRule type="cellIs" dxfId="946" priority="2671" operator="equal">
      <formula>"FINALIZADO"</formula>
    </cfRule>
  </conditionalFormatting>
  <conditionalFormatting sqref="B15:B16">
    <cfRule type="cellIs" dxfId="945" priority="2667" operator="equal">
      <formula>"FINALIZADO"</formula>
    </cfRule>
    <cfRule type="containsText" dxfId="944" priority="2666" operator="containsText" text="FIRMADO">
      <formula>NOT(ISERROR(SEARCH("FIRMADO",B15)))</formula>
    </cfRule>
  </conditionalFormatting>
  <conditionalFormatting sqref="B18">
    <cfRule type="cellIs" dxfId="943" priority="2665" operator="equal">
      <formula>"FINALIZADO"</formula>
    </cfRule>
    <cfRule type="containsText" dxfId="942" priority="2664" operator="containsText" text="FIRMADO">
      <formula>NOT(ISERROR(SEARCH("FIRMADO",B18)))</formula>
    </cfRule>
  </conditionalFormatting>
  <conditionalFormatting sqref="B23">
    <cfRule type="cellIs" dxfId="941" priority="2663" operator="equal">
      <formula>"FINALIZADO"</formula>
    </cfRule>
    <cfRule type="containsText" dxfId="940" priority="2662" operator="containsText" text="FIRMADO">
      <formula>NOT(ISERROR(SEARCH("FIRMADO",B23)))</formula>
    </cfRule>
  </conditionalFormatting>
  <conditionalFormatting sqref="B25">
    <cfRule type="cellIs" dxfId="939" priority="2661" operator="equal">
      <formula>"FINALIZADO"</formula>
    </cfRule>
    <cfRule type="containsText" dxfId="938" priority="2660" operator="containsText" text="FIRMADO">
      <formula>NOT(ISERROR(SEARCH("FIRMADO",B25)))</formula>
    </cfRule>
  </conditionalFormatting>
  <conditionalFormatting sqref="B29:B30">
    <cfRule type="cellIs" dxfId="937" priority="2657" operator="equal">
      <formula>"FINALIZADO"</formula>
    </cfRule>
    <cfRule type="containsText" dxfId="936" priority="2656" operator="containsText" text="FIRMADO">
      <formula>NOT(ISERROR(SEARCH("FIRMADO",B29)))</formula>
    </cfRule>
  </conditionalFormatting>
  <conditionalFormatting sqref="B137:B157">
    <cfRule type="cellIs" dxfId="935" priority="3068" operator="equal">
      <formula>"FINALIZADO"</formula>
    </cfRule>
    <cfRule type="containsText" dxfId="934" priority="3067" operator="containsText" text="TERMINACIÓN ANTICIPADA">
      <formula>NOT(ISERROR(SEARCH("TERMINACIÓN ANTICIPADA",B137)))</formula>
    </cfRule>
    <cfRule type="containsText" dxfId="933" priority="3066" operator="containsText" text="EN EJECUCIÓN">
      <formula>NOT(ISERROR(SEARCH("EN EJECUCIÓN",B137)))</formula>
    </cfRule>
  </conditionalFormatting>
  <conditionalFormatting sqref="B137:B161">
    <cfRule type="containsText" dxfId="932" priority="3063" operator="containsText" text="FIRMADO">
      <formula>NOT(ISERROR(SEARCH("FIRMADO",B137)))</formula>
    </cfRule>
  </conditionalFormatting>
  <conditionalFormatting sqref="B137:B348">
    <cfRule type="containsText" dxfId="931" priority="3051" operator="containsText" text="SUSPENDIDO">
      <formula>NOT(ISERROR(SEARCH("SUSPENDIDO",B137)))</formula>
    </cfRule>
    <cfRule type="containsText" dxfId="930" priority="3048" operator="containsText" text="CANCELADO">
      <formula>NOT(ISERROR(SEARCH("CANCELADO",B137)))</formula>
    </cfRule>
  </conditionalFormatting>
  <conditionalFormatting sqref="B159">
    <cfRule type="containsText" dxfId="929" priority="2591" operator="containsText" text="TERMINACIÓN ANTICIPADA">
      <formula>NOT(ISERROR(SEARCH("TERMINACIÓN ANTICIPADA",B159)))</formula>
    </cfRule>
    <cfRule type="containsText" dxfId="928" priority="2590" operator="containsText" text="EN EJECUCIÓN">
      <formula>NOT(ISERROR(SEARCH("EN EJECUCIÓN",B159)))</formula>
    </cfRule>
    <cfRule type="cellIs" dxfId="927" priority="2592" operator="equal">
      <formula>"FINALIZADO"</formula>
    </cfRule>
  </conditionalFormatting>
  <conditionalFormatting sqref="B162">
    <cfRule type="containsText" dxfId="926" priority="2612" operator="containsText" text="FIRMADO">
      <formula>NOT(ISERROR(SEARCH("FIRMADO",B162)))</formula>
    </cfRule>
  </conditionalFormatting>
  <conditionalFormatting sqref="B164">
    <cfRule type="containsText" dxfId="925" priority="2611" operator="containsText" text="FIRMADO">
      <formula>NOT(ISERROR(SEARCH("FIRMADO",B164)))</formula>
    </cfRule>
  </conditionalFormatting>
  <conditionalFormatting sqref="B167">
    <cfRule type="containsText" dxfId="924" priority="2652" operator="containsText" text="FIRMADO">
      <formula>NOT(ISERROR(SEARCH("FIRMADO",B167)))</formula>
    </cfRule>
    <cfRule type="cellIs" dxfId="923" priority="2653" operator="equal">
      <formula>"FINALIZADO"</formula>
    </cfRule>
    <cfRule type="containsText" dxfId="922" priority="2655" operator="containsText" text="SUSPENDIDO">
      <formula>NOT(ISERROR(SEARCH("SUSPENDIDO",B167)))</formula>
    </cfRule>
    <cfRule type="containsText" dxfId="921" priority="2654" operator="containsText" text="CANCELADO">
      <formula>NOT(ISERROR(SEARCH("CANCELADO",B167)))</formula>
    </cfRule>
  </conditionalFormatting>
  <conditionalFormatting sqref="B173">
    <cfRule type="containsText" dxfId="920" priority="2535" operator="containsText" text="CANCELADO">
      <formula>NOT(ISERROR(SEARCH("CANCELADO",B173)))</formula>
    </cfRule>
    <cfRule type="containsText" dxfId="919" priority="2536" operator="containsText" text="SUSPENDIDO">
      <formula>NOT(ISERROR(SEARCH("SUSPENDIDO",B173)))</formula>
    </cfRule>
  </conditionalFormatting>
  <conditionalFormatting sqref="B176">
    <cfRule type="containsText" dxfId="918" priority="2534" operator="containsText" text="SUSPENDIDO">
      <formula>NOT(ISERROR(SEARCH("SUSPENDIDO",B176)))</formula>
    </cfRule>
    <cfRule type="containsText" dxfId="917" priority="2533" operator="containsText" text="CANCELADO">
      <formula>NOT(ISERROR(SEARCH("CANCELADO",B176)))</formula>
    </cfRule>
  </conditionalFormatting>
  <conditionalFormatting sqref="B185:B188">
    <cfRule type="containsText" dxfId="916" priority="2525" operator="containsText" text="CANCELADO">
      <formula>NOT(ISERROR(SEARCH("CANCELADO",B185)))</formula>
    </cfRule>
    <cfRule type="containsText" dxfId="915" priority="2526" operator="containsText" text="SUSPENDIDO">
      <formula>NOT(ISERROR(SEARCH("SUSPENDIDO",B185)))</formula>
    </cfRule>
  </conditionalFormatting>
  <conditionalFormatting sqref="B193">
    <cfRule type="containsText" dxfId="914" priority="2523" operator="containsText" text="CANCELADO">
      <formula>NOT(ISERROR(SEARCH("CANCELADO",B193)))</formula>
    </cfRule>
    <cfRule type="containsText" dxfId="913" priority="2524" operator="containsText" text="SUSPENDIDO">
      <formula>NOT(ISERROR(SEARCH("SUSPENDIDO",B193)))</formula>
    </cfRule>
  </conditionalFormatting>
  <conditionalFormatting sqref="B194">
    <cfRule type="containsText" dxfId="912" priority="2190" operator="containsText" text="SUSPENDIDO">
      <formula>NOT(ISERROR(SEARCH("SUSPENDIDO",B194)))</formula>
    </cfRule>
    <cfRule type="containsText" dxfId="911" priority="2189" operator="containsText" text="CANCELADO">
      <formula>NOT(ISERROR(SEARCH("CANCELADO",B194)))</formula>
    </cfRule>
  </conditionalFormatting>
  <conditionalFormatting sqref="B195">
    <cfRule type="containsText" dxfId="910" priority="2521" operator="containsText" text="CANCELADO">
      <formula>NOT(ISERROR(SEARCH("CANCELADO",B195)))</formula>
    </cfRule>
    <cfRule type="containsText" dxfId="909" priority="2522" operator="containsText" text="SUSPENDIDO">
      <formula>NOT(ISERROR(SEARCH("SUSPENDIDO",B195)))</formula>
    </cfRule>
  </conditionalFormatting>
  <conditionalFormatting sqref="B198">
    <cfRule type="cellIs" dxfId="908" priority="2119" operator="equal">
      <formula>"FINALIZADO"</formula>
    </cfRule>
    <cfRule type="containsText" dxfId="907" priority="2118" operator="containsText" text="TERMINACIÓN ANTICIPADA">
      <formula>NOT(ISERROR(SEARCH("TERMINACIÓN ANTICIPADA",B198)))</formula>
    </cfRule>
    <cfRule type="containsText" dxfId="906" priority="2117" operator="containsText" text="EN EJECUCIÓN">
      <formula>NOT(ISERROR(SEARCH("EN EJECUCIÓN",B198)))</formula>
    </cfRule>
    <cfRule type="containsText" dxfId="905" priority="2116" operator="containsText" text="FIRMADO">
      <formula>NOT(ISERROR(SEARCH("FIRMADO",B198)))</formula>
    </cfRule>
  </conditionalFormatting>
  <conditionalFormatting sqref="B199">
    <cfRule type="containsText" dxfId="904" priority="2520" operator="containsText" text="SUSPENDIDO">
      <formula>NOT(ISERROR(SEARCH("SUSPENDIDO",B199)))</formula>
    </cfRule>
    <cfRule type="containsText" dxfId="903" priority="2519" operator="containsText" text="CANCELADO">
      <formula>NOT(ISERROR(SEARCH("CANCELADO",B199)))</formula>
    </cfRule>
  </conditionalFormatting>
  <conditionalFormatting sqref="B201:B203">
    <cfRule type="containsText" dxfId="902" priority="2513" operator="containsText" text="CANCELADO">
      <formula>NOT(ISERROR(SEARCH("CANCELADO",B201)))</formula>
    </cfRule>
    <cfRule type="containsText" dxfId="901" priority="2514" operator="containsText" text="SUSPENDIDO">
      <formula>NOT(ISERROR(SEARCH("SUSPENDIDO",B201)))</formula>
    </cfRule>
  </conditionalFormatting>
  <conditionalFormatting sqref="B205:B207">
    <cfRule type="containsText" dxfId="900" priority="2508" operator="containsText" text="SUSPENDIDO">
      <formula>NOT(ISERROR(SEARCH("SUSPENDIDO",B205)))</formula>
    </cfRule>
    <cfRule type="containsText" dxfId="899" priority="2507" operator="containsText" text="CANCELADO">
      <formula>NOT(ISERROR(SEARCH("CANCELADO",B205)))</formula>
    </cfRule>
  </conditionalFormatting>
  <conditionalFormatting sqref="B210">
    <cfRule type="containsText" dxfId="898" priority="2265" operator="containsText" text="TERMINACIÓN ANTICIPADA">
      <formula>NOT(ISERROR(SEARCH("TERMINACIÓN ANTICIPADA",B210)))</formula>
    </cfRule>
    <cfRule type="containsText" dxfId="897" priority="2264" operator="containsText" text="EN EJECUCIÓN">
      <formula>NOT(ISERROR(SEARCH("EN EJECUCIÓN",B210)))</formula>
    </cfRule>
    <cfRule type="cellIs" dxfId="896" priority="3054" operator="equal">
      <formula>"FINALIZADO"</formula>
    </cfRule>
    <cfRule type="cellIs" dxfId="895" priority="2266" operator="equal">
      <formula>"FINALIZADO"</formula>
    </cfRule>
    <cfRule type="containsText" dxfId="894" priority="3053" operator="containsText" text="TERMINACIÓN ANTICIPADA">
      <formula>NOT(ISERROR(SEARCH("TERMINACIÓN ANTICIPADA",B210)))</formula>
    </cfRule>
    <cfRule type="containsText" dxfId="893" priority="3052" operator="containsText" text="EN EJECUCIÓN">
      <formula>NOT(ISERROR(SEARCH("EN EJECUCIÓN",B210)))</formula>
    </cfRule>
    <cfRule type="containsText" dxfId="892" priority="2263" operator="containsText" text="FIRMADO">
      <formula>NOT(ISERROR(SEARCH("FIRMADO",B210)))</formula>
    </cfRule>
    <cfRule type="containsText" dxfId="891" priority="3049" operator="containsText" text="FIRMADO">
      <formula>NOT(ISERROR(SEARCH("FIRMADO",B210)))</formula>
    </cfRule>
  </conditionalFormatting>
  <conditionalFormatting sqref="B211">
    <cfRule type="containsText" dxfId="890" priority="2505" operator="containsText" text="CANCELADO">
      <formula>NOT(ISERROR(SEARCH("CANCELADO",B211)))</formula>
    </cfRule>
    <cfRule type="containsText" dxfId="889" priority="2506" operator="containsText" text="SUSPENDIDO">
      <formula>NOT(ISERROR(SEARCH("SUSPENDIDO",B211)))</formula>
    </cfRule>
  </conditionalFormatting>
  <conditionalFormatting sqref="B213">
    <cfRule type="containsText" dxfId="888" priority="2504" operator="containsText" text="SUSPENDIDO">
      <formula>NOT(ISERROR(SEARCH("SUSPENDIDO",B213)))</formula>
    </cfRule>
    <cfRule type="containsText" dxfId="887" priority="2503" operator="containsText" text="CANCELADO">
      <formula>NOT(ISERROR(SEARCH("CANCELADO",B213)))</formula>
    </cfRule>
  </conditionalFormatting>
  <conditionalFormatting sqref="B216:B218">
    <cfRule type="containsText" dxfId="886" priority="2498" operator="containsText" text="SUSPENDIDO">
      <formula>NOT(ISERROR(SEARCH("SUSPENDIDO",B216)))</formula>
    </cfRule>
    <cfRule type="containsText" dxfId="885" priority="2497" operator="containsText" text="CANCELADO">
      <formula>NOT(ISERROR(SEARCH("CANCELADO",B216)))</formula>
    </cfRule>
  </conditionalFormatting>
  <conditionalFormatting sqref="B219">
    <cfRule type="containsText" dxfId="884" priority="2187" operator="containsText" text="CANCELADO">
      <formula>NOT(ISERROR(SEARCH("CANCELADO",B219)))</formula>
    </cfRule>
    <cfRule type="containsText" dxfId="883" priority="2188" operator="containsText" text="SUSPENDIDO">
      <formula>NOT(ISERROR(SEARCH("SUSPENDIDO",B219)))</formula>
    </cfRule>
  </conditionalFormatting>
  <conditionalFormatting sqref="B220">
    <cfRule type="containsText" dxfId="882" priority="3060" operator="containsText" text="TERMINACIÓN ANTICIPADA">
      <formula>NOT(ISERROR(SEARCH("TERMINACIÓN ANTICIPADA",B220)))</formula>
    </cfRule>
    <cfRule type="containsText" dxfId="881" priority="3059" operator="containsText" text="EN EJECUCIÓN">
      <formula>NOT(ISERROR(SEARCH("EN EJECUCIÓN",B220)))</formula>
    </cfRule>
    <cfRule type="containsText" dxfId="880" priority="3056" operator="containsText" text="FIRMADO">
      <formula>NOT(ISERROR(SEARCH("FIRMADO",B220)))</formula>
    </cfRule>
    <cfRule type="cellIs" dxfId="879" priority="3061" operator="equal">
      <formula>"FINALIZADO"</formula>
    </cfRule>
  </conditionalFormatting>
  <conditionalFormatting sqref="B220:B221">
    <cfRule type="cellIs" dxfId="878" priority="2490" operator="equal">
      <formula>"FINALIZADO"</formula>
    </cfRule>
    <cfRule type="containsText" dxfId="877" priority="2489" operator="containsText" text="TERMINACIÓN ANTICIPADA">
      <formula>NOT(ISERROR(SEARCH("TERMINACIÓN ANTICIPADA",B220)))</formula>
    </cfRule>
    <cfRule type="containsText" dxfId="876" priority="2488" operator="containsText" text="EN EJECUCIÓN">
      <formula>NOT(ISERROR(SEARCH("EN EJECUCIÓN",B220)))</formula>
    </cfRule>
    <cfRule type="containsText" dxfId="875" priority="2487" operator="containsText" text="FIRMADO">
      <formula>NOT(ISERROR(SEARCH("FIRMADO",B220)))</formula>
    </cfRule>
  </conditionalFormatting>
  <conditionalFormatting sqref="B220:B222">
    <cfRule type="containsText" dxfId="874" priority="2471" operator="containsText" text="CANCELADO">
      <formula>NOT(ISERROR(SEARCH("CANCELADO",B220)))</formula>
    </cfRule>
    <cfRule type="containsText" dxfId="873" priority="2472" operator="containsText" text="SUSPENDIDO">
      <formula>NOT(ISERROR(SEARCH("SUSPENDIDO",B220)))</formula>
    </cfRule>
  </conditionalFormatting>
  <conditionalFormatting sqref="B221:B222">
    <cfRule type="containsText" dxfId="872" priority="2477" operator="containsText" text="FIRMADO">
      <formula>NOT(ISERROR(SEARCH("FIRMADO",B221)))</formula>
    </cfRule>
    <cfRule type="containsText" dxfId="871" priority="2478" operator="containsText" text="EN EJECUCIÓN">
      <formula>NOT(ISERROR(SEARCH("EN EJECUCIÓN",B221)))</formula>
    </cfRule>
    <cfRule type="containsText" dxfId="870" priority="2479" operator="containsText" text="TERMINACIÓN ANTICIPADA">
      <formula>NOT(ISERROR(SEARCH("TERMINACIÓN ANTICIPADA",B221)))</formula>
    </cfRule>
    <cfRule type="cellIs" dxfId="869" priority="2480" operator="equal">
      <formula>"FINALIZADO"</formula>
    </cfRule>
  </conditionalFormatting>
  <conditionalFormatting sqref="B222">
    <cfRule type="cellIs" dxfId="868" priority="2476" operator="equal">
      <formula>"FINALIZADO"</formula>
    </cfRule>
    <cfRule type="containsText" dxfId="867" priority="2473" operator="containsText" text="FIRMADO">
      <formula>NOT(ISERROR(SEARCH("FIRMADO",B222)))</formula>
    </cfRule>
    <cfRule type="containsText" dxfId="866" priority="2474" operator="containsText" text="EN EJECUCIÓN">
      <formula>NOT(ISERROR(SEARCH("EN EJECUCIÓN",B222)))</formula>
    </cfRule>
    <cfRule type="containsText" dxfId="865" priority="2475" operator="containsText" text="TERMINACIÓN ANTICIPADA">
      <formula>NOT(ISERROR(SEARCH("TERMINACIÓN ANTICIPADA",B222)))</formula>
    </cfRule>
  </conditionalFormatting>
  <conditionalFormatting sqref="B223">
    <cfRule type="containsText" dxfId="864" priority="2112" operator="containsText" text="FIRMADO">
      <formula>NOT(ISERROR(SEARCH("FIRMADO",B223)))</formula>
    </cfRule>
    <cfRule type="containsText" dxfId="863" priority="2113" operator="containsText" text="EN EJECUCIÓN">
      <formula>NOT(ISERROR(SEARCH("EN EJECUCIÓN",B223)))</formula>
    </cfRule>
    <cfRule type="containsText" dxfId="862" priority="2114" operator="containsText" text="TERMINACIÓN ANTICIPADA">
      <formula>NOT(ISERROR(SEARCH("TERMINACIÓN ANTICIPADA",B223)))</formula>
    </cfRule>
    <cfRule type="cellIs" dxfId="861" priority="2115" operator="equal">
      <formula>"FINALIZADO"</formula>
    </cfRule>
  </conditionalFormatting>
  <conditionalFormatting sqref="B224">
    <cfRule type="containsText" dxfId="860" priority="2468" operator="containsText" text="EN EJECUCIÓN">
      <formula>NOT(ISERROR(SEARCH("EN EJECUCIÓN",B224)))</formula>
    </cfRule>
    <cfRule type="cellIs" dxfId="859" priority="2470" operator="equal">
      <formula>"FINALIZADO"</formula>
    </cfRule>
    <cfRule type="containsText" dxfId="858" priority="2467" operator="containsText" text="FIRMADO">
      <formula>NOT(ISERROR(SEARCH("FIRMADO",B224)))</formula>
    </cfRule>
    <cfRule type="containsText" dxfId="857" priority="2469" operator="containsText" text="TERMINACIÓN ANTICIPADA">
      <formula>NOT(ISERROR(SEARCH("TERMINACIÓN ANTICIPADA",B224)))</formula>
    </cfRule>
  </conditionalFormatting>
  <conditionalFormatting sqref="B224:B225">
    <cfRule type="containsText" dxfId="856" priority="2459" operator="containsText" text="TERMINACIÓN ANTICIPADA">
      <formula>NOT(ISERROR(SEARCH("TERMINACIÓN ANTICIPADA",B224)))</formula>
    </cfRule>
    <cfRule type="containsText" dxfId="855" priority="2457" operator="containsText" text="FIRMADO">
      <formula>NOT(ISERROR(SEARCH("FIRMADO",B224)))</formula>
    </cfRule>
    <cfRule type="cellIs" dxfId="854" priority="2460" operator="equal">
      <formula>"FINALIZADO"</formula>
    </cfRule>
    <cfRule type="containsText" dxfId="853" priority="2452" operator="containsText" text="SUSPENDIDO">
      <formula>NOT(ISERROR(SEARCH("SUSPENDIDO",B224)))</formula>
    </cfRule>
    <cfRule type="containsText" dxfId="852" priority="2451" operator="containsText" text="CANCELADO">
      <formula>NOT(ISERROR(SEARCH("CANCELADO",B224)))</formula>
    </cfRule>
    <cfRule type="containsText" dxfId="851" priority="2458" operator="containsText" text="EN EJECUCIÓN">
      <formula>NOT(ISERROR(SEARCH("EN EJECUCIÓN",B224)))</formula>
    </cfRule>
  </conditionalFormatting>
  <conditionalFormatting sqref="B225">
    <cfRule type="containsText" dxfId="850" priority="2453" operator="containsText" text="FIRMADO">
      <formula>NOT(ISERROR(SEARCH("FIRMADO",B225)))</formula>
    </cfRule>
    <cfRule type="containsText" dxfId="849" priority="2454" operator="containsText" text="EN EJECUCIÓN">
      <formula>NOT(ISERROR(SEARCH("EN EJECUCIÓN",B225)))</formula>
    </cfRule>
    <cfRule type="containsText" dxfId="848" priority="2455" operator="containsText" text="TERMINACIÓN ANTICIPADA">
      <formula>NOT(ISERROR(SEARCH("TERMINACIÓN ANTICIPADA",B225)))</formula>
    </cfRule>
    <cfRule type="cellIs" dxfId="847" priority="2456" operator="equal">
      <formula>"FINALIZADO"</formula>
    </cfRule>
  </conditionalFormatting>
  <conditionalFormatting sqref="B228">
    <cfRule type="containsText" dxfId="846" priority="2445" operator="containsText" text="TERMINACIÓN ANTICIPADA">
      <formula>NOT(ISERROR(SEARCH("TERMINACIÓN ANTICIPADA",B228)))</formula>
    </cfRule>
    <cfRule type="containsText" dxfId="845" priority="2441" operator="containsText" text="CANCELADO">
      <formula>NOT(ISERROR(SEARCH("CANCELADO",B228)))</formula>
    </cfRule>
    <cfRule type="containsText" dxfId="844" priority="2443" operator="containsText" text="FIRMADO">
      <formula>NOT(ISERROR(SEARCH("FIRMADO",B228)))</formula>
    </cfRule>
    <cfRule type="containsText" dxfId="843" priority="2447" operator="containsText" text="FIRMADO">
      <formula>NOT(ISERROR(SEARCH("FIRMADO",B228)))</formula>
    </cfRule>
    <cfRule type="containsText" dxfId="842" priority="2442" operator="containsText" text="SUSPENDIDO">
      <formula>NOT(ISERROR(SEARCH("SUSPENDIDO",B228)))</formula>
    </cfRule>
    <cfRule type="cellIs" dxfId="841" priority="2450" operator="equal">
      <formula>"FINALIZADO"</formula>
    </cfRule>
    <cfRule type="containsText" dxfId="840" priority="2448" operator="containsText" text="EN EJECUCIÓN">
      <formula>NOT(ISERROR(SEARCH("EN EJECUCIÓN",B228)))</formula>
    </cfRule>
    <cfRule type="cellIs" dxfId="839" priority="2446" operator="equal">
      <formula>"FINALIZADO"</formula>
    </cfRule>
    <cfRule type="containsText" dxfId="838" priority="2449" operator="containsText" text="TERMINACIÓN ANTICIPADA">
      <formula>NOT(ISERROR(SEARCH("TERMINACIÓN ANTICIPADA",B228)))</formula>
    </cfRule>
    <cfRule type="containsText" dxfId="837" priority="2444" operator="containsText" text="EN EJECUCIÓN">
      <formula>NOT(ISERROR(SEARCH("EN EJECUCIÓN",B228)))</formula>
    </cfRule>
  </conditionalFormatting>
  <conditionalFormatting sqref="B230">
    <cfRule type="containsText" dxfId="836" priority="2437" operator="containsText" text="FIRMADO">
      <formula>NOT(ISERROR(SEARCH("FIRMADO",B230)))</formula>
    </cfRule>
    <cfRule type="containsText" dxfId="835" priority="2438" operator="containsText" text="EN EJECUCIÓN">
      <formula>NOT(ISERROR(SEARCH("EN EJECUCIÓN",B230)))</formula>
    </cfRule>
    <cfRule type="containsText" dxfId="834" priority="2439" operator="containsText" text="TERMINACIÓN ANTICIPADA">
      <formula>NOT(ISERROR(SEARCH("TERMINACIÓN ANTICIPADA",B230)))</formula>
    </cfRule>
    <cfRule type="cellIs" dxfId="833" priority="2440" operator="equal">
      <formula>"FINALIZADO"</formula>
    </cfRule>
  </conditionalFormatting>
  <conditionalFormatting sqref="B230:B231">
    <cfRule type="containsText" dxfId="832" priority="2427" operator="containsText" text="FIRMADO">
      <formula>NOT(ISERROR(SEARCH("FIRMADO",B230)))</formula>
    </cfRule>
    <cfRule type="containsText" dxfId="831" priority="2428" operator="containsText" text="EN EJECUCIÓN">
      <formula>NOT(ISERROR(SEARCH("EN EJECUCIÓN",B230)))</formula>
    </cfRule>
    <cfRule type="containsText" dxfId="830" priority="2429" operator="containsText" text="TERMINACIÓN ANTICIPADA">
      <formula>NOT(ISERROR(SEARCH("TERMINACIÓN ANTICIPADA",B230)))</formula>
    </cfRule>
    <cfRule type="cellIs" dxfId="829" priority="2430" operator="equal">
      <formula>"FINALIZADO"</formula>
    </cfRule>
    <cfRule type="containsText" dxfId="828" priority="2422" operator="containsText" text="SUSPENDIDO">
      <formula>NOT(ISERROR(SEARCH("SUSPENDIDO",B230)))</formula>
    </cfRule>
    <cfRule type="containsText" dxfId="827" priority="2421" operator="containsText" text="CANCELADO">
      <formula>NOT(ISERROR(SEARCH("CANCELADO",B230)))</formula>
    </cfRule>
  </conditionalFormatting>
  <conditionalFormatting sqref="B231">
    <cfRule type="containsText" dxfId="826" priority="2425" operator="containsText" text="TERMINACIÓN ANTICIPADA">
      <formula>NOT(ISERROR(SEARCH("TERMINACIÓN ANTICIPADA",B231)))</formula>
    </cfRule>
    <cfRule type="cellIs" dxfId="825" priority="2426" operator="equal">
      <formula>"FINALIZADO"</formula>
    </cfRule>
    <cfRule type="containsText" dxfId="824" priority="2423" operator="containsText" text="FIRMADO">
      <formula>NOT(ISERROR(SEARCH("FIRMADO",B231)))</formula>
    </cfRule>
    <cfRule type="containsText" dxfId="823" priority="2424" operator="containsText" text="EN EJECUCIÓN">
      <formula>NOT(ISERROR(SEARCH("EN EJECUCIÓN",B231)))</formula>
    </cfRule>
  </conditionalFormatting>
  <conditionalFormatting sqref="B235">
    <cfRule type="containsText" dxfId="822" priority="2186" operator="containsText" text="SUSPENDIDO">
      <formula>NOT(ISERROR(SEARCH("SUSPENDIDO",B235)))</formula>
    </cfRule>
    <cfRule type="containsText" dxfId="821" priority="2185" operator="containsText" text="CANCELADO">
      <formula>NOT(ISERROR(SEARCH("CANCELADO",B235)))</formula>
    </cfRule>
  </conditionalFormatting>
  <conditionalFormatting sqref="B237">
    <cfRule type="containsText" dxfId="820" priority="2413" operator="containsText" text="FIRMADO">
      <formula>NOT(ISERROR(SEARCH("FIRMADO",B237)))</formula>
    </cfRule>
    <cfRule type="cellIs" dxfId="819" priority="2416" operator="equal">
      <formula>"FINALIZADO"</formula>
    </cfRule>
    <cfRule type="containsText" dxfId="818" priority="2417" operator="containsText" text="FIRMADO">
      <formula>NOT(ISERROR(SEARCH("FIRMADO",B237)))</formula>
    </cfRule>
    <cfRule type="containsText" dxfId="817" priority="2418" operator="containsText" text="EN EJECUCIÓN">
      <formula>NOT(ISERROR(SEARCH("EN EJECUCIÓN",B237)))</formula>
    </cfRule>
    <cfRule type="containsText" dxfId="816" priority="2419" operator="containsText" text="TERMINACIÓN ANTICIPADA">
      <formula>NOT(ISERROR(SEARCH("TERMINACIÓN ANTICIPADA",B237)))</formula>
    </cfRule>
    <cfRule type="cellIs" dxfId="815" priority="2420" operator="equal">
      <formula>"FINALIZADO"</formula>
    </cfRule>
    <cfRule type="containsText" dxfId="814" priority="2411" operator="containsText" text="CANCELADO">
      <formula>NOT(ISERROR(SEARCH("CANCELADO",B237)))</formula>
    </cfRule>
    <cfRule type="containsText" dxfId="813" priority="2412" operator="containsText" text="SUSPENDIDO">
      <formula>NOT(ISERROR(SEARCH("SUSPENDIDO",B237)))</formula>
    </cfRule>
    <cfRule type="containsText" dxfId="812" priority="2414" operator="containsText" text="EN EJECUCIÓN">
      <formula>NOT(ISERROR(SEARCH("EN EJECUCIÓN",B237)))</formula>
    </cfRule>
    <cfRule type="containsText" dxfId="811" priority="2415" operator="containsText" text="TERMINACIÓN ANTICIPADA">
      <formula>NOT(ISERROR(SEARCH("TERMINACIÓN ANTICIPADA",B237)))</formula>
    </cfRule>
  </conditionalFormatting>
  <conditionalFormatting sqref="B239">
    <cfRule type="containsText" dxfId="810" priority="2408" operator="containsText" text="EN EJECUCIÓN">
      <formula>NOT(ISERROR(SEARCH("EN EJECUCIÓN",B239)))</formula>
    </cfRule>
    <cfRule type="containsText" dxfId="809" priority="2407" operator="containsText" text="FIRMADO">
      <formula>NOT(ISERROR(SEARCH("FIRMADO",B239)))</formula>
    </cfRule>
    <cfRule type="containsText" dxfId="808" priority="2409" operator="containsText" text="TERMINACIÓN ANTICIPADA">
      <formula>NOT(ISERROR(SEARCH("TERMINACIÓN ANTICIPADA",B239)))</formula>
    </cfRule>
    <cfRule type="cellIs" dxfId="807" priority="2406" operator="equal">
      <formula>"FINALIZADO"</formula>
    </cfRule>
    <cfRule type="containsText" dxfId="806" priority="2405" operator="containsText" text="TERMINACIÓN ANTICIPADA">
      <formula>NOT(ISERROR(SEARCH("TERMINACIÓN ANTICIPADA",B239)))</formula>
    </cfRule>
    <cfRule type="containsText" dxfId="805" priority="2404" operator="containsText" text="EN EJECUCIÓN">
      <formula>NOT(ISERROR(SEARCH("EN EJECUCIÓN",B239)))</formula>
    </cfRule>
    <cfRule type="containsText" dxfId="804" priority="2403" operator="containsText" text="FIRMADO">
      <formula>NOT(ISERROR(SEARCH("FIRMADO",B239)))</formula>
    </cfRule>
    <cfRule type="containsText" dxfId="803" priority="2402" operator="containsText" text="SUSPENDIDO">
      <formula>NOT(ISERROR(SEARCH("SUSPENDIDO",B239)))</formula>
    </cfRule>
    <cfRule type="containsText" dxfId="802" priority="2401" operator="containsText" text="CANCELADO">
      <formula>NOT(ISERROR(SEARCH("CANCELADO",B239)))</formula>
    </cfRule>
    <cfRule type="cellIs" dxfId="801" priority="2410" operator="equal">
      <formula>"FINALIZADO"</formula>
    </cfRule>
  </conditionalFormatting>
  <conditionalFormatting sqref="B243">
    <cfRule type="cellIs" dxfId="800" priority="2400" operator="equal">
      <formula>"FINALIZADO"</formula>
    </cfRule>
    <cfRule type="containsText" dxfId="799" priority="2399" operator="containsText" text="TERMINACIÓN ANTICIPADA">
      <formula>NOT(ISERROR(SEARCH("TERMINACIÓN ANTICIPADA",B243)))</formula>
    </cfRule>
    <cfRule type="containsText" dxfId="798" priority="2398" operator="containsText" text="EN EJECUCIÓN">
      <formula>NOT(ISERROR(SEARCH("EN EJECUCIÓN",B243)))</formula>
    </cfRule>
    <cfRule type="containsText" dxfId="797" priority="2397" operator="containsText" text="FIRMADO">
      <formula>NOT(ISERROR(SEARCH("FIRMADO",B243)))</formula>
    </cfRule>
  </conditionalFormatting>
  <conditionalFormatting sqref="B243:B244">
    <cfRule type="cellIs" dxfId="796" priority="2390" operator="equal">
      <formula>"FINALIZADO"</formula>
    </cfRule>
    <cfRule type="containsText" dxfId="795" priority="2387" operator="containsText" text="FIRMADO">
      <formula>NOT(ISERROR(SEARCH("FIRMADO",B243)))</formula>
    </cfRule>
    <cfRule type="containsText" dxfId="794" priority="2388" operator="containsText" text="EN EJECUCIÓN">
      <formula>NOT(ISERROR(SEARCH("EN EJECUCIÓN",B243)))</formula>
    </cfRule>
    <cfRule type="containsText" dxfId="793" priority="2389" operator="containsText" text="TERMINACIÓN ANTICIPADA">
      <formula>NOT(ISERROR(SEARCH("TERMINACIÓN ANTICIPADA",B243)))</formula>
    </cfRule>
  </conditionalFormatting>
  <conditionalFormatting sqref="B243:B246">
    <cfRule type="containsText" dxfId="792" priority="2361" operator="containsText" text="CANCELADO">
      <formula>NOT(ISERROR(SEARCH("CANCELADO",B243)))</formula>
    </cfRule>
    <cfRule type="containsText" dxfId="791" priority="2362" operator="containsText" text="SUSPENDIDO">
      <formula>NOT(ISERROR(SEARCH("SUSPENDIDO",B243)))</formula>
    </cfRule>
  </conditionalFormatting>
  <conditionalFormatting sqref="B244:B245">
    <cfRule type="containsText" dxfId="790" priority="2378" operator="containsText" text="EN EJECUCIÓN">
      <formula>NOT(ISERROR(SEARCH("EN EJECUCIÓN",B244)))</formula>
    </cfRule>
    <cfRule type="cellIs" dxfId="789" priority="2380" operator="equal">
      <formula>"FINALIZADO"</formula>
    </cfRule>
    <cfRule type="containsText" dxfId="788" priority="2379" operator="containsText" text="TERMINACIÓN ANTICIPADA">
      <formula>NOT(ISERROR(SEARCH("TERMINACIÓN ANTICIPADA",B244)))</formula>
    </cfRule>
    <cfRule type="containsText" dxfId="787" priority="2377" operator="containsText" text="FIRMADO">
      <formula>NOT(ISERROR(SEARCH("FIRMADO",B244)))</formula>
    </cfRule>
  </conditionalFormatting>
  <conditionalFormatting sqref="B245:B246">
    <cfRule type="containsText" dxfId="786" priority="2367" operator="containsText" text="FIRMADO">
      <formula>NOT(ISERROR(SEARCH("FIRMADO",B245)))</formula>
    </cfRule>
    <cfRule type="containsText" dxfId="785" priority="2368" operator="containsText" text="EN EJECUCIÓN">
      <formula>NOT(ISERROR(SEARCH("EN EJECUCIÓN",B245)))</formula>
    </cfRule>
    <cfRule type="containsText" dxfId="784" priority="2369" operator="containsText" text="TERMINACIÓN ANTICIPADA">
      <formula>NOT(ISERROR(SEARCH("TERMINACIÓN ANTICIPADA",B245)))</formula>
    </cfRule>
    <cfRule type="cellIs" dxfId="783" priority="2370" operator="equal">
      <formula>"FINALIZADO"</formula>
    </cfRule>
  </conditionalFormatting>
  <conditionalFormatting sqref="B246">
    <cfRule type="containsText" dxfId="782" priority="2363" operator="containsText" text="FIRMADO">
      <formula>NOT(ISERROR(SEARCH("FIRMADO",B246)))</formula>
    </cfRule>
    <cfRule type="containsText" dxfId="781" priority="2364" operator="containsText" text="EN EJECUCIÓN">
      <formula>NOT(ISERROR(SEARCH("EN EJECUCIÓN",B246)))</formula>
    </cfRule>
    <cfRule type="containsText" dxfId="780" priority="2365" operator="containsText" text="TERMINACIÓN ANTICIPADA">
      <formula>NOT(ISERROR(SEARCH("TERMINACIÓN ANTICIPADA",B246)))</formula>
    </cfRule>
    <cfRule type="cellIs" dxfId="779" priority="2366" operator="equal">
      <formula>"FINALIZADO"</formula>
    </cfRule>
  </conditionalFormatting>
  <conditionalFormatting sqref="B250">
    <cfRule type="containsText" dxfId="778" priority="2351" operator="containsText" text="CANCELADO">
      <formula>NOT(ISERROR(SEARCH("CANCELADO",B250)))</formula>
    </cfRule>
    <cfRule type="containsText" dxfId="777" priority="2352" operator="containsText" text="SUSPENDIDO">
      <formula>NOT(ISERROR(SEARCH("SUSPENDIDO",B250)))</formula>
    </cfRule>
    <cfRule type="containsText" dxfId="776" priority="2353" operator="containsText" text="FIRMADO">
      <formula>NOT(ISERROR(SEARCH("FIRMADO",B250)))</formula>
    </cfRule>
    <cfRule type="containsText" dxfId="775" priority="2355" operator="containsText" text="TERMINACIÓN ANTICIPADA">
      <formula>NOT(ISERROR(SEARCH("TERMINACIÓN ANTICIPADA",B250)))</formula>
    </cfRule>
    <cfRule type="containsText" dxfId="774" priority="2354" operator="containsText" text="EN EJECUCIÓN">
      <formula>NOT(ISERROR(SEARCH("EN EJECUCIÓN",B250)))</formula>
    </cfRule>
    <cfRule type="cellIs" dxfId="773" priority="2356" operator="equal">
      <formula>"FINALIZADO"</formula>
    </cfRule>
    <cfRule type="containsText" dxfId="772" priority="2358" operator="containsText" text="EN EJECUCIÓN">
      <formula>NOT(ISERROR(SEARCH("EN EJECUCIÓN",B250)))</formula>
    </cfRule>
    <cfRule type="containsText" dxfId="771" priority="2359" operator="containsText" text="TERMINACIÓN ANTICIPADA">
      <formula>NOT(ISERROR(SEARCH("TERMINACIÓN ANTICIPADA",B250)))</formula>
    </cfRule>
    <cfRule type="cellIs" dxfId="770" priority="2360" operator="equal">
      <formula>"FINALIZADO"</formula>
    </cfRule>
    <cfRule type="containsText" dxfId="769" priority="2357" operator="containsText" text="FIRMADO">
      <formula>NOT(ISERROR(SEARCH("FIRMADO",B250)))</formula>
    </cfRule>
  </conditionalFormatting>
  <conditionalFormatting sqref="B254">
    <cfRule type="containsText" dxfId="768" priority="2183" operator="containsText" text="CANCELADO">
      <formula>NOT(ISERROR(SEARCH("CANCELADO",B254)))</formula>
    </cfRule>
    <cfRule type="containsText" dxfId="767" priority="2184" operator="containsText" text="SUSPENDIDO">
      <formula>NOT(ISERROR(SEARCH("SUSPENDIDO",B254)))</formula>
    </cfRule>
  </conditionalFormatting>
  <conditionalFormatting sqref="B257">
    <cfRule type="containsText" dxfId="766" priority="2348" operator="containsText" text="EN EJECUCIÓN">
      <formula>NOT(ISERROR(SEARCH("EN EJECUCIÓN",B257)))</formula>
    </cfRule>
    <cfRule type="containsText" dxfId="765" priority="2349" operator="containsText" text="TERMINACIÓN ANTICIPADA">
      <formula>NOT(ISERROR(SEARCH("TERMINACIÓN ANTICIPADA",B257)))</formula>
    </cfRule>
    <cfRule type="cellIs" dxfId="764" priority="2350" operator="equal">
      <formula>"FINALIZADO"</formula>
    </cfRule>
    <cfRule type="containsText" dxfId="763" priority="2347" operator="containsText" text="FIRMADO">
      <formula>NOT(ISERROR(SEARCH("FIRMADO",B257)))</formula>
    </cfRule>
  </conditionalFormatting>
  <conditionalFormatting sqref="B257:B258">
    <cfRule type="cellIs" dxfId="762" priority="2340" operator="equal">
      <formula>"FINALIZADO"</formula>
    </cfRule>
    <cfRule type="containsText" dxfId="761" priority="2338" operator="containsText" text="EN EJECUCIÓN">
      <formula>NOT(ISERROR(SEARCH("EN EJECUCIÓN",B257)))</formula>
    </cfRule>
    <cfRule type="containsText" dxfId="760" priority="2337" operator="containsText" text="FIRMADO">
      <formula>NOT(ISERROR(SEARCH("FIRMADO",B257)))</formula>
    </cfRule>
    <cfRule type="containsText" dxfId="759" priority="2339" operator="containsText" text="TERMINACIÓN ANTICIPADA">
      <formula>NOT(ISERROR(SEARCH("TERMINACIÓN ANTICIPADA",B257)))</formula>
    </cfRule>
  </conditionalFormatting>
  <conditionalFormatting sqref="B257:B259">
    <cfRule type="containsText" dxfId="758" priority="2322" operator="containsText" text="SUSPENDIDO">
      <formula>NOT(ISERROR(SEARCH("SUSPENDIDO",B257)))</formula>
    </cfRule>
    <cfRule type="containsText" dxfId="757" priority="2321" operator="containsText" text="CANCELADO">
      <formula>NOT(ISERROR(SEARCH("CANCELADO",B257)))</formula>
    </cfRule>
  </conditionalFormatting>
  <conditionalFormatting sqref="B258:B259">
    <cfRule type="containsText" dxfId="756" priority="2327" operator="containsText" text="FIRMADO">
      <formula>NOT(ISERROR(SEARCH("FIRMADO",B258)))</formula>
    </cfRule>
    <cfRule type="containsText" dxfId="755" priority="2329" operator="containsText" text="TERMINACIÓN ANTICIPADA">
      <formula>NOT(ISERROR(SEARCH("TERMINACIÓN ANTICIPADA",B258)))</formula>
    </cfRule>
    <cfRule type="containsText" dxfId="754" priority="2328" operator="containsText" text="EN EJECUCIÓN">
      <formula>NOT(ISERROR(SEARCH("EN EJECUCIÓN",B258)))</formula>
    </cfRule>
    <cfRule type="cellIs" dxfId="753" priority="2330" operator="equal">
      <formula>"FINALIZADO"</formula>
    </cfRule>
  </conditionalFormatting>
  <conditionalFormatting sqref="B259">
    <cfRule type="containsText" dxfId="752" priority="2325" operator="containsText" text="TERMINACIÓN ANTICIPADA">
      <formula>NOT(ISERROR(SEARCH("TERMINACIÓN ANTICIPADA",B259)))</formula>
    </cfRule>
    <cfRule type="cellIs" dxfId="751" priority="2326" operator="equal">
      <formula>"FINALIZADO"</formula>
    </cfRule>
    <cfRule type="containsText" dxfId="750" priority="2323" operator="containsText" text="FIRMADO">
      <formula>NOT(ISERROR(SEARCH("FIRMADO",B259)))</formula>
    </cfRule>
    <cfRule type="containsText" dxfId="749" priority="2324" operator="containsText" text="EN EJECUCIÓN">
      <formula>NOT(ISERROR(SEARCH("EN EJECUCIÓN",B259)))</formula>
    </cfRule>
  </conditionalFormatting>
  <conditionalFormatting sqref="B260">
    <cfRule type="containsText" dxfId="748" priority="2181" operator="containsText" text="CANCELADO">
      <formula>NOT(ISERROR(SEARCH("CANCELADO",B260)))</formula>
    </cfRule>
    <cfRule type="containsText" dxfId="747" priority="2182" operator="containsText" text="SUSPENDIDO">
      <formula>NOT(ISERROR(SEARCH("SUSPENDIDO",B260)))</formula>
    </cfRule>
  </conditionalFormatting>
  <conditionalFormatting sqref="B261">
    <cfRule type="cellIs" dxfId="746" priority="2320" operator="equal">
      <formula>"FINALIZADO"</formula>
    </cfRule>
    <cfRule type="containsText" dxfId="745" priority="2319" operator="containsText" text="TERMINACIÓN ANTICIPADA">
      <formula>NOT(ISERROR(SEARCH("TERMINACIÓN ANTICIPADA",B261)))</formula>
    </cfRule>
    <cfRule type="containsText" dxfId="744" priority="2318" operator="containsText" text="EN EJECUCIÓN">
      <formula>NOT(ISERROR(SEARCH("EN EJECUCIÓN",B261)))</formula>
    </cfRule>
    <cfRule type="containsText" dxfId="743" priority="2317" operator="containsText" text="FIRMADO">
      <formula>NOT(ISERROR(SEARCH("FIRMADO",B261)))</formula>
    </cfRule>
    <cfRule type="cellIs" dxfId="742" priority="2316" operator="equal">
      <formula>"FINALIZADO"</formula>
    </cfRule>
    <cfRule type="containsText" dxfId="741" priority="2315" operator="containsText" text="TERMINACIÓN ANTICIPADA">
      <formula>NOT(ISERROR(SEARCH("TERMINACIÓN ANTICIPADA",B261)))</formula>
    </cfRule>
    <cfRule type="containsText" dxfId="740" priority="2313" operator="containsText" text="FIRMADO">
      <formula>NOT(ISERROR(SEARCH("FIRMADO",B261)))</formula>
    </cfRule>
    <cfRule type="containsText" dxfId="739" priority="2312" operator="containsText" text="SUSPENDIDO">
      <formula>NOT(ISERROR(SEARCH("SUSPENDIDO",B261)))</formula>
    </cfRule>
    <cfRule type="containsText" dxfId="738" priority="2311" operator="containsText" text="CANCELADO">
      <formula>NOT(ISERROR(SEARCH("CANCELADO",B261)))</formula>
    </cfRule>
    <cfRule type="containsText" dxfId="737" priority="2314" operator="containsText" text="EN EJECUCIÓN">
      <formula>NOT(ISERROR(SEARCH("EN EJECUCIÓN",B261)))</formula>
    </cfRule>
  </conditionalFormatting>
  <conditionalFormatting sqref="B272">
    <cfRule type="containsText" dxfId="736" priority="2180" operator="containsText" text="SUSPENDIDO">
      <formula>NOT(ISERROR(SEARCH("SUSPENDIDO",B272)))</formula>
    </cfRule>
    <cfRule type="containsText" dxfId="735" priority="2179" operator="containsText" text="CANCELADO">
      <formula>NOT(ISERROR(SEARCH("CANCELADO",B272)))</formula>
    </cfRule>
  </conditionalFormatting>
  <conditionalFormatting sqref="B280">
    <cfRule type="containsText" dxfId="734" priority="2178" operator="containsText" text="SUSPENDIDO">
      <formula>NOT(ISERROR(SEARCH("SUSPENDIDO",B280)))</formula>
    </cfRule>
    <cfRule type="containsText" dxfId="733" priority="2177" operator="containsText" text="CANCELADO">
      <formula>NOT(ISERROR(SEARCH("CANCELADO",B280)))</formula>
    </cfRule>
  </conditionalFormatting>
  <conditionalFormatting sqref="B283">
    <cfRule type="containsText" dxfId="732" priority="2176" operator="containsText" text="SUSPENDIDO">
      <formula>NOT(ISERROR(SEARCH("SUSPENDIDO",B283)))</formula>
    </cfRule>
    <cfRule type="containsText" dxfId="731" priority="2175" operator="containsText" text="CANCELADO">
      <formula>NOT(ISERROR(SEARCH("CANCELADO",B283)))</formula>
    </cfRule>
  </conditionalFormatting>
  <conditionalFormatting sqref="B285">
    <cfRule type="containsText" dxfId="730" priority="2174" operator="containsText" text="SUSPENDIDO">
      <formula>NOT(ISERROR(SEARCH("SUSPENDIDO",B285)))</formula>
    </cfRule>
    <cfRule type="containsText" dxfId="729" priority="2173" operator="containsText" text="CANCELADO">
      <formula>NOT(ISERROR(SEARCH("CANCELADO",B285)))</formula>
    </cfRule>
  </conditionalFormatting>
  <conditionalFormatting sqref="B295">
    <cfRule type="containsText" dxfId="728" priority="2172" operator="containsText" text="SUSPENDIDO">
      <formula>NOT(ISERROR(SEARCH("SUSPENDIDO",B295)))</formula>
    </cfRule>
    <cfRule type="containsText" dxfId="727" priority="2171" operator="containsText" text="CANCELADO">
      <formula>NOT(ISERROR(SEARCH("CANCELADO",B295)))</formula>
    </cfRule>
  </conditionalFormatting>
  <conditionalFormatting sqref="B297:B298">
    <cfRule type="containsText" dxfId="726" priority="2167" operator="containsText" text="CANCELADO">
      <formula>NOT(ISERROR(SEARCH("CANCELADO",B297)))</formula>
    </cfRule>
    <cfRule type="containsText" dxfId="725" priority="2168" operator="containsText" text="SUSPENDIDO">
      <formula>NOT(ISERROR(SEARCH("SUSPENDIDO",B297)))</formula>
    </cfRule>
  </conditionalFormatting>
  <conditionalFormatting sqref="B298">
    <cfRule type="containsText" dxfId="724" priority="3047" operator="containsText" text="FIRMADO">
      <formula>NOT(ISERROR(SEARCH("FIRMADO",B298)))</formula>
    </cfRule>
  </conditionalFormatting>
  <conditionalFormatting sqref="B300">
    <cfRule type="containsText" dxfId="723" priority="2165" operator="containsText" text="SUSPENDIDO">
      <formula>NOT(ISERROR(SEARCH("SUSPENDIDO",B300)))</formula>
    </cfRule>
    <cfRule type="containsText" dxfId="722" priority="2164" operator="containsText" text="CANCELADO">
      <formula>NOT(ISERROR(SEARCH("CANCELADO",B300)))</formula>
    </cfRule>
    <cfRule type="containsText" dxfId="721" priority="2166" operator="containsText" text="FIRMADO">
      <formula>NOT(ISERROR(SEARCH("FIRMADO",B300)))</formula>
    </cfRule>
  </conditionalFormatting>
  <conditionalFormatting sqref="B302:B306">
    <cfRule type="containsText" dxfId="720" priority="2151" operator="containsText" text="FIRMADO">
      <formula>NOT(ISERROR(SEARCH("FIRMADO",B302)))</formula>
    </cfRule>
    <cfRule type="containsText" dxfId="719" priority="2150" operator="containsText" text="SUSPENDIDO">
      <formula>NOT(ISERROR(SEARCH("SUSPENDIDO",B302)))</formula>
    </cfRule>
    <cfRule type="containsText" dxfId="718" priority="2149" operator="containsText" text="CANCELADO">
      <formula>NOT(ISERROR(SEARCH("CANCELADO",B302)))</formula>
    </cfRule>
  </conditionalFormatting>
  <conditionalFormatting sqref="B330">
    <cfRule type="containsText" dxfId="717" priority="2085" operator="containsText" text="CANCELADO">
      <formula>NOT(ISERROR(SEARCH("CANCELADO",B330)))</formula>
    </cfRule>
    <cfRule type="containsText" dxfId="716" priority="2086" operator="containsText" text="SUSPENDIDO">
      <formula>NOT(ISERROR(SEARCH("SUSPENDIDO",B330)))</formula>
    </cfRule>
  </conditionalFormatting>
  <conditionalFormatting sqref="B332:B334">
    <cfRule type="containsText" dxfId="715" priority="3010" operator="containsText" text="FIRMADO">
      <formula>NOT(ISERROR(SEARCH("FIRMADO",B332)))</formula>
    </cfRule>
  </conditionalFormatting>
  <conditionalFormatting sqref="B336">
    <cfRule type="containsText" dxfId="714" priority="3007" operator="containsText" text="FIRMADO">
      <formula>NOT(ISERROR(SEARCH("FIRMADO",B336)))</formula>
    </cfRule>
  </conditionalFormatting>
  <conditionalFormatting sqref="B349 B361:B368 B497">
    <cfRule type="containsText" dxfId="713" priority="3003" operator="containsText" text="SUSPENDIDO">
      <formula>NOT(ISERROR(SEARCH("SUSPENDIDO",B349)))</formula>
    </cfRule>
  </conditionalFormatting>
  <conditionalFormatting sqref="B349 B366:B368 B497">
    <cfRule type="containsText" dxfId="712" priority="3005" operator="containsText" text="TERMINACIÓN ANTICIPADA">
      <formula>NOT(ISERROR(SEARCH("TERMINACIÓN ANTICIPADA",B349)))</formula>
    </cfRule>
    <cfRule type="containsText" dxfId="711" priority="3004" operator="containsText" text="EN EJECUCIÓN">
      <formula>NOT(ISERROR(SEARCH("EN EJECUCIÓN",B349)))</formula>
    </cfRule>
  </conditionalFormatting>
  <conditionalFormatting sqref="B349">
    <cfRule type="cellIs" dxfId="710" priority="3006" operator="equal">
      <formula>"FINALIZADO"</formula>
    </cfRule>
  </conditionalFormatting>
  <conditionalFormatting sqref="B349:B351">
    <cfRule type="containsText" dxfId="709" priority="3002" operator="containsText" text="FIRMADO">
      <formula>NOT(ISERROR(SEARCH("FIRMADO",B349)))</formula>
    </cfRule>
  </conditionalFormatting>
  <conditionalFormatting sqref="B350:B351">
    <cfRule type="containsText" dxfId="708" priority="3039" operator="containsText" text="TERMINACIÓN ANTICIPADA">
      <formula>NOT(ISERROR(SEARCH("TERMINACIÓN ANTICIPADA",B350)))</formula>
    </cfRule>
    <cfRule type="containsText" dxfId="707" priority="3038" operator="containsText" text="EN EJECUCIÓN">
      <formula>NOT(ISERROR(SEARCH("EN EJECUCIÓN",B350)))</formula>
    </cfRule>
    <cfRule type="containsText" dxfId="706" priority="3037" operator="containsText" text="SUSPENDIDO">
      <formula>NOT(ISERROR(SEARCH("SUSPENDIDO",B350)))</formula>
    </cfRule>
    <cfRule type="cellIs" dxfId="705" priority="3040" operator="equal">
      <formula>"FINALIZADO"</formula>
    </cfRule>
    <cfRule type="containsText" dxfId="704" priority="3036" operator="containsText" text="CANCELADO">
      <formula>NOT(ISERROR(SEARCH("CANCELADO",B350)))</formula>
    </cfRule>
  </conditionalFormatting>
  <conditionalFormatting sqref="B351">
    <cfRule type="containsText" dxfId="703" priority="1957" operator="containsText" text="EN EJECUCIÓN">
      <formula>NOT(ISERROR(SEARCH("EN EJECUCIÓN",B351)))</formula>
    </cfRule>
    <cfRule type="containsText" dxfId="702" priority="1958" operator="containsText" text="TERMINACIÓN ANTICIPADA">
      <formula>NOT(ISERROR(SEARCH("TERMINACIÓN ANTICIPADA",B351)))</formula>
    </cfRule>
    <cfRule type="cellIs" dxfId="701" priority="1959" operator="equal">
      <formula>"FINALIZADO"</formula>
    </cfRule>
    <cfRule type="containsText" dxfId="700" priority="1954" operator="containsText" text="CANCELADO">
      <formula>NOT(ISERROR(SEARCH("CANCELADO",B351)))</formula>
    </cfRule>
    <cfRule type="containsText" dxfId="699" priority="1955" operator="containsText" text="FIRMADO">
      <formula>NOT(ISERROR(SEARCH("FIRMADO",B351)))</formula>
    </cfRule>
    <cfRule type="containsText" dxfId="698" priority="1956" operator="containsText" text="SUSPENDIDO">
      <formula>NOT(ISERROR(SEARCH("SUSPENDIDO",B351)))</formula>
    </cfRule>
  </conditionalFormatting>
  <conditionalFormatting sqref="B352">
    <cfRule type="containsText" dxfId="697" priority="2984" operator="containsText" text="EN EJECUCIÓN">
      <formula>NOT(ISERROR(SEARCH("EN EJECUCIÓN",B352)))</formula>
    </cfRule>
    <cfRule type="containsText" dxfId="696" priority="2981" operator="containsText" text="CANCELADO">
      <formula>NOT(ISERROR(SEARCH("CANCELADO",B352)))</formula>
    </cfRule>
    <cfRule type="containsText" dxfId="695" priority="2985" operator="containsText" text="TERMINACIÓN ANTICIPADA">
      <formula>NOT(ISERROR(SEARCH("TERMINACIÓN ANTICIPADA",B352)))</formula>
    </cfRule>
    <cfRule type="containsText" dxfId="694" priority="2983" operator="containsText" text="SUSPENDIDO">
      <formula>NOT(ISERROR(SEARCH("SUSPENDIDO",B352)))</formula>
    </cfRule>
    <cfRule type="cellIs" dxfId="693" priority="2986" operator="equal">
      <formula>"FINALIZADO"</formula>
    </cfRule>
  </conditionalFormatting>
  <conditionalFormatting sqref="B352:B356">
    <cfRule type="containsText" dxfId="692" priority="2982" operator="containsText" text="FIRMADO">
      <formula>NOT(ISERROR(SEARCH("FIRMADO",B352)))</formula>
    </cfRule>
  </conditionalFormatting>
  <conditionalFormatting sqref="B353:B356">
    <cfRule type="cellIs" dxfId="691" priority="3021" operator="equal">
      <formula>"FINALIZADO"</formula>
    </cfRule>
    <cfRule type="containsText" dxfId="690" priority="3020" operator="containsText" text="TERMINACIÓN ANTICIPADA">
      <formula>NOT(ISERROR(SEARCH("TERMINACIÓN ANTICIPADA",B353)))</formula>
    </cfRule>
    <cfRule type="containsText" dxfId="689" priority="3019" operator="containsText" text="EN EJECUCIÓN">
      <formula>NOT(ISERROR(SEARCH("EN EJECUCIÓN",B353)))</formula>
    </cfRule>
    <cfRule type="containsText" dxfId="688" priority="3018" operator="containsText" text="SUSPENDIDO">
      <formula>NOT(ISERROR(SEARCH("SUSPENDIDO",B353)))</formula>
    </cfRule>
    <cfRule type="containsText" dxfId="687" priority="3017" operator="containsText" text="CANCELADO">
      <formula>NOT(ISERROR(SEARCH("CANCELADO",B353)))</formula>
    </cfRule>
  </conditionalFormatting>
  <conditionalFormatting sqref="B357:B358">
    <cfRule type="cellIs" dxfId="686" priority="2978" operator="equal">
      <formula>"FINALIZADO"</formula>
    </cfRule>
    <cfRule type="containsText" dxfId="685" priority="2977" operator="containsText" text="TERMINACIÓN ANTICIPADA">
      <formula>NOT(ISERROR(SEARCH("TERMINACIÓN ANTICIPADA",B357)))</formula>
    </cfRule>
    <cfRule type="containsText" dxfId="684" priority="2975" operator="containsText" text="SUSPENDIDO">
      <formula>NOT(ISERROR(SEARCH("SUSPENDIDO",B357)))</formula>
    </cfRule>
    <cfRule type="containsText" dxfId="683" priority="2976" operator="containsText" text="EN EJECUCIÓN">
      <formula>NOT(ISERROR(SEARCH("EN EJECUCIÓN",B357)))</formula>
    </cfRule>
    <cfRule type="containsText" dxfId="682" priority="2973" operator="containsText" text="CANCELADO">
      <formula>NOT(ISERROR(SEARCH("CANCELADO",B357)))</formula>
    </cfRule>
  </conditionalFormatting>
  <conditionalFormatting sqref="B357:B359">
    <cfRule type="containsText" dxfId="681" priority="2974" operator="containsText" text="FIRMADO">
      <formula>NOT(ISERROR(SEARCH("FIRMADO",B357)))</formula>
    </cfRule>
  </conditionalFormatting>
  <conditionalFormatting sqref="B359:B365">
    <cfRule type="containsText" dxfId="680" priority="2966" operator="containsText" text="FIRMADO">
      <formula>NOT(ISERROR(SEARCH("FIRMADO",B359)))</formula>
    </cfRule>
  </conditionalFormatting>
  <conditionalFormatting sqref="B360">
    <cfRule type="cellIs" dxfId="679" priority="2970" operator="equal">
      <formula>"FINALIZADO"</formula>
    </cfRule>
    <cfRule type="containsText" dxfId="678" priority="2969" operator="containsText" text="TERMINACIÓN ANTICIPADA">
      <formula>NOT(ISERROR(SEARCH("TERMINACIÓN ANTICIPADA",B360)))</formula>
    </cfRule>
    <cfRule type="containsText" dxfId="677" priority="2968" operator="containsText" text="EN EJECUCIÓN">
      <formula>NOT(ISERROR(SEARCH("EN EJECUCIÓN",B360)))</formula>
    </cfRule>
    <cfRule type="containsText" dxfId="676" priority="2965" operator="containsText" text="CANCELADO">
      <formula>NOT(ISERROR(SEARCH("CANCELADO",B360)))</formula>
    </cfRule>
    <cfRule type="containsText" dxfId="675" priority="2967" operator="containsText" text="SUSPENDIDO">
      <formula>NOT(ISERROR(SEARCH("SUSPENDIDO",B360)))</formula>
    </cfRule>
  </conditionalFormatting>
  <conditionalFormatting sqref="B361:B368 B349 B497">
    <cfRule type="containsText" dxfId="674" priority="3001" operator="containsText" text="CANCELADO">
      <formula>NOT(ISERROR(SEARCH("CANCELADO",B349)))</formula>
    </cfRule>
  </conditionalFormatting>
  <conditionalFormatting sqref="B363:B364">
    <cfRule type="cellIs" dxfId="673" priority="2103" operator="equal">
      <formula>"FINALIZADO"</formula>
    </cfRule>
    <cfRule type="containsText" dxfId="672" priority="2100" operator="containsText" text="FIRMADO">
      <formula>NOT(ISERROR(SEARCH("FIRMADO",B363)))</formula>
    </cfRule>
    <cfRule type="containsText" dxfId="671" priority="2099" operator="containsText" text="SUSPENDIDO">
      <formula>NOT(ISERROR(SEARCH("SUSPENDIDO",B363)))</formula>
    </cfRule>
    <cfRule type="containsText" dxfId="670" priority="2101" operator="containsText" text="EN EJECUCIÓN">
      <formula>NOT(ISERROR(SEARCH("EN EJECUCIÓN",B363)))</formula>
    </cfRule>
    <cfRule type="containsText" dxfId="669" priority="2102" operator="containsText" text="TERMINACIÓN ANTICIPADA">
      <formula>NOT(ISERROR(SEARCH("TERMINACIÓN ANTICIPADA",B363)))</formula>
    </cfRule>
    <cfRule type="containsText" dxfId="668" priority="2098" operator="containsText" text="CANCELADO">
      <formula>NOT(ISERROR(SEARCH("CANCELADO",B363)))</formula>
    </cfRule>
  </conditionalFormatting>
  <conditionalFormatting sqref="B369">
    <cfRule type="containsText" dxfId="667" priority="1986" operator="containsText" text="CANCELADO">
      <formula>NOT(ISERROR(SEARCH("CANCELADO",B369)))</formula>
    </cfRule>
    <cfRule type="containsText" dxfId="666" priority="1987" operator="containsText" text="SUSPENDIDO">
      <formula>NOT(ISERROR(SEARCH("SUSPENDIDO",B369)))</formula>
    </cfRule>
    <cfRule type="containsText" dxfId="665" priority="1988" operator="containsText" text="FIRMADO">
      <formula>NOT(ISERROR(SEARCH("FIRMADO",B369)))</formula>
    </cfRule>
    <cfRule type="cellIs" dxfId="664" priority="1989" operator="equal">
      <formula>"FINALIZADO"</formula>
    </cfRule>
  </conditionalFormatting>
  <conditionalFormatting sqref="B372">
    <cfRule type="containsText" dxfId="663" priority="1984" operator="containsText" text="FIRMADO">
      <formula>NOT(ISERROR(SEARCH("FIRMADO",B372)))</formula>
    </cfRule>
    <cfRule type="containsText" dxfId="662" priority="1983" operator="containsText" text="SUSPENDIDO">
      <formula>NOT(ISERROR(SEARCH("SUSPENDIDO",B372)))</formula>
    </cfRule>
    <cfRule type="containsText" dxfId="661" priority="1982" operator="containsText" text="CANCELADO">
      <formula>NOT(ISERROR(SEARCH("CANCELADO",B372)))</formula>
    </cfRule>
    <cfRule type="cellIs" dxfId="660" priority="1985" operator="equal">
      <formula>"FINALIZADO"</formula>
    </cfRule>
  </conditionalFormatting>
  <conditionalFormatting sqref="B373">
    <cfRule type="containsText" dxfId="659" priority="2261" operator="containsText" text="CANCELADO">
      <formula>NOT(ISERROR(SEARCH("CANCELADO",B373)))</formula>
    </cfRule>
    <cfRule type="containsText" dxfId="658" priority="2262" operator="containsText" text="SUSPENDIDO">
      <formula>NOT(ISERROR(SEARCH("SUSPENDIDO",B373)))</formula>
    </cfRule>
  </conditionalFormatting>
  <conditionalFormatting sqref="B380">
    <cfRule type="cellIs" dxfId="657" priority="791" operator="equal">
      <formula>"FINALIZADO"</formula>
    </cfRule>
    <cfRule type="containsText" dxfId="656" priority="790" operator="containsText" text="FIRMADO">
      <formula>NOT(ISERROR(SEARCH("FIRMADO",B380)))</formula>
    </cfRule>
  </conditionalFormatting>
  <conditionalFormatting sqref="B381">
    <cfRule type="cellIs" dxfId="655" priority="2084" operator="equal">
      <formula>"FINALIZADO"</formula>
    </cfRule>
  </conditionalFormatting>
  <conditionalFormatting sqref="B381:B382">
    <cfRule type="containsText" dxfId="654" priority="2082" operator="containsText" text="SUSPENDIDO">
      <formula>NOT(ISERROR(SEARCH("SUSPENDIDO",B381)))</formula>
    </cfRule>
    <cfRule type="containsText" dxfId="653" priority="2083" operator="containsText" text="FIRMADO">
      <formula>NOT(ISERROR(SEARCH("FIRMADO",B381)))</formula>
    </cfRule>
    <cfRule type="containsText" dxfId="652" priority="2081" operator="containsText" text="CANCELADO">
      <formula>NOT(ISERROR(SEARCH("CANCELADO",B381)))</formula>
    </cfRule>
  </conditionalFormatting>
  <conditionalFormatting sqref="B382">
    <cfRule type="containsText" dxfId="651" priority="2148" operator="containsText" text="SUSPENDIDO">
      <formula>NOT(ISERROR(SEARCH("SUSPENDIDO",B382)))</formula>
    </cfRule>
    <cfRule type="containsText" dxfId="650" priority="2147" operator="containsText" text="CANCELADO">
      <formula>NOT(ISERROR(SEARCH("CANCELADO",B382)))</formula>
    </cfRule>
  </conditionalFormatting>
  <conditionalFormatting sqref="B383">
    <cfRule type="containsText" dxfId="649" priority="788" operator="containsText" text="FIRMADO">
      <formula>NOT(ISERROR(SEARCH("FIRMADO",B383)))</formula>
    </cfRule>
    <cfRule type="cellIs" dxfId="648" priority="789" operator="equal">
      <formula>"FINALIZADO"</formula>
    </cfRule>
  </conditionalFormatting>
  <conditionalFormatting sqref="B387">
    <cfRule type="cellIs" dxfId="647" priority="787" operator="equal">
      <formula>"FINALIZADO"</formula>
    </cfRule>
    <cfRule type="containsText" dxfId="646" priority="786" operator="containsText" text="FIRMADO">
      <formula>NOT(ISERROR(SEARCH("FIRMADO",B387)))</formula>
    </cfRule>
  </conditionalFormatting>
  <conditionalFormatting sqref="B389">
    <cfRule type="cellIs" dxfId="645" priority="737" operator="equal">
      <formula>"FINALIZADO"</formula>
    </cfRule>
    <cfRule type="containsText" dxfId="644" priority="736" operator="containsText" text="FIRMADO">
      <formula>NOT(ISERROR(SEARCH("FIRMADO",B389)))</formula>
    </cfRule>
    <cfRule type="containsText" dxfId="643" priority="734" operator="containsText" text="CANCELADO">
      <formula>NOT(ISERROR(SEARCH("CANCELADO",B389)))</formula>
    </cfRule>
    <cfRule type="containsText" dxfId="642" priority="735" operator="containsText" text="SUSPENDIDO">
      <formula>NOT(ISERROR(SEARCH("SUSPENDIDO",B389)))</formula>
    </cfRule>
  </conditionalFormatting>
  <conditionalFormatting sqref="B396">
    <cfRule type="cellIs" dxfId="641" priority="733" operator="equal">
      <formula>"FINALIZADO"</formula>
    </cfRule>
    <cfRule type="containsText" dxfId="640" priority="730" operator="containsText" text="CANCELADO">
      <formula>NOT(ISERROR(SEARCH("CANCELADO",B396)))</formula>
    </cfRule>
    <cfRule type="containsText" dxfId="639" priority="731" operator="containsText" text="SUSPENDIDO">
      <formula>NOT(ISERROR(SEARCH("SUSPENDIDO",B396)))</formula>
    </cfRule>
    <cfRule type="containsText" dxfId="638" priority="732" operator="containsText" text="FIRMADO">
      <formula>NOT(ISERROR(SEARCH("FIRMADO",B396)))</formula>
    </cfRule>
  </conditionalFormatting>
  <conditionalFormatting sqref="B398">
    <cfRule type="cellIs" dxfId="637" priority="2128" operator="equal">
      <formula>"FINALIZADO"</formula>
    </cfRule>
    <cfRule type="containsText" dxfId="636" priority="2127" operator="containsText" text="SUSPENDIDO">
      <formula>NOT(ISERROR(SEARCH("SUSPENDIDO",B398)))</formula>
    </cfRule>
    <cfRule type="containsText" dxfId="635" priority="2126" operator="containsText" text="CANCELADO">
      <formula>NOT(ISERROR(SEARCH("CANCELADO",B398)))</formula>
    </cfRule>
  </conditionalFormatting>
  <conditionalFormatting sqref="B400:B402">
    <cfRule type="containsText" dxfId="634" priority="718" operator="containsText" text="CANCELADO">
      <formula>NOT(ISERROR(SEARCH("CANCELADO",B400)))</formula>
    </cfRule>
    <cfRule type="containsText" dxfId="633" priority="719" operator="containsText" text="SUSPENDIDO">
      <formula>NOT(ISERROR(SEARCH("SUSPENDIDO",B400)))</formula>
    </cfRule>
    <cfRule type="containsText" dxfId="632" priority="720" operator="containsText" text="FIRMADO">
      <formula>NOT(ISERROR(SEARCH("FIRMADO",B400)))</formula>
    </cfRule>
    <cfRule type="cellIs" dxfId="631" priority="721" operator="equal">
      <formula>"FINALIZADO"</formula>
    </cfRule>
  </conditionalFormatting>
  <conditionalFormatting sqref="B406">
    <cfRule type="containsText" dxfId="630" priority="2133" operator="containsText" text="CANCELADO">
      <formula>NOT(ISERROR(SEARCH("CANCELADO",B406)))</formula>
    </cfRule>
    <cfRule type="containsText" dxfId="629" priority="2134" operator="containsText" text="SUSPENDIDO">
      <formula>NOT(ISERROR(SEARCH("SUSPENDIDO",B406)))</formula>
    </cfRule>
  </conditionalFormatting>
  <conditionalFormatting sqref="B409">
    <cfRule type="cellIs" dxfId="628" priority="2125" operator="equal">
      <formula>"FINALIZADO"</formula>
    </cfRule>
    <cfRule type="containsText" dxfId="627" priority="2124" operator="containsText" text="SUSPENDIDO">
      <formula>NOT(ISERROR(SEARCH("SUSPENDIDO",B409)))</formula>
    </cfRule>
    <cfRule type="containsText" dxfId="626" priority="2123" operator="containsText" text="CANCELADO">
      <formula>NOT(ISERROR(SEARCH("CANCELADO",B409)))</formula>
    </cfRule>
  </conditionalFormatting>
  <conditionalFormatting sqref="B411">
    <cfRule type="cellIs" dxfId="625" priority="2122" operator="equal">
      <formula>"FINALIZADO"</formula>
    </cfRule>
    <cfRule type="containsText" dxfId="624" priority="2121" operator="containsText" text="SUSPENDIDO">
      <formula>NOT(ISERROR(SEARCH("SUSPENDIDO",B411)))</formula>
    </cfRule>
    <cfRule type="containsText" dxfId="623" priority="2120" operator="containsText" text="CANCELADO">
      <formula>NOT(ISERROR(SEARCH("CANCELADO",B411)))</formula>
    </cfRule>
  </conditionalFormatting>
  <conditionalFormatting sqref="B418">
    <cfRule type="cellIs" dxfId="622" priority="785" operator="equal">
      <formula>"FINALIZADO"</formula>
    </cfRule>
    <cfRule type="containsText" dxfId="621" priority="784" operator="containsText" text="FIRMADO">
      <formula>NOT(ISERROR(SEARCH("FIRMADO",B418)))</formula>
    </cfRule>
  </conditionalFormatting>
  <conditionalFormatting sqref="B432">
    <cfRule type="containsText" dxfId="620" priority="2077" operator="containsText" text="CANCELADO">
      <formula>NOT(ISERROR(SEARCH("CANCELADO",B432)))</formula>
    </cfRule>
    <cfRule type="containsText" dxfId="619" priority="2079" operator="containsText" text="FIRMADO">
      <formula>NOT(ISERROR(SEARCH("FIRMADO",B432)))</formula>
    </cfRule>
    <cfRule type="cellIs" dxfId="618" priority="2080" operator="equal">
      <formula>"FINALIZADO"</formula>
    </cfRule>
    <cfRule type="containsText" dxfId="617" priority="2078" operator="containsText" text="SUSPENDIDO">
      <formula>NOT(ISERROR(SEARCH("SUSPENDIDO",B432)))</formula>
    </cfRule>
  </conditionalFormatting>
  <conditionalFormatting sqref="B435">
    <cfRule type="containsText" dxfId="616" priority="827" operator="containsText" text="SUSPENDIDO">
      <formula>NOT(ISERROR(SEARCH("SUSPENDIDO",B435)))</formula>
    </cfRule>
    <cfRule type="cellIs" dxfId="615" priority="829" operator="equal">
      <formula>"FINALIZADO"</formula>
    </cfRule>
    <cfRule type="containsText" dxfId="614" priority="828" operator="containsText" text="FIRMADO">
      <formula>NOT(ISERROR(SEARCH("FIRMADO",B435)))</formula>
    </cfRule>
    <cfRule type="containsText" dxfId="613" priority="826" operator="containsText" text="CANCELADO">
      <formula>NOT(ISERROR(SEARCH("CANCELADO",B435)))</formula>
    </cfRule>
  </conditionalFormatting>
  <conditionalFormatting sqref="B453">
    <cfRule type="cellIs" dxfId="612" priority="1993" operator="equal">
      <formula>"FINALIZADO"</formula>
    </cfRule>
    <cfRule type="containsText" dxfId="611" priority="1992" operator="containsText" text="FIRMADO">
      <formula>NOT(ISERROR(SEARCH("FIRMADO",B453)))</formula>
    </cfRule>
    <cfRule type="containsText" dxfId="610" priority="1991" operator="containsText" text="SUSPENDIDO">
      <formula>NOT(ISERROR(SEARCH("SUSPENDIDO",B453)))</formula>
    </cfRule>
    <cfRule type="containsText" dxfId="609" priority="1990" operator="containsText" text="CANCELADO">
      <formula>NOT(ISERROR(SEARCH("CANCELADO",B453)))</formula>
    </cfRule>
  </conditionalFormatting>
  <conditionalFormatting sqref="B518">
    <cfRule type="containsText" dxfId="608" priority="782" operator="containsText" text="FIRMADO">
      <formula>NOT(ISERROR(SEARCH("FIRMADO",B518)))</formula>
    </cfRule>
    <cfRule type="cellIs" dxfId="607" priority="783" operator="equal">
      <formula>"FINALIZADO"</formula>
    </cfRule>
  </conditionalFormatting>
  <conditionalFormatting sqref="B578">
    <cfRule type="containsText" dxfId="606" priority="2609" operator="containsText" text="TERMINACIÓN ANTICIPADA">
      <formula>NOT(ISERROR(SEARCH("TERMINACIÓN ANTICIPADA",B578)))</formula>
    </cfRule>
    <cfRule type="containsText" dxfId="605" priority="2074" operator="containsText" text="SUSPENDIDO">
      <formula>NOT(ISERROR(SEARCH("SUSPENDIDO",B578)))</formula>
    </cfRule>
    <cfRule type="containsText" dxfId="604" priority="2075" operator="containsText" text="EN EJECUCIÓN">
      <formula>NOT(ISERROR(SEARCH("EN EJECUCIÓN",B578)))</formula>
    </cfRule>
    <cfRule type="containsText" dxfId="603" priority="2607" operator="containsText" text="SUSPENDIDO">
      <formula>NOT(ISERROR(SEARCH("SUSPENDIDO",B578)))</formula>
    </cfRule>
    <cfRule type="containsText" dxfId="602" priority="2076" operator="containsText" text="TERMINACIÓN ANTICIPADA">
      <formula>NOT(ISERROR(SEARCH("TERMINACIÓN ANTICIPADA",B578)))</formula>
    </cfRule>
    <cfRule type="cellIs" dxfId="601" priority="2072" operator="equal">
      <formula>"FINALIZADO"</formula>
    </cfRule>
    <cfRule type="containsText" dxfId="600" priority="2071" operator="containsText" text="FIRMADO">
      <formula>NOT(ISERROR(SEARCH("FIRMADO",B578)))</formula>
    </cfRule>
    <cfRule type="containsText" dxfId="599" priority="2605" operator="containsText" text="CANCELADO">
      <formula>NOT(ISERROR(SEARCH("CANCELADO",B578)))</formula>
    </cfRule>
    <cfRule type="containsText" dxfId="598" priority="2070" operator="containsText" text="ANULADO">
      <formula>NOT(ISERROR(SEARCH("ANULADO",B578)))</formula>
    </cfRule>
    <cfRule type="containsText" dxfId="597" priority="2608" operator="containsText" text="EN EJECUCIÓN">
      <formula>NOT(ISERROR(SEARCH("EN EJECUCIÓN",B578)))</formula>
    </cfRule>
    <cfRule type="containsText" dxfId="596" priority="2073" operator="containsText" text="CANCELADO">
      <formula>NOT(ISERROR(SEARCH("CANCELADO",B578)))</formula>
    </cfRule>
    <cfRule type="cellIs" dxfId="595" priority="2610" operator="equal">
      <formula>"FINALIZADO"</formula>
    </cfRule>
    <cfRule type="containsText" dxfId="594" priority="2603" operator="containsText" text="ANULADO">
      <formula>NOT(ISERROR(SEARCH("ANULADO",B578)))</formula>
    </cfRule>
  </conditionalFormatting>
  <conditionalFormatting sqref="B578:B590">
    <cfRule type="containsText" dxfId="593" priority="2606" operator="containsText" text="FIRMADO">
      <formula>NOT(ISERROR(SEARCH("FIRMADO",B578)))</formula>
    </cfRule>
  </conditionalFormatting>
  <conditionalFormatting sqref="B580">
    <cfRule type="cellIs" dxfId="592" priority="2069" operator="equal">
      <formula>"FINALIZADO"</formula>
    </cfRule>
    <cfRule type="containsText" dxfId="591" priority="2063" operator="containsText" text="ANULADO">
      <formula>NOT(ISERROR(SEARCH("ANULADO",B580)))</formula>
    </cfRule>
    <cfRule type="containsText" dxfId="590" priority="2062" operator="containsText" text="TERMINACIÓN ANTICIPADA">
      <formula>NOT(ISERROR(SEARCH("TERMINACIÓN ANTICIPADA",B580)))</formula>
    </cfRule>
    <cfRule type="containsText" dxfId="589" priority="2061" operator="containsText" text="EN EJECUCIÓN">
      <formula>NOT(ISERROR(SEARCH("EN EJECUCIÓN",B580)))</formula>
    </cfRule>
    <cfRule type="containsText" dxfId="588" priority="2060" operator="containsText" text="SUSPENDIDO">
      <formula>NOT(ISERROR(SEARCH("SUSPENDIDO",B580)))</formula>
    </cfRule>
    <cfRule type="containsText" dxfId="587" priority="2059" operator="containsText" text="CANCELADO">
      <formula>NOT(ISERROR(SEARCH("CANCELADO",B580)))</formula>
    </cfRule>
    <cfRule type="cellIs" dxfId="586" priority="2058" operator="equal">
      <formula>"FINALIZADO"</formula>
    </cfRule>
    <cfRule type="containsText" dxfId="585" priority="2056" operator="containsText" text="ANULADO">
      <formula>NOT(ISERROR(SEARCH("ANULADO",B580)))</formula>
    </cfRule>
    <cfRule type="containsText" dxfId="584" priority="2068" operator="containsText" text="TERMINACIÓN ANTICIPADA">
      <formula>NOT(ISERROR(SEARCH("TERMINACIÓN ANTICIPADA",B580)))</formula>
    </cfRule>
    <cfRule type="containsText" dxfId="583" priority="2064" operator="containsText" text="CANCELADO">
      <formula>NOT(ISERROR(SEARCH("CANCELADO",B580)))</formula>
    </cfRule>
    <cfRule type="containsText" dxfId="582" priority="2065" operator="containsText" text="FIRMADO">
      <formula>NOT(ISERROR(SEARCH("FIRMADO",B580)))</formula>
    </cfRule>
    <cfRule type="containsText" dxfId="581" priority="2067" operator="containsText" text="EN EJECUCIÓN">
      <formula>NOT(ISERROR(SEARCH("EN EJECUCIÓN",B580)))</formula>
    </cfRule>
    <cfRule type="containsText" dxfId="580" priority="2066" operator="containsText" text="SUSPENDIDO">
      <formula>NOT(ISERROR(SEARCH("SUSPENDIDO",B580)))</formula>
    </cfRule>
  </conditionalFormatting>
  <conditionalFormatting sqref="B580:B581">
    <cfRule type="containsText" dxfId="579" priority="824" operator="containsText" text="FIRMADO">
      <formula>NOT(ISERROR(SEARCH("FIRMADO",B580)))</formula>
    </cfRule>
  </conditionalFormatting>
  <conditionalFormatting sqref="B581">
    <cfRule type="cellIs" dxfId="578" priority="825" operator="equal">
      <formula>"FINALIZADO"</formula>
    </cfRule>
    <cfRule type="containsText" dxfId="577" priority="823" operator="containsText" text="SUSPENDIDO">
      <formula>NOT(ISERROR(SEARCH("SUSPENDIDO",B581)))</formula>
    </cfRule>
    <cfRule type="containsText" dxfId="576" priority="822" operator="containsText" text="CANCELADO">
      <formula>NOT(ISERROR(SEARCH("CANCELADO",B581)))</formula>
    </cfRule>
  </conditionalFormatting>
  <conditionalFormatting sqref="B583">
    <cfRule type="cellIs" dxfId="575" priority="821" operator="equal">
      <formula>"FINALIZADO"</formula>
    </cfRule>
    <cfRule type="containsText" dxfId="574" priority="820" operator="containsText" text="FIRMADO">
      <formula>NOT(ISERROR(SEARCH("FIRMADO",B583)))</formula>
    </cfRule>
    <cfRule type="containsText" dxfId="573" priority="819" operator="containsText" text="SUSPENDIDO">
      <formula>NOT(ISERROR(SEARCH("SUSPENDIDO",B583)))</formula>
    </cfRule>
    <cfRule type="containsText" dxfId="572" priority="818" operator="containsText" text="CANCELADO">
      <formula>NOT(ISERROR(SEARCH("CANCELADO",B583)))</formula>
    </cfRule>
  </conditionalFormatting>
  <conditionalFormatting sqref="B591">
    <cfRule type="cellIs" dxfId="571" priority="2257" operator="equal">
      <formula>"FINALIZADO"</formula>
    </cfRule>
    <cfRule type="containsText" dxfId="570" priority="2255" operator="containsText" text="DESIERTO">
      <formula>NOT(ISERROR(SEARCH("DESIERTO",B591)))</formula>
    </cfRule>
    <cfRule type="containsText" dxfId="569" priority="2256" operator="containsText" text="FIRMADO">
      <formula>NOT(ISERROR(SEARCH("FIRMADO",B591)))</formula>
    </cfRule>
  </conditionalFormatting>
  <conditionalFormatting sqref="B591:B595">
    <cfRule type="cellIs" dxfId="568" priority="717" operator="equal">
      <formula>"FINALIZADO"</formula>
    </cfRule>
    <cfRule type="containsText" dxfId="567" priority="716" operator="containsText" text="FIRMADO">
      <formula>NOT(ISERROR(SEARCH("FIRMADO",B591)))</formula>
    </cfRule>
  </conditionalFormatting>
  <conditionalFormatting sqref="B592:B601">
    <cfRule type="containsText" dxfId="566" priority="2296" operator="containsText" text="FIRMADO">
      <formula>NOT(ISERROR(SEARCH("FIRMADO",B592)))</formula>
    </cfRule>
    <cfRule type="cellIs" dxfId="565" priority="2297" operator="equal">
      <formula>"FINALIZADO"</formula>
    </cfRule>
  </conditionalFormatting>
  <conditionalFormatting sqref="B596">
    <cfRule type="containsText" dxfId="564" priority="814" operator="containsText" text="FIRMADO">
      <formula>NOT(ISERROR(SEARCH("FIRMADO",B596)))</formula>
    </cfRule>
    <cfRule type="containsText" dxfId="563" priority="812" operator="containsText" text="CANCELADO">
      <formula>NOT(ISERROR(SEARCH("CANCELADO",B596)))</formula>
    </cfRule>
    <cfRule type="containsText" dxfId="562" priority="813" operator="containsText" text="SUSPENDIDO">
      <formula>NOT(ISERROR(SEARCH("SUSPENDIDO",B596)))</formula>
    </cfRule>
    <cfRule type="cellIs" dxfId="561" priority="815" operator="equal">
      <formula>"FINALIZADO"</formula>
    </cfRule>
  </conditionalFormatting>
  <conditionalFormatting sqref="B596:B597">
    <cfRule type="containsText" dxfId="560" priority="816" operator="containsText" text="FIRMADO">
      <formula>NOT(ISERROR(SEARCH("FIRMADO",B596)))</formula>
    </cfRule>
    <cfRule type="cellIs" dxfId="559" priority="817" operator="equal">
      <formula>"FINALIZADO"</formula>
    </cfRule>
  </conditionalFormatting>
  <conditionalFormatting sqref="B597:B598">
    <cfRule type="containsText" dxfId="558" priority="774" operator="containsText" text="FIRMADO">
      <formula>NOT(ISERROR(SEARCH("FIRMADO",B597)))</formula>
    </cfRule>
    <cfRule type="containsText" dxfId="557" priority="2195" operator="containsText" text="FIRMADO">
      <formula>NOT(ISERROR(SEARCH("FIRMADO",B597)))</formula>
    </cfRule>
    <cfRule type="cellIs" dxfId="556" priority="2196" operator="equal">
      <formula>"FINALIZADO"</formula>
    </cfRule>
    <cfRule type="cellIs" dxfId="555" priority="775" operator="equal">
      <formula>"FINALIZADO"</formula>
    </cfRule>
  </conditionalFormatting>
  <conditionalFormatting sqref="B598:B600">
    <cfRule type="containsText" dxfId="554" priority="770" operator="containsText" text="FIRMADO">
      <formula>NOT(ISERROR(SEARCH("FIRMADO",B598)))</formula>
    </cfRule>
    <cfRule type="cellIs" dxfId="553" priority="771" operator="equal">
      <formula>"FINALIZADO"</formula>
    </cfRule>
  </conditionalFormatting>
  <conditionalFormatting sqref="B599">
    <cfRule type="containsText" dxfId="552" priority="768" operator="containsText" text="FIRMADO">
      <formula>NOT(ISERROR(SEARCH("FIRMADO",B599)))</formula>
    </cfRule>
    <cfRule type="cellIs" dxfId="551" priority="767" operator="equal">
      <formula>"FINALIZADO"</formula>
    </cfRule>
    <cfRule type="containsText" dxfId="550" priority="766" operator="containsText" text="FIRMADO">
      <formula>NOT(ISERROR(SEARCH("FIRMADO",B599)))</formula>
    </cfRule>
    <cfRule type="cellIs" dxfId="549" priority="769" operator="equal">
      <formula>"FINALIZADO"</formula>
    </cfRule>
  </conditionalFormatting>
  <conditionalFormatting sqref="B601:B602">
    <cfRule type="cellIs" dxfId="548" priority="2271" operator="equal">
      <formula>"FINALIZADO"</formula>
    </cfRule>
    <cfRule type="containsText" dxfId="547" priority="2270" operator="containsText" text="FIRMADO">
      <formula>NOT(ISERROR(SEARCH("FIRMADO",B601)))</formula>
    </cfRule>
  </conditionalFormatting>
  <conditionalFormatting sqref="B602">
    <cfRule type="containsText" dxfId="546" priority="764" operator="containsText" text="FIRMADO">
      <formula>NOT(ISERROR(SEARCH("FIRMADO",B602)))</formula>
    </cfRule>
    <cfRule type="cellIs" dxfId="545" priority="763" operator="equal">
      <formula>"FINALIZADO"</formula>
    </cfRule>
    <cfRule type="containsText" dxfId="544" priority="762" operator="containsText" text="FIRMADO">
      <formula>NOT(ISERROR(SEARCH("FIRMADO",B602)))</formula>
    </cfRule>
    <cfRule type="cellIs" dxfId="543" priority="761" operator="equal">
      <formula>"FINALIZADO"</formula>
    </cfRule>
    <cfRule type="containsText" dxfId="542" priority="760" operator="containsText" text="FIRMADO">
      <formula>NOT(ISERROR(SEARCH("FIRMADO",B602)))</formula>
    </cfRule>
    <cfRule type="cellIs" dxfId="541" priority="765" operator="equal">
      <formula>"FINALIZADO"</formula>
    </cfRule>
  </conditionalFormatting>
  <conditionalFormatting sqref="B602:B603">
    <cfRule type="cellIs" dxfId="540" priority="711" operator="equal">
      <formula>"FINALIZADO"</formula>
    </cfRule>
    <cfRule type="containsText" dxfId="539" priority="710" operator="containsText" text="FIRMADO">
      <formula>NOT(ISERROR(SEARCH("FIRMADO",B602)))</formula>
    </cfRule>
    <cfRule type="cellIs" dxfId="538" priority="2111" operator="equal">
      <formula>"FINALIZADO"</formula>
    </cfRule>
    <cfRule type="containsText" dxfId="537" priority="2110" operator="containsText" text="FIRMADO">
      <formula>NOT(ISERROR(SEARCH("FIRMADO",B602)))</formula>
    </cfRule>
  </conditionalFormatting>
  <conditionalFormatting sqref="B602:B604">
    <cfRule type="cellIs" dxfId="536" priority="2138" operator="equal">
      <formula>"FINALIZADO"</formula>
    </cfRule>
    <cfRule type="containsText" dxfId="535" priority="2137" operator="containsText" text="FIRMADO">
      <formula>NOT(ISERROR(SEARCH("FIRMADO",B602)))</formula>
    </cfRule>
  </conditionalFormatting>
  <conditionalFormatting sqref="B605">
    <cfRule type="cellIs" dxfId="534" priority="1969" operator="equal">
      <formula>"FINALIZADO"</formula>
    </cfRule>
    <cfRule type="containsText" dxfId="533" priority="1968" operator="containsText" text="FIRMADO">
      <formula>NOT(ISERROR(SEARCH("FIRMADO",B605)))</formula>
    </cfRule>
  </conditionalFormatting>
  <conditionalFormatting sqref="B605:B606">
    <cfRule type="containsText" dxfId="532" priority="2293" operator="containsText" text="FIRMADO">
      <formula>NOT(ISERROR(SEARCH("FIRMADO",B605)))</formula>
    </cfRule>
    <cfRule type="cellIs" dxfId="531" priority="2294" operator="equal">
      <formula>"FINALIZADO"</formula>
    </cfRule>
  </conditionalFormatting>
  <conditionalFormatting sqref="B605:B607">
    <cfRule type="cellIs" dxfId="530" priority="811" operator="equal">
      <formula>"FINALIZADO"</formula>
    </cfRule>
    <cfRule type="containsText" dxfId="529" priority="810" operator="containsText" text="FIRMADO">
      <formula>NOT(ISERROR(SEARCH("FIRMADO",B605)))</formula>
    </cfRule>
  </conditionalFormatting>
  <conditionalFormatting sqref="B606">
    <cfRule type="containsText" dxfId="528" priority="805" operator="containsText" text="SUSPENDIDO">
      <formula>NOT(ISERROR(SEARCH("SUSPENDIDO",B606)))</formula>
    </cfRule>
    <cfRule type="containsText" dxfId="527" priority="808" operator="containsText" text="FIRMADO">
      <formula>NOT(ISERROR(SEARCH("FIRMADO",B606)))</formula>
    </cfRule>
    <cfRule type="cellIs" dxfId="526" priority="809" operator="equal">
      <formula>"FINALIZADO"</formula>
    </cfRule>
    <cfRule type="containsText" dxfId="525" priority="806" operator="containsText" text="FIRMADO">
      <formula>NOT(ISERROR(SEARCH("FIRMADO",B606)))</formula>
    </cfRule>
    <cfRule type="containsText" dxfId="524" priority="804" operator="containsText" text="CANCELADO">
      <formula>NOT(ISERROR(SEARCH("CANCELADO",B606)))</formula>
    </cfRule>
    <cfRule type="cellIs" dxfId="523" priority="807" operator="equal">
      <formula>"FINALIZADO"</formula>
    </cfRule>
  </conditionalFormatting>
  <conditionalFormatting sqref="B606:B608">
    <cfRule type="cellIs" dxfId="522" priority="2290" operator="equal">
      <formula>"FINALIZADO"</formula>
    </cfRule>
    <cfRule type="containsText" dxfId="521" priority="2289" operator="containsText" text="FIRMADO">
      <formula>NOT(ISERROR(SEARCH("FIRMADO",B606)))</formula>
    </cfRule>
  </conditionalFormatting>
  <conditionalFormatting sqref="B607">
    <cfRule type="containsText" dxfId="520" priority="1962" operator="containsText" text="FIRMADO">
      <formula>NOT(ISERROR(SEARCH("FIRMADO",B607)))</formula>
    </cfRule>
    <cfRule type="containsText" dxfId="519" priority="1964" operator="containsText" text="FIRMADO">
      <formula>NOT(ISERROR(SEARCH("FIRMADO",B607)))</formula>
    </cfRule>
    <cfRule type="cellIs" dxfId="518" priority="1965" operator="equal">
      <formula>"FINALIZADO"</formula>
    </cfRule>
    <cfRule type="cellIs" dxfId="517" priority="1963" operator="equal">
      <formula>"FINALIZADO"</formula>
    </cfRule>
  </conditionalFormatting>
  <conditionalFormatting sqref="B608:B612">
    <cfRule type="cellIs" dxfId="516" priority="2269" operator="equal">
      <formula>"FINALIZADO"</formula>
    </cfRule>
    <cfRule type="containsText" dxfId="515" priority="2268" operator="containsText" text="FIRMADO">
      <formula>NOT(ISERROR(SEARCH("FIRMADO",B608)))</formula>
    </cfRule>
  </conditionalFormatting>
  <conditionalFormatting sqref="B609:B616">
    <cfRule type="cellIs" dxfId="514" priority="803" operator="equal">
      <formula>"FINALIZADO"</formula>
    </cfRule>
    <cfRule type="containsText" dxfId="513" priority="802" operator="containsText" text="FIRMADO">
      <formula>NOT(ISERROR(SEARCH("FIRMADO",B609)))</formula>
    </cfRule>
  </conditionalFormatting>
  <conditionalFormatting sqref="B610">
    <cfRule type="cellIs" dxfId="512" priority="2240" operator="equal">
      <formula>"FINALIZADO"</formula>
    </cfRule>
    <cfRule type="cellIs" dxfId="511" priority="2238" operator="equal">
      <formula>"FINALIZADO"</formula>
    </cfRule>
    <cfRule type="containsText" dxfId="510" priority="2237" operator="containsText" text="FIRMADO">
      <formula>NOT(ISERROR(SEARCH("FIRMADO",B610)))</formula>
    </cfRule>
    <cfRule type="containsText" dxfId="509" priority="2239" operator="containsText" text="FIRMADO">
      <formula>NOT(ISERROR(SEARCH("FIRMADO",B610)))</formula>
    </cfRule>
  </conditionalFormatting>
  <conditionalFormatting sqref="B610:B611">
    <cfRule type="cellIs" dxfId="508" priority="2242" operator="equal">
      <formula>"FINALIZADO"</formula>
    </cfRule>
    <cfRule type="containsText" dxfId="507" priority="2241" operator="containsText" text="FIRMADO">
      <formula>NOT(ISERROR(SEARCH("FIRMADO",B610)))</formula>
    </cfRule>
  </conditionalFormatting>
  <conditionalFormatting sqref="B611">
    <cfRule type="containsText" dxfId="506" priority="796" operator="containsText" text="FIRMADO">
      <formula>NOT(ISERROR(SEARCH("FIRMADO",B611)))</formula>
    </cfRule>
    <cfRule type="cellIs" dxfId="505" priority="797" operator="equal">
      <formula>"FINALIZADO"</formula>
    </cfRule>
    <cfRule type="containsText" dxfId="504" priority="798" operator="containsText" text="FIRMADO">
      <formula>NOT(ISERROR(SEARCH("FIRMADO",B611)))</formula>
    </cfRule>
    <cfRule type="containsText" dxfId="503" priority="793" operator="containsText" text="SUSPENDIDO">
      <formula>NOT(ISERROR(SEARCH("SUSPENDIDO",B611)))</formula>
    </cfRule>
    <cfRule type="containsText" dxfId="502" priority="2245" operator="containsText" text="FIRMADO">
      <formula>NOT(ISERROR(SEARCH("FIRMADO",B611)))</formula>
    </cfRule>
    <cfRule type="cellIs" dxfId="501" priority="2246" operator="equal">
      <formula>"FINALIZADO"</formula>
    </cfRule>
    <cfRule type="cellIs" dxfId="500" priority="799" operator="equal">
      <formula>"FINALIZADO"</formula>
    </cfRule>
    <cfRule type="containsText" dxfId="499" priority="800" operator="containsText" text="FIRMADO">
      <formula>NOT(ISERROR(SEARCH("FIRMADO",B611)))</formula>
    </cfRule>
    <cfRule type="cellIs" dxfId="498" priority="801" operator="equal">
      <formula>"FINALIZADO"</formula>
    </cfRule>
    <cfRule type="containsText" dxfId="497" priority="794" operator="containsText" text="FIRMADO">
      <formula>NOT(ISERROR(SEARCH("FIRMADO",B611)))</formula>
    </cfRule>
    <cfRule type="cellIs" dxfId="496" priority="795" operator="equal">
      <formula>"FINALIZADO"</formula>
    </cfRule>
    <cfRule type="containsText" dxfId="495" priority="792" operator="containsText" text="CANCELADO">
      <formula>NOT(ISERROR(SEARCH("CANCELADO",B611)))</formula>
    </cfRule>
  </conditionalFormatting>
  <conditionalFormatting sqref="B612">
    <cfRule type="containsText" dxfId="494" priority="754" operator="containsText" text="FIRMADO">
      <formula>NOT(ISERROR(SEARCH("FIRMADO",B612)))</formula>
    </cfRule>
    <cfRule type="cellIs" dxfId="493" priority="755" operator="equal">
      <formula>"FINALIZADO"</formula>
    </cfRule>
    <cfRule type="containsText" dxfId="492" priority="756" operator="containsText" text="FIRMADO">
      <formula>NOT(ISERROR(SEARCH("FIRMADO",B612)))</formula>
    </cfRule>
    <cfRule type="cellIs" dxfId="491" priority="757" operator="equal">
      <formula>"FINALIZADO"</formula>
    </cfRule>
    <cfRule type="containsText" dxfId="490" priority="752" operator="containsText" text="FIRMADO">
      <formula>NOT(ISERROR(SEARCH("FIRMADO",B612)))</formula>
    </cfRule>
    <cfRule type="containsText" dxfId="489" priority="744" operator="containsText" text="FIRMADO">
      <formula>NOT(ISERROR(SEARCH("FIRMADO",B612)))</formula>
    </cfRule>
    <cfRule type="cellIs" dxfId="488" priority="745" operator="equal">
      <formula>"FINALIZADO"</formula>
    </cfRule>
    <cfRule type="containsText" dxfId="487" priority="746" operator="containsText" text="FIRMADO">
      <formula>NOT(ISERROR(SEARCH("FIRMADO",B612)))</formula>
    </cfRule>
    <cfRule type="cellIs" dxfId="486" priority="747" operator="equal">
      <formula>"FINALIZADO"</formula>
    </cfRule>
    <cfRule type="containsText" dxfId="485" priority="748" operator="containsText" text="FIRMADO">
      <formula>NOT(ISERROR(SEARCH("FIRMADO",B612)))</formula>
    </cfRule>
    <cfRule type="cellIs" dxfId="484" priority="749" operator="equal">
      <formula>"FINALIZADO"</formula>
    </cfRule>
    <cfRule type="containsText" dxfId="483" priority="750" operator="containsText" text="FIRMADO">
      <formula>NOT(ISERROR(SEARCH("FIRMADO",B612)))</formula>
    </cfRule>
    <cfRule type="cellIs" dxfId="482" priority="751" operator="equal">
      <formula>"FINALIZADO"</formula>
    </cfRule>
    <cfRule type="cellIs" dxfId="481" priority="753" operator="equal">
      <formula>"FINALIZADO"</formula>
    </cfRule>
  </conditionalFormatting>
  <conditionalFormatting sqref="B614:B616">
    <cfRule type="containsText" dxfId="480" priority="708" operator="containsText" text="FIRMADO">
      <formula>NOT(ISERROR(SEARCH("FIRMADO",B614)))</formula>
    </cfRule>
    <cfRule type="cellIs" dxfId="479" priority="709" operator="equal">
      <formula>"FINALIZADO"</formula>
    </cfRule>
  </conditionalFormatting>
  <conditionalFormatting sqref="B615">
    <cfRule type="cellIs" dxfId="478" priority="705" operator="equal">
      <formula>"FINALIZADO"</formula>
    </cfRule>
    <cfRule type="containsText" dxfId="477" priority="704" operator="containsText" text="FIRMADO">
      <formula>NOT(ISERROR(SEARCH("FIRMADO",B615)))</formula>
    </cfRule>
    <cfRule type="containsText" dxfId="476" priority="706" operator="containsText" text="FIRMADO">
      <formula>NOT(ISERROR(SEARCH("FIRMADO",B615)))</formula>
    </cfRule>
    <cfRule type="cellIs" dxfId="475" priority="707" operator="equal">
      <formula>"FINALIZADO"</formula>
    </cfRule>
  </conditionalFormatting>
  <conditionalFormatting sqref="B617">
    <cfRule type="cellIs" dxfId="474" priority="693" operator="equal">
      <formula>"FINALIZADO"</formula>
    </cfRule>
    <cfRule type="containsText" dxfId="473" priority="692" operator="containsText" text="FIRMADO">
      <formula>NOT(ISERROR(SEARCH("FIRMADO",B617)))</formula>
    </cfRule>
    <cfRule type="containsText" dxfId="472" priority="694" operator="containsText" text="FIRMADO">
      <formula>NOT(ISERROR(SEARCH("FIRMADO",B617)))</formula>
    </cfRule>
    <cfRule type="cellIs" dxfId="471" priority="695" operator="equal">
      <formula>"FINALIZADO"</formula>
    </cfRule>
  </conditionalFormatting>
  <conditionalFormatting sqref="B618:B619">
    <cfRule type="containsText" dxfId="470" priority="2096" operator="containsText" text="FIRMADO">
      <formula>NOT(ISERROR(SEARCH("FIRMADO",B618)))</formula>
    </cfRule>
    <cfRule type="cellIs" dxfId="469" priority="2097" operator="equal">
      <formula>"FINALIZADO"</formula>
    </cfRule>
    <cfRule type="cellIs" dxfId="468" priority="715" operator="equal">
      <formula>"FINALIZADO"</formula>
    </cfRule>
    <cfRule type="containsText" dxfId="467" priority="714" operator="containsText" text="FIRMADO">
      <formula>NOT(ISERROR(SEARCH("FIRMADO",B618)))</formula>
    </cfRule>
    <cfRule type="cellIs" dxfId="466" priority="703" operator="equal">
      <formula>"FINALIZADO"</formula>
    </cfRule>
    <cfRule type="containsText" dxfId="465" priority="702" operator="containsText" text="FIRMADO">
      <formula>NOT(ISERROR(SEARCH("FIRMADO",B618)))</formula>
    </cfRule>
  </conditionalFormatting>
  <conditionalFormatting sqref="B619">
    <cfRule type="containsText" dxfId="464" priority="2094" operator="containsText" text="FIRMADO">
      <formula>NOT(ISERROR(SEARCH("FIRMADO",B619)))</formula>
    </cfRule>
    <cfRule type="cellIs" dxfId="463" priority="2095" operator="equal">
      <formula>"FINALIZADO"</formula>
    </cfRule>
    <cfRule type="cellIs" dxfId="462" priority="701" operator="equal">
      <formula>"FINALIZADO"</formula>
    </cfRule>
    <cfRule type="containsText" dxfId="461" priority="700" operator="containsText" text="FIRMADO">
      <formula>NOT(ISERROR(SEARCH("FIRMADO",B619)))</formula>
    </cfRule>
    <cfRule type="containsText" dxfId="460" priority="696" operator="containsText" text="FIRMADO">
      <formula>NOT(ISERROR(SEARCH("FIRMADO",B619)))</formula>
    </cfRule>
    <cfRule type="cellIs" dxfId="459" priority="697" operator="equal">
      <formula>"FINALIZADO"</formula>
    </cfRule>
    <cfRule type="containsText" dxfId="458" priority="698" operator="containsText" text="FIRMADO">
      <formula>NOT(ISERROR(SEARCH("FIRMADO",B619)))</formula>
    </cfRule>
    <cfRule type="cellIs" dxfId="457" priority="699" operator="equal">
      <formula>"FINALIZADO"</formula>
    </cfRule>
  </conditionalFormatting>
  <conditionalFormatting sqref="B624:B631">
    <cfRule type="containsText" dxfId="456" priority="37" operator="containsText" text="FIRMADO">
      <formula>NOT(ISERROR(SEARCH("FIRMADO",B624)))</formula>
    </cfRule>
  </conditionalFormatting>
  <conditionalFormatting sqref="B628:B631">
    <cfRule type="cellIs" dxfId="455" priority="2011" operator="equal">
      <formula>"FINALIZADO"</formula>
    </cfRule>
  </conditionalFormatting>
  <conditionalFormatting sqref="B629">
    <cfRule type="containsText" dxfId="454" priority="21" operator="containsText" text="FIRMADO">
      <formula>NOT(ISERROR(SEARCH("FIRMADO",B629)))</formula>
    </cfRule>
    <cfRule type="cellIs" dxfId="453" priority="23" operator="equal">
      <formula>"FINALIZADO"</formula>
    </cfRule>
  </conditionalFormatting>
  <conditionalFormatting sqref="B632">
    <cfRule type="containsText" dxfId="452" priority="2035" operator="containsText" text="FIRMADO">
      <formula>NOT(ISERROR(SEARCH("FIRMADO",B632)))</formula>
    </cfRule>
    <cfRule type="cellIs" dxfId="451" priority="2036" operator="equal">
      <formula>"FINALIZADO"</formula>
    </cfRule>
  </conditionalFormatting>
  <conditionalFormatting sqref="B632:B633">
    <cfRule type="containsText" dxfId="450" priority="2030" operator="containsText" text="FIRMADO">
      <formula>NOT(ISERROR(SEARCH("FIRMADO",B632)))</formula>
    </cfRule>
    <cfRule type="cellIs" dxfId="449" priority="2031" operator="equal">
      <formula>"FINALIZADO"</formula>
    </cfRule>
  </conditionalFormatting>
  <conditionalFormatting sqref="B633:B634">
    <cfRule type="cellIs" dxfId="448" priority="2026" operator="equal">
      <formula>"FINALIZADO"</formula>
    </cfRule>
    <cfRule type="containsText" dxfId="447" priority="2025" operator="containsText" text="FIRMADO">
      <formula>NOT(ISERROR(SEARCH("FIRMADO",B633)))</formula>
    </cfRule>
  </conditionalFormatting>
  <conditionalFormatting sqref="B634:B636">
    <cfRule type="cellIs" dxfId="446" priority="2016" operator="equal">
      <formula>"FINALIZADO"</formula>
    </cfRule>
    <cfRule type="containsText" dxfId="445" priority="2015" operator="containsText" text="FIRMADO">
      <formula>NOT(ISERROR(SEARCH("FIRMADO",B634)))</formula>
    </cfRule>
  </conditionalFormatting>
  <conditionalFormatting sqref="B635">
    <cfRule type="containsText" dxfId="444" priority="2012" operator="containsText" text="FIRMADO">
      <formula>NOT(ISERROR(SEARCH("FIRMADO",B635)))</formula>
    </cfRule>
    <cfRule type="cellIs" dxfId="443" priority="2014" operator="equal">
      <formula>"FINALIZADO"</formula>
    </cfRule>
    <cfRule type="cellIs" dxfId="442" priority="2006" operator="equal">
      <formula>"FINALIZADO"</formula>
    </cfRule>
    <cfRule type="containsText" dxfId="441" priority="2004" operator="containsText" text="FIRMADO">
      <formula>NOT(ISERROR(SEARCH("FIRMADO",B635)))</formula>
    </cfRule>
    <cfRule type="containsText" dxfId="440" priority="2007" operator="containsText" text="FIRMADO">
      <formula>NOT(ISERROR(SEARCH("FIRMADO",B635)))</formula>
    </cfRule>
    <cfRule type="cellIs" dxfId="439" priority="2008" operator="equal">
      <formula>"FINALIZADO"</formula>
    </cfRule>
  </conditionalFormatting>
  <conditionalFormatting sqref="B636">
    <cfRule type="cellIs" dxfId="438" priority="2021" operator="equal">
      <formula>"FINALIZADO"</formula>
    </cfRule>
    <cfRule type="containsText" dxfId="437" priority="2020" operator="containsText" text="FIRMADO">
      <formula>NOT(ISERROR(SEARCH("FIRMADO",B636)))</formula>
    </cfRule>
  </conditionalFormatting>
  <conditionalFormatting sqref="B637:B640">
    <cfRule type="containsText" dxfId="436" priority="1994" operator="containsText" text="FIRMADO">
      <formula>NOT(ISERROR(SEARCH("FIRMADO",B637)))</formula>
    </cfRule>
    <cfRule type="cellIs" dxfId="435" priority="1995" operator="equal">
      <formula>"FINALIZADO"</formula>
    </cfRule>
  </conditionalFormatting>
  <conditionalFormatting sqref="B638">
    <cfRule type="cellIs" dxfId="434" priority="36" operator="equal">
      <formula>"FINALIZADO"</formula>
    </cfRule>
    <cfRule type="containsText" dxfId="433" priority="35" operator="containsText" text="FIRMADO">
      <formula>NOT(ISERROR(SEARCH("FIRMADO",B638)))</formula>
    </cfRule>
  </conditionalFormatting>
  <conditionalFormatting sqref="B640:B641">
    <cfRule type="containsText" dxfId="432" priority="19" operator="containsText" text="FIRMADO">
      <formula>NOT(ISERROR(SEARCH("FIRMADO",B640)))</formula>
    </cfRule>
    <cfRule type="cellIs" dxfId="431" priority="20" operator="equal">
      <formula>"FINALIZADO"</formula>
    </cfRule>
  </conditionalFormatting>
  <conditionalFormatting sqref="B641">
    <cfRule type="cellIs" dxfId="430" priority="18" operator="equal">
      <formula>"FINALIZADO"</formula>
    </cfRule>
    <cfRule type="containsText" dxfId="429" priority="16" operator="containsText" text="FIRMADO">
      <formula>NOT(ISERROR(SEARCH("FIRMADO",B641)))</formula>
    </cfRule>
  </conditionalFormatting>
  <conditionalFormatting sqref="B643:B647">
    <cfRule type="containsText" dxfId="428" priority="1972" operator="containsText" text="FIRMADO">
      <formula>NOT(ISERROR(SEARCH("FIRMADO",B643)))</formula>
    </cfRule>
    <cfRule type="cellIs" dxfId="427" priority="1973" operator="equal">
      <formula>"FINALIZADO"</formula>
    </cfRule>
  </conditionalFormatting>
  <conditionalFormatting sqref="B646">
    <cfRule type="containsText" dxfId="426" priority="14" operator="containsText" text="FIRMADO">
      <formula>NOT(ISERROR(SEARCH("FIRMADO",B646)))</formula>
    </cfRule>
    <cfRule type="cellIs" dxfId="425" priority="13" operator="equal">
      <formula>"FINALIZADO"</formula>
    </cfRule>
    <cfRule type="containsText" dxfId="424" priority="11" operator="containsText" text="FIRMADO">
      <formula>NOT(ISERROR(SEARCH("FIRMADO",B646)))</formula>
    </cfRule>
    <cfRule type="cellIs" dxfId="423" priority="15" operator="equal">
      <formula>"FINALIZADO"</formula>
    </cfRule>
  </conditionalFormatting>
  <conditionalFormatting sqref="B221:C328 B366:B577 B2:B4 B624:B627 B629:B631 B634:B636 B640:B642 B644:B647">
    <cfRule type="containsText" dxfId="422" priority="3085" operator="containsText" text="FIRMADO">
      <formula>NOT(ISERROR(SEARCH("FIRMADO",B2)))</formula>
    </cfRule>
  </conditionalFormatting>
  <conditionalFormatting sqref="C1:C504 C506:C1048576">
    <cfRule type="containsText" dxfId="421" priority="3167" operator="containsText" text="PROXIMO A VENCER">
      <formula>NOT(ISERROR(SEARCH("PROXIMO A VENCER",C1)))</formula>
    </cfRule>
  </conditionalFormatting>
  <conditionalFormatting sqref="C2:C4">
    <cfRule type="containsText" dxfId="420" priority="3204" operator="containsText" text="FIRMADO">
      <formula>NOT(ISERROR(SEARCH("FIRMADO",C2)))</formula>
    </cfRule>
    <cfRule type="containsText" dxfId="419" priority="3205" operator="containsText" text="EN EJECUCIÓN">
      <formula>NOT(ISERROR(SEARCH("EN EJECUCIÓN",C2)))</formula>
    </cfRule>
  </conditionalFormatting>
  <conditionalFormatting sqref="C2:C504 C506:C647">
    <cfRule type="containsText" dxfId="418" priority="3201" operator="containsText" text="PENDIENTE FECHA">
      <formula>NOT(ISERROR(SEARCH("PENDIENTE FECHA",C2)))</formula>
    </cfRule>
    <cfRule type="containsText" dxfId="417" priority="3202" operator="containsText" text="VIGENTE">
      <formula>NOT(ISERROR(SEARCH("VIGENTE",C2)))</formula>
    </cfRule>
    <cfRule type="containsText" dxfId="416" priority="3203" operator="containsText" text="FINALIZADO">
      <formula>NOT(ISERROR(SEARCH("FINALIZADO",C2)))</formula>
    </cfRule>
  </conditionalFormatting>
  <conditionalFormatting sqref="C505">
    <cfRule type="containsText" dxfId="415" priority="2694" operator="containsText" text="VIGENTE">
      <formula>NOT(ISERROR(SEARCH("VIGENTE",C505)))</formula>
    </cfRule>
    <cfRule type="containsText" dxfId="414" priority="2695" operator="containsText" text="FINALIZADO">
      <formula>NOT(ISERROR(SEARCH("FINALIZADO",C505)))</formula>
    </cfRule>
    <cfRule type="containsText" dxfId="413" priority="2693" operator="containsText" text="PENDIENTE FECHA">
      <formula>NOT(ISERROR(SEARCH("PENDIENTE FECHA",C505)))</formula>
    </cfRule>
    <cfRule type="containsText" dxfId="412" priority="2692" operator="containsText" text="PROXIMO A VENCER">
      <formula>NOT(ISERROR(SEARCH("PROXIMO A VENCER",C505)))</formula>
    </cfRule>
  </conditionalFormatting>
  <conditionalFormatting sqref="D433">
    <cfRule type="duplicateValues" dxfId="411" priority="2943"/>
    <cfRule type="duplicateValues" dxfId="410" priority="2942"/>
    <cfRule type="duplicateValues" dxfId="409" priority="2937"/>
    <cfRule type="duplicateValues" dxfId="408" priority="2938"/>
    <cfRule type="duplicateValues" dxfId="407" priority="2939"/>
    <cfRule type="duplicateValues" dxfId="406" priority="2940"/>
    <cfRule type="duplicateValues" dxfId="405" priority="2941"/>
  </conditionalFormatting>
  <conditionalFormatting sqref="D436">
    <cfRule type="duplicateValues" dxfId="404" priority="2931"/>
    <cfRule type="duplicateValues" dxfId="403" priority="2930"/>
    <cfRule type="duplicateValues" dxfId="402" priority="2932"/>
    <cfRule type="duplicateValues" dxfId="401" priority="2933"/>
    <cfRule type="duplicateValues" dxfId="400" priority="2934"/>
    <cfRule type="duplicateValues" dxfId="399" priority="2935"/>
    <cfRule type="duplicateValues" dxfId="398" priority="2936"/>
  </conditionalFormatting>
  <conditionalFormatting sqref="D446">
    <cfRule type="duplicateValues" dxfId="397" priority="2929"/>
    <cfRule type="duplicateValues" dxfId="396" priority="2928"/>
    <cfRule type="duplicateValues" dxfId="395" priority="2927"/>
    <cfRule type="duplicateValues" dxfId="394" priority="2926"/>
    <cfRule type="duplicateValues" dxfId="393" priority="2925"/>
    <cfRule type="duplicateValues" dxfId="392" priority="2924"/>
    <cfRule type="duplicateValues" dxfId="391" priority="2923"/>
  </conditionalFormatting>
  <conditionalFormatting sqref="D448">
    <cfRule type="duplicateValues" dxfId="390" priority="2919"/>
    <cfRule type="duplicateValues" dxfId="389" priority="2918"/>
    <cfRule type="duplicateValues" dxfId="388" priority="2917"/>
    <cfRule type="duplicateValues" dxfId="387" priority="2916"/>
    <cfRule type="duplicateValues" dxfId="386" priority="2922"/>
    <cfRule type="duplicateValues" dxfId="385" priority="2921"/>
    <cfRule type="duplicateValues" dxfId="384" priority="2920"/>
  </conditionalFormatting>
  <conditionalFormatting sqref="D455">
    <cfRule type="duplicateValues" dxfId="383" priority="2912"/>
    <cfRule type="duplicateValues" dxfId="382" priority="2911"/>
    <cfRule type="duplicateValues" dxfId="381" priority="2909"/>
    <cfRule type="duplicateValues" dxfId="380" priority="2908"/>
    <cfRule type="duplicateValues" dxfId="379" priority="2907"/>
    <cfRule type="duplicateValues" dxfId="378" priority="2913"/>
    <cfRule type="duplicateValues" dxfId="377" priority="2910"/>
  </conditionalFormatting>
  <conditionalFormatting sqref="D456">
    <cfRule type="duplicateValues" dxfId="376" priority="2892"/>
    <cfRule type="duplicateValues" dxfId="375" priority="2893"/>
    <cfRule type="duplicateValues" dxfId="374" priority="2894"/>
    <cfRule type="duplicateValues" dxfId="373" priority="2896"/>
    <cfRule type="duplicateValues" dxfId="372" priority="2897"/>
    <cfRule type="duplicateValues" dxfId="371" priority="2895"/>
    <cfRule type="duplicateValues" dxfId="370" priority="2898"/>
  </conditionalFormatting>
  <conditionalFormatting sqref="D457">
    <cfRule type="duplicateValues" dxfId="369" priority="2890"/>
    <cfRule type="duplicateValues" dxfId="368" priority="2891"/>
    <cfRule type="duplicateValues" dxfId="367" priority="2887"/>
    <cfRule type="duplicateValues" dxfId="366" priority="2886"/>
    <cfRule type="duplicateValues" dxfId="365" priority="2885"/>
    <cfRule type="duplicateValues" dxfId="364" priority="2888"/>
    <cfRule type="duplicateValues" dxfId="363" priority="2889"/>
  </conditionalFormatting>
  <conditionalFormatting sqref="D459">
    <cfRule type="duplicateValues" dxfId="362" priority="2882"/>
    <cfRule type="duplicateValues" dxfId="361" priority="2881"/>
    <cfRule type="duplicateValues" dxfId="360" priority="2880"/>
    <cfRule type="duplicateValues" dxfId="359" priority="2879"/>
    <cfRule type="duplicateValues" dxfId="358" priority="2878"/>
    <cfRule type="duplicateValues" dxfId="357" priority="2884"/>
    <cfRule type="duplicateValues" dxfId="356" priority="2883"/>
  </conditionalFormatting>
  <conditionalFormatting sqref="D475">
    <cfRule type="duplicateValues" dxfId="355" priority="2861"/>
    <cfRule type="duplicateValues" dxfId="354" priority="2859"/>
    <cfRule type="duplicateValues" dxfId="353" priority="2858"/>
    <cfRule type="duplicateValues" dxfId="352" priority="2857"/>
    <cfRule type="duplicateValues" dxfId="351" priority="2856"/>
    <cfRule type="duplicateValues" dxfId="350" priority="2855"/>
    <cfRule type="duplicateValues" dxfId="349" priority="2854"/>
    <cfRule type="duplicateValues" dxfId="348" priority="2860"/>
  </conditionalFormatting>
  <conditionalFormatting sqref="D485">
    <cfRule type="duplicateValues" dxfId="347" priority="2841"/>
    <cfRule type="duplicateValues" dxfId="346" priority="2840"/>
    <cfRule type="duplicateValues" dxfId="345" priority="2838"/>
    <cfRule type="duplicateValues" dxfId="344" priority="2837"/>
    <cfRule type="duplicateValues" dxfId="343" priority="2836"/>
    <cfRule type="duplicateValues" dxfId="342" priority="2835"/>
    <cfRule type="duplicateValues" dxfId="341" priority="2834"/>
    <cfRule type="duplicateValues" dxfId="340" priority="2839"/>
  </conditionalFormatting>
  <conditionalFormatting sqref="D499">
    <cfRule type="duplicateValues" dxfId="339" priority="2737"/>
    <cfRule type="duplicateValues" dxfId="338" priority="2736"/>
    <cfRule type="duplicateValues" dxfId="337" priority="2735"/>
    <cfRule type="duplicateValues" dxfId="336" priority="2734"/>
    <cfRule type="duplicateValues" dxfId="335" priority="2741"/>
    <cfRule type="duplicateValues" dxfId="334" priority="2740"/>
    <cfRule type="duplicateValues" dxfId="333" priority="2739"/>
    <cfRule type="duplicateValues" dxfId="332" priority="2738"/>
  </conditionalFormatting>
  <conditionalFormatting sqref="D501">
    <cfRule type="duplicateValues" dxfId="331" priority="2727"/>
    <cfRule type="duplicateValues" dxfId="330" priority="2726"/>
    <cfRule type="duplicateValues" dxfId="329" priority="2725"/>
    <cfRule type="duplicateValues" dxfId="328" priority="2724"/>
    <cfRule type="duplicateValues" dxfId="327" priority="2723"/>
    <cfRule type="duplicateValues" dxfId="326" priority="2722"/>
    <cfRule type="duplicateValues" dxfId="325" priority="2721"/>
    <cfRule type="duplicateValues" dxfId="324" priority="2728"/>
  </conditionalFormatting>
  <conditionalFormatting sqref="D552 D554 D556:D559">
    <cfRule type="duplicateValues" dxfId="323" priority="11627"/>
  </conditionalFormatting>
  <conditionalFormatting sqref="D599">
    <cfRule type="duplicateValues" dxfId="322" priority="2565"/>
    <cfRule type="duplicateValues" dxfId="321" priority="2566"/>
    <cfRule type="duplicateValues" dxfId="320" priority="2567"/>
    <cfRule type="duplicateValues" dxfId="319" priority="2568"/>
    <cfRule type="duplicateValues" dxfId="318" priority="2569"/>
    <cfRule type="duplicateValues" dxfId="317" priority="2570"/>
    <cfRule type="duplicateValues" dxfId="316" priority="2571"/>
    <cfRule type="duplicateValues" dxfId="315" priority="2573"/>
    <cfRule type="duplicateValues" dxfId="314" priority="2572"/>
    <cfRule type="duplicateValues" dxfId="313" priority="2561"/>
    <cfRule type="duplicateValues" dxfId="312" priority="2562"/>
    <cfRule type="duplicateValues" dxfId="311" priority="2563"/>
    <cfRule type="duplicateValues" dxfId="310" priority="2564"/>
  </conditionalFormatting>
  <conditionalFormatting sqref="D617">
    <cfRule type="duplicateValues" dxfId="309" priority="2224"/>
    <cfRule type="duplicateValues" dxfId="308" priority="2223"/>
    <cfRule type="duplicateValues" dxfId="307" priority="2230"/>
    <cfRule type="duplicateValues" dxfId="306" priority="2229"/>
    <cfRule type="duplicateValues" dxfId="305" priority="2228"/>
    <cfRule type="duplicateValues" dxfId="304" priority="2227"/>
    <cfRule type="duplicateValues" dxfId="303" priority="2226"/>
    <cfRule type="duplicateValues" dxfId="302" priority="2231"/>
    <cfRule type="duplicateValues" dxfId="301" priority="2222"/>
    <cfRule type="duplicateValues" dxfId="300" priority="2234"/>
    <cfRule type="duplicateValues" dxfId="299" priority="2233"/>
    <cfRule type="duplicateValues" dxfId="298" priority="2232"/>
    <cfRule type="duplicateValues" dxfId="297" priority="2225"/>
    <cfRule type="duplicateValues" dxfId="296" priority="2235"/>
  </conditionalFormatting>
  <conditionalFormatting sqref="D618 D1:D576 D578:D598 D600:D616 D620:D1048576">
    <cfRule type="duplicateValues" dxfId="295" priority="11110"/>
  </conditionalFormatting>
  <conditionalFormatting sqref="D618 D1:D616 D620:D1048576">
    <cfRule type="duplicateValues" dxfId="294" priority="11103"/>
  </conditionalFormatting>
  <conditionalFormatting sqref="D618 D434:D435 D1 D4:D276 D278:D310 D437:D445 D447 D449:D454 D458 D460:D474 D476:D484 D486:D496 D500 D502:D509 D511:D537 D498 D560:D576 D312:D432 D539:D555 D578:D598 D600:D616 D620:D1048576">
    <cfRule type="duplicateValues" dxfId="293" priority="11440"/>
  </conditionalFormatting>
  <conditionalFormatting sqref="D618 D434:D435 D278:D310 D1:D276 D437:D445 D447 D449:D454 D458 D460:D474 D476:D484 D486:D496 D500 D502:D509 D511:D537 D498 D560:D576 D312:D432 D539:D555 D578:D598 D600:D616 D620:D1048576">
    <cfRule type="duplicateValues" dxfId="292" priority="11484"/>
    <cfRule type="duplicateValues" dxfId="291" priority="11483"/>
    <cfRule type="duplicateValues" dxfId="290" priority="11486"/>
    <cfRule type="duplicateValues" dxfId="289" priority="11487"/>
    <cfRule type="duplicateValues" dxfId="288" priority="11485"/>
  </conditionalFormatting>
  <conditionalFormatting sqref="D618 D434:D435 D437:D445 D447 D449:D454 D458 D460:D474 D476:D484 D486:D496 D500 D502:D509 D511:D537 D498 D560:D576 D1:D432 D539:D555 D578:D598 D600:D616 D620:D1048576">
    <cfRule type="duplicateValues" dxfId="287" priority="11463"/>
  </conditionalFormatting>
  <conditionalFormatting sqref="D618 D476:D484 D486:D496 D500 D502:D509 D511:D537 D498 D560:D576 D1:D474 D539:D555 D578:D598 D600:D616 D620:D1048576">
    <cfRule type="duplicateValues" dxfId="286" priority="11403"/>
  </conditionalFormatting>
  <conditionalFormatting sqref="D618 D498:D537 D560:D576 D1:D496 D539:D555 D578:D598 D600:D616 D620:D1048576">
    <cfRule type="duplicateValues" dxfId="285" priority="11417"/>
  </conditionalFormatting>
  <conditionalFormatting sqref="D618 D511:D537 D498:D509 D560:D576 D1:D496 D539:D555 D578:D598 D600:D616 D620:D1048576">
    <cfRule type="duplicateValues" dxfId="284" priority="11593"/>
  </conditionalFormatting>
  <conditionalFormatting sqref="D618 D560:D576 D1:D555 D578:D598 D600:D616 D620:D1048576">
    <cfRule type="duplicateValues" dxfId="283" priority="11427"/>
    <cfRule type="duplicateValues" dxfId="282" priority="11426"/>
  </conditionalFormatting>
  <conditionalFormatting sqref="D619">
    <cfRule type="duplicateValues" dxfId="281" priority="2208"/>
    <cfRule type="duplicateValues" dxfId="280" priority="2207"/>
    <cfRule type="duplicateValues" dxfId="279" priority="2212"/>
    <cfRule type="duplicateValues" dxfId="278" priority="2220"/>
    <cfRule type="duplicateValues" dxfId="277" priority="2219"/>
    <cfRule type="duplicateValues" dxfId="276" priority="2218"/>
    <cfRule type="duplicateValues" dxfId="275" priority="2217"/>
    <cfRule type="duplicateValues" dxfId="274" priority="2216"/>
    <cfRule type="duplicateValues" dxfId="273" priority="2215"/>
    <cfRule type="duplicateValues" dxfId="272" priority="2214"/>
    <cfRule type="duplicateValues" dxfId="271" priority="2213"/>
    <cfRule type="duplicateValues" dxfId="270" priority="2211"/>
    <cfRule type="duplicateValues" dxfId="269" priority="2210"/>
    <cfRule type="duplicateValues" dxfId="268" priority="2209"/>
  </conditionalFormatting>
  <conditionalFormatting sqref="F45:F360">
    <cfRule type="duplicateValues" dxfId="267" priority="11901"/>
  </conditionalFormatting>
  <conditionalFormatting sqref="Y378">
    <cfRule type="duplicateValues" dxfId="266" priority="11902"/>
  </conditionalFormatting>
  <conditionalFormatting sqref="Y431">
    <cfRule type="duplicateValues" dxfId="265" priority="2827"/>
  </conditionalFormatting>
  <conditionalFormatting sqref="Y446">
    <cfRule type="duplicateValues" dxfId="264" priority="2906"/>
  </conditionalFormatting>
  <conditionalFormatting sqref="Y447">
    <cfRule type="duplicateValues" dxfId="263" priority="2905"/>
  </conditionalFormatting>
  <conditionalFormatting sqref="Y448">
    <cfRule type="duplicateValues" dxfId="262" priority="2904"/>
  </conditionalFormatting>
  <conditionalFormatting sqref="Y449">
    <cfRule type="duplicateValues" dxfId="261" priority="11903"/>
  </conditionalFormatting>
  <conditionalFormatting sqref="Y450">
    <cfRule type="duplicateValues" dxfId="260" priority="11904"/>
  </conditionalFormatting>
  <conditionalFormatting sqref="Y451">
    <cfRule type="duplicateValues" dxfId="259" priority="11905"/>
  </conditionalFormatting>
  <conditionalFormatting sqref="Y452">
    <cfRule type="duplicateValues" dxfId="258" priority="11906"/>
  </conditionalFormatting>
  <conditionalFormatting sqref="Y453">
    <cfRule type="duplicateValues" dxfId="257" priority="11907"/>
  </conditionalFormatting>
  <conditionalFormatting sqref="Y454">
    <cfRule type="duplicateValues" dxfId="256" priority="11908"/>
  </conditionalFormatting>
  <conditionalFormatting sqref="Y455">
    <cfRule type="duplicateValues" dxfId="255" priority="11909"/>
  </conditionalFormatting>
  <conditionalFormatting sqref="Y456">
    <cfRule type="duplicateValues" dxfId="254" priority="11910"/>
  </conditionalFormatting>
  <conditionalFormatting sqref="Y457">
    <cfRule type="duplicateValues" dxfId="253" priority="11911"/>
  </conditionalFormatting>
  <conditionalFormatting sqref="Y458">
    <cfRule type="duplicateValues" dxfId="252" priority="11912"/>
  </conditionalFormatting>
  <conditionalFormatting sqref="Y464">
    <cfRule type="duplicateValues" dxfId="251" priority="2873"/>
  </conditionalFormatting>
  <conditionalFormatting sqref="Y465">
    <cfRule type="duplicateValues" dxfId="250" priority="2870"/>
  </conditionalFormatting>
  <conditionalFormatting sqref="Y466">
    <cfRule type="duplicateValues" dxfId="249" priority="11913"/>
  </conditionalFormatting>
  <conditionalFormatting sqref="Y467">
    <cfRule type="duplicateValues" dxfId="248" priority="11914"/>
  </conditionalFormatting>
  <conditionalFormatting sqref="Y468">
    <cfRule type="duplicateValues" dxfId="247" priority="2867"/>
  </conditionalFormatting>
  <conditionalFormatting sqref="Y469">
    <cfRule type="duplicateValues" dxfId="246" priority="2868"/>
  </conditionalFormatting>
  <conditionalFormatting sqref="Y471">
    <cfRule type="duplicateValues" dxfId="245" priority="11915"/>
  </conditionalFormatting>
  <conditionalFormatting sqref="Y472">
    <cfRule type="duplicateValues" dxfId="244" priority="11916"/>
  </conditionalFormatting>
  <conditionalFormatting sqref="Y473">
    <cfRule type="duplicateValues" dxfId="243" priority="11917"/>
  </conditionalFormatting>
  <conditionalFormatting sqref="Y474">
    <cfRule type="duplicateValues" dxfId="242" priority="11918"/>
  </conditionalFormatting>
  <conditionalFormatting sqref="Y475">
    <cfRule type="duplicateValues" dxfId="241" priority="11919"/>
  </conditionalFormatting>
  <conditionalFormatting sqref="Y476">
    <cfRule type="duplicateValues" dxfId="240" priority="11920"/>
  </conditionalFormatting>
  <conditionalFormatting sqref="Y477">
    <cfRule type="duplicateValues" dxfId="239" priority="11921"/>
  </conditionalFormatting>
  <conditionalFormatting sqref="Y478">
    <cfRule type="duplicateValues" dxfId="238" priority="11922"/>
  </conditionalFormatting>
  <conditionalFormatting sqref="Y479">
    <cfRule type="duplicateValues" dxfId="237" priority="11923"/>
  </conditionalFormatting>
  <conditionalFormatting sqref="Y480">
    <cfRule type="duplicateValues" dxfId="236" priority="11924"/>
  </conditionalFormatting>
  <conditionalFormatting sqref="Y481">
    <cfRule type="duplicateValues" dxfId="235" priority="11925"/>
  </conditionalFormatting>
  <conditionalFormatting sqref="Y482">
    <cfRule type="duplicateValues" dxfId="234" priority="11926"/>
  </conditionalFormatting>
  <conditionalFormatting sqref="Y483">
    <cfRule type="duplicateValues" dxfId="233" priority="11927"/>
  </conditionalFormatting>
  <conditionalFormatting sqref="Y484">
    <cfRule type="duplicateValues" dxfId="232" priority="11928"/>
  </conditionalFormatting>
  <conditionalFormatting sqref="Y485">
    <cfRule type="duplicateValues" dxfId="231" priority="11929"/>
  </conditionalFormatting>
  <conditionalFormatting sqref="Y486">
    <cfRule type="duplicateValues" dxfId="230" priority="11930"/>
  </conditionalFormatting>
  <conditionalFormatting sqref="Y487">
    <cfRule type="duplicateValues" dxfId="229" priority="11931"/>
  </conditionalFormatting>
  <conditionalFormatting sqref="Y488">
    <cfRule type="duplicateValues" dxfId="228" priority="11932"/>
  </conditionalFormatting>
  <conditionalFormatting sqref="Y489">
    <cfRule type="duplicateValues" dxfId="227" priority="11933"/>
  </conditionalFormatting>
  <conditionalFormatting sqref="Y490">
    <cfRule type="duplicateValues" dxfId="226" priority="2826"/>
  </conditionalFormatting>
  <conditionalFormatting sqref="Y491">
    <cfRule type="duplicateValues" dxfId="225" priority="2750"/>
  </conditionalFormatting>
  <conditionalFormatting sqref="Y492">
    <cfRule type="duplicateValues" dxfId="224" priority="2748"/>
  </conditionalFormatting>
  <conditionalFormatting sqref="Y493">
    <cfRule type="duplicateValues" dxfId="223" priority="11934"/>
  </conditionalFormatting>
  <conditionalFormatting sqref="Y494">
    <cfRule type="duplicateValues" dxfId="222" priority="11935"/>
  </conditionalFormatting>
  <conditionalFormatting sqref="Y495">
    <cfRule type="duplicateValues" dxfId="221" priority="2745"/>
  </conditionalFormatting>
  <conditionalFormatting sqref="Y496">
    <cfRule type="duplicateValues" dxfId="220" priority="2744"/>
  </conditionalFormatting>
  <conditionalFormatting sqref="Y497">
    <cfRule type="duplicateValues" dxfId="219" priority="11936"/>
  </conditionalFormatting>
  <conditionalFormatting sqref="Y498">
    <cfRule type="duplicateValues" dxfId="218" priority="11937"/>
  </conditionalFormatting>
  <conditionalFormatting sqref="Y499">
    <cfRule type="duplicateValues" dxfId="217" priority="11938"/>
  </conditionalFormatting>
  <conditionalFormatting sqref="Y500">
    <cfRule type="duplicateValues" dxfId="216" priority="11939"/>
  </conditionalFormatting>
  <conditionalFormatting sqref="Y501">
    <cfRule type="duplicateValues" dxfId="215" priority="11940"/>
  </conditionalFormatting>
  <conditionalFormatting sqref="Y502">
    <cfRule type="duplicateValues" dxfId="214" priority="11941"/>
  </conditionalFormatting>
  <conditionalFormatting sqref="Y503">
    <cfRule type="duplicateValues" dxfId="213" priority="11942"/>
  </conditionalFormatting>
  <conditionalFormatting sqref="Y504">
    <cfRule type="duplicateValues" dxfId="212" priority="11943"/>
  </conditionalFormatting>
  <conditionalFormatting sqref="Y511">
    <cfRule type="duplicateValues" dxfId="211" priority="2697"/>
  </conditionalFormatting>
  <conditionalFormatting sqref="Y512">
    <cfRule type="duplicateValues" dxfId="210" priority="2698"/>
  </conditionalFormatting>
  <conditionalFormatting sqref="Y513">
    <cfRule type="duplicateValues" dxfId="209" priority="2696"/>
  </conditionalFormatting>
  <conditionalFormatting sqref="Y540">
    <cfRule type="duplicateValues" dxfId="208" priority="2685"/>
  </conditionalFormatting>
  <conditionalFormatting sqref="Y541">
    <cfRule type="duplicateValues" dxfId="207" priority="2684"/>
  </conditionalFormatting>
  <conditionalFormatting sqref="Y542">
    <cfRule type="duplicateValues" dxfId="206" priority="2683"/>
  </conditionalFormatting>
  <conditionalFormatting sqref="Y543:Y544">
    <cfRule type="duplicateValues" dxfId="205" priority="2682"/>
  </conditionalFormatting>
  <conditionalFormatting sqref="Y545">
    <cfRule type="duplicateValues" dxfId="204" priority="2681"/>
  </conditionalFormatting>
  <conditionalFormatting sqref="Y546">
    <cfRule type="duplicateValues" dxfId="203" priority="2680"/>
  </conditionalFormatting>
  <conditionalFormatting sqref="Y547">
    <cfRule type="duplicateValues" dxfId="202" priority="2651"/>
  </conditionalFormatting>
  <conditionalFormatting sqref="Y554">
    <cfRule type="duplicateValues" dxfId="201" priority="2639"/>
  </conditionalFormatting>
  <conditionalFormatting sqref="Y555">
    <cfRule type="duplicateValues" dxfId="200" priority="2632"/>
  </conditionalFormatting>
  <conditionalFormatting sqref="Y575">
    <cfRule type="duplicateValues" dxfId="199" priority="2631"/>
  </conditionalFormatting>
  <conditionalFormatting sqref="Y576">
    <cfRule type="duplicateValues" dxfId="198" priority="2630"/>
  </conditionalFormatting>
  <conditionalFormatting sqref="Y577">
    <cfRule type="duplicateValues" dxfId="197" priority="2629"/>
  </conditionalFormatting>
  <conditionalFormatting sqref="Y578">
    <cfRule type="duplicateValues" dxfId="196" priority="2628"/>
  </conditionalFormatting>
  <conditionalFormatting sqref="Y582">
    <cfRule type="duplicateValues" dxfId="195" priority="2627"/>
  </conditionalFormatting>
  <conditionalFormatting sqref="Y583">
    <cfRule type="duplicateValues" dxfId="194" priority="2626"/>
  </conditionalFormatting>
  <conditionalFormatting sqref="Y584">
    <cfRule type="duplicateValues" dxfId="193" priority="2625"/>
  </conditionalFormatting>
  <conditionalFormatting sqref="Y585">
    <cfRule type="duplicateValues" dxfId="192" priority="2624"/>
  </conditionalFormatting>
  <conditionalFormatting sqref="Y586">
    <cfRule type="duplicateValues" dxfId="191" priority="2618"/>
  </conditionalFormatting>
  <conditionalFormatting sqref="Y587">
    <cfRule type="duplicateValues" dxfId="190" priority="2617"/>
  </conditionalFormatting>
  <conditionalFormatting sqref="Y588">
    <cfRule type="duplicateValues" dxfId="189" priority="2616"/>
  </conditionalFormatting>
  <conditionalFormatting sqref="Y589">
    <cfRule type="duplicateValues" dxfId="188" priority="2615"/>
  </conditionalFormatting>
  <conditionalFormatting sqref="Y590">
    <cfRule type="duplicateValues" dxfId="187" priority="2542"/>
  </conditionalFormatting>
  <conditionalFormatting sqref="Y591:Y593">
    <cfRule type="duplicateValues" dxfId="186" priority="2253"/>
  </conditionalFormatting>
  <conditionalFormatting sqref="Y594">
    <cfRule type="duplicateValues" dxfId="185" priority="2614"/>
  </conditionalFormatting>
  <conditionalFormatting sqref="Y595">
    <cfRule type="duplicateValues" dxfId="184" priority="2557"/>
  </conditionalFormatting>
  <conditionalFormatting sqref="Y596">
    <cfRule type="duplicateValues" dxfId="183" priority="2548"/>
  </conditionalFormatting>
  <conditionalFormatting sqref="Y597">
    <cfRule type="duplicateValues" dxfId="182" priority="2547"/>
  </conditionalFormatting>
  <conditionalFormatting sqref="Y598">
    <cfRule type="duplicateValues" dxfId="181" priority="2546"/>
  </conditionalFormatting>
  <conditionalFormatting sqref="Y599">
    <cfRule type="duplicateValues" dxfId="180" priority="2559"/>
  </conditionalFormatting>
  <conditionalFormatting sqref="Y600">
    <cfRule type="duplicateValues" dxfId="179" priority="2276"/>
  </conditionalFormatting>
  <conditionalFormatting sqref="Y601">
    <cfRule type="duplicateValues" dxfId="178" priority="2541"/>
  </conditionalFormatting>
  <conditionalFormatting sqref="Y602">
    <cfRule type="duplicateValues" dxfId="177" priority="2544"/>
  </conditionalFormatting>
  <conditionalFormatting sqref="Y603">
    <cfRule type="duplicateValues" dxfId="176" priority="2545"/>
  </conditionalFormatting>
  <conditionalFormatting sqref="Y604">
    <cfRule type="duplicateValues" dxfId="175" priority="2141"/>
  </conditionalFormatting>
  <conditionalFormatting sqref="Y605">
    <cfRule type="duplicateValues" dxfId="174" priority="2537"/>
  </conditionalFormatting>
  <conditionalFormatting sqref="Y606">
    <cfRule type="duplicateValues" dxfId="173" priority="2538"/>
  </conditionalFormatting>
  <conditionalFormatting sqref="Y607">
    <cfRule type="duplicateValues" dxfId="172" priority="2288"/>
  </conditionalFormatting>
  <conditionalFormatting sqref="Y608">
    <cfRule type="duplicateValues" dxfId="171" priority="2285"/>
  </conditionalFormatting>
  <conditionalFormatting sqref="Y609">
    <cfRule type="duplicateValues" dxfId="170" priority="2284"/>
  </conditionalFormatting>
  <conditionalFormatting sqref="Y610">
    <cfRule type="duplicateValues" dxfId="169" priority="2236"/>
  </conditionalFormatting>
  <conditionalFormatting sqref="Y611">
    <cfRule type="duplicateValues" dxfId="168" priority="2279"/>
  </conditionalFormatting>
  <conditionalFormatting sqref="Y612">
    <cfRule type="duplicateValues" dxfId="167" priority="2310"/>
  </conditionalFormatting>
  <conditionalFormatting sqref="Y613">
    <cfRule type="duplicateValues" dxfId="166" priority="2202"/>
  </conditionalFormatting>
  <conditionalFormatting sqref="Y614">
    <cfRule type="duplicateValues" dxfId="165" priority="2260"/>
  </conditionalFormatting>
  <conditionalFormatting sqref="Y615">
    <cfRule type="duplicateValues" dxfId="164" priority="2249"/>
  </conditionalFormatting>
  <conditionalFormatting sqref="Y616">
    <cfRule type="duplicateValues" dxfId="163" priority="2252"/>
  </conditionalFormatting>
  <conditionalFormatting sqref="Y617">
    <cfRule type="duplicateValues" dxfId="162" priority="2221"/>
  </conditionalFormatting>
  <conditionalFormatting sqref="Y619">
    <cfRule type="duplicateValues" dxfId="161" priority="2093"/>
  </conditionalFormatting>
  <conditionalFormatting sqref="Y621">
    <cfRule type="duplicateValues" dxfId="160" priority="2092"/>
  </conditionalFormatting>
  <conditionalFormatting sqref="Y622">
    <cfRule type="duplicateValues" dxfId="159" priority="2055"/>
  </conditionalFormatting>
  <conditionalFormatting sqref="Y623">
    <cfRule type="duplicateValues" dxfId="158" priority="2054"/>
  </conditionalFormatting>
  <conditionalFormatting sqref="Y624">
    <cfRule type="duplicateValues" dxfId="157" priority="2052"/>
  </conditionalFormatting>
  <conditionalFormatting sqref="Y625">
    <cfRule type="duplicateValues" dxfId="156" priority="2050"/>
  </conditionalFormatting>
  <conditionalFormatting sqref="Y626">
    <cfRule type="duplicateValues" dxfId="155" priority="2048"/>
  </conditionalFormatting>
  <conditionalFormatting sqref="Y627">
    <cfRule type="duplicateValues" dxfId="154" priority="2046"/>
  </conditionalFormatting>
  <conditionalFormatting sqref="Y634 Y620 Y470 Y432:Y445 Y510 Y527:Y528 Y379:Y430 Y1:Y377 Y618 Y640 Y645 Y648:Y1048576">
    <cfRule type="duplicateValues" dxfId="153" priority="11944"/>
  </conditionalFormatting>
  <conditionalFormatting sqref="Z152">
    <cfRule type="duplicateValues" dxfId="152" priority="2646"/>
  </conditionalFormatting>
  <conditionalFormatting sqref="Z183">
    <cfRule type="duplicateValues" dxfId="151" priority="2644"/>
  </conditionalFormatting>
  <conditionalFormatting sqref="Z312">
    <cfRule type="duplicateValues" dxfId="150" priority="2642"/>
  </conditionalFormatting>
  <conditionalFormatting sqref="Z467">
    <cfRule type="duplicateValues" dxfId="149" priority="2588"/>
  </conditionalFormatting>
  <conditionalFormatting sqref="Z481">
    <cfRule type="duplicateValues" dxfId="148" priority="2640"/>
  </conditionalFormatting>
  <conditionalFormatting sqref="Z550">
    <cfRule type="duplicateValues" dxfId="147" priority="2620"/>
  </conditionalFormatting>
  <conditionalFormatting sqref="AA65">
    <cfRule type="duplicateValues" dxfId="146" priority="11945"/>
  </conditionalFormatting>
  <conditionalFormatting sqref="AA152">
    <cfRule type="duplicateValues" dxfId="145" priority="2647"/>
  </conditionalFormatting>
  <conditionalFormatting sqref="AA183">
    <cfRule type="duplicateValues" dxfId="144" priority="2645"/>
  </conditionalFormatting>
  <conditionalFormatting sqref="AA184">
    <cfRule type="duplicateValues" dxfId="143" priority="2602"/>
  </conditionalFormatting>
  <conditionalFormatting sqref="AA202">
    <cfRule type="duplicateValues" dxfId="142" priority="2601"/>
  </conditionalFormatting>
  <conditionalFormatting sqref="AA211">
    <cfRule type="duplicateValues" dxfId="141" priority="2600"/>
  </conditionalFormatting>
  <conditionalFormatting sqref="AA220">
    <cfRule type="duplicateValues" dxfId="140" priority="11946"/>
  </conditionalFormatting>
  <conditionalFormatting sqref="AA224">
    <cfRule type="duplicateValues" dxfId="139" priority="2599"/>
  </conditionalFormatting>
  <conditionalFormatting sqref="AA262">
    <cfRule type="duplicateValues" dxfId="138" priority="2598"/>
  </conditionalFormatting>
  <conditionalFormatting sqref="AA287">
    <cfRule type="duplicateValues" dxfId="137" priority="2597"/>
  </conditionalFormatting>
  <conditionalFormatting sqref="AA312">
    <cfRule type="duplicateValues" dxfId="136" priority="2643"/>
  </conditionalFormatting>
  <conditionalFormatting sqref="AA361">
    <cfRule type="duplicateValues" dxfId="135" priority="688"/>
  </conditionalFormatting>
  <conditionalFormatting sqref="AA368">
    <cfRule type="duplicateValues" dxfId="134" priority="675"/>
  </conditionalFormatting>
  <conditionalFormatting sqref="AA381">
    <cfRule type="duplicateValues" dxfId="133" priority="2842"/>
  </conditionalFormatting>
  <conditionalFormatting sqref="AA426">
    <cfRule type="duplicateValues" dxfId="132" priority="2595"/>
  </conditionalFormatting>
  <conditionalFormatting sqref="AA429">
    <cfRule type="duplicateValues" dxfId="131" priority="2900"/>
  </conditionalFormatting>
  <conditionalFormatting sqref="AA448">
    <cfRule type="duplicateValues" dxfId="130" priority="2756"/>
  </conditionalFormatting>
  <conditionalFormatting sqref="AA451">
    <cfRule type="duplicateValues" dxfId="129" priority="2865"/>
  </conditionalFormatting>
  <conditionalFormatting sqref="AA459">
    <cfRule type="duplicateValues" dxfId="128" priority="2757"/>
  </conditionalFormatting>
  <conditionalFormatting sqref="AA463">
    <cfRule type="duplicateValues" dxfId="127" priority="2594"/>
  </conditionalFormatting>
  <conditionalFormatting sqref="AA465">
    <cfRule type="duplicateValues" dxfId="126" priority="2730"/>
  </conditionalFormatting>
  <conditionalFormatting sqref="AA467">
    <cfRule type="duplicateValues" dxfId="125" priority="2589"/>
  </conditionalFormatting>
  <conditionalFormatting sqref="AA469">
    <cfRule type="duplicateValues" dxfId="124" priority="2729"/>
  </conditionalFormatting>
  <conditionalFormatting sqref="AA470">
    <cfRule type="duplicateValues" dxfId="123" priority="2753"/>
  </conditionalFormatting>
  <conditionalFormatting sqref="AA474">
    <cfRule type="duplicateValues" dxfId="122" priority="2755"/>
  </conditionalFormatting>
  <conditionalFormatting sqref="AA481">
    <cfRule type="duplicateValues" dxfId="121" priority="2641"/>
  </conditionalFormatting>
  <conditionalFormatting sqref="AA483">
    <cfRule type="duplicateValues" dxfId="120" priority="2752"/>
  </conditionalFormatting>
  <conditionalFormatting sqref="AA493">
    <cfRule type="duplicateValues" dxfId="119" priority="2747"/>
  </conditionalFormatting>
  <conditionalFormatting sqref="AA494">
    <cfRule type="duplicateValues" dxfId="118" priority="2714"/>
  </conditionalFormatting>
  <conditionalFormatting sqref="AA495">
    <cfRule type="duplicateValues" dxfId="117" priority="2715"/>
  </conditionalFormatting>
  <conditionalFormatting sqref="AA497">
    <cfRule type="duplicateValues" dxfId="116" priority="689"/>
  </conditionalFormatting>
  <conditionalFormatting sqref="AA498">
    <cfRule type="duplicateValues" dxfId="115" priority="2623"/>
  </conditionalFormatting>
  <conditionalFormatting sqref="AA500">
    <cfRule type="duplicateValues" dxfId="114" priority="2622"/>
  </conditionalFormatting>
  <conditionalFormatting sqref="AA524">
    <cfRule type="duplicateValues" dxfId="113" priority="2593"/>
  </conditionalFormatting>
  <conditionalFormatting sqref="AA535">
    <cfRule type="duplicateValues" dxfId="112" priority="10"/>
  </conditionalFormatting>
  <conditionalFormatting sqref="AA550">
    <cfRule type="duplicateValues" dxfId="111" priority="2621"/>
  </conditionalFormatting>
  <conditionalFormatting sqref="AA568">
    <cfRule type="duplicateValues" dxfId="110" priority="11947"/>
  </conditionalFormatting>
  <conditionalFormatting sqref="AA575">
    <cfRule type="duplicateValues" dxfId="109" priority="2619"/>
  </conditionalFormatting>
  <conditionalFormatting sqref="AA579">
    <cfRule type="duplicateValues" dxfId="108" priority="2090"/>
  </conditionalFormatting>
  <conditionalFormatting sqref="AA596">
    <cfRule type="duplicateValues" dxfId="107" priority="11948"/>
  </conditionalFormatting>
  <conditionalFormatting sqref="AA621">
    <cfRule type="duplicateValues" dxfId="106" priority="2091"/>
  </conditionalFormatting>
  <conditionalFormatting sqref="AA625">
    <cfRule type="duplicateValues" dxfId="105" priority="40"/>
  </conditionalFormatting>
  <conditionalFormatting sqref="AA631">
    <cfRule type="duplicateValues" dxfId="104" priority="39"/>
  </conditionalFormatting>
  <conditionalFormatting sqref="AA632">
    <cfRule type="duplicateValues" dxfId="103" priority="680"/>
    <cfRule type="duplicateValues" dxfId="102" priority="679"/>
  </conditionalFormatting>
  <conditionalFormatting sqref="AA633">
    <cfRule type="duplicateValues" dxfId="101" priority="11949"/>
  </conditionalFormatting>
  <conditionalFormatting sqref="AA634">
    <cfRule type="duplicateValues" dxfId="100" priority="11950"/>
  </conditionalFormatting>
  <conditionalFormatting sqref="AA636">
    <cfRule type="duplicateValues" dxfId="99" priority="691"/>
  </conditionalFormatting>
  <conditionalFormatting sqref="AA638">
    <cfRule type="duplicateValues" dxfId="98" priority="34"/>
    <cfRule type="duplicateValues" dxfId="97" priority="33"/>
  </conditionalFormatting>
  <conditionalFormatting sqref="AA641">
    <cfRule type="duplicateValues" dxfId="96" priority="690"/>
  </conditionalFormatting>
  <conditionalFormatting sqref="AA644">
    <cfRule type="duplicateValues" dxfId="95" priority="28"/>
  </conditionalFormatting>
  <conditionalFormatting sqref="AA647">
    <cfRule type="duplicateValues" dxfId="94" priority="31"/>
    <cfRule type="duplicateValues" dxfId="93" priority="32"/>
  </conditionalFormatting>
  <dataValidations disablePrompts="1" count="1">
    <dataValidation allowBlank="1" showInputMessage="1" showErrorMessage="1" prompt="Digite el número de documento sin digito de verificación" sqref="Y439 Y468 Y472 Y480 Y508 Y511" xr:uid="{CD61BE34-1B14-498F-BEB5-35ADC9644DDE}"/>
  </dataValidations>
  <hyperlinks>
    <hyperlink ref="I110" r:id="rId1" xr:uid="{AC338778-2F1C-42C9-8FF6-55B3F995F83A}"/>
    <hyperlink ref="I111" r:id="rId2" xr:uid="{B90BB647-1519-48E1-A2D7-FED8288413D6}"/>
    <hyperlink ref="I125" r:id="rId3" xr:uid="{C842EA28-8736-4681-A5DF-9069EF42598B}"/>
    <hyperlink ref="I128" r:id="rId4" xr:uid="{68B67AC6-BA9A-44BD-A595-22EDAE987860}"/>
    <hyperlink ref="I148" r:id="rId5" xr:uid="{C8D58C21-ED53-49B0-95E7-1DCF7F0E12E8}"/>
    <hyperlink ref="I161" r:id="rId6" xr:uid="{BE2F843D-7365-4EC7-9798-28CFD683E662}"/>
    <hyperlink ref="I184" r:id="rId7" xr:uid="{B716194E-50E3-40F8-B280-CAFC397A09C0}"/>
    <hyperlink ref="I222" r:id="rId8" xr:uid="{A3D709EF-326E-4F82-8D48-1CD1A9A8978F}"/>
    <hyperlink ref="I224" r:id="rId9" xr:uid="{5C8FC5FB-8D62-402F-8115-E708B1CAACB6}"/>
    <hyperlink ref="I260" r:id="rId10" xr:uid="{67D5CF76-ED50-405C-B72C-56537D32ADE8}"/>
    <hyperlink ref="I146" r:id="rId11" xr:uid="{36F89962-EC0F-434E-A8EB-C1BA6455A502}"/>
    <hyperlink ref="I63" r:id="rId12" xr:uid="{F67261F8-8F67-4EC0-8AD3-6E454D40D61D}"/>
    <hyperlink ref="I13" r:id="rId13" xr:uid="{122C74DC-2796-4431-B5A2-3C1D7243DE75}"/>
    <hyperlink ref="I300" r:id="rId14" xr:uid="{FE88A717-3F17-49F0-846B-2E2636333E07}"/>
    <hyperlink ref="I289" r:id="rId15" xr:uid="{4C8D04A1-7B33-479D-BC06-A876D8391D87}"/>
    <hyperlink ref="I8" r:id="rId16" xr:uid="{376709CD-02FF-4B15-A44E-3E0766BC6C2B}"/>
    <hyperlink ref="I235" r:id="rId17" xr:uid="{9D958E72-DE7A-4CA2-8244-231507528E77}"/>
    <hyperlink ref="I262" r:id="rId18" xr:uid="{E61EDD0D-538F-4322-9074-AEF0F6A5AE9F}"/>
    <hyperlink ref="I271" r:id="rId19" xr:uid="{7292CEF1-A299-4B30-912E-8F6AD6081543}"/>
    <hyperlink ref="I286" r:id="rId20" xr:uid="{1C9A317B-2E82-4BAA-ABC9-430ED96B8645}"/>
    <hyperlink ref="I326" r:id="rId21" xr:uid="{A5B35A01-CAA0-420B-AC35-23182FD003B9}"/>
    <hyperlink ref="I72" r:id="rId22" xr:uid="{2B76406B-6809-4616-BB0C-590507BC4234}"/>
    <hyperlink ref="I11" r:id="rId23" xr:uid="{EDA80440-8BC3-4610-A25C-31D4692AF759}"/>
    <hyperlink ref="I38" r:id="rId24" xr:uid="{ACEFD8A5-8F95-41BC-8A7F-615AAA897869}"/>
    <hyperlink ref="I179" r:id="rId25" xr:uid="{F4EDB889-6A41-443B-B381-75C1CA8EF08E}"/>
    <hyperlink ref="I51" r:id="rId26" xr:uid="{C1E1B039-F1F7-4575-89F2-1B6043240BDB}"/>
    <hyperlink ref="I207" r:id="rId27" xr:uid="{BFD2C8B4-D9C1-4261-A065-35FA84172A9F}"/>
    <hyperlink ref="I103" r:id="rId28" xr:uid="{45B176DC-6EAE-4D9E-88D1-50455EA2D30F}"/>
    <hyperlink ref="I241" r:id="rId29" xr:uid="{14129873-3507-4822-ABA7-DFB4C99ED933}"/>
    <hyperlink ref="I198" r:id="rId30" xr:uid="{9F5FA72D-6C09-4BEA-9B24-1A1D9042F5B2}"/>
    <hyperlink ref="I252" r:id="rId31" xr:uid="{9E318408-91A1-416D-B172-F4765529BB6C}"/>
    <hyperlink ref="I34" r:id="rId32" xr:uid="{F97379FA-944C-40B1-98D8-D3032FACAB2E}"/>
    <hyperlink ref="I135" r:id="rId33" xr:uid="{57CE2D93-4040-43AF-817C-4141077BF117}"/>
    <hyperlink ref="I365" r:id="rId34" xr:uid="{94202CDD-2FC8-449D-BAFA-26CB6A03E445}"/>
    <hyperlink ref="I196" r:id="rId35" xr:uid="{1AE85E0E-F823-4F7A-9FFB-4A3C2375BEC9}"/>
    <hyperlink ref="I156" r:id="rId36" xr:uid="{F74C35E2-3B10-411C-B718-5CBCF3950A15}"/>
    <hyperlink ref="I132" r:id="rId37" xr:uid="{FB8671A2-567D-42E4-8EF0-470C0B939770}"/>
    <hyperlink ref="I362" r:id="rId38" xr:uid="{7BD5E44A-2B42-40AE-BF3C-E5224907B88B}"/>
    <hyperlink ref="I255" r:id="rId39" xr:uid="{2F4E29F3-BC1A-4E55-B78E-AF85F4C35978}"/>
    <hyperlink ref="I276" r:id="rId40" xr:uid="{892BE97F-07B9-4A8C-8094-9C6D67FD7E84}"/>
    <hyperlink ref="I69" r:id="rId41" xr:uid="{71A5EF5D-362D-4907-B08E-FC89ADCB7973}"/>
    <hyperlink ref="I96" r:id="rId42" xr:uid="{7A81D822-437E-4288-AF9D-9A99FE21A6D7}"/>
    <hyperlink ref="I279" r:id="rId43" xr:uid="{4B8EA746-83F7-4D54-B5D7-95B0A6B01459}"/>
    <hyperlink ref="I367" r:id="rId44" xr:uid="{10418929-693F-46F3-B9E4-1884A00CE1C4}"/>
    <hyperlink ref="I366" r:id="rId45" xr:uid="{6A1B6733-669B-43D6-9822-70C66E094AAE}"/>
    <hyperlink ref="I331" r:id="rId46" xr:uid="{F976FD37-5E63-4800-B0B2-C477E225B715}"/>
    <hyperlink ref="I89" r:id="rId47" xr:uid="{52FDCFB3-6A3F-4DBB-907E-E0667544C541}"/>
    <hyperlink ref="I93" r:id="rId48" xr:uid="{3DD749FA-5C04-491A-A0A3-E319F72819C0}"/>
    <hyperlink ref="I92" r:id="rId49" xr:uid="{C0FB670A-FD8F-400B-97AD-9991D05D344A}"/>
    <hyperlink ref="I57" r:id="rId50" xr:uid="{B5FF7FCD-94F2-42E1-9A58-745D8787824B}"/>
    <hyperlink ref="I460" r:id="rId51" xr:uid="{0D68CCE4-0139-4E3E-9D03-8DD28C3D6F97}"/>
    <hyperlink ref="I498" r:id="rId52" xr:uid="{45664828-8566-4421-9E37-B4120EDCA5DF}"/>
    <hyperlink ref="I500" r:id="rId53" xr:uid="{D2AF7DAD-8543-470C-8D03-68D1CCC66F8E}"/>
    <hyperlink ref="I477" r:id="rId54" xr:uid="{75A8E646-4AE1-488B-8BDB-2E6318AAEBB2}"/>
    <hyperlink ref="I501" r:id="rId55" xr:uid="{090F6013-6F8D-45AD-9180-1FAF8D972199}"/>
    <hyperlink ref="I504" r:id="rId56" xr:uid="{3A5019BC-1797-411A-B4B1-6929FE50EB67}"/>
    <hyperlink ref="I505" r:id="rId57" xr:uid="{4689EE69-7546-4A3C-A68B-770016F1B993}"/>
    <hyperlink ref="I420" r:id="rId58" xr:uid="{AD468572-A728-401B-BC75-8EC25449E8C8}"/>
    <hyperlink ref="I506" r:id="rId59" xr:uid="{05EEBE98-833C-4AC5-856D-0EA28AFD3413}"/>
    <hyperlink ref="I386" r:id="rId60" xr:uid="{B64700AC-53AC-4AB7-9CDF-10908BB3A253}"/>
    <hyperlink ref="I444" r:id="rId61" xr:uid="{48459C1E-6B2F-444E-A118-9E6D46D9A0A7}"/>
    <hyperlink ref="I522" r:id="rId62" xr:uid="{558A63F3-A312-4A86-9AF6-692AAD0AB320}"/>
    <hyperlink ref="I518" r:id="rId63" xr:uid="{DAA6FFD7-7FF5-4863-BEC0-00B32ACFA7C9}"/>
    <hyperlink ref="I520" r:id="rId64" xr:uid="{2DAFDB9B-51E5-4F75-A5AA-EDEC14E69F38}"/>
    <hyperlink ref="I277" r:id="rId65" xr:uid="{9C96586E-C300-489F-8894-8599D4A6D0B9}"/>
    <hyperlink ref="I514" r:id="rId66" xr:uid="{BAABA1C0-2321-48A0-9AA1-81A6A46D173E}"/>
    <hyperlink ref="I510" r:id="rId67" xr:uid="{4D0D201D-1E8D-4DBD-A3F2-AB4C1388F5E1}"/>
    <hyperlink ref="I513" r:id="rId68" xr:uid="{F323002D-E3B5-458F-A961-0F3A1F2E7903}"/>
    <hyperlink ref="I525" r:id="rId69" xr:uid="{D6B60055-9300-4416-9608-A94FA2ED49B9}"/>
    <hyperlink ref="I508" r:id="rId70" xr:uid="{D28BEC7F-67FA-4EE5-B7AC-BD2CB7727DB9}"/>
    <hyperlink ref="I509" r:id="rId71" xr:uid="{6F3E9F44-B775-418E-A406-1420BCBECFDA}"/>
    <hyperlink ref="I524" r:id="rId72" xr:uid="{B6AF8130-D416-460A-816C-FD4687B8364A}"/>
    <hyperlink ref="I62" r:id="rId73" xr:uid="{499B7B6A-6F9B-40D8-B0B6-E0E3551D2DBF}"/>
    <hyperlink ref="I44" r:id="rId74" xr:uid="{4262A791-324C-479C-ACEE-02CE9EBB165D}"/>
    <hyperlink ref="I109" r:id="rId75" xr:uid="{2052FCEE-10FA-4394-B03D-D8F03ABC1AA7}"/>
    <hyperlink ref="I540" r:id="rId76" xr:uid="{C03323D9-8527-4A8A-93E5-F814F859AC10}"/>
    <hyperlink ref="I519" r:id="rId77" xr:uid="{B696FCCB-9ABC-4A21-BF88-676FCE9C63E1}"/>
    <hyperlink ref="I543" r:id="rId78" xr:uid="{54D40A28-3211-41FA-836A-997D59EA5070}"/>
    <hyperlink ref="I534" r:id="rId79" xr:uid="{B9707310-C5CB-4479-AF60-34716E0792EE}"/>
    <hyperlink ref="I523" r:id="rId80" xr:uid="{A9AF0438-8D61-4CA1-B597-406CFFDC6209}"/>
    <hyperlink ref="I516" r:id="rId81" xr:uid="{195CC669-995C-4365-8AA0-EDBFBF839135}"/>
    <hyperlink ref="I541" r:id="rId82" xr:uid="{2576652D-8425-42FD-B11F-A338F28CD0F5}"/>
    <hyperlink ref="I542" r:id="rId83" xr:uid="{AE9A213D-2D91-4E8C-A842-1A0A8E60A65D}"/>
    <hyperlink ref="I533" r:id="rId84" xr:uid="{6A210917-0611-4519-B9D4-C6CF21D7C87E}"/>
    <hyperlink ref="I526" r:id="rId85" xr:uid="{B8C473BC-1058-493F-9897-F9EB45E01CC7}"/>
    <hyperlink ref="I549" r:id="rId86" xr:uid="{A1E3106D-947A-45AD-B848-79E673C5B704}"/>
    <hyperlink ref="I539" r:id="rId87" xr:uid="{25D0998A-39F2-4FA6-BEF1-067E7D7475B2}"/>
    <hyperlink ref="I551" r:id="rId88" xr:uid="{3DF2EB62-94A7-4FE0-A578-3DB964C1E3C2}"/>
    <hyperlink ref="I546" r:id="rId89" xr:uid="{E030906F-AD28-48DE-99A7-792208CB1AE8}"/>
    <hyperlink ref="I548" r:id="rId90" xr:uid="{7E27A008-787B-4CC7-8AAC-200F52E3121C}"/>
    <hyperlink ref="I544" r:id="rId91" xr:uid="{F2A93483-1C37-4AE7-9712-611051303D95}"/>
    <hyperlink ref="I556" r:id="rId92" xr:uid="{446FE704-7326-4E11-8598-B5DD988911F8}"/>
    <hyperlink ref="I399" r:id="rId93" xr:uid="{AA4F50E9-7CBF-40A0-B4CF-94C429F2C63B}"/>
    <hyperlink ref="I88" r:id="rId94" xr:uid="{1747EF70-45A5-4559-AB09-B4B673B56D53}"/>
    <hyperlink ref="I588" r:id="rId95" xr:uid="{DC712D87-DB2D-4FE2-A3DE-ABEE6E3ACAE4}"/>
    <hyperlink ref="I404" r:id="rId96" xr:uid="{E2452D57-7935-43A6-8EED-74AB9BA0D7BC}"/>
    <hyperlink ref="I426" r:id="rId97" xr:uid="{E62766EF-AB6B-4BC3-962E-4D5CE5340BFB}"/>
    <hyperlink ref="I463" r:id="rId98" xr:uid="{D6C24CAD-E801-4D6D-ABC3-43B78C9004DD}"/>
    <hyperlink ref="I152" r:id="rId99" xr:uid="{FF846372-C05B-4545-AEBE-7EA9DA0AC100}"/>
    <hyperlink ref="I302" r:id="rId100" xr:uid="{9653A057-F4C8-435E-B37B-3D78333E176D}"/>
    <hyperlink ref="I105" r:id="rId101" xr:uid="{2FBEB666-EB8E-464B-BBB3-FD3894247EA0}"/>
    <hyperlink ref="I393" r:id="rId102" xr:uid="{EDD39E01-1149-412C-BE2E-5FF02BFD9641}"/>
    <hyperlink ref="I246" r:id="rId103" xr:uid="{52FB2CD2-4D4B-421B-A3A7-F4B515DAE6FA}"/>
    <hyperlink ref="I20" r:id="rId104" xr:uid="{302493B7-7FDB-4830-BE51-A27CF9D9436F}"/>
    <hyperlink ref="I164" r:id="rId105" xr:uid="{F519BBC2-F621-4D77-9233-DB70A8A44ABC}"/>
    <hyperlink ref="I170" r:id="rId106" xr:uid="{8B77C822-E62A-447C-8DC9-BB53692A03CE}"/>
    <hyperlink ref="I512" r:id="rId107" xr:uid="{4F6758D7-4F89-41A0-98DA-51EB5887FC2C}"/>
    <hyperlink ref="I254" r:id="rId108" xr:uid="{A710F1A8-C81A-4D93-988F-B5FFAB54AD39}"/>
    <hyperlink ref="I253" r:id="rId109" xr:uid="{7F52CEB3-F317-4187-819E-D93EE6C844EF}"/>
    <hyperlink ref="I591" r:id="rId110" xr:uid="{CDC4E019-E849-4BB6-9E74-EA966516ACAC}"/>
    <hyperlink ref="I91" r:id="rId111" xr:uid="{C5ECE886-7DC7-4979-A57E-8E88A1DF62D8}"/>
    <hyperlink ref="I312" r:id="rId112" xr:uid="{5F6AE5AE-CF76-4A74-B4BC-C077E2F7E0CE}"/>
    <hyperlink ref="I378" r:id="rId113" xr:uid="{A1CA9F81-0E1F-465F-9392-7FCBDBA79A35}"/>
    <hyperlink ref="I76" r:id="rId114" xr:uid="{B9B70B1E-E47D-40E6-8083-7DFA0D3F13A3}"/>
    <hyperlink ref="I14" r:id="rId115" xr:uid="{454D90C8-6E69-46A6-A281-68AC8409EBD2}"/>
    <hyperlink ref="I450" r:id="rId116" xr:uid="{F324931B-74D6-428B-88C9-F64F51CB909A}"/>
    <hyperlink ref="I604" r:id="rId117" xr:uid="{517F6463-F494-4F18-839F-1F254E64E3AB}"/>
    <hyperlink ref="I641" r:id="rId118" xr:uid="{7E57D8F4-6BAF-4150-8851-D74660272501}"/>
    <hyperlink ref="I633" r:id="rId119" xr:uid="{DCDFA27D-2769-416F-A44B-61A575A42513}"/>
    <hyperlink ref="I634" r:id="rId120" xr:uid="{6C6C53D0-239F-4294-A831-0208D12FE285}"/>
    <hyperlink ref="I642" r:id="rId121" xr:uid="{7CA2CF63-55FC-41A0-9F23-EA23615BEE44}"/>
    <hyperlink ref="I322" r:id="rId122" xr:uid="{95FA88C7-CB7A-4E4B-9C84-537D818A0105}"/>
    <hyperlink ref="I15" r:id="rId123" xr:uid="{FBA7284E-F794-4CD6-BC5B-D4C556B2A409}"/>
    <hyperlink ref="I24" r:id="rId124" xr:uid="{EBED19C2-71A9-456B-8A38-CDCB759DCE0B}"/>
    <hyperlink ref="I17" r:id="rId125" xr:uid="{A341DA42-63A3-4D9C-B6BF-DB6279E1AD7B}"/>
    <hyperlink ref="I497" r:id="rId126" xr:uid="{4930B1A8-BAA8-45A1-85B2-B3C9A2A167C6}"/>
    <hyperlink ref="I553" r:id="rId127" xr:uid="{A2F08A78-6086-47C1-A9FC-43205170AA6A}"/>
  </hyperlinks>
  <pageMargins left="0.7" right="0.7" top="0.75" bottom="0.75" header="0.3" footer="0.3"/>
  <pageSetup orientation="portrait" r:id="rId128"/>
  <tableParts count="1">
    <tablePart r:id="rId12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86C8-C3C7-4F24-AF12-FDA67637BB31}">
  <sheetPr>
    <tabColor theme="8" tint="0.39997558519241921"/>
  </sheetPr>
  <dimension ref="A1:AW12"/>
  <sheetViews>
    <sheetView workbookViewId="0">
      <pane ySplit="1" topLeftCell="A2" activePane="bottomLeft" state="frozen"/>
      <selection activeCell="D1" sqref="D1"/>
      <selection pane="bottomLeft" activeCell="AR25" sqref="AR25"/>
    </sheetView>
  </sheetViews>
  <sheetFormatPr baseColWidth="10" defaultColWidth="9.140625" defaultRowHeight="15.75" customHeight="1" x14ac:dyDescent="0.2"/>
  <cols>
    <col min="1" max="1" width="9.140625" style="5" customWidth="1"/>
    <col min="2" max="2" width="9.140625" style="4" customWidth="1"/>
    <col min="3" max="3" width="12.42578125" style="6" bestFit="1" customWidth="1"/>
    <col min="4" max="4" width="10.28515625" style="6" customWidth="1"/>
    <col min="5" max="6" width="13.140625" style="4" customWidth="1"/>
    <col min="7" max="7" width="22.140625" style="4" customWidth="1"/>
    <col min="8" max="8" width="31.28515625" style="6" customWidth="1"/>
    <col min="9" max="9" width="38.85546875" style="7" customWidth="1"/>
    <col min="10" max="10" width="13.7109375" style="4" customWidth="1"/>
    <col min="11" max="11" width="10.42578125" style="4" customWidth="1"/>
    <col min="12" max="12" width="16.140625" style="4" customWidth="1"/>
    <col min="13" max="14" width="11.7109375" style="4" customWidth="1"/>
    <col min="15" max="15" width="34.140625" style="4" customWidth="1"/>
    <col min="16" max="16" width="42" style="4" customWidth="1"/>
    <col min="17" max="17" width="19.28515625" style="8" customWidth="1"/>
    <col min="18" max="18" width="9.140625" style="6" customWidth="1"/>
    <col min="19" max="19" width="22.42578125" style="4" customWidth="1"/>
    <col min="20" max="20" width="15.85546875" style="4" customWidth="1"/>
    <col min="21" max="21" width="15.7109375" style="4" customWidth="1"/>
    <col min="22" max="22" width="18.7109375" style="6" customWidth="1"/>
    <col min="23" max="23" width="12.85546875" style="4" customWidth="1"/>
    <col min="24" max="24" width="31" style="8" customWidth="1"/>
    <col min="25" max="25" width="12.7109375" style="4" customWidth="1"/>
    <col min="26" max="26" width="16.28515625" style="6" customWidth="1"/>
    <col min="27" max="27" width="17.140625" style="4" customWidth="1"/>
    <col min="28" max="28" width="11.28515625" style="4" customWidth="1"/>
    <col min="29" max="29" width="15.42578125" style="4" customWidth="1"/>
    <col min="30" max="30" width="12.28515625" style="6" customWidth="1"/>
    <col min="31" max="31" width="11.42578125" style="4" customWidth="1"/>
    <col min="32" max="33" width="9.140625" style="4" customWidth="1"/>
    <col min="34" max="34" width="15.42578125" style="4" customWidth="1"/>
    <col min="35" max="36" width="9.140625" style="4" customWidth="1"/>
    <col min="37" max="37" width="15.28515625" style="32" customWidth="1"/>
    <col min="38" max="39" width="9.140625" style="4" customWidth="1"/>
    <col min="40" max="40" width="11.28515625" style="9" customWidth="1"/>
    <col min="41" max="41" width="9.140625" style="4" customWidth="1"/>
    <col min="42" max="42" width="10.7109375" style="4" customWidth="1"/>
    <col min="43" max="43" width="9.140625" style="4" customWidth="1"/>
    <col min="44" max="44" width="16.7109375" style="4" customWidth="1"/>
    <col min="45" max="45" width="9.140625" style="4" customWidth="1"/>
    <col min="46" max="46" width="11.7109375" style="6" customWidth="1"/>
    <col min="47" max="47" width="17.140625" style="4" customWidth="1"/>
    <col min="48" max="48" width="9.140625" style="6" customWidth="1"/>
    <col min="49" max="49" width="12" style="3" customWidth="1"/>
    <col min="50" max="16384" width="9.140625" style="4"/>
  </cols>
  <sheetData>
    <row r="1" spans="1:49" s="2" customFormat="1" ht="22.5" customHeight="1" x14ac:dyDescent="0.25">
      <c r="A1" s="131" t="s">
        <v>0</v>
      </c>
      <c r="B1" s="81" t="s">
        <v>1</v>
      </c>
      <c r="C1" s="81" t="s">
        <v>2</v>
      </c>
      <c r="D1" s="81" t="s">
        <v>3</v>
      </c>
      <c r="E1" s="81" t="s">
        <v>4</v>
      </c>
      <c r="F1" s="81" t="s">
        <v>5</v>
      </c>
      <c r="G1" s="132" t="s">
        <v>6</v>
      </c>
      <c r="H1" s="81" t="s">
        <v>7</v>
      </c>
      <c r="I1" s="81" t="s">
        <v>8</v>
      </c>
      <c r="J1" s="81" t="s">
        <v>9</v>
      </c>
      <c r="K1" s="81" t="s">
        <v>13</v>
      </c>
      <c r="L1" s="81" t="s">
        <v>14</v>
      </c>
      <c r="M1" s="81" t="s">
        <v>15</v>
      </c>
      <c r="N1" s="81" t="s">
        <v>16</v>
      </c>
      <c r="O1" s="81" t="s">
        <v>17</v>
      </c>
      <c r="P1" s="81" t="s">
        <v>18</v>
      </c>
      <c r="Q1" s="81" t="s">
        <v>19</v>
      </c>
      <c r="R1" s="81" t="s">
        <v>20</v>
      </c>
      <c r="S1" s="81" t="s">
        <v>21</v>
      </c>
      <c r="T1" s="81" t="s">
        <v>22</v>
      </c>
      <c r="U1" s="81" t="s">
        <v>23</v>
      </c>
      <c r="V1" s="81" t="s">
        <v>24</v>
      </c>
      <c r="W1" s="81" t="s">
        <v>25</v>
      </c>
      <c r="X1" s="81" t="s">
        <v>26</v>
      </c>
      <c r="Y1" s="133" t="s">
        <v>27</v>
      </c>
      <c r="Z1" s="81" t="s">
        <v>28</v>
      </c>
      <c r="AA1" s="81" t="s">
        <v>29</v>
      </c>
      <c r="AB1" s="81" t="s">
        <v>30</v>
      </c>
      <c r="AC1" s="81" t="s">
        <v>31</v>
      </c>
      <c r="AD1" s="81" t="s">
        <v>32</v>
      </c>
      <c r="AE1" s="81" t="s">
        <v>33</v>
      </c>
      <c r="AF1" s="81" t="s">
        <v>34</v>
      </c>
      <c r="AG1" s="81" t="s">
        <v>35</v>
      </c>
      <c r="AH1" s="81" t="s">
        <v>36</v>
      </c>
      <c r="AI1" s="81" t="s">
        <v>5549</v>
      </c>
      <c r="AJ1" s="81" t="s">
        <v>40</v>
      </c>
      <c r="AK1" s="134" t="s">
        <v>42</v>
      </c>
      <c r="AL1" s="81" t="s">
        <v>43</v>
      </c>
      <c r="AM1" s="81" t="s">
        <v>44</v>
      </c>
      <c r="AN1" s="81" t="s">
        <v>45</v>
      </c>
      <c r="AO1" s="81" t="s">
        <v>46</v>
      </c>
      <c r="AP1" s="81" t="s">
        <v>47</v>
      </c>
      <c r="AQ1" s="81" t="s">
        <v>66</v>
      </c>
      <c r="AR1" s="81" t="s">
        <v>67</v>
      </c>
      <c r="AS1" s="81" t="s">
        <v>68</v>
      </c>
      <c r="AT1" s="81" t="s">
        <v>69</v>
      </c>
      <c r="AU1" s="81" t="s">
        <v>70</v>
      </c>
      <c r="AV1" s="135" t="s">
        <v>71</v>
      </c>
      <c r="AW1" s="1">
        <f ca="1">+TODAY()</f>
        <v>46084</v>
      </c>
    </row>
    <row r="2" spans="1:49" s="3" customFormat="1" ht="15.75" customHeight="1" x14ac:dyDescent="0.2">
      <c r="A2" s="136">
        <v>2025</v>
      </c>
      <c r="B2" s="80">
        <v>146019</v>
      </c>
      <c r="C2" s="12" t="s">
        <v>77</v>
      </c>
      <c r="D2" s="13" t="str">
        <f ca="1">IF(Tabla2023768[[#This Row],[FECHA DE TERMINACIÓN FINAL]]-TODAY()&gt;=15,"VIGENTE",IF(Tabla2023768[[#This Row],[FECHA DE TERMINACIÓN FINAL]]-TODAY()&lt;0,"FINALIZADO",IF(Tabla2023768[[#This Row],[FECHA DE TERMINACIÓN FINAL]]-TODAY()&lt;=15,"PROXIMO A VENCER")))</f>
        <v>VIGENTE</v>
      </c>
      <c r="E2" s="49">
        <v>146019</v>
      </c>
      <c r="F2" s="56">
        <v>45776</v>
      </c>
      <c r="G2" s="49">
        <v>146019</v>
      </c>
      <c r="H2" s="51" t="s">
        <v>5556</v>
      </c>
      <c r="I2" s="51" t="s">
        <v>5552</v>
      </c>
      <c r="J2" s="107" t="s">
        <v>5557</v>
      </c>
      <c r="K2" s="13">
        <v>1290</v>
      </c>
      <c r="L2" s="22">
        <v>45777</v>
      </c>
      <c r="M2" s="13">
        <v>1405</v>
      </c>
      <c r="N2" s="22">
        <v>45792</v>
      </c>
      <c r="O2" s="97" t="s">
        <v>201</v>
      </c>
      <c r="P2" s="51" t="s">
        <v>5550</v>
      </c>
      <c r="Q2" s="51" t="s">
        <v>5551</v>
      </c>
      <c r="R2" s="13">
        <v>2</v>
      </c>
      <c r="S2" s="57" t="s">
        <v>5558</v>
      </c>
      <c r="T2" s="13" t="s">
        <v>5559</v>
      </c>
      <c r="U2" s="13" t="s">
        <v>83</v>
      </c>
      <c r="V2" s="49" t="s">
        <v>204</v>
      </c>
      <c r="W2" s="96">
        <v>900459737</v>
      </c>
      <c r="X2" s="14" t="s">
        <v>309</v>
      </c>
      <c r="Y2" s="14">
        <v>80126283</v>
      </c>
      <c r="Z2" s="98" t="s">
        <v>5560</v>
      </c>
      <c r="AA2" s="12" t="s">
        <v>87</v>
      </c>
      <c r="AB2" s="22">
        <v>45789</v>
      </c>
      <c r="AC2" s="29">
        <v>331080000</v>
      </c>
      <c r="AD2" s="27">
        <v>45793</v>
      </c>
      <c r="AE2" s="27">
        <v>46068</v>
      </c>
      <c r="AF2" s="13">
        <v>270</v>
      </c>
      <c r="AG2" s="13">
        <v>9</v>
      </c>
      <c r="AH2" s="45">
        <f>Tabla2023768[[#This Row],[VALOR INICIAL DEL CONTRATO]] / Tabla2023768[[#This Row],[PLAZO DE EJECUCIÓN MESES ]]</f>
        <v>36786666.666666664</v>
      </c>
      <c r="AI2" s="15">
        <v>1</v>
      </c>
      <c r="AJ2" s="15">
        <v>1</v>
      </c>
      <c r="AK2" s="30">
        <v>165540000</v>
      </c>
      <c r="AL2" s="15">
        <v>106</v>
      </c>
      <c r="AM2" s="15">
        <v>1942</v>
      </c>
      <c r="AN2" s="18">
        <v>46021</v>
      </c>
      <c r="AO2" s="15">
        <v>2045</v>
      </c>
      <c r="AP2" s="18">
        <v>46022</v>
      </c>
      <c r="AQ2" s="12">
        <f>Tabla2023768[[#This Row],[DÍAS PRORROGA 1]]</f>
        <v>106</v>
      </c>
      <c r="AR2" s="25">
        <f>IF(Tabla2023768[[#This Row],[ADICIÓN]]="NO",0,Tabla2023768[[#This Row],[VALOR ADICIÓN 1]])</f>
        <v>165540000</v>
      </c>
      <c r="AS2" s="15">
        <v>0</v>
      </c>
      <c r="AT2" s="27">
        <v>46172</v>
      </c>
      <c r="AU2" s="20">
        <f>Tabla2023768[[#This Row],[VALOR INICIAL DEL CONTRATO]]+Tabla2023768[[#This Row],[VALOR ADICIÓN 1]]</f>
        <v>496620000</v>
      </c>
      <c r="AV2"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0.76781002638522422</v>
      </c>
    </row>
    <row r="3" spans="1:49" ht="15.75" customHeight="1" x14ac:dyDescent="0.2">
      <c r="A3" s="136">
        <v>2025</v>
      </c>
      <c r="B3" s="80">
        <v>146242</v>
      </c>
      <c r="C3" s="12" t="s">
        <v>456</v>
      </c>
      <c r="D3" s="13" t="str">
        <f ca="1">IF(Tabla2023768[[#This Row],[FECHA DE TERMINACIÓN FINAL]]-TODAY()&gt;=15,"VIGENTE",IF(Tabla2023768[[#This Row],[FECHA DE TERMINACIÓN FINAL]]-TODAY()&lt;0,"FINALIZADO",IF(Tabla2023768[[#This Row],[FECHA DE TERMINACIÓN FINAL]]-TODAY()&lt;=15,"PROXIMO A VENCER")))</f>
        <v>FINALIZADO</v>
      </c>
      <c r="E3" s="49">
        <v>146242</v>
      </c>
      <c r="F3" s="56">
        <v>45705</v>
      </c>
      <c r="G3" s="49">
        <v>146242</v>
      </c>
      <c r="H3" s="51" t="s">
        <v>5561</v>
      </c>
      <c r="I3" s="51" t="s">
        <v>5562</v>
      </c>
      <c r="J3" s="137" t="s">
        <v>5563</v>
      </c>
      <c r="K3" s="13">
        <v>1166</v>
      </c>
      <c r="L3" s="22">
        <v>45705</v>
      </c>
      <c r="M3" s="13">
        <v>1409</v>
      </c>
      <c r="N3" s="22">
        <v>45797</v>
      </c>
      <c r="O3" s="97" t="s">
        <v>5554</v>
      </c>
      <c r="P3" s="51" t="s">
        <v>5550</v>
      </c>
      <c r="Q3" s="51" t="s">
        <v>5551</v>
      </c>
      <c r="R3" s="13">
        <v>7</v>
      </c>
      <c r="S3" s="57" t="s">
        <v>5564</v>
      </c>
      <c r="T3" s="13" t="s">
        <v>5565</v>
      </c>
      <c r="U3" s="13" t="s">
        <v>5566</v>
      </c>
      <c r="V3" s="49" t="s">
        <v>439</v>
      </c>
      <c r="W3" s="96">
        <v>901680086</v>
      </c>
      <c r="X3" s="51" t="s">
        <v>438</v>
      </c>
      <c r="Y3" s="25">
        <v>52159153</v>
      </c>
      <c r="Z3" s="98" t="s">
        <v>5567</v>
      </c>
      <c r="AA3" s="12" t="s">
        <v>1630</v>
      </c>
      <c r="AB3" s="22">
        <v>45793</v>
      </c>
      <c r="AC3" s="29">
        <v>120468271</v>
      </c>
      <c r="AD3" s="27">
        <v>45798</v>
      </c>
      <c r="AE3" s="27">
        <v>45981</v>
      </c>
      <c r="AF3" s="13">
        <v>180</v>
      </c>
      <c r="AG3" s="13">
        <v>6</v>
      </c>
      <c r="AH3" s="45">
        <f>Tabla2023768[[#This Row],[VALOR INICIAL DEL CONTRATO]] / Tabla2023768[[#This Row],[PLAZO DE EJECUCIÓN MESES ]]</f>
        <v>20078045.166666668</v>
      </c>
      <c r="AI3" s="15">
        <v>1</v>
      </c>
      <c r="AJ3" s="15">
        <v>1</v>
      </c>
      <c r="AK3" s="45">
        <v>60234135</v>
      </c>
      <c r="AL3" s="15">
        <v>90</v>
      </c>
      <c r="AM3" s="15">
        <v>1864</v>
      </c>
      <c r="AN3" s="18">
        <v>45981</v>
      </c>
      <c r="AO3" s="15">
        <v>1905</v>
      </c>
      <c r="AP3" s="18">
        <v>45982</v>
      </c>
      <c r="AQ3" s="12">
        <f>Tabla2023768[[#This Row],[DÍAS PRORROGA 1]]</f>
        <v>90</v>
      </c>
      <c r="AR3" s="25">
        <f>IF(Tabla2023768[[#This Row],[ADICIÓN]]="NO",0,Tabla2023768[[#This Row],[VALOR ADICIÓN 1]])</f>
        <v>60234135</v>
      </c>
      <c r="AS3" s="15">
        <v>0</v>
      </c>
      <c r="AT3" s="27">
        <v>46073</v>
      </c>
      <c r="AU3" s="20">
        <f>Tabla2023768[[#This Row],[VALOR INICIAL DEL CONTRATO]]+Tabla2023768[[#This Row],[VALOR ADICIÓN 1]]</f>
        <v>180702406</v>
      </c>
      <c r="AV3" s="11" t="str">
        <f>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100%</v>
      </c>
    </row>
    <row r="4" spans="1:49" ht="15.75" customHeight="1" x14ac:dyDescent="0.2">
      <c r="A4" s="35">
        <v>2025</v>
      </c>
      <c r="B4" s="80">
        <v>146767</v>
      </c>
      <c r="C4" s="12" t="s">
        <v>456</v>
      </c>
      <c r="D4" s="13" t="str">
        <f ca="1">IF(Tabla2023768[[#This Row],[FECHA DE TERMINACIÓN FINAL]]-TODAY()&gt;=15,"VIGENTE",IF(Tabla2023768[[#This Row],[FECHA DE TERMINACIÓN FINAL]]-TODAY()&lt;0,"FINALIZADO",IF(Tabla2023768[[#This Row],[FECHA DE TERMINACIÓN FINAL]]-TODAY()&lt;=15,"PROXIMO A VENCER")))</f>
        <v>FINALIZADO</v>
      </c>
      <c r="E4" s="49">
        <v>146767</v>
      </c>
      <c r="F4" s="56">
        <v>45786</v>
      </c>
      <c r="G4" s="49">
        <v>146767</v>
      </c>
      <c r="H4" s="51" t="s">
        <v>5568</v>
      </c>
      <c r="I4" s="51" t="s">
        <v>5553</v>
      </c>
      <c r="J4" s="107" t="s">
        <v>5569</v>
      </c>
      <c r="K4" s="13">
        <v>1293</v>
      </c>
      <c r="L4" s="22">
        <v>45786</v>
      </c>
      <c r="M4" s="13">
        <v>1414</v>
      </c>
      <c r="N4" s="22">
        <v>45805</v>
      </c>
      <c r="O4" s="97" t="s">
        <v>5548</v>
      </c>
      <c r="P4" s="51" t="s">
        <v>5550</v>
      </c>
      <c r="Q4" s="51" t="s">
        <v>5551</v>
      </c>
      <c r="R4" s="13">
        <v>3</v>
      </c>
      <c r="S4" s="57" t="s">
        <v>5570</v>
      </c>
      <c r="T4" s="51" t="s">
        <v>5571</v>
      </c>
      <c r="U4" s="12" t="s">
        <v>83</v>
      </c>
      <c r="V4" s="49"/>
      <c r="W4" s="96">
        <v>901010523</v>
      </c>
      <c r="X4" s="14" t="s">
        <v>5547</v>
      </c>
      <c r="Y4" s="14">
        <v>72311499</v>
      </c>
      <c r="Z4" s="98" t="s">
        <v>5572</v>
      </c>
      <c r="AA4" s="12" t="s">
        <v>1630</v>
      </c>
      <c r="AB4" s="22">
        <v>45804</v>
      </c>
      <c r="AC4" s="29">
        <v>59336400</v>
      </c>
      <c r="AD4" s="27">
        <v>45807</v>
      </c>
      <c r="AE4" s="27">
        <v>45867</v>
      </c>
      <c r="AF4" s="13">
        <v>60</v>
      </c>
      <c r="AG4" s="13">
        <v>2</v>
      </c>
      <c r="AH4" s="29">
        <f>Tabla2023768[[#This Row],[VALOR INICIAL DEL CONTRATO]] / Tabla2023768[[#This Row],[PLAZO DE EJECUCIÓN MESES ]]</f>
        <v>29668200</v>
      </c>
      <c r="AI4" s="15">
        <v>0</v>
      </c>
      <c r="AJ4" s="15">
        <v>0</v>
      </c>
      <c r="AK4" s="15">
        <v>0</v>
      </c>
      <c r="AL4" s="15">
        <v>0</v>
      </c>
      <c r="AM4" s="15">
        <v>0</v>
      </c>
      <c r="AN4" s="15">
        <v>0</v>
      </c>
      <c r="AO4" s="15">
        <v>0</v>
      </c>
      <c r="AP4" s="15">
        <v>0</v>
      </c>
      <c r="AQ4" s="12">
        <f>Tabla2023768[[#This Row],[DÍAS PRORROGA 1]]</f>
        <v>0</v>
      </c>
      <c r="AR4" s="25">
        <f>IF(Tabla2023768[[#This Row],[ADICIÓN]]="NO",0,Tabla2023768[[#This Row],[VALOR ADICIÓN 1]])</f>
        <v>0</v>
      </c>
      <c r="AS4" s="15">
        <v>0</v>
      </c>
      <c r="AT4" s="27">
        <v>45867</v>
      </c>
      <c r="AU4" s="20">
        <f>Tabla2023768[[#This Row],[VALOR INICIAL DEL CONTRATO]]+Tabla2023768[[#This Row],[VALOR ADICIÓN 1]]</f>
        <v>59336400</v>
      </c>
      <c r="AV4" s="11" t="str">
        <f>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100%</v>
      </c>
    </row>
    <row r="5" spans="1:49" ht="15.75" customHeight="1" x14ac:dyDescent="0.2">
      <c r="A5" s="35">
        <v>2025</v>
      </c>
      <c r="B5" s="49">
        <v>147652</v>
      </c>
      <c r="C5" s="12" t="s">
        <v>77</v>
      </c>
      <c r="D5" s="13" t="str">
        <f ca="1">IF(Tabla2023768[[#This Row],[FECHA DE TERMINACIÓN FINAL]]-TODAY()&gt;=15,"VIGENTE",IF(Tabla2023768[[#This Row],[FECHA DE TERMINACIÓN FINAL]]-TODAY()&lt;0,"FINALIZADO",IF(Tabla2023768[[#This Row],[FECHA DE TERMINACIÓN FINAL]]-TODAY()&lt;=15,"PROXIMO A VENCER")))</f>
        <v>VIGENTE</v>
      </c>
      <c r="E5" s="49">
        <v>147652</v>
      </c>
      <c r="F5" s="56">
        <v>45804</v>
      </c>
      <c r="G5" s="49">
        <v>147652</v>
      </c>
      <c r="H5" s="51" t="s">
        <v>5573</v>
      </c>
      <c r="I5" s="51" t="s">
        <v>5574</v>
      </c>
      <c r="J5" s="137" t="s">
        <v>5575</v>
      </c>
      <c r="K5" s="13">
        <v>1299</v>
      </c>
      <c r="L5" s="22">
        <v>45804</v>
      </c>
      <c r="M5" s="12">
        <v>1422</v>
      </c>
      <c r="N5" s="22">
        <v>45827</v>
      </c>
      <c r="O5" s="97" t="s">
        <v>5576</v>
      </c>
      <c r="P5" s="51" t="s">
        <v>5550</v>
      </c>
      <c r="Q5" s="51" t="s">
        <v>5551</v>
      </c>
      <c r="R5" s="12"/>
      <c r="S5" s="57" t="s">
        <v>5577</v>
      </c>
      <c r="T5" s="12"/>
      <c r="U5" s="12"/>
      <c r="V5" s="12"/>
      <c r="W5" s="96">
        <v>901668906</v>
      </c>
      <c r="X5" s="14" t="s">
        <v>203</v>
      </c>
      <c r="Y5" s="14">
        <v>88278276</v>
      </c>
      <c r="Z5" s="99" t="s">
        <v>5578</v>
      </c>
      <c r="AA5" s="12" t="s">
        <v>87</v>
      </c>
      <c r="AB5" s="27">
        <v>45803</v>
      </c>
      <c r="AC5" s="29">
        <v>1305635095</v>
      </c>
      <c r="AD5" s="27">
        <v>45827</v>
      </c>
      <c r="AE5" s="27">
        <v>46071</v>
      </c>
      <c r="AF5" s="12">
        <v>240</v>
      </c>
      <c r="AG5" s="12">
        <v>8</v>
      </c>
      <c r="AH5" s="29">
        <f>Tabla2023768[[#This Row],[VALOR INICIAL DEL CONTRATO]] / Tabla2023768[[#This Row],[PLAZO DE EJECUCIÓN MESES ]]</f>
        <v>163204386.875</v>
      </c>
      <c r="AI5" s="12">
        <v>1</v>
      </c>
      <c r="AJ5" s="12">
        <v>1</v>
      </c>
      <c r="AK5" s="31">
        <v>652817547</v>
      </c>
      <c r="AL5" s="12">
        <v>60</v>
      </c>
      <c r="AM5" s="12">
        <v>1911</v>
      </c>
      <c r="AN5" s="22">
        <v>46009</v>
      </c>
      <c r="AO5" s="12">
        <v>2006</v>
      </c>
      <c r="AP5" s="22">
        <v>46015</v>
      </c>
      <c r="AQ5" s="12">
        <f>Tabla2023768[[#This Row],[DÍAS PRORROGA 1]]</f>
        <v>60</v>
      </c>
      <c r="AR5" s="25">
        <f>IF(Tabla2023768[[#This Row],[ADICIÓN]]="NO",0,Tabla2023768[[#This Row],[VALOR ADICIÓN 1]])</f>
        <v>652817547</v>
      </c>
      <c r="AS5" s="15">
        <v>0</v>
      </c>
      <c r="AT5" s="27">
        <v>46130</v>
      </c>
      <c r="AU5" s="20">
        <f>Tabla2023768[[#This Row],[VALOR INICIAL DEL CONTRATO]]+Tabla2023768[[#This Row],[VALOR ADICIÓN 1]]</f>
        <v>1958452642</v>
      </c>
      <c r="AV5"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0.84818481848184824</v>
      </c>
    </row>
    <row r="6" spans="1:49" ht="15.75" customHeight="1" x14ac:dyDescent="0.2">
      <c r="A6" s="35">
        <v>2025</v>
      </c>
      <c r="B6" s="49">
        <v>149446</v>
      </c>
      <c r="C6" s="12" t="s">
        <v>77</v>
      </c>
      <c r="D6" s="13" t="str">
        <f ca="1">IF(Tabla2023768[[#This Row],[FECHA DE TERMINACIÓN FINAL]]-TODAY()&gt;=15,"VIGENTE",IF(Tabla2023768[[#This Row],[FECHA DE TERMINACIÓN FINAL]]-TODAY()&lt;0,"FINALIZADO",IF(Tabla2023768[[#This Row],[FECHA DE TERMINACIÓN FINAL]]-TODAY()&lt;=15,"PROXIMO A VENCER")))</f>
        <v>VIGENTE</v>
      </c>
      <c r="E6" s="49">
        <v>149446</v>
      </c>
      <c r="F6" s="56">
        <v>45825</v>
      </c>
      <c r="G6" s="49">
        <v>149446</v>
      </c>
      <c r="H6" s="51" t="s">
        <v>5579</v>
      </c>
      <c r="I6" s="51" t="s">
        <v>5580</v>
      </c>
      <c r="J6" s="137" t="s">
        <v>5581</v>
      </c>
      <c r="K6" s="13">
        <v>1307</v>
      </c>
      <c r="L6" s="22">
        <v>45825</v>
      </c>
      <c r="M6" s="12">
        <v>1435</v>
      </c>
      <c r="N6" s="22">
        <v>45866</v>
      </c>
      <c r="O6" s="97" t="s">
        <v>5582</v>
      </c>
      <c r="P6" s="51" t="s">
        <v>5550</v>
      </c>
      <c r="Q6" s="51" t="s">
        <v>5551</v>
      </c>
      <c r="R6" s="12"/>
      <c r="S6" s="57" t="s">
        <v>5583</v>
      </c>
      <c r="T6" s="12"/>
      <c r="U6" s="12"/>
      <c r="V6" s="12"/>
      <c r="W6" s="96">
        <v>9003702624</v>
      </c>
      <c r="X6" s="14" t="s">
        <v>258</v>
      </c>
      <c r="Y6" s="14">
        <v>1023888897</v>
      </c>
      <c r="Z6" s="99" t="s">
        <v>5584</v>
      </c>
      <c r="AA6" s="12" t="s">
        <v>87</v>
      </c>
      <c r="AB6" s="27">
        <v>45863</v>
      </c>
      <c r="AC6" s="29">
        <v>1800000000</v>
      </c>
      <c r="AD6" s="27">
        <v>45874</v>
      </c>
      <c r="AE6" s="27">
        <v>46022</v>
      </c>
      <c r="AF6" s="12">
        <v>147</v>
      </c>
      <c r="AG6" s="12">
        <v>4.9000000000000004</v>
      </c>
      <c r="AH6" s="29">
        <f>Tabla2023768[[#This Row],[VALOR INICIAL DEL CONTRATO]] / Tabla2023768[[#This Row],[PLAZO DE EJECUCIÓN MESES ]]</f>
        <v>367346938.77551019</v>
      </c>
      <c r="AI6" s="12">
        <v>1</v>
      </c>
      <c r="AJ6" s="12">
        <v>1</v>
      </c>
      <c r="AK6" s="31">
        <v>899719383</v>
      </c>
      <c r="AL6" s="12">
        <v>90</v>
      </c>
      <c r="AM6" s="12">
        <v>1915</v>
      </c>
      <c r="AN6" s="22">
        <v>46010</v>
      </c>
      <c r="AO6" s="12">
        <v>2005</v>
      </c>
      <c r="AP6" s="22">
        <v>46015</v>
      </c>
      <c r="AQ6" s="12">
        <f>Tabla2023768[[#This Row],[DÍAS PRORROGA 1]]</f>
        <v>90</v>
      </c>
      <c r="AR6" s="25">
        <f>IF(Tabla2023768[[#This Row],[ADICIÓN]]="NO",0,Tabla2023768[[#This Row],[VALOR ADICIÓN 1]])</f>
        <v>899719383</v>
      </c>
      <c r="AS6" s="15">
        <v>0</v>
      </c>
      <c r="AT6" s="27">
        <v>46112</v>
      </c>
      <c r="AU6" s="20">
        <f>Tabla2023768[[#This Row],[VALOR INICIAL DEL CONTRATO]]+Tabla2023768[[#This Row],[VALOR ADICIÓN 1]]</f>
        <v>2699719383</v>
      </c>
      <c r="AV6"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0.88235294117647056</v>
      </c>
    </row>
    <row r="7" spans="1:49" ht="15.75" customHeight="1" x14ac:dyDescent="0.2">
      <c r="A7" s="35">
        <v>2025</v>
      </c>
      <c r="B7" s="80">
        <v>158178</v>
      </c>
      <c r="C7" s="12" t="s">
        <v>456</v>
      </c>
      <c r="D7" s="13" t="str">
        <f ca="1">IF(Tabla2023768[[#This Row],[FECHA DE TERMINACIÓN FINAL]]-TODAY()&gt;=15,"VIGENTE",IF(Tabla2023768[[#This Row],[FECHA DE TERMINACIÓN FINAL]]-TODAY()&lt;0,"FINALIZADO",IF(Tabla2023768[[#This Row],[FECHA DE TERMINACIÓN FINAL]]-TODAY()&lt;=15,"PROXIMO A VENCER")))</f>
        <v>FINALIZADO</v>
      </c>
      <c r="E7" s="49">
        <v>158178</v>
      </c>
      <c r="F7" s="56">
        <v>46007</v>
      </c>
      <c r="G7" s="49">
        <v>158178</v>
      </c>
      <c r="H7" s="51" t="s">
        <v>5585</v>
      </c>
      <c r="I7" s="51" t="s">
        <v>5586</v>
      </c>
      <c r="J7" s="107" t="s">
        <v>5587</v>
      </c>
      <c r="K7" s="13">
        <v>1900</v>
      </c>
      <c r="L7" s="22">
        <v>46008</v>
      </c>
      <c r="M7" s="12">
        <v>1971</v>
      </c>
      <c r="N7" s="22">
        <v>46009</v>
      </c>
      <c r="O7" s="97" t="s">
        <v>5548</v>
      </c>
      <c r="P7" s="51" t="s">
        <v>5550</v>
      </c>
      <c r="Q7" s="51" t="s">
        <v>5551</v>
      </c>
      <c r="R7" s="12"/>
      <c r="S7" s="57" t="s">
        <v>5588</v>
      </c>
      <c r="T7" s="12"/>
      <c r="U7" s="12"/>
      <c r="V7" s="12"/>
      <c r="W7" s="96">
        <v>901046407</v>
      </c>
      <c r="X7" s="14" t="s">
        <v>296</v>
      </c>
      <c r="Y7" s="14">
        <v>79556596</v>
      </c>
      <c r="Z7" s="99" t="s">
        <v>5589</v>
      </c>
      <c r="AA7" s="12" t="s">
        <v>87</v>
      </c>
      <c r="AB7" s="27">
        <v>46008</v>
      </c>
      <c r="AC7" s="29">
        <v>38425200</v>
      </c>
      <c r="AD7" s="27">
        <v>46009</v>
      </c>
      <c r="AE7" s="27">
        <v>46014</v>
      </c>
      <c r="AF7" s="12">
        <v>5</v>
      </c>
      <c r="AG7" s="12">
        <v>0.16</v>
      </c>
      <c r="AH7" s="29">
        <f>Tabla2023768[[#This Row],[VALOR INICIAL DEL CONTRATO]] / Tabla2023768[[#This Row],[PLAZO DE EJECUCIÓN MESES ]]</f>
        <v>240157500</v>
      </c>
      <c r="AI7" s="15">
        <v>0</v>
      </c>
      <c r="AJ7" s="15">
        <v>0</v>
      </c>
      <c r="AK7" s="15">
        <v>0</v>
      </c>
      <c r="AL7" s="15">
        <v>0</v>
      </c>
      <c r="AM7" s="15">
        <v>0</v>
      </c>
      <c r="AN7" s="15">
        <v>0</v>
      </c>
      <c r="AO7" s="15">
        <v>0</v>
      </c>
      <c r="AP7" s="15">
        <v>0</v>
      </c>
      <c r="AQ7" s="12">
        <f>Tabla2023768[[#This Row],[DÍAS PRORROGA 1]]</f>
        <v>0</v>
      </c>
      <c r="AR7" s="25">
        <f>IF(Tabla2023768[[#This Row],[ADICIÓN]]="NO",0,Tabla2023768[[#This Row],[VALOR ADICIÓN 1]])</f>
        <v>0</v>
      </c>
      <c r="AS7" s="15">
        <v>0</v>
      </c>
      <c r="AT7" s="27">
        <v>46014</v>
      </c>
      <c r="AU7" s="20">
        <f>Tabla2023768[[#This Row],[VALOR INICIAL DEL CONTRATO]]+Tabla2023768[[#This Row],[VALOR ADICIÓN 1]]</f>
        <v>38425200</v>
      </c>
      <c r="AV7" s="11" t="str">
        <f>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100%</v>
      </c>
    </row>
    <row r="8" spans="1:49" ht="15.75" customHeight="1" x14ac:dyDescent="0.2">
      <c r="A8" s="35">
        <v>2025</v>
      </c>
      <c r="B8" s="80">
        <v>158601</v>
      </c>
      <c r="C8" s="12" t="s">
        <v>77</v>
      </c>
      <c r="D8" s="13" t="str">
        <f ca="1">IF(Tabla2023768[[#This Row],[FECHA DE TERMINACIÓN FINAL]]-TODAY()&gt;=15,"VIGENTE",IF(Tabla2023768[[#This Row],[FECHA DE TERMINACIÓN FINAL]]-TODAY()&lt;0,"FINALIZADO",IF(Tabla2023768[[#This Row],[FECHA DE TERMINACIÓN FINAL]]-TODAY()&lt;=15,"PROXIMO A VENCER")))</f>
        <v>VIGENTE</v>
      </c>
      <c r="E8" s="80">
        <v>158601</v>
      </c>
      <c r="F8" s="56">
        <v>45992</v>
      </c>
      <c r="G8" s="80">
        <v>158601</v>
      </c>
      <c r="H8" s="51" t="s">
        <v>5590</v>
      </c>
      <c r="I8" s="51" t="s">
        <v>5580</v>
      </c>
      <c r="J8" s="107" t="s">
        <v>5591</v>
      </c>
      <c r="K8" s="13">
        <v>1876</v>
      </c>
      <c r="L8" s="22">
        <v>45993</v>
      </c>
      <c r="M8" s="12">
        <v>2004</v>
      </c>
      <c r="N8" s="22">
        <v>46015</v>
      </c>
      <c r="O8" s="12" t="s">
        <v>5592</v>
      </c>
      <c r="P8" s="51" t="s">
        <v>5550</v>
      </c>
      <c r="Q8" s="51" t="s">
        <v>5551</v>
      </c>
      <c r="R8" s="12"/>
      <c r="S8" s="57" t="s">
        <v>5593</v>
      </c>
      <c r="T8" s="12"/>
      <c r="U8" s="12"/>
      <c r="V8" s="12"/>
      <c r="W8" s="96">
        <v>9003702624</v>
      </c>
      <c r="X8" s="13" t="s">
        <v>177</v>
      </c>
      <c r="Y8" s="12">
        <v>1024564835</v>
      </c>
      <c r="Z8" s="99" t="s">
        <v>5594</v>
      </c>
      <c r="AA8" s="12" t="s">
        <v>87</v>
      </c>
      <c r="AB8" s="22">
        <v>46015</v>
      </c>
      <c r="AC8" s="29">
        <v>546764550</v>
      </c>
      <c r="AD8" s="27">
        <v>46057</v>
      </c>
      <c r="AE8" s="27">
        <v>46145</v>
      </c>
      <c r="AF8" s="12">
        <v>90</v>
      </c>
      <c r="AG8" s="12">
        <v>3</v>
      </c>
      <c r="AH8" s="29">
        <f>Tabla2023768[[#This Row],[VALOR INICIAL DEL CONTRATO]] / Tabla2023768[[#This Row],[PLAZO DE EJECUCIÓN MESES ]]</f>
        <v>182254850</v>
      </c>
      <c r="AI8" s="15">
        <v>0</v>
      </c>
      <c r="AJ8" s="15">
        <v>0</v>
      </c>
      <c r="AK8" s="15">
        <v>0</v>
      </c>
      <c r="AL8" s="15">
        <v>0</v>
      </c>
      <c r="AM8" s="15">
        <v>0</v>
      </c>
      <c r="AN8" s="15">
        <v>0</v>
      </c>
      <c r="AO8" s="15">
        <v>0</v>
      </c>
      <c r="AP8" s="15">
        <v>0</v>
      </c>
      <c r="AQ8" s="12">
        <f>Tabla2023768[[#This Row],[DÍAS PRORROGA 1]]</f>
        <v>0</v>
      </c>
      <c r="AR8" s="25">
        <f>IF(Tabla2023768[[#This Row],[ADICIÓN]]="NO",0,Tabla2023768[[#This Row],[VALOR ADICIÓN 1]])</f>
        <v>0</v>
      </c>
      <c r="AS8" s="15">
        <v>0</v>
      </c>
      <c r="AT8" s="27">
        <v>46145</v>
      </c>
      <c r="AU8" s="20">
        <f>Tabla2023768[[#This Row],[VALOR INICIAL DEL CONTRATO]]+Tabla2023768[[#This Row],[VALOR ADICIÓN 1]]</f>
        <v>546764550</v>
      </c>
      <c r="AV8"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0.30681818181818182</v>
      </c>
    </row>
    <row r="9" spans="1:49" ht="15.75" customHeight="1" x14ac:dyDescent="0.2">
      <c r="A9" s="35">
        <v>2025</v>
      </c>
      <c r="B9" s="80">
        <v>159117</v>
      </c>
      <c r="C9" s="12" t="s">
        <v>77</v>
      </c>
      <c r="D9" s="13" t="str">
        <f ca="1">IF(Tabla2023768[[#This Row],[FECHA DE TERMINACIÓN FINAL]]-TODAY()&gt;=15,"VIGENTE",IF(Tabla2023768[[#This Row],[FECHA DE TERMINACIÓN FINAL]]-TODAY()&lt;0,"FINALIZADO",IF(Tabla2023768[[#This Row],[FECHA DE TERMINACIÓN FINAL]]-TODAY()&lt;=15,"PROXIMO A VENCER")))</f>
        <v>VIGENTE</v>
      </c>
      <c r="E9" s="80">
        <v>159117</v>
      </c>
      <c r="F9" s="22">
        <v>46002</v>
      </c>
      <c r="G9" s="80">
        <v>159117</v>
      </c>
      <c r="H9" s="51" t="s">
        <v>5595</v>
      </c>
      <c r="I9" s="51" t="s">
        <v>5596</v>
      </c>
      <c r="J9" s="137" t="s">
        <v>5597</v>
      </c>
      <c r="K9" s="13">
        <v>1886</v>
      </c>
      <c r="L9" s="22">
        <v>46002</v>
      </c>
      <c r="M9" s="12">
        <v>2025</v>
      </c>
      <c r="N9" s="22">
        <v>46021</v>
      </c>
      <c r="O9" s="12" t="s">
        <v>201</v>
      </c>
      <c r="P9" s="51" t="s">
        <v>5550</v>
      </c>
      <c r="Q9" s="51" t="s">
        <v>5551</v>
      </c>
      <c r="R9" s="12"/>
      <c r="S9" s="57" t="s">
        <v>5598</v>
      </c>
      <c r="T9" s="12"/>
      <c r="U9" s="12"/>
      <c r="V9" s="12"/>
      <c r="W9" s="96">
        <v>830060331</v>
      </c>
      <c r="X9" s="13" t="s">
        <v>413</v>
      </c>
      <c r="Y9" s="12">
        <v>1032483972</v>
      </c>
      <c r="Z9" s="99" t="s">
        <v>5599</v>
      </c>
      <c r="AA9" s="12" t="s">
        <v>87</v>
      </c>
      <c r="AB9" s="27">
        <v>46021</v>
      </c>
      <c r="AC9" s="29">
        <v>592559535</v>
      </c>
      <c r="AD9" s="27">
        <v>46057</v>
      </c>
      <c r="AE9" s="27">
        <v>46145</v>
      </c>
      <c r="AF9" s="12">
        <v>90</v>
      </c>
      <c r="AG9" s="12">
        <v>3</v>
      </c>
      <c r="AH9" s="29">
        <f>Tabla2023768[[#This Row],[VALOR INICIAL DEL CONTRATO]] / Tabla2023768[[#This Row],[PLAZO DE EJECUCIÓN MESES ]]</f>
        <v>197519845</v>
      </c>
      <c r="AI9" s="15">
        <v>0</v>
      </c>
      <c r="AJ9" s="15">
        <v>0</v>
      </c>
      <c r="AK9" s="15">
        <v>0</v>
      </c>
      <c r="AL9" s="15">
        <v>0</v>
      </c>
      <c r="AM9" s="15">
        <v>0</v>
      </c>
      <c r="AN9" s="15">
        <v>0</v>
      </c>
      <c r="AO9" s="15">
        <v>0</v>
      </c>
      <c r="AP9" s="15">
        <v>0</v>
      </c>
      <c r="AQ9" s="12">
        <f>Tabla2023768[[#This Row],[DÍAS PRORROGA 1]]</f>
        <v>0</v>
      </c>
      <c r="AR9" s="25">
        <f>IF(Tabla2023768[[#This Row],[ADICIÓN]]="NO",0,Tabla2023768[[#This Row],[VALOR ADICIÓN 1]])</f>
        <v>0</v>
      </c>
      <c r="AS9" s="15">
        <v>0</v>
      </c>
      <c r="AT9" s="27">
        <v>46145</v>
      </c>
      <c r="AU9" s="20">
        <f>Tabla2023768[[#This Row],[VALOR INICIAL DEL CONTRATO]]+Tabla2023768[[#This Row],[VALOR ADICIÓN 1]]</f>
        <v>592559535</v>
      </c>
      <c r="AV9"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0.30681818181818182</v>
      </c>
    </row>
    <row r="10" spans="1:49" ht="15.75" customHeight="1" x14ac:dyDescent="0.2">
      <c r="A10" s="35">
        <v>2025</v>
      </c>
      <c r="B10" s="80">
        <v>159118</v>
      </c>
      <c r="C10" s="12" t="s">
        <v>77</v>
      </c>
      <c r="D10" s="13" t="str">
        <f ca="1">IF(Tabla2023768[[#This Row],[FECHA DE TERMINACIÓN FINAL]]-TODAY()&gt;=15,"VIGENTE",IF(Tabla2023768[[#This Row],[FECHA DE TERMINACIÓN FINAL]]-TODAY()&lt;0,"FINALIZADO",IF(Tabla2023768[[#This Row],[FECHA DE TERMINACIÓN FINAL]]-TODAY()&lt;=15,"PROXIMO A VENCER")))</f>
        <v>VIGENTE</v>
      </c>
      <c r="E10" s="80">
        <v>159118</v>
      </c>
      <c r="F10" s="22">
        <v>45992</v>
      </c>
      <c r="G10" s="80">
        <v>159118</v>
      </c>
      <c r="H10" s="51" t="s">
        <v>5600</v>
      </c>
      <c r="I10" s="51" t="s">
        <v>5555</v>
      </c>
      <c r="J10" s="137" t="s">
        <v>5601</v>
      </c>
      <c r="K10" s="13">
        <v>1877</v>
      </c>
      <c r="L10" s="22">
        <v>45993</v>
      </c>
      <c r="M10" s="12">
        <v>2042</v>
      </c>
      <c r="N10" s="22">
        <v>46022</v>
      </c>
      <c r="O10" s="13" t="s">
        <v>5602</v>
      </c>
      <c r="P10" s="51" t="s">
        <v>5550</v>
      </c>
      <c r="Q10" s="51" t="s">
        <v>5551</v>
      </c>
      <c r="R10" s="12"/>
      <c r="S10" s="57" t="s">
        <v>5603</v>
      </c>
      <c r="T10" s="12"/>
      <c r="U10" s="12"/>
      <c r="V10" s="12"/>
      <c r="W10" s="96">
        <v>830001338</v>
      </c>
      <c r="X10" s="51" t="s">
        <v>298</v>
      </c>
      <c r="Y10" s="53">
        <v>79854802</v>
      </c>
      <c r="Z10" s="46" t="s">
        <v>5604</v>
      </c>
      <c r="AA10" s="12" t="s">
        <v>87</v>
      </c>
      <c r="AB10" s="27">
        <v>46021</v>
      </c>
      <c r="AC10" s="29">
        <v>244633533.43000001</v>
      </c>
      <c r="AD10" s="27">
        <v>46057</v>
      </c>
      <c r="AE10" s="27">
        <v>46115</v>
      </c>
      <c r="AF10" s="12">
        <v>60</v>
      </c>
      <c r="AG10" s="12">
        <v>2</v>
      </c>
      <c r="AH10" s="29">
        <f>Tabla2023768[[#This Row],[VALOR INICIAL DEL CONTRATO]] / Tabla2023768[[#This Row],[PLAZO DE EJECUCIÓN MESES ]]</f>
        <v>122316766.715</v>
      </c>
      <c r="AI10" s="15">
        <v>0</v>
      </c>
      <c r="AJ10" s="15">
        <v>0</v>
      </c>
      <c r="AK10" s="15">
        <v>0</v>
      </c>
      <c r="AL10" s="15">
        <v>0</v>
      </c>
      <c r="AM10" s="15">
        <v>0</v>
      </c>
      <c r="AN10" s="15">
        <v>0</v>
      </c>
      <c r="AO10" s="15">
        <v>0</v>
      </c>
      <c r="AP10" s="15">
        <v>0</v>
      </c>
      <c r="AQ10" s="12">
        <f>Tabla2023768[[#This Row],[DÍAS PRORROGA 1]]</f>
        <v>0</v>
      </c>
      <c r="AR10" s="25">
        <f>IF(Tabla2023768[[#This Row],[ADICIÓN]]="NO",0,Tabla2023768[[#This Row],[VALOR ADICIÓN 1]])</f>
        <v>0</v>
      </c>
      <c r="AS10" s="15">
        <v>0</v>
      </c>
      <c r="AT10" s="27">
        <v>46115</v>
      </c>
      <c r="AU10" s="20">
        <f>Tabla2023768[[#This Row],[VALOR INICIAL DEL CONTRATO]]+Tabla2023768[[#This Row],[VALOR ADICIÓN 1]]</f>
        <v>244633533.43000001</v>
      </c>
      <c r="AV10"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0.46551724137931033</v>
      </c>
    </row>
    <row r="11" spans="1:49" ht="15.75" customHeight="1" x14ac:dyDescent="0.2">
      <c r="A11" s="35">
        <v>2025</v>
      </c>
      <c r="B11" s="80">
        <v>159119</v>
      </c>
      <c r="C11" s="12" t="s">
        <v>77</v>
      </c>
      <c r="D11" s="13" t="str">
        <f ca="1">IF(Tabla2023768[[#This Row],[FECHA DE TERMINACIÓN FINAL]]-TODAY()&gt;=15,"VIGENTE",IF(Tabla2023768[[#This Row],[FECHA DE TERMINACIÓN FINAL]]-TODAY()&lt;0,"FINALIZADO",IF(Tabla2023768[[#This Row],[FECHA DE TERMINACIÓN FINAL]]-TODAY()&lt;=15,"PROXIMO A VENCER")))</f>
        <v>VIGENTE</v>
      </c>
      <c r="E11" s="88">
        <v>159119</v>
      </c>
      <c r="F11" s="22">
        <v>45992</v>
      </c>
      <c r="G11" s="88">
        <v>159119</v>
      </c>
      <c r="H11" s="51" t="s">
        <v>5605</v>
      </c>
      <c r="I11" s="51" t="s">
        <v>5606</v>
      </c>
      <c r="J11" s="137" t="s">
        <v>5607</v>
      </c>
      <c r="K11" s="13">
        <v>1877</v>
      </c>
      <c r="L11" s="22">
        <v>45993</v>
      </c>
      <c r="M11" s="12">
        <v>2032</v>
      </c>
      <c r="N11" s="22">
        <v>46021</v>
      </c>
      <c r="O11" s="13" t="s">
        <v>5608</v>
      </c>
      <c r="P11" s="51" t="s">
        <v>5550</v>
      </c>
      <c r="Q11" s="51" t="s">
        <v>5551</v>
      </c>
      <c r="R11" s="12"/>
      <c r="S11" s="57" t="s">
        <v>5609</v>
      </c>
      <c r="T11" s="12"/>
      <c r="U11" s="12"/>
      <c r="V11" s="12"/>
      <c r="W11" s="96">
        <v>804000673</v>
      </c>
      <c r="X11" s="51" t="s">
        <v>298</v>
      </c>
      <c r="Y11" s="53">
        <v>79854802</v>
      </c>
      <c r="Z11" s="80" t="s">
        <v>5610</v>
      </c>
      <c r="AA11" s="12" t="s">
        <v>87</v>
      </c>
      <c r="AB11" s="27">
        <v>46021</v>
      </c>
      <c r="AC11" s="29">
        <v>95113957.069999993</v>
      </c>
      <c r="AD11" s="27">
        <v>46057</v>
      </c>
      <c r="AE11" s="27">
        <v>46115</v>
      </c>
      <c r="AF11" s="12">
        <v>60</v>
      </c>
      <c r="AG11" s="12">
        <v>2</v>
      </c>
      <c r="AH11" s="29">
        <f>Tabla2023768[[#This Row],[VALOR INICIAL DEL CONTRATO]] / Tabla2023768[[#This Row],[PLAZO DE EJECUCIÓN MESES ]]</f>
        <v>47556978.534999996</v>
      </c>
      <c r="AI11" s="15">
        <v>0</v>
      </c>
      <c r="AJ11" s="15">
        <v>0</v>
      </c>
      <c r="AK11" s="15">
        <v>0</v>
      </c>
      <c r="AL11" s="15">
        <v>0</v>
      </c>
      <c r="AM11" s="15">
        <v>0</v>
      </c>
      <c r="AN11" s="15">
        <v>0</v>
      </c>
      <c r="AO11" s="15">
        <v>0</v>
      </c>
      <c r="AP11" s="15">
        <v>0</v>
      </c>
      <c r="AQ11" s="12">
        <f>Tabla2023768[[#This Row],[DÍAS PRORROGA 1]]</f>
        <v>0</v>
      </c>
      <c r="AR11" s="25">
        <f>IF(Tabla2023768[[#This Row],[ADICIÓN]]="NO",0,Tabla2023768[[#This Row],[VALOR ADICIÓN 1]])</f>
        <v>0</v>
      </c>
      <c r="AS11" s="15">
        <v>0</v>
      </c>
      <c r="AT11" s="27">
        <v>46115</v>
      </c>
      <c r="AU11" s="20">
        <f>Tabla2023768[[#This Row],[VALOR INICIAL DEL CONTRATO]]+Tabla2023768[[#This Row],[VALOR ADICIÓN 1]]</f>
        <v>95113957.069999993</v>
      </c>
      <c r="AV11"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0.46551724137931033</v>
      </c>
    </row>
    <row r="12" spans="1:49" ht="15.75" customHeight="1" x14ac:dyDescent="0.2">
      <c r="A12" s="35">
        <v>2025</v>
      </c>
      <c r="B12" s="80">
        <v>159301</v>
      </c>
      <c r="C12" s="12" t="s">
        <v>77</v>
      </c>
      <c r="D12" s="13" t="str">
        <f ca="1">IF(Tabla2023768[[#This Row],[FECHA DE TERMINACIÓN FINAL]]-TODAY()&gt;=15,"VIGENTE",IF(Tabla2023768[[#This Row],[FECHA DE TERMINACIÓN FINAL]]-TODAY()&lt;0,"FINALIZADO",IF(Tabla2023768[[#This Row],[FECHA DE TERMINACIÓN FINAL]]-TODAY()&lt;=15,"PROXIMO A VENCER")))</f>
        <v>VIGENTE</v>
      </c>
      <c r="E12" s="88">
        <v>159301</v>
      </c>
      <c r="F12" s="22">
        <v>45992</v>
      </c>
      <c r="G12" s="88">
        <v>159301</v>
      </c>
      <c r="H12" s="51" t="s">
        <v>5611</v>
      </c>
      <c r="I12" s="51" t="s">
        <v>5612</v>
      </c>
      <c r="J12" s="137" t="s">
        <v>5613</v>
      </c>
      <c r="K12" s="13">
        <v>1877</v>
      </c>
      <c r="L12" s="22">
        <v>45993</v>
      </c>
      <c r="M12" s="12">
        <v>2044</v>
      </c>
      <c r="N12" s="22">
        <v>46022</v>
      </c>
      <c r="O12" s="12" t="s">
        <v>5614</v>
      </c>
      <c r="P12" s="51" t="s">
        <v>5550</v>
      </c>
      <c r="Q12" s="51" t="s">
        <v>5551</v>
      </c>
      <c r="R12" s="12"/>
      <c r="S12" s="57" t="s">
        <v>5615</v>
      </c>
      <c r="T12" s="12"/>
      <c r="U12" s="12"/>
      <c r="V12" s="12"/>
      <c r="W12" s="96">
        <v>830110570</v>
      </c>
      <c r="X12" s="51" t="s">
        <v>298</v>
      </c>
      <c r="Y12" s="53">
        <v>79854802</v>
      </c>
      <c r="Z12" s="80" t="s">
        <v>5616</v>
      </c>
      <c r="AA12" s="12" t="s">
        <v>87</v>
      </c>
      <c r="AB12" s="27">
        <v>46022</v>
      </c>
      <c r="AC12" s="29">
        <v>42722357.75</v>
      </c>
      <c r="AD12" s="27">
        <v>46057</v>
      </c>
      <c r="AE12" s="27">
        <v>46115</v>
      </c>
      <c r="AF12" s="12">
        <v>60</v>
      </c>
      <c r="AG12" s="12">
        <v>2</v>
      </c>
      <c r="AH12" s="29">
        <f>Tabla2023768[[#This Row],[VALOR INICIAL DEL CONTRATO]] / Tabla2023768[[#This Row],[PLAZO DE EJECUCIÓN MESES ]]</f>
        <v>21361178.875</v>
      </c>
      <c r="AI12" s="15">
        <v>0</v>
      </c>
      <c r="AJ12" s="15">
        <v>0</v>
      </c>
      <c r="AK12" s="15">
        <v>0</v>
      </c>
      <c r="AL12" s="15">
        <v>0</v>
      </c>
      <c r="AM12" s="15">
        <v>0</v>
      </c>
      <c r="AN12" s="15">
        <v>0</v>
      </c>
      <c r="AO12" s="15">
        <v>0</v>
      </c>
      <c r="AP12" s="15">
        <v>0</v>
      </c>
      <c r="AQ12" s="12">
        <f>Tabla2023768[[#This Row],[DÍAS PRORROGA 1]]</f>
        <v>0</v>
      </c>
      <c r="AR12" s="25">
        <f>IF(Tabla2023768[[#This Row],[ADICIÓN]]="NO",0,Tabla2023768[[#This Row],[VALOR ADICIÓN 1]])</f>
        <v>0</v>
      </c>
      <c r="AS12" s="15">
        <v>0</v>
      </c>
      <c r="AT12" s="27">
        <v>46115</v>
      </c>
      <c r="AU12" s="20">
        <f>Tabla2023768[[#This Row],[VALOR INICIAL DEL CONTRATO]]+Tabla2023768[[#This Row],[VALOR ADICIÓN 1]]</f>
        <v>42722357.75</v>
      </c>
      <c r="AV12" s="11">
        <f ca="1">IF(Tabla2023768[[#This Row],[ESTADO DEL CONTRATO]]="EN PROCESO","PENDIENTE",IF(Tabla2023768[[#This Row],[ESTADO DEL CONTRATO]]="FINALIZADO","100%",IF(Tabla2023768[[#This Row],[ESTADO DEL CONTRATO]]="TERMINACIÓN ANTICIPADA",(Tabla2023768[[#This Row],[FECHA DE TERMINACIÓN FINAL]]-Tabla2023768[[#This Row],[FECHA ACTA DE INICIO]])/(Tabla2023768[[#This Row],[FECHA DE TERMINACIÓN INICIAL]]-Tabla2023768[[#This Row],[FECHA ACTA DE INICIO]]),IF(Tabla2023768[[#This Row],[ESTADO DEL CONTRATO]]="DESIERTO","NA",IF(Tabla2023768[[#This Row],[ESTADO DEL CONTRATO]]="EN EVALUACIÓN","NA",IF(Tabla2023768[[#This Row],[ESTADO DEL CONTRATO]]="EN EJECUCIÓN",($AW$1-Tabla2023768[[#This Row],[FECHA ACTA DE INICIO]])/(Tabla2023768[[#This Row],[FECHA DE TERMINACIÓN FINAL]]-Tabla2023768[[#This Row],[FECHA ACTA DE INICIO]]),IF(Tabla2023768[[#This Row],[ESTADO DEL CONTRATO]]="RECHAZADO","NA","NA")))))))</f>
        <v>0.46551724137931033</v>
      </c>
    </row>
  </sheetData>
  <phoneticPr fontId="21" type="noConversion"/>
  <conditionalFormatting sqref="C1 C4:C6 C8:C10 C13:C1048576">
    <cfRule type="containsText" dxfId="92" priority="216" operator="containsText" text="TERMINACIÓN ANTICIPADA">
      <formula>NOT(ISERROR(SEARCH("TERMINACIÓN ANTICIPADA",C1)))</formula>
    </cfRule>
  </conditionalFormatting>
  <conditionalFormatting sqref="C1:C6">
    <cfRule type="containsText" dxfId="91" priority="109" operator="containsText" text="SUSPENDIDO">
      <formula>NOT(ISERROR(SEARCH("SUSPENDIDO",C1)))</formula>
    </cfRule>
  </conditionalFormatting>
  <conditionalFormatting sqref="C1:C10">
    <cfRule type="containsText" dxfId="90" priority="208" operator="containsText" text="FIRMADO">
      <formula>NOT(ISERROR(SEARCH("FIRMADO",C1)))</formula>
    </cfRule>
    <cfRule type="containsText" dxfId="89" priority="99" operator="containsText" text="CANCELADO">
      <formula>NOT(ISERROR(SEARCH("CANCELADO",C1)))</formula>
    </cfRule>
    <cfRule type="containsText" dxfId="88" priority="97" operator="containsText" text="ANULADO">
      <formula>NOT(ISERROR(SEARCH("ANULADO",C1)))</formula>
    </cfRule>
  </conditionalFormatting>
  <conditionalFormatting sqref="C1:C12">
    <cfRule type="containsText" dxfId="87" priority="21" operator="containsText" text="DESIERTO">
      <formula>NOT(ISERROR(SEARCH("DESIERTO",C1)))</formula>
    </cfRule>
  </conditionalFormatting>
  <conditionalFormatting sqref="C2:C3">
    <cfRule type="containsText" dxfId="86" priority="111" operator="containsText" text="TERMINACIÓN ANTICIPADA">
      <formula>NOT(ISERROR(SEARCH("TERMINACIÓN ANTICIPADA",C2)))</formula>
    </cfRule>
    <cfRule type="containsText" dxfId="85" priority="110" operator="containsText" text="EN EJECUCIÓN">
      <formula>NOT(ISERROR(SEARCH("EN EJECUCIÓN",C2)))</formula>
    </cfRule>
  </conditionalFormatting>
  <conditionalFormatting sqref="C2:C4">
    <cfRule type="cellIs" dxfId="84" priority="107" operator="equal">
      <formula>"FINALIZADO"</formula>
    </cfRule>
  </conditionalFormatting>
  <conditionalFormatting sqref="C2:C7">
    <cfRule type="containsText" dxfId="83" priority="95" operator="containsText" text="FIRMADO">
      <formula>NOT(ISERROR(SEARCH("FIRMADO",C2)))</formula>
    </cfRule>
  </conditionalFormatting>
  <conditionalFormatting sqref="C5:C7">
    <cfRule type="cellIs" dxfId="82" priority="96" operator="equal">
      <formula>"FINALIZADO"</formula>
    </cfRule>
  </conditionalFormatting>
  <conditionalFormatting sqref="C7">
    <cfRule type="containsText" dxfId="81" priority="101" operator="containsText" text="EN EJECUCIÓN">
      <formula>NOT(ISERROR(SEARCH("EN EJECUCIÓN",C7)))</formula>
    </cfRule>
    <cfRule type="containsText" dxfId="80" priority="103" operator="containsText" text="TERMINACIÓN ANTICIPADA">
      <formula>NOT(ISERROR(SEARCH("TERMINACIÓN ANTICIPADA",C7)))</formula>
    </cfRule>
  </conditionalFormatting>
  <conditionalFormatting sqref="C7:C10">
    <cfRule type="containsText" dxfId="79" priority="100" operator="containsText" text="SUSPENDIDO">
      <formula>NOT(ISERROR(SEARCH("SUSPENDIDO",C7)))</formula>
    </cfRule>
  </conditionalFormatting>
  <conditionalFormatting sqref="C11:C12">
    <cfRule type="containsText" dxfId="78" priority="19" operator="containsText" text="FIRMADO">
      <formula>NOT(ISERROR(SEARCH("FIRMADO",C11)))</formula>
    </cfRule>
    <cfRule type="containsText" dxfId="77" priority="20" operator="containsText" text="ANULADO">
      <formula>NOT(ISERROR(SEARCH("ANULADO",C11)))</formula>
    </cfRule>
    <cfRule type="containsText" dxfId="76" priority="22" operator="containsText" text="CANCELADO">
      <formula>NOT(ISERROR(SEARCH("CANCELADO",C11)))</formula>
    </cfRule>
    <cfRule type="containsText" dxfId="75" priority="23" operator="containsText" text="SUSPENDIDO">
      <formula>NOT(ISERROR(SEARCH("SUSPENDIDO",C11)))</formula>
    </cfRule>
    <cfRule type="containsText" dxfId="74" priority="24" operator="containsText" text="EN EJECUCIÓN">
      <formula>NOT(ISERROR(SEARCH("EN EJECUCIÓN",C11)))</formula>
    </cfRule>
    <cfRule type="containsText" dxfId="73" priority="25" operator="containsText" text="TERMINACIÓN ANTICIPADA">
      <formula>NOT(ISERROR(SEARCH("TERMINACIÓN ANTICIPADA",C11)))</formula>
    </cfRule>
  </conditionalFormatting>
  <conditionalFormatting sqref="C13:C1048576 C1 C4:C6 C8:C10">
    <cfRule type="containsText" dxfId="72" priority="214" operator="containsText" text="EN EJECUCIÓN">
      <formula>NOT(ISERROR(SEARCH("EN EJECUCIÓN",C1)))</formula>
    </cfRule>
  </conditionalFormatting>
  <conditionalFormatting sqref="C13:C1048576">
    <cfRule type="containsText" dxfId="71" priority="213" operator="containsText" text="SUSPENDIDO">
      <formula>NOT(ISERROR(SEARCH("SUSPENDIDO",C13)))</formula>
    </cfRule>
    <cfRule type="containsText" dxfId="70" priority="182" operator="containsText" text="ANULADO">
      <formula>NOT(ISERROR(SEARCH("ANULADO",C13)))</formula>
    </cfRule>
    <cfRule type="containsText" dxfId="69" priority="71" operator="containsText" text="FIRMADO">
      <formula>NOT(ISERROR(SEARCH("FIRMADO",C13)))</formula>
    </cfRule>
    <cfRule type="containsText" dxfId="68" priority="186" operator="containsText" text="DESIERTO">
      <formula>NOT(ISERROR(SEARCH("DESIERTO",C13)))</formula>
    </cfRule>
    <cfRule type="containsText" dxfId="67" priority="207" operator="containsText" text="CANCELADO">
      <formula>NOT(ISERROR(SEARCH("CANCELADO",C13)))</formula>
    </cfRule>
  </conditionalFormatting>
  <conditionalFormatting sqref="D1:D6">
    <cfRule type="containsText" dxfId="66" priority="128" operator="containsText" text="PROXIMO A VENCER">
      <formula>NOT(ISERROR(SEARCH("PROXIMO A VENCER",D1)))</formula>
    </cfRule>
  </conditionalFormatting>
  <conditionalFormatting sqref="D2:D4">
    <cfRule type="containsText" dxfId="65" priority="133" operator="containsText" text="FIRMADO">
      <formula>NOT(ISERROR(SEARCH("FIRMADO",D2)))</formula>
    </cfRule>
    <cfRule type="containsText" dxfId="64" priority="130" operator="containsText" text="PENDIENTE FECHA">
      <formula>NOT(ISERROR(SEARCH("PENDIENTE FECHA",D2)))</formula>
    </cfRule>
    <cfRule type="containsText" dxfId="63" priority="131" operator="containsText" text="VIGENTE">
      <formula>NOT(ISERROR(SEARCH("VIGENTE",D2)))</formula>
    </cfRule>
    <cfRule type="containsText" dxfId="62" priority="134" operator="containsText" text="EN EJECUCIÓN">
      <formula>NOT(ISERROR(SEARCH("EN EJECUCIÓN",D2)))</formula>
    </cfRule>
    <cfRule type="containsText" dxfId="61" priority="132" operator="containsText" text="FINALIZADO">
      <formula>NOT(ISERROR(SEARCH("FINALIZADO",D2)))</formula>
    </cfRule>
  </conditionalFormatting>
  <conditionalFormatting sqref="D4:D6">
    <cfRule type="containsText" dxfId="60" priority="118" operator="containsText" text="EN EJECUCIÓN">
      <formula>NOT(ISERROR(SEARCH("EN EJECUCIÓN",D4)))</formula>
    </cfRule>
    <cfRule type="containsText" dxfId="59" priority="117" operator="containsText" text="FIRMADO">
      <formula>NOT(ISERROR(SEARCH("FIRMADO",D4)))</formula>
    </cfRule>
  </conditionalFormatting>
  <conditionalFormatting sqref="D5:D6">
    <cfRule type="containsText" dxfId="58" priority="115" operator="containsText" text="VIGENTE">
      <formula>NOT(ISERROR(SEARCH("VIGENTE",D5)))</formula>
    </cfRule>
    <cfRule type="containsText" dxfId="57" priority="114" operator="containsText" text="PENDIENTE FECHA">
      <formula>NOT(ISERROR(SEARCH("PENDIENTE FECHA",D5)))</formula>
    </cfRule>
    <cfRule type="containsText" dxfId="56" priority="116" operator="containsText" text="FINALIZADO">
      <formula>NOT(ISERROR(SEARCH("FINALIZADO",D5)))</formula>
    </cfRule>
  </conditionalFormatting>
  <conditionalFormatting sqref="D5:D7">
    <cfRule type="containsText" dxfId="55" priority="94" operator="containsText" text="EN EJECUCIÓN">
      <formula>NOT(ISERROR(SEARCH("EN EJECUCIÓN",D5)))</formula>
    </cfRule>
    <cfRule type="containsText" dxfId="54" priority="93" operator="containsText" text="FIRMADO">
      <formula>NOT(ISERROR(SEARCH("FIRMADO",D5)))</formula>
    </cfRule>
  </conditionalFormatting>
  <conditionalFormatting sqref="D7">
    <cfRule type="containsText" dxfId="53" priority="91" operator="containsText" text="VIGENTE">
      <formula>NOT(ISERROR(SEARCH("VIGENTE",D7)))</formula>
    </cfRule>
    <cfRule type="containsText" dxfId="52" priority="90" operator="containsText" text="PENDIENTE FECHA">
      <formula>NOT(ISERROR(SEARCH("PENDIENTE FECHA",D7)))</formula>
    </cfRule>
    <cfRule type="containsText" dxfId="51" priority="102" operator="containsText" text="PROXIMO A VENCER">
      <formula>NOT(ISERROR(SEARCH("PROXIMO A VENCER",D7)))</formula>
    </cfRule>
    <cfRule type="containsText" dxfId="50" priority="92" operator="containsText" text="FINALIZADO">
      <formula>NOT(ISERROR(SEARCH("FINALIZADO",D7)))</formula>
    </cfRule>
  </conditionalFormatting>
  <conditionalFormatting sqref="D7:D8">
    <cfRule type="containsText" dxfId="49" priority="86" operator="containsText" text="EN EJECUCIÓN">
      <formula>NOT(ISERROR(SEARCH("EN EJECUCIÓN",D7)))</formula>
    </cfRule>
    <cfRule type="containsText" dxfId="48" priority="85" operator="containsText" text="FIRMADO">
      <formula>NOT(ISERROR(SEARCH("FIRMADO",D7)))</formula>
    </cfRule>
  </conditionalFormatting>
  <conditionalFormatting sqref="D8">
    <cfRule type="containsText" dxfId="47" priority="84" operator="containsText" text="FINALIZADO">
      <formula>NOT(ISERROR(SEARCH("FINALIZADO",D8)))</formula>
    </cfRule>
    <cfRule type="containsText" dxfId="46" priority="87" operator="containsText" text="PROXIMO A VENCER">
      <formula>NOT(ISERROR(SEARCH("PROXIMO A VENCER",D8)))</formula>
    </cfRule>
    <cfRule type="containsText" dxfId="45" priority="82" operator="containsText" text="PENDIENTE FECHA">
      <formula>NOT(ISERROR(SEARCH("PENDIENTE FECHA",D8)))</formula>
    </cfRule>
    <cfRule type="containsText" dxfId="44" priority="83" operator="containsText" text="VIGENTE">
      <formula>NOT(ISERROR(SEARCH("VIGENTE",D8)))</formula>
    </cfRule>
  </conditionalFormatting>
  <conditionalFormatting sqref="D8:D9">
    <cfRule type="containsText" dxfId="43" priority="78" operator="containsText" text="EN EJECUCIÓN">
      <formula>NOT(ISERROR(SEARCH("EN EJECUCIÓN",D8)))</formula>
    </cfRule>
    <cfRule type="containsText" dxfId="42" priority="77" operator="containsText" text="FIRMADO">
      <formula>NOT(ISERROR(SEARCH("FIRMADO",D8)))</formula>
    </cfRule>
  </conditionalFormatting>
  <conditionalFormatting sqref="D9">
    <cfRule type="containsText" dxfId="41" priority="75" operator="containsText" text="VIGENTE">
      <formula>NOT(ISERROR(SEARCH("VIGENTE",D9)))</formula>
    </cfRule>
    <cfRule type="containsText" dxfId="40" priority="79" operator="containsText" text="PROXIMO A VENCER">
      <formula>NOT(ISERROR(SEARCH("PROXIMO A VENCER",D9)))</formula>
    </cfRule>
    <cfRule type="containsText" dxfId="39" priority="76" operator="containsText" text="FINALIZADO">
      <formula>NOT(ISERROR(SEARCH("FINALIZADO",D9)))</formula>
    </cfRule>
    <cfRule type="containsText" dxfId="38" priority="74" operator="containsText" text="PENDIENTE FECHA">
      <formula>NOT(ISERROR(SEARCH("PENDIENTE FECHA",D9)))</formula>
    </cfRule>
  </conditionalFormatting>
  <conditionalFormatting sqref="D9:D10">
    <cfRule type="containsText" dxfId="37" priority="69" operator="containsText" text="EN EJECUCIÓN">
      <formula>NOT(ISERROR(SEARCH("EN EJECUCIÓN",D9)))</formula>
    </cfRule>
    <cfRule type="containsText" dxfId="36" priority="68" operator="containsText" text="FIRMADO">
      <formula>NOT(ISERROR(SEARCH("FIRMADO",D9)))</formula>
    </cfRule>
  </conditionalFormatting>
  <conditionalFormatting sqref="D10">
    <cfRule type="containsText" dxfId="35" priority="67" operator="containsText" text="FINALIZADO">
      <formula>NOT(ISERROR(SEARCH("FINALIZADO",D10)))</formula>
    </cfRule>
    <cfRule type="containsText" dxfId="34" priority="66" operator="containsText" text="VIGENTE">
      <formula>NOT(ISERROR(SEARCH("VIGENTE",D10)))</formula>
    </cfRule>
    <cfRule type="containsText" dxfId="33" priority="65" operator="containsText" text="PENDIENTE FECHA">
      <formula>NOT(ISERROR(SEARCH("PENDIENTE FECHA",D10)))</formula>
    </cfRule>
    <cfRule type="containsText" dxfId="32" priority="70" operator="containsText" text="PROXIMO A VENCER">
      <formula>NOT(ISERROR(SEARCH("PROXIMO A VENCER",D10)))</formula>
    </cfRule>
  </conditionalFormatting>
  <conditionalFormatting sqref="D10:D11">
    <cfRule type="containsText" dxfId="31" priority="54" operator="containsText" text="EN EJECUCIÓN">
      <formula>NOT(ISERROR(SEARCH("EN EJECUCIÓN",D10)))</formula>
    </cfRule>
    <cfRule type="containsText" dxfId="30" priority="53" operator="containsText" text="FIRMADO">
      <formula>NOT(ISERROR(SEARCH("FIRMADO",D10)))</formula>
    </cfRule>
  </conditionalFormatting>
  <conditionalFormatting sqref="D11">
    <cfRule type="containsText" dxfId="29" priority="55" operator="containsText" text="PROXIMO A VENCER">
      <formula>NOT(ISERROR(SEARCH("PROXIMO A VENCER",D11)))</formula>
    </cfRule>
    <cfRule type="containsText" dxfId="28" priority="52" operator="containsText" text="FINALIZADO">
      <formula>NOT(ISERROR(SEARCH("FINALIZADO",D11)))</formula>
    </cfRule>
    <cfRule type="containsText" dxfId="27" priority="51" operator="containsText" text="VIGENTE">
      <formula>NOT(ISERROR(SEARCH("VIGENTE",D11)))</formula>
    </cfRule>
    <cfRule type="containsText" dxfId="26" priority="50" operator="containsText" text="PENDIENTE FECHA">
      <formula>NOT(ISERROR(SEARCH("PENDIENTE FECHA",D11)))</formula>
    </cfRule>
  </conditionalFormatting>
  <conditionalFormatting sqref="D11:D12">
    <cfRule type="containsText" dxfId="25" priority="38" operator="containsText" text="FIRMADO">
      <formula>NOT(ISERROR(SEARCH("FIRMADO",D11)))</formula>
    </cfRule>
    <cfRule type="containsText" dxfId="24" priority="39" operator="containsText" text="EN EJECUCIÓN">
      <formula>NOT(ISERROR(SEARCH("EN EJECUCIÓN",D11)))</formula>
    </cfRule>
  </conditionalFormatting>
  <conditionalFormatting sqref="D12">
    <cfRule type="containsText" dxfId="23" priority="37" operator="containsText" text="FINALIZADO">
      <formula>NOT(ISERROR(SEARCH("FINALIZADO",D12)))</formula>
    </cfRule>
    <cfRule type="containsText" dxfId="22" priority="36" operator="containsText" text="VIGENTE">
      <formula>NOT(ISERROR(SEARCH("VIGENTE",D12)))</formula>
    </cfRule>
    <cfRule type="containsText" dxfId="21" priority="33" operator="containsText" text="FIRMADO">
      <formula>NOT(ISERROR(SEARCH("FIRMADO",D12)))</formula>
    </cfRule>
    <cfRule type="containsText" dxfId="20" priority="35" operator="containsText" text="PENDIENTE FECHA">
      <formula>NOT(ISERROR(SEARCH("PENDIENTE FECHA",D12)))</formula>
    </cfRule>
    <cfRule type="containsText" dxfId="19" priority="34" operator="containsText" text="EN EJECUCIÓN">
      <formula>NOT(ISERROR(SEARCH("EN EJECUCIÓN",D12)))</formula>
    </cfRule>
    <cfRule type="containsText" dxfId="18" priority="40" operator="containsText" text="PROXIMO A VENCER">
      <formula>NOT(ISERROR(SEARCH("PROXIMO A VENCER",D12)))</formula>
    </cfRule>
  </conditionalFormatting>
  <conditionalFormatting sqref="D13:D1048576">
    <cfRule type="containsText" dxfId="17" priority="215" operator="containsText" text="PROXIMO A VENCER">
      <formula>NOT(ISERROR(SEARCH("PROXIMO A VENCER",D13)))</formula>
    </cfRule>
  </conditionalFormatting>
  <conditionalFormatting sqref="E1:F1">
    <cfRule type="duplicateValues" dxfId="16" priority="11586"/>
    <cfRule type="duplicateValues" dxfId="15" priority="11587"/>
    <cfRule type="duplicateValues" dxfId="14" priority="11588"/>
    <cfRule type="duplicateValues" dxfId="13" priority="11589"/>
    <cfRule type="duplicateValues" dxfId="12" priority="11590"/>
    <cfRule type="duplicateValues" dxfId="11" priority="11591"/>
  </conditionalFormatting>
  <conditionalFormatting sqref="Y9">
    <cfRule type="duplicateValues" dxfId="10" priority="17"/>
    <cfRule type="duplicateValues" dxfId="9" priority="16"/>
    <cfRule type="duplicateValues" dxfId="8" priority="18"/>
  </conditionalFormatting>
  <dataValidations count="3">
    <dataValidation type="date" allowBlank="1" showInputMessage="1" showErrorMessage="1" sqref="AD4:AE4 AE3 AT3:AT4 AD2:AD3" xr:uid="{E8650AB2-9353-4AA4-BD7F-02B562F8E196}">
      <formula1>45292</formula1>
      <formula2>47099</formula2>
    </dataValidation>
    <dataValidation type="decimal" allowBlank="1" showInputMessage="1" showErrorMessage="1" sqref="AC4" xr:uid="{3FCC4F0A-E16F-4CB7-A8AE-D5D6D949A0FA}">
      <formula1>1</formula1>
      <formula2>9999999999999</formula2>
    </dataValidation>
    <dataValidation allowBlank="1" showInputMessage="1" showErrorMessage="1" prompt="Digite el número de documento sin digito de verificación" sqref="W2" xr:uid="{BE784F4D-3200-4368-89A1-27A558392B47}"/>
  </dataValidations>
  <hyperlinks>
    <hyperlink ref="J3" r:id="rId1" xr:uid="{8E8E7920-1C9B-4F38-AA1F-87D187AC1990}"/>
    <hyperlink ref="J5" r:id="rId2" xr:uid="{35AC6714-8B93-4163-A494-273F218D7DBF}"/>
    <hyperlink ref="J4" r:id="rId3" xr:uid="{6B7EDEE8-0265-4418-AE2E-BADBEC0105EB}"/>
    <hyperlink ref="J6" r:id="rId4" xr:uid="{DD053A5D-094D-444C-A919-B53F0FA94C48}"/>
    <hyperlink ref="J7" r:id="rId5" xr:uid="{7CF546A1-4361-4952-AFF7-E0CFD10870D1}"/>
    <hyperlink ref="J8" r:id="rId6" xr:uid="{7AA20036-97AF-4957-97E4-A0B323324277}"/>
    <hyperlink ref="J9" r:id="rId7" xr:uid="{64545F74-A261-4BE8-AB99-9DDB6640996F}"/>
    <hyperlink ref="J10" r:id="rId8" xr:uid="{9F817CF2-1FF9-455A-A67D-91FC3FE7D6FF}"/>
    <hyperlink ref="J11" r:id="rId9" xr:uid="{521D872A-2BBD-4CC0-A215-43284FCDEEB2}"/>
    <hyperlink ref="J12" r:id="rId10" xr:uid="{05207D5F-4428-4ED2-9011-138DB8D80C4E}"/>
    <hyperlink ref="J2" r:id="rId11" xr:uid="{B6E7D143-EDCC-4FA3-85AF-0B19B190551B}"/>
  </hyperlinks>
  <pageMargins left="0.7" right="0.7" top="0.75" bottom="0.75" header="0.3" footer="0.3"/>
  <pageSetup orientation="portrait" r:id="rId12"/>
  <tableParts count="1">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0f27cd1-dedc-498c-85dd-9cc9351300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DCF048455EB047A58FD657FC851F0F" ma:contentTypeVersion="13" ma:contentTypeDescription="Crear nuevo documento." ma:contentTypeScope="" ma:versionID="bc6577b57a809f365d8018c7ec7f503d">
  <xsd:schema xmlns:xsd="http://www.w3.org/2001/XMLSchema" xmlns:xs="http://www.w3.org/2001/XMLSchema" xmlns:p="http://schemas.microsoft.com/office/2006/metadata/properties" xmlns:ns3="80f27cd1-dedc-498c-85dd-9cc9351300f9" xmlns:ns4="3658b0f5-7f06-4155-bc65-a7a1e95341e5" targetNamespace="http://schemas.microsoft.com/office/2006/metadata/properties" ma:root="true" ma:fieldsID="ff17e06990254ff660c9af245e57f3fd" ns3:_="" ns4:_="">
    <xsd:import namespace="80f27cd1-dedc-498c-85dd-9cc9351300f9"/>
    <xsd:import namespace="3658b0f5-7f06-4155-bc65-a7a1e95341e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f27cd1-dedc-498c-85dd-9cc9351300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8b0f5-7f06-4155-bc65-a7a1e95341e5"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08BF9-92B2-48FC-A168-E59AA2F08087}">
  <ds:schemaRefs>
    <ds:schemaRef ds:uri="http://schemas.microsoft.com/office/2006/metadata/properties"/>
    <ds:schemaRef ds:uri="http://schemas.microsoft.com/office/infopath/2007/PartnerControls"/>
    <ds:schemaRef ds:uri="80f27cd1-dedc-498c-85dd-9cc9351300f9"/>
  </ds:schemaRefs>
</ds:datastoreItem>
</file>

<file path=customXml/itemProps2.xml><?xml version="1.0" encoding="utf-8"?>
<ds:datastoreItem xmlns:ds="http://schemas.openxmlformats.org/officeDocument/2006/customXml" ds:itemID="{99C3FF42-4BB8-47A7-8BCC-D946ED261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f27cd1-dedc-498c-85dd-9cc9351300f9"/>
    <ds:schemaRef ds:uri="3658b0f5-7f06-4155-bc65-a7a1e9534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9E647B-DAAB-478F-BED4-2DA8E9769E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2025</vt:lpstr>
      <vt:lpstr>ORDENES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Gissella Paola</dc:creator>
  <cp:keywords/>
  <dc:description/>
  <cp:lastModifiedBy>John Mauricio Linares Basto</cp:lastModifiedBy>
  <cp:revision/>
  <dcterms:created xsi:type="dcterms:W3CDTF">2024-02-13T00:34:33Z</dcterms:created>
  <dcterms:modified xsi:type="dcterms:W3CDTF">2026-03-03T21:51:24Z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0x010100EDDCF048455EB047A58FD657FC851F0F</vt:lpwstr>
  </property>
</Properties>
</file>