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mc:AlternateContent xmlns:mc="http://schemas.openxmlformats.org/markup-compatibility/2006">
    <mc:Choice Requires="x15">
      <x15ac:absPath xmlns:x15ac="http://schemas.microsoft.com/office/spreadsheetml/2010/11/ac" url="C:\Users\Lizeth.estupinan\Documents\PLAN GESTION I TRIMESTRE\"/>
    </mc:Choice>
  </mc:AlternateContent>
  <xr:revisionPtr revIDLastSave="161" documentId="11_1E8EDE37572E565F7A4D4B4A6B7C44F7C5C19D0D" xr6:coauthVersionLast="47" xr6:coauthVersionMax="47" xr10:uidLastSave="{880B5252-0EB8-4ABD-B7F5-603B17D31C90}"/>
  <bookViews>
    <workbookView xWindow="0" yWindow="0" windowWidth="21570" windowHeight="8175"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7" i="1" l="1"/>
  <c r="P21" i="1"/>
  <c r="P22" i="1"/>
  <c r="P23" i="1"/>
  <c r="P24" i="1"/>
  <c r="P25" i="1"/>
  <c r="P26" i="1"/>
  <c r="P27" i="1"/>
  <c r="P20" i="1"/>
  <c r="P19" i="1"/>
  <c r="P18" i="1"/>
  <c r="P17" i="1" l="1"/>
  <c r="P16" i="1"/>
  <c r="P15" i="1"/>
  <c r="P14" i="1"/>
  <c r="P13" i="1"/>
  <c r="AP13" i="1" l="1"/>
  <c r="AR13" i="1" s="1"/>
  <c r="AP29" i="1"/>
  <c r="AR29" i="1" s="1"/>
  <c r="AK13" i="1"/>
  <c r="AM13" i="1" s="1"/>
  <c r="AK29" i="1"/>
  <c r="AM29" i="1" s="1"/>
  <c r="AP33" i="1"/>
  <c r="AR33" i="1" s="1"/>
  <c r="AP32" i="1"/>
  <c r="AR32" i="1" s="1"/>
  <c r="AP31" i="1"/>
  <c r="AR31" i="1" s="1"/>
  <c r="AP30" i="1"/>
  <c r="AR30" i="1" s="1"/>
  <c r="AP27" i="1"/>
  <c r="AR27" i="1" s="1"/>
  <c r="AP26" i="1"/>
  <c r="AR26" i="1" s="1"/>
  <c r="AP25" i="1"/>
  <c r="AR25" i="1" s="1"/>
  <c r="AP24" i="1"/>
  <c r="AR24" i="1" s="1"/>
  <c r="AP23" i="1"/>
  <c r="AR23" i="1" s="1"/>
  <c r="AP22" i="1"/>
  <c r="AR22" i="1" s="1"/>
  <c r="AP21" i="1"/>
  <c r="AR21" i="1" s="1"/>
  <c r="AP20" i="1"/>
  <c r="AR20" i="1" s="1"/>
  <c r="AP19" i="1"/>
  <c r="AR19" i="1" s="1"/>
  <c r="AP18" i="1"/>
  <c r="AR18" i="1" s="1"/>
  <c r="AP17" i="1"/>
  <c r="AR17" i="1" s="1"/>
  <c r="AP16" i="1"/>
  <c r="AR16" i="1" s="1"/>
  <c r="AP15" i="1"/>
  <c r="AR15" i="1" s="1"/>
  <c r="AP14" i="1"/>
  <c r="AR14" i="1" s="1"/>
  <c r="AK33" i="1"/>
  <c r="AM33" i="1" s="1"/>
  <c r="AK32" i="1"/>
  <c r="AM32" i="1" s="1"/>
  <c r="AK31" i="1"/>
  <c r="AM31" i="1" s="1"/>
  <c r="AK30" i="1"/>
  <c r="AM30"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K14" i="1"/>
  <c r="AM14" i="1" s="1"/>
  <c r="AF33" i="1"/>
  <c r="AH33" i="1" s="1"/>
  <c r="AF32" i="1"/>
  <c r="AH32" i="1" s="1"/>
  <c r="AF31" i="1"/>
  <c r="AH31" i="1" s="1"/>
  <c r="AF30" i="1"/>
  <c r="AH30" i="1" s="1"/>
  <c r="AF29" i="1"/>
  <c r="AH29" i="1" s="1"/>
  <c r="AH36"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F14" i="1"/>
  <c r="AH14" i="1" s="1"/>
  <c r="AF13" i="1"/>
  <c r="AH13" i="1" s="1"/>
  <c r="AA33" i="1"/>
  <c r="AC33" i="1" s="1"/>
  <c r="AA32" i="1"/>
  <c r="AC32" i="1" s="1"/>
  <c r="AA31" i="1"/>
  <c r="AC31" i="1" s="1"/>
  <c r="AA30" i="1"/>
  <c r="AC30" i="1" s="1"/>
  <c r="AA29" i="1"/>
  <c r="AC29"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A14" i="1"/>
  <c r="AC14" i="1" s="1"/>
  <c r="AA13" i="1"/>
  <c r="AC13" i="1" s="1"/>
  <c r="V33" i="1"/>
  <c r="X33" i="1" s="1"/>
  <c r="V32" i="1"/>
  <c r="X32" i="1" s="1"/>
  <c r="X36" i="1"/>
  <c r="V27" i="1"/>
  <c r="X27" i="1" s="1"/>
  <c r="V26" i="1"/>
  <c r="X26" i="1" s="1"/>
  <c r="V25" i="1"/>
  <c r="X25" i="1" s="1"/>
  <c r="V24" i="1"/>
  <c r="X24" i="1" s="1"/>
  <c r="V23" i="1"/>
  <c r="X23" i="1" s="1"/>
  <c r="V22" i="1"/>
  <c r="X22" i="1" s="1"/>
  <c r="V21" i="1"/>
  <c r="X21" i="1" s="1"/>
  <c r="V20" i="1"/>
  <c r="X20" i="1" s="1"/>
  <c r="V19" i="1"/>
  <c r="X19" i="1" s="1"/>
  <c r="V18" i="1"/>
  <c r="X18" i="1" s="1"/>
  <c r="V17" i="1"/>
  <c r="V16" i="1"/>
  <c r="X16" i="1" s="1"/>
  <c r="V15" i="1"/>
  <c r="X15" i="1" s="1"/>
  <c r="V14" i="1"/>
  <c r="X14" i="1" s="1"/>
  <c r="X28" i="1" l="1"/>
  <c r="X37" i="1" s="1"/>
  <c r="AM36" i="1"/>
  <c r="AR36" i="1"/>
  <c r="AC36" i="1"/>
  <c r="AC28" i="1"/>
  <c r="AR28" i="1"/>
  <c r="AM28" i="1"/>
  <c r="AH28" i="1"/>
  <c r="AH37" i="1" s="1"/>
  <c r="AR37" i="1" l="1"/>
  <c r="AC37" i="1"/>
  <c r="AM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0" authorId="0" shapeId="0" xr:uid="{00000000-0006-0000-0000-000005000000}">
      <text>
        <r>
          <rPr>
            <b/>
            <sz val="9"/>
            <color indexed="81"/>
            <rFont val="Tahoma"/>
            <family val="2"/>
          </rPr>
          <t>Indique el nombre del proceso al cual está asociada la meta</t>
        </r>
      </text>
    </comment>
    <comment ref="A12" authorId="0" shapeId="0" xr:uid="{00000000-0006-0000-0000-000006000000}">
      <text>
        <r>
          <rPr>
            <b/>
            <sz val="9"/>
            <color indexed="81"/>
            <rFont val="Tahoma"/>
            <family val="2"/>
          </rPr>
          <t>Incluya el número del objetivo estratégico, de acuerdo con lo adoptado en el Plan Estratégico Institucional</t>
        </r>
      </text>
    </comment>
    <comment ref="B12"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2" authorId="0" shapeId="0" xr:uid="{00000000-0006-0000-0000-000008000000}">
      <text>
        <r>
          <rPr>
            <b/>
            <sz val="9"/>
            <color indexed="81"/>
            <rFont val="Tahoma"/>
            <family val="2"/>
          </rPr>
          <t>Escriba el número de la meta, en orden consecutivo</t>
        </r>
      </text>
    </comment>
    <comment ref="E12"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00000000-0006-0000-0000-00000A000000}">
      <text>
        <r>
          <rPr>
            <b/>
            <sz val="9"/>
            <color indexed="81"/>
            <rFont val="Tahoma"/>
            <family val="2"/>
          </rPr>
          <t xml:space="preserve">Seleccione la opción que corresponda
</t>
        </r>
      </text>
    </comment>
    <comment ref="G12" authorId="0" shapeId="0" xr:uid="{00000000-0006-0000-0000-00000B000000}">
      <text>
        <r>
          <rPr>
            <b/>
            <sz val="9"/>
            <color indexed="81"/>
            <rFont val="Tahoma"/>
            <family val="2"/>
          </rPr>
          <t>Indique un nombre corto que refleje lo que pretende medir. 
Ej. Porcentaje de giros acumulados</t>
        </r>
      </text>
    </comment>
    <comment ref="H12"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2"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2"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2"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2" authorId="0" shapeId="0" xr:uid="{00000000-0006-0000-0000-000010000000}">
      <text>
        <r>
          <rPr>
            <b/>
            <sz val="9"/>
            <color indexed="81"/>
            <rFont val="Tahoma"/>
            <family val="2"/>
          </rPr>
          <t xml:space="preserve">Indique la magnitud programada para el trimestre. </t>
        </r>
      </text>
    </comment>
    <comment ref="M12" authorId="0" shapeId="0" xr:uid="{00000000-0006-0000-0000-000011000000}">
      <text>
        <r>
          <rPr>
            <b/>
            <sz val="9"/>
            <color indexed="81"/>
            <rFont val="Tahoma"/>
            <family val="2"/>
          </rPr>
          <t xml:space="preserve">Indique la magnitud programada para el trimestre. </t>
        </r>
      </text>
    </comment>
    <comment ref="N12" authorId="0" shapeId="0" xr:uid="{00000000-0006-0000-0000-000012000000}">
      <text>
        <r>
          <rPr>
            <b/>
            <sz val="9"/>
            <color indexed="81"/>
            <rFont val="Tahoma"/>
            <family val="2"/>
          </rPr>
          <t xml:space="preserve">Indique la magnitud programada para el trimestre. </t>
        </r>
      </text>
    </comment>
    <comment ref="O12" authorId="0" shapeId="0" xr:uid="{00000000-0006-0000-0000-000013000000}">
      <text>
        <r>
          <rPr>
            <b/>
            <sz val="9"/>
            <color indexed="81"/>
            <rFont val="Tahoma"/>
            <family val="2"/>
          </rPr>
          <t xml:space="preserve">Indique la magnitud programada para el trimestre. </t>
        </r>
      </text>
    </comment>
    <comment ref="P12" authorId="0" shapeId="0" xr:uid="{00000000-0006-0000-0000-000014000000}">
      <text>
        <r>
          <rPr>
            <b/>
            <sz val="9"/>
            <color indexed="81"/>
            <rFont val="Tahoma"/>
            <family val="2"/>
          </rPr>
          <t>Indique la programación total de la vigencia. 
Debe ser coherente con la meta.</t>
        </r>
      </text>
    </comment>
    <comment ref="Q12" authorId="0" shapeId="0" xr:uid="{00000000-0006-0000-0000-000015000000}">
      <text>
        <r>
          <rPr>
            <b/>
            <sz val="9"/>
            <color indexed="81"/>
            <rFont val="Tahoma"/>
            <family val="2"/>
          </rPr>
          <t xml:space="preserve">Indique el tipo de indicador: 
- Eficancia 
- Eficiencia 
- Efectividad </t>
        </r>
      </text>
    </comment>
    <comment ref="R12" authorId="0" shapeId="0" xr:uid="{00000000-0006-0000-0000-000016000000}">
      <text>
        <r>
          <rPr>
            <b/>
            <sz val="9"/>
            <color indexed="81"/>
            <rFont val="Tahoma"/>
            <family val="2"/>
          </rPr>
          <t>Indique la evidencia a presentar del cumplimiento de la meta. Se debe redactar de forma concreta y coherente con la meta</t>
        </r>
      </text>
    </comment>
    <comment ref="S12"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2" authorId="0" shapeId="0" xr:uid="{00000000-0006-0000-0000-000018000000}">
      <text>
        <r>
          <rPr>
            <b/>
            <sz val="9"/>
            <color indexed="81"/>
            <rFont val="Tahoma"/>
            <family val="2"/>
          </rPr>
          <t>Indique el área y grupo de trabajo (si se tiene), responsable de cumplir o ejecutar la meta</t>
        </r>
      </text>
    </comment>
    <comment ref="U12" authorId="0" shapeId="0" xr:uid="{00000000-0006-0000-0000-000019000000}">
      <text>
        <r>
          <rPr>
            <b/>
            <sz val="9"/>
            <color indexed="81"/>
            <rFont val="Tahoma"/>
            <family val="2"/>
          </rPr>
          <t>Indique el nombre de la dependencia responsable de reportar trimestralmente la meta a la OAP</t>
        </r>
      </text>
    </comment>
    <comment ref="V12" authorId="0" shapeId="0" xr:uid="{00000000-0006-0000-0000-00001A000000}">
      <text>
        <r>
          <rPr>
            <b/>
            <sz val="9"/>
            <color indexed="81"/>
            <rFont val="Tahoma"/>
            <family val="2"/>
          </rPr>
          <t>Indique la magnitud programada</t>
        </r>
      </text>
    </comment>
    <comment ref="W12" authorId="0" shapeId="0" xr:uid="{00000000-0006-0000-0000-00001B000000}">
      <text>
        <r>
          <rPr>
            <b/>
            <sz val="9"/>
            <color indexed="81"/>
            <rFont val="Tahoma"/>
            <family val="2"/>
          </rPr>
          <t>Indique la magnitud ejecutada. Corresponde al resultado de medir el indicador de la meta</t>
        </r>
      </text>
    </comment>
    <comment ref="X12"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2"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2" authorId="0" shapeId="0" xr:uid="{00000000-0006-0000-0000-00001E000000}">
      <text>
        <r>
          <rPr>
            <b/>
            <sz val="9"/>
            <color indexed="81"/>
            <rFont val="Tahoma"/>
            <family val="2"/>
          </rPr>
          <t xml:space="preserve">Indicar el nombre concreto de la evidencia aportada. </t>
        </r>
      </text>
    </comment>
    <comment ref="AA12" authorId="0" shapeId="0" xr:uid="{00000000-0006-0000-0000-00001F000000}">
      <text>
        <r>
          <rPr>
            <b/>
            <sz val="9"/>
            <color indexed="81"/>
            <rFont val="Tahoma"/>
            <family val="2"/>
          </rPr>
          <t>Indique la magnitud programada</t>
        </r>
      </text>
    </comment>
    <comment ref="AB12" authorId="0" shapeId="0" xr:uid="{00000000-0006-0000-0000-000020000000}">
      <text>
        <r>
          <rPr>
            <b/>
            <sz val="9"/>
            <color indexed="81"/>
            <rFont val="Tahoma"/>
            <family val="2"/>
          </rPr>
          <t>Indique la magnitud ejecutada. Corresponde al resultado de medir el indicador de la meta</t>
        </r>
      </text>
    </comment>
    <comment ref="AC12"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2"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2" authorId="0" shapeId="0" xr:uid="{00000000-0006-0000-0000-000023000000}">
      <text>
        <r>
          <rPr>
            <b/>
            <sz val="9"/>
            <color indexed="81"/>
            <rFont val="Tahoma"/>
            <family val="2"/>
          </rPr>
          <t xml:space="preserve">Indicar el nombre concreto de la evidencia aportada. </t>
        </r>
      </text>
    </comment>
    <comment ref="AF12" authorId="0" shapeId="0" xr:uid="{00000000-0006-0000-0000-000024000000}">
      <text>
        <r>
          <rPr>
            <b/>
            <sz val="9"/>
            <color indexed="81"/>
            <rFont val="Tahoma"/>
            <family val="2"/>
          </rPr>
          <t>Indique la magnitud programada</t>
        </r>
      </text>
    </comment>
    <comment ref="AG12" authorId="0" shapeId="0" xr:uid="{00000000-0006-0000-0000-000025000000}">
      <text>
        <r>
          <rPr>
            <b/>
            <sz val="9"/>
            <color indexed="81"/>
            <rFont val="Tahoma"/>
            <family val="2"/>
          </rPr>
          <t>Indique la magnitud ejecutada. Corresponde al resultado de medir el indicador de la meta</t>
        </r>
      </text>
    </comment>
    <comment ref="AH12"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2"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2" authorId="0" shapeId="0" xr:uid="{00000000-0006-0000-0000-000028000000}">
      <text>
        <r>
          <rPr>
            <b/>
            <sz val="9"/>
            <color indexed="81"/>
            <rFont val="Tahoma"/>
            <family val="2"/>
          </rPr>
          <t xml:space="preserve">Indicar el nombre concreto de la evidencia aportada. </t>
        </r>
      </text>
    </comment>
    <comment ref="AK12" authorId="0" shapeId="0" xr:uid="{00000000-0006-0000-0000-000029000000}">
      <text>
        <r>
          <rPr>
            <b/>
            <sz val="9"/>
            <color indexed="81"/>
            <rFont val="Tahoma"/>
            <family val="2"/>
          </rPr>
          <t>Indique la magnitud programada</t>
        </r>
      </text>
    </comment>
    <comment ref="AL12" authorId="0" shapeId="0" xr:uid="{00000000-0006-0000-0000-00002A000000}">
      <text>
        <r>
          <rPr>
            <b/>
            <sz val="9"/>
            <color indexed="81"/>
            <rFont val="Tahoma"/>
            <family val="2"/>
          </rPr>
          <t>Indique la magnitud ejecutada. Corresponde al resultado de medir el indicador de la meta</t>
        </r>
      </text>
    </comment>
    <comment ref="AM12"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2"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2" authorId="0" shapeId="0" xr:uid="{00000000-0006-0000-0000-00002D000000}">
      <text>
        <r>
          <rPr>
            <b/>
            <sz val="9"/>
            <color indexed="81"/>
            <rFont val="Tahoma"/>
            <family val="2"/>
          </rPr>
          <t xml:space="preserve">Indicar el nombre concreto de la evidencia aportada. </t>
        </r>
      </text>
    </comment>
    <comment ref="AP12" authorId="0" shapeId="0" xr:uid="{00000000-0006-0000-0000-00002E000000}">
      <text>
        <r>
          <rPr>
            <b/>
            <sz val="9"/>
            <color indexed="81"/>
            <rFont val="Tahoma"/>
            <family val="2"/>
          </rPr>
          <t>Indique la magnitud total programada para la vigencia</t>
        </r>
      </text>
    </comment>
    <comment ref="AQ12" authorId="0" shapeId="0" xr:uid="{00000000-0006-0000-0000-00002F000000}">
      <text>
        <r>
          <rPr>
            <b/>
            <sz val="9"/>
            <color indexed="81"/>
            <rFont val="Tahoma"/>
            <family val="2"/>
          </rPr>
          <t xml:space="preserve">Indique la magnitud ejecutada acumulada para la vigencia </t>
        </r>
      </text>
    </comment>
    <comment ref="AR12"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2" authorId="0" shapeId="0" xr:uid="{00000000-0006-0000-0000-000031000000}">
      <text>
        <r>
          <rPr>
            <b/>
            <sz val="9"/>
            <color indexed="81"/>
            <rFont val="Tahoma"/>
            <family val="2"/>
          </rPr>
          <t>Es la descripción detallada de los avances y logros obtenidos con la ejecución de la meta acumulados para la vigencia</t>
        </r>
      </text>
    </comment>
    <comment ref="E28" authorId="0" shapeId="0" xr:uid="{00000000-0006-0000-0000-000032000000}">
      <text>
        <r>
          <rPr>
            <b/>
            <sz val="9"/>
            <color indexed="81"/>
            <rFont val="Tahoma"/>
            <family val="2"/>
          </rPr>
          <t>Promedio obtenido para el periodo x 80%</t>
        </r>
      </text>
    </comment>
    <comment ref="E36" authorId="0" shapeId="0" xr:uid="{00000000-0006-0000-0000-000033000000}">
      <text>
        <r>
          <rPr>
            <b/>
            <sz val="9"/>
            <color indexed="81"/>
            <rFont val="Tahoma"/>
            <family val="2"/>
          </rPr>
          <t>Promedio obtenido en las metas transversales para el periodo x 20%</t>
        </r>
      </text>
    </comment>
    <comment ref="E37"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<sst xmlns="http://schemas.openxmlformats.org/spreadsheetml/2006/main" count="462" uniqueCount="238">
  <si>
    <r>
      <rPr>
        <b/>
        <sz val="14"/>
        <rFont val="Calibri Light"/>
        <family val="2"/>
        <scheme val="major"/>
      </rPr>
      <t>FORMULACIÓN Y SEGUIMIENTO PLANES DE GESTIÓN NIVEL LOCAL</t>
    </r>
    <r>
      <rPr>
        <b/>
        <sz val="11"/>
        <color theme="1"/>
        <rFont val="Calibri Light"/>
        <family val="2"/>
        <scheme val="major"/>
      </rPr>
      <t xml:space="preserve">
ALCALDÍA LOCAL DE KENNEDY</t>
    </r>
  </si>
  <si>
    <r>
      <rPr>
        <b/>
        <sz val="11"/>
        <color rgb="FF000000"/>
        <rFont val="Calibri Light"/>
        <scheme val="major"/>
      </rPr>
      <t xml:space="preserve">Código Formato: </t>
    </r>
    <r>
      <rPr>
        <sz val="11"/>
        <color rgb="FF000000"/>
        <rFont val="Calibri Light"/>
        <scheme val="major"/>
      </rPr>
      <t xml:space="preserve">PLE-PIN-F018
</t>
    </r>
    <r>
      <rPr>
        <b/>
        <sz val="11"/>
        <color rgb="FF000000"/>
        <rFont val="Calibri Light"/>
        <scheme val="major"/>
      </rPr>
      <t xml:space="preserve">Versión: </t>
    </r>
    <r>
      <rPr>
        <sz val="11"/>
        <color rgb="FF000000"/>
        <rFont val="Calibri Light"/>
        <scheme val="major"/>
      </rPr>
      <t xml:space="preserve">6
</t>
    </r>
    <r>
      <rPr>
        <b/>
        <sz val="11"/>
        <color rgb="FF000000"/>
        <rFont val="Calibri Light"/>
        <scheme val="major"/>
      </rPr>
      <t xml:space="preserve">Vigencia desde: </t>
    </r>
    <r>
      <rPr>
        <sz val="11"/>
        <color rgb="FF000000"/>
        <rFont val="Calibri Light"/>
        <scheme val="major"/>
      </rPr>
      <t xml:space="preserve">23 de enero de 2023
</t>
    </r>
    <r>
      <rPr>
        <b/>
        <sz val="11"/>
        <color rgb="FF000000"/>
        <rFont val="Calibri Light"/>
        <scheme val="major"/>
      </rPr>
      <t xml:space="preserve">Caso HOLA: </t>
    </r>
    <r>
      <rPr>
        <sz val="11"/>
        <color rgb="FF000000"/>
        <rFont val="Calibri Light"/>
        <scheme val="major"/>
      </rPr>
      <t>291736</t>
    </r>
  </si>
  <si>
    <t>VIGENCIA DE LA PLANEACIÓN 2025</t>
  </si>
  <si>
    <t>CONTROL DE CAMBIOS</t>
  </si>
  <si>
    <t>VERSIÓN</t>
  </si>
  <si>
    <t>FECHA</t>
  </si>
  <si>
    <t>DESCRIPCIÓN DE LA MODIFICACIÓN</t>
  </si>
  <si>
    <t>28 de enero de 2025</t>
  </si>
  <si>
    <t>Publicación del plan de gestión aprobado. Caso HOLA: 116021</t>
  </si>
  <si>
    <t>25 de abril de 2025</t>
  </si>
  <si>
    <t>Para el primer trimestre de la vigencia 2025, el Plan de Gestión de la alcaldia local de kennedy  alcanzó un nivel de desempeño del xxx,xx% y del xxx,xxx%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</si>
  <si>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</si>
  <si>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</si>
  <si>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</si>
  <si>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</si>
  <si>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</si>
  <si>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</si>
  <si>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</si>
  <si>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</si>
  <si>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</si>
  <si>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</si>
  <si>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</si>
  <si>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</si>
  <si>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</si>
  <si>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</si>
  <si>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</si>
  <si>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</si>
  <si>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</si>
  <si>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</si>
  <si>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</si>
  <si>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</si>
  <si>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</si>
  <si>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</si>
  <si>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</si>
  <si>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</si>
  <si>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</si>
  <si>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</si>
  <si>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</si>
  <si>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</si>
  <si>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</si>
  <si>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</si>
  <si>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</si>
  <si>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</si>
  <si>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</si>
  <si>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</si>
  <si>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</si>
  <si>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</si>
  <si>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</si>
  <si>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</si>
  <si>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r>
      <t>Alcanzar el 40% de avance</t>
    </r>
    <r>
      <rPr>
        <b/>
        <sz val="11"/>
        <color rgb="FFFF0000"/>
        <rFont val="Calibri Light"/>
        <family val="2"/>
        <scheme val="major"/>
      </rPr>
      <t xml:space="preserve"> </t>
    </r>
    <r>
      <rPr>
        <sz val="11"/>
        <color theme="1"/>
        <rFont val="Calibri Light"/>
        <family val="2"/>
        <scheme val="major"/>
      </rPr>
      <t>del total de las metas proyecto programadas del Plan de Desarrollo Local de la vigencia, al 30 de septiembre de 2025</t>
    </r>
  </si>
  <si>
    <t>Gestión</t>
  </si>
  <si>
    <t>Porcentaje de avance de las metas proyecto del Plan de Desarrollo Local en la vigencia 2025</t>
  </si>
  <si>
    <t>Sumatoria total del porcentaje de avance de las metas proyecto programadas en el 2025  / Número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</si>
  <si>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</si>
  <si>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</si>
  <si>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</si>
  <si>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</si>
  <si>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</si>
  <si>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</si>
  <si>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</si>
  <si>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</si>
  <si>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</si>
  <si>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No programada para el trimestre.</t>
  </si>
  <si>
    <t>Propiciar la revolución del servicio público con criterios de calidad, calidez, eficacia, oportunidad, sostenibilidad y transformación digital.</t>
  </si>
  <si>
    <t>Gestión Corporativa Institucional</t>
  </si>
  <si>
    <t>2</t>
  </si>
  <si>
    <t>Girar mínimo el 66%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</si>
  <si>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</si>
  <si>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</si>
  <si>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</si>
  <si>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</si>
  <si>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</si>
  <si>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</si>
  <si>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20250403: 
Se reporta un 24%, logrando giros acumulados por valor de $ 25,872,138,774
sobre $ 107,145584,131 del presupuesto comprometido, constituido como obligaciones por pagar de la vigencia 2024</t>
  </si>
  <si>
    <t>Reporte DGDL</t>
  </si>
  <si>
    <t>3</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</si>
  <si>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</si>
  <si>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</si>
  <si>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</si>
  <si>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</si>
  <si>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20250403: 
Se alcanza el 22% de la meta programada correspondiente a $ 7,700,767,025
de Giros acumulados sobre $34,484,656,355
de Presupuesto comprometido constituido como obligaciones por pagar de la vigencia 2023 y anteriores</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</si>
  <si>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</si>
  <si>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</si>
  <si>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</si>
  <si>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</si>
  <si>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</si>
  <si>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20250403: 
Se logra el  11% de la meta programada correspondiente a $ 21,494,024,624 de RP sobre el valor total del presupuesto de Inversión directa de la vigencia de $187,520,585,000</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</si>
  <si>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</si>
  <si>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</si>
  <si>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</si>
  <si>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</si>
  <si>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</si>
  <si>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20250403: Se logra el 1% de la meta programada correspondiente a $2,782,494,299 de Giros acumulados de inversión directa realizados</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</si>
  <si>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</si>
  <si>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</si>
  <si>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</si>
  <si>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</si>
  <si>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</si>
  <si>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</si>
  <si>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</si>
  <si>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20250304:
Se adjunta el Seguimiento Plan de Gestión SIPSE FDLK con corte a Marzo de 2025, En la plataforma Secop se registraron 488 contratos quedando en Sipse 484 para un cumplimiento del  99%</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</si>
  <si>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</si>
  <si>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</si>
  <si>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</si>
  <si>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</si>
  <si>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</si>
  <si>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</si>
  <si>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20250304:
El registro de los proyectos de inversión en el sistema SIPSE Local para el nuevo Plan de Desarrollo han alcanzado el 100%, con todos los proyectos en estado conciliado. En total, se han registrado 30 proyectos, 78 metas y 86 actividades.
La programación de la magnitud de las metas está en el sistema conforme a lo registrado en SEGPLAN para la vigencia correspondiente al 100 % En cuanto al reporte de avance y las evidencias de cada meta, se está recopilando el material de soporte con cada uno de los Equipos Locales.</t>
  </si>
  <si>
    <t>Inspección, Vigilancia y Control</t>
  </si>
  <si>
    <t>8</t>
  </si>
  <si>
    <t>Realizar 12.600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</si>
  <si>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</si>
  <si>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</si>
  <si>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</si>
  <si>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</si>
  <si>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</si>
  <si>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</si>
  <si>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</si>
  <si>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</si>
  <si>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20250304:
Se alcanza 4,709  impulsos procesales con corte a primer trimestre de 2025 logrando un cumplimiento del 100%  de la meta. </t>
  </si>
  <si>
    <t>Comunicación Oficial / Aplicativo ARCO</t>
  </si>
  <si>
    <t>9</t>
  </si>
  <si>
    <t>Proferir 3.780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</si>
  <si>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</si>
  <si>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</si>
  <si>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</si>
  <si>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20250304:
Se alcanza a proferir 1084 fallos de fondo de actuaciones de policía logrando un cumplimiento del 100% de la meta</t>
  </si>
  <si>
    <t>10</t>
  </si>
  <si>
    <t>Terminar (archivar) 650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</si>
  <si>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</si>
  <si>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</si>
  <si>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</si>
  <si>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</si>
  <si>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</si>
  <si>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20250304:
La alcaldía local terminó el Trimestre I de 2025 con 40 actuaciones administrativas, Sin embargo, se debe tener en cuenta que el aplicaivo SI ACTUA tuvo fallas durante el cargue de la información, por lo que se aporta los casos HOLA, correos electronicos y acta de reunión con Gestión Policiva Jurídica de nivel central </t>
  </si>
  <si>
    <t>Comunicación Oficial / Aplicativo Si Actúa</t>
  </si>
  <si>
    <t>11</t>
  </si>
  <si>
    <t>Terminar 623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</si>
  <si>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</si>
  <si>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</si>
  <si>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</si>
  <si>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20250304:
La Alcaldía Local terminó el Trimestre I de 2025 con 80 actuaciones administrativas en primera instancia, con una ejecución del 6,74%.  Sin embargo, se debe tener en cuenta que el aplicaivo SI ACTUA tuvo fallas durante el cargue de la información, por lo que se aporta los casos HOLA, correos electronicos y acta de reunión con Gestión Policiva Jurídica de nivel central </t>
  </si>
  <si>
    <t>12</t>
  </si>
  <si>
    <t>Realizar 140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</si>
  <si>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</si>
  <si>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</si>
  <si>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</si>
  <si>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</si>
  <si>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</si>
  <si>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 xml:space="preserve">20250304:
Se realizaron 74 operativos de inspección, vigilancia y control en materia de integridad del espacio público. 
El número de acciones de control u operativos en materia de  integridad del espacio publico obtuvo un cumplimiento del 296 %.
</t>
  </si>
  <si>
    <t>13</t>
  </si>
  <si>
    <t>Realizar 230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</si>
  <si>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</si>
  <si>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</si>
  <si>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</si>
  <si>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20250304: Se realizan 155 operativos de inspección, vigilancia y control en materia de actividad económica. 
El número de acciones de control u operativos en materia actividad económica realizadas supero la meta programada para el trimestre teniendo un cumplimiento del  442%</t>
  </si>
  <si>
    <t>14</t>
  </si>
  <si>
    <t>Realizar 11 operativos de inspección, vigilancia y control para dar cumplimiento a los fallos de río Bogotá</t>
  </si>
  <si>
    <t>Acciones de control u operativos para el cumplimiento de los fallos de río Bogotá realizadas</t>
  </si>
  <si>
    <t>Número de acciones de control u operativos para el cumplimiento de los fallos de Río Bogotá</t>
  </si>
  <si>
    <t>Formatos de evidencia de reunión diligenciados de los operativos realizados en materia de fallos río Bogotá</t>
  </si>
  <si>
    <t>20250304:Se realizan 2 acciones de control u operativos para el cumplimiento de los fallos de Río Bogotá cumpliendo con el 100% para el segundo trimestre.</t>
  </si>
  <si>
    <t>15</t>
  </si>
  <si>
    <t>Realizar 80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</si>
  <si>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</si>
  <si>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</si>
  <si>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</si>
  <si>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 xml:space="preserve">20250304: Se realizan 100  operativos en materia actividad ambiental realizadas durante el I Trimestre de 2025 Superando la meta
</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</si>
  <si>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</si>
  <si>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</si>
  <si>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</si>
  <si>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</si>
  <si>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</si>
  <si>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</si>
  <si>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</si>
  <si>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</si>
  <si>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</si>
  <si>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</si>
  <si>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</si>
  <si>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</si>
  <si>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</si>
  <si>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</si>
  <si>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No programada para el trimestre</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</si>
  <si>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</si>
  <si>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</si>
  <si>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</si>
  <si>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</si>
  <si>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</si>
  <si>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</si>
  <si>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</si>
  <si>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</si>
  <si>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</si>
  <si>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</si>
  <si>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</si>
  <si>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</si>
  <si>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</si>
  <si>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</si>
  <si>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</si>
  <si>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</si>
  <si>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</si>
  <si>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</si>
  <si>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</si>
  <si>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</si>
  <si>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</si>
  <si>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</si>
  <si>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</si>
  <si>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</si>
  <si>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</si>
  <si>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</si>
  <si>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</si>
  <si>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</si>
  <si>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</si>
  <si>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20250403:
De acuerdo con la base compartida por la Secretaria de Gobierno a febrero 2025 se habia brindado respuesta a 795 de 795 requerimientos ciudadanos asignados a la Alcaldia Local vigencia 2024</t>
  </si>
  <si>
    <t>Base compartida por SG</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</si>
  <si>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</si>
  <si>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</si>
  <si>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</si>
  <si>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</si>
  <si>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</si>
  <si>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</si>
  <si>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</si>
  <si>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20250403:
De acuerdo conla base compartida por la Secretaría de Gobierno se han brindado respuesta a 71 de 84 requiermientos instaudrados en la vigencia 2025</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</si>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</sst>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sz val="11"/>
      <color rgb="FFFF0000"/>
      <name val="Calibri Light"/>
      <family val="2"/>
      <scheme val="major"/>
    </font>
    <font>
      <sz val="11"/>
      <color rgb="FF000000"/>
      <name val="Calibri Light"/>
      <charset val="1"/>
    </font>
    <font>
      <sz val="11"/>
      <color rgb="FF000000"/>
      <name val="Calibri Light"/>
    </font>
    <font>
      <sz val="11"/>
      <color rgb="FF0070C0"/>
      <name val="Calibri Light"/>
    </font>
    <font>
      <b/>
      <sz val="11"/>
      <color rgb="FF000000"/>
      <name val="Calibri Light"/>
      <scheme val="major"/>
    </font>
    <font>
      <sz val="11"/>
      <color rgb="FF000000"/>
      <name val="Calibri Light"/>
      <scheme val="major"/>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25">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164" fontId="1" fillId="0" borderId="1" xfId="1" applyNumberFormat="1" applyFont="1" applyBorder="1" applyAlignment="1">
      <alignment horizontal="justify" vertical="center" wrapText="1"/>
    </xf>
    <xf numFmtId="10" fontId="1" fillId="0" borderId="1" xfId="1" applyNumberFormat="1" applyFont="1" applyBorder="1" applyAlignment="1">
      <alignment horizontal="justify" vertical="center" wrapText="1"/>
    </xf>
    <xf numFmtId="10" fontId="7" fillId="3" borderId="1" xfId="1" applyNumberFormat="1" applyFont="1" applyFill="1" applyBorder="1" applyAlignment="1">
      <alignment wrapText="1"/>
    </xf>
    <xf numFmtId="10" fontId="9" fillId="2" borderId="1" xfId="1" applyNumberFormat="1" applyFont="1" applyFill="1" applyBorder="1" applyAlignment="1">
      <alignment wrapText="1"/>
    </xf>
    <xf numFmtId="0" fontId="1" fillId="9" borderId="1" xfId="0" applyFont="1" applyFill="1" applyBorder="1" applyAlignment="1">
      <alignment horizontal="justify" vertical="center" wrapText="1"/>
    </xf>
    <xf numFmtId="0" fontId="1" fillId="10" borderId="1" xfId="0" applyFont="1" applyFill="1" applyBorder="1" applyAlignment="1">
      <alignment horizontal="justify" vertical="center" wrapText="1"/>
    </xf>
    <xf numFmtId="0" fontId="16" fillId="11" borderId="11" xfId="0" applyFont="1" applyFill="1" applyBorder="1" applyAlignment="1">
      <alignment horizontal="left" vertical="center" wrapText="1"/>
    </xf>
    <xf numFmtId="10" fontId="1" fillId="0" borderId="2" xfId="1" applyNumberFormat="1" applyFont="1" applyBorder="1" applyAlignment="1">
      <alignment horizontal="justify" vertical="center" wrapText="1"/>
    </xf>
    <xf numFmtId="0" fontId="1" fillId="0" borderId="3" xfId="0" applyFont="1" applyBorder="1" applyAlignment="1">
      <alignment horizontal="justify" vertical="center" wrapText="1"/>
    </xf>
    <xf numFmtId="0" fontId="16" fillId="0" borderId="0" xfId="0" applyFont="1" applyAlignment="1">
      <alignment horizontal="left" vertical="center" wrapText="1"/>
    </xf>
    <xf numFmtId="0" fontId="17" fillId="0" borderId="3" xfId="0" applyFont="1" applyBorder="1" applyAlignment="1">
      <alignment wrapText="1"/>
    </xf>
    <xf numFmtId="0" fontId="18" fillId="0" borderId="3" xfId="0" applyFont="1" applyBorder="1" applyAlignment="1">
      <alignment wrapText="1"/>
    </xf>
    <xf numFmtId="0" fontId="18" fillId="0" borderId="10" xfId="0" applyFont="1" applyBorder="1" applyAlignment="1">
      <alignment wrapText="1"/>
    </xf>
    <xf numFmtId="9" fontId="1" fillId="0" borderId="1" xfId="1" applyFont="1" applyFill="1" applyBorder="1" applyAlignment="1">
      <alignment horizontal="justify" vertical="center" wrapText="1"/>
    </xf>
    <xf numFmtId="9" fontId="1" fillId="0" borderId="1" xfId="1" applyFont="1" applyFill="1" applyBorder="1" applyAlignment="1">
      <alignment horizontal="center" vertical="center" wrapText="1"/>
    </xf>
    <xf numFmtId="9" fontId="1" fillId="0" borderId="1" xfId="1" applyFont="1" applyFill="1" applyBorder="1" applyAlignment="1">
      <alignment horizontal="left" vertical="center" wrapText="1"/>
    </xf>
    <xf numFmtId="10" fontId="1" fillId="0" borderId="1" xfId="1" applyNumberFormat="1" applyFont="1" applyFill="1" applyBorder="1" applyAlignment="1">
      <alignment horizontal="justify" vertical="center" wrapText="1"/>
    </xf>
    <xf numFmtId="164" fontId="1" fillId="0" borderId="1" xfId="1" applyNumberFormat="1" applyFont="1" applyFill="1" applyBorder="1" applyAlignment="1">
      <alignment horizontal="justify" vertical="center" wrapText="1"/>
    </xf>
    <xf numFmtId="0" fontId="5" fillId="0" borderId="1" xfId="0" applyFont="1" applyBorder="1" applyAlignment="1" applyProtection="1">
      <alignment horizontal="justify" vertical="center" wrapText="1"/>
      <protection locked="0"/>
    </xf>
    <xf numFmtId="9" fontId="5" fillId="0" borderId="1" xfId="0" applyNumberFormat="1" applyFont="1" applyBorder="1" applyAlignment="1" applyProtection="1">
      <alignment horizontal="justify" vertical="center" wrapText="1"/>
      <protection locked="0"/>
    </xf>
    <xf numFmtId="1" fontId="5" fillId="0" borderId="1" xfId="0" applyNumberFormat="1" applyFont="1" applyBorder="1" applyAlignment="1">
      <alignment horizontal="center" vertical="center" wrapText="1"/>
    </xf>
    <xf numFmtId="10" fontId="5" fillId="0" borderId="1" xfId="1" applyNumberFormat="1" applyFont="1" applyFill="1" applyBorder="1" applyAlignment="1">
      <alignment horizontal="center" vertical="center" wrapText="1"/>
    </xf>
    <xf numFmtId="9" fontId="5" fillId="0" borderId="1" xfId="1" applyFont="1" applyFill="1" applyBorder="1" applyAlignment="1">
      <alignment horizontal="justify" vertical="center" wrapText="1"/>
    </xf>
    <xf numFmtId="1" fontId="5" fillId="0" borderId="1" xfId="1" applyNumberFormat="1" applyFont="1" applyFill="1" applyBorder="1" applyAlignment="1">
      <alignment horizontal="justify" vertical="center" wrapText="1"/>
    </xf>
    <xf numFmtId="9" fontId="5" fillId="0" borderId="1" xfId="0" applyNumberFormat="1" applyFont="1" applyBorder="1" applyAlignment="1">
      <alignment horizontal="justify" vertical="center" wrapText="1"/>
    </xf>
    <xf numFmtId="0" fontId="1" fillId="9" borderId="0" xfId="0" applyFont="1" applyFill="1" applyAlignment="1">
      <alignment horizontal="center" vertical="center" wrapText="1"/>
    </xf>
    <xf numFmtId="9" fontId="1"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9" fontId="17" fillId="0" borderId="1" xfId="0" applyNumberFormat="1" applyFont="1" applyBorder="1" applyAlignment="1">
      <alignment horizontal="center" vertical="center" wrapText="1"/>
    </xf>
    <xf numFmtId="9" fontId="7" fillId="3" borderId="1" xfId="1" applyFont="1" applyFill="1" applyBorder="1" applyAlignment="1">
      <alignment horizontal="center" vertical="center" wrapText="1"/>
    </xf>
    <xf numFmtId="9" fontId="10" fillId="3" borderId="1" xfId="0" applyNumberFormat="1" applyFont="1" applyFill="1" applyBorder="1" applyAlignment="1">
      <alignment horizontal="center" vertical="center" wrapText="1"/>
    </xf>
    <xf numFmtId="9" fontId="8" fillId="2" borderId="1" xfId="1" applyFont="1" applyFill="1" applyBorder="1" applyAlignment="1">
      <alignment horizontal="center" vertical="center" wrapText="1"/>
    </xf>
    <xf numFmtId="0" fontId="1" fillId="0" borderId="0" xfId="0" applyFont="1" applyAlignment="1">
      <alignment horizontal="center" vertical="center" wrapText="1"/>
    </xf>
    <xf numFmtId="0" fontId="17" fillId="0" borderId="1" xfId="0" applyFont="1" applyBorder="1" applyAlignment="1">
      <alignment vertical="center" wrapText="1"/>
    </xf>
    <xf numFmtId="0" fontId="17" fillId="0" borderId="12" xfId="0" applyFont="1" applyBorder="1" applyAlignment="1">
      <alignment vertical="center" wrapText="1"/>
    </xf>
    <xf numFmtId="9" fontId="7" fillId="3" borderId="1" xfId="1" applyFont="1" applyFill="1" applyBorder="1" applyAlignment="1">
      <alignment vertical="center" wrapText="1"/>
    </xf>
    <xf numFmtId="0" fontId="18" fillId="0" borderId="1" xfId="0" applyFont="1" applyBorder="1" applyAlignment="1">
      <alignment vertical="center" wrapText="1"/>
    </xf>
    <xf numFmtId="0" fontId="18" fillId="0" borderId="12" xfId="0" applyFont="1" applyBorder="1" applyAlignment="1">
      <alignment vertical="center" wrapText="1"/>
    </xf>
    <xf numFmtId="0" fontId="6" fillId="3" borderId="1" xfId="0" applyFont="1" applyFill="1" applyBorder="1" applyAlignment="1">
      <alignment vertical="center" wrapText="1"/>
    </xf>
    <xf numFmtId="0" fontId="8" fillId="2" borderId="1" xfId="0" applyFont="1" applyFill="1" applyBorder="1" applyAlignment="1">
      <alignment vertical="center" wrapText="1"/>
    </xf>
    <xf numFmtId="0" fontId="1" fillId="0" borderId="0" xfId="0" applyFont="1" applyAlignment="1">
      <alignmen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0" fillId="9" borderId="1" xfId="0" applyFont="1" applyFill="1" applyBorder="1" applyAlignment="1">
      <alignment horizontal="left" vertical="top"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676176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7"/>
  <sheetViews>
    <sheetView tabSelected="1" zoomScaleNormal="100" workbookViewId="0">
      <pane xSplit="1" ySplit="12" topLeftCell="B13" activePane="bottomRight" state="frozen"/>
      <selection pane="bottomRight" activeCell="B13" sqref="B13"/>
      <selection pane="bottomLeft"/>
      <selection pane="topRight"/>
    </sheetView>
  </sheetViews>
  <sheetFormatPr defaultColWidth="10.85546875" defaultRowHeight="15"/>
  <cols>
    <col min="1" max="1" width="4.140625" style="1" customWidth="1"/>
    <col min="2" max="2" width="20"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2" width="16.5703125" style="1" customWidth="1"/>
    <col min="23" max="23" width="16.5703125" style="74" customWidth="1"/>
    <col min="24" max="24" width="16.5703125" style="1" customWidth="1"/>
    <col min="25" max="25" width="40.28515625" style="82"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38" customFormat="1" ht="70.5" customHeight="1">
      <c r="A1" s="114" t="s">
        <v>0</v>
      </c>
      <c r="B1" s="115"/>
      <c r="C1" s="115"/>
      <c r="D1" s="115"/>
      <c r="E1" s="115"/>
      <c r="F1" s="115"/>
      <c r="G1" s="115"/>
      <c r="H1" s="115"/>
      <c r="I1" s="115"/>
      <c r="J1" s="115"/>
      <c r="K1" s="115"/>
      <c r="L1" s="124" t="s">
        <v>1</v>
      </c>
      <c r="M1" s="116"/>
      <c r="N1" s="116"/>
      <c r="O1" s="116"/>
      <c r="P1" s="116"/>
      <c r="W1" s="67"/>
      <c r="Y1" s="40"/>
    </row>
    <row r="2" spans="1:45" s="40" customFormat="1" ht="23.45" customHeight="1">
      <c r="A2" s="118" t="s">
        <v>2</v>
      </c>
      <c r="B2" s="119"/>
      <c r="C2" s="119"/>
      <c r="D2" s="119"/>
      <c r="E2" s="119"/>
      <c r="F2" s="119"/>
      <c r="G2" s="119"/>
      <c r="H2" s="119"/>
      <c r="I2" s="119"/>
      <c r="J2" s="119"/>
      <c r="K2" s="119"/>
      <c r="L2" s="39"/>
      <c r="M2" s="39"/>
      <c r="N2" s="39"/>
      <c r="O2" s="39"/>
      <c r="P2" s="39"/>
      <c r="W2" s="67"/>
    </row>
    <row r="3" spans="1:45" s="38" customFormat="1">
      <c r="W3" s="67"/>
      <c r="Y3" s="40"/>
    </row>
    <row r="4" spans="1:45" s="38" customFormat="1" ht="29.1" customHeight="1">
      <c r="F4" s="120" t="s">
        <v>3</v>
      </c>
      <c r="G4" s="121"/>
      <c r="H4" s="121"/>
      <c r="I4" s="121"/>
      <c r="J4" s="121"/>
      <c r="K4" s="122"/>
      <c r="W4" s="67"/>
      <c r="Y4" s="40"/>
    </row>
    <row r="5" spans="1:45" s="38" customFormat="1" ht="15" customHeight="1">
      <c r="F5" s="2" t="s">
        <v>4</v>
      </c>
      <c r="G5" s="2" t="s">
        <v>5</v>
      </c>
      <c r="H5" s="120" t="s">
        <v>6</v>
      </c>
      <c r="I5" s="121"/>
      <c r="J5" s="121"/>
      <c r="K5" s="122"/>
      <c r="W5" s="67"/>
      <c r="Y5" s="40"/>
    </row>
    <row r="6" spans="1:45" s="38" customFormat="1" ht="16.5">
      <c r="F6" s="37">
        <v>1</v>
      </c>
      <c r="G6" s="37" t="s">
        <v>7</v>
      </c>
      <c r="H6" s="123" t="s">
        <v>8</v>
      </c>
      <c r="I6" s="123"/>
      <c r="J6" s="123"/>
      <c r="K6" s="123"/>
      <c r="W6" s="67"/>
      <c r="Y6" s="40"/>
    </row>
    <row r="7" spans="1:45" s="38" customFormat="1" ht="51.75" customHeight="1">
      <c r="F7" s="37">
        <v>2</v>
      </c>
      <c r="G7" s="37" t="s">
        <v>9</v>
      </c>
      <c r="H7" s="123" t="s">
        <v>10</v>
      </c>
      <c r="I7" s="123"/>
      <c r="J7" s="123"/>
      <c r="K7" s="123"/>
      <c r="W7" s="67"/>
      <c r="Y7" s="40"/>
    </row>
    <row r="8" spans="1:45" s="38" customFormat="1">
      <c r="F8" s="37"/>
      <c r="G8" s="37"/>
      <c r="H8" s="123"/>
      <c r="I8" s="123"/>
      <c r="J8" s="123"/>
      <c r="K8" s="123"/>
      <c r="W8" s="67"/>
      <c r="Y8" s="40"/>
    </row>
    <row r="9" spans="1:45" s="38" customFormat="1">
      <c r="W9" s="67"/>
      <c r="Y9" s="40"/>
    </row>
    <row r="10" spans="1:45" ht="14.45" customHeight="1">
      <c r="A10" s="113" t="s">
        <v>11</v>
      </c>
      <c r="B10" s="113"/>
      <c r="C10" s="113" t="s">
        <v>12</v>
      </c>
      <c r="D10" s="113" t="s">
        <v>13</v>
      </c>
      <c r="E10" s="113"/>
      <c r="F10" s="113"/>
      <c r="G10" s="117" t="s">
        <v>14</v>
      </c>
      <c r="H10" s="117"/>
      <c r="I10" s="117"/>
      <c r="J10" s="117"/>
      <c r="K10" s="117"/>
      <c r="L10" s="117"/>
      <c r="M10" s="117"/>
      <c r="N10" s="117"/>
      <c r="O10" s="117"/>
      <c r="P10" s="117"/>
      <c r="Q10" s="117"/>
      <c r="R10" s="113" t="s">
        <v>15</v>
      </c>
      <c r="S10" s="113"/>
      <c r="T10" s="113"/>
      <c r="U10" s="113"/>
      <c r="V10" s="83" t="s">
        <v>16</v>
      </c>
      <c r="W10" s="84"/>
      <c r="X10" s="84"/>
      <c r="Y10" s="84"/>
      <c r="Z10" s="85"/>
      <c r="AA10" s="89" t="s">
        <v>17</v>
      </c>
      <c r="AB10" s="90"/>
      <c r="AC10" s="90"/>
      <c r="AD10" s="90"/>
      <c r="AE10" s="91"/>
      <c r="AF10" s="95" t="s">
        <v>18</v>
      </c>
      <c r="AG10" s="96"/>
      <c r="AH10" s="96"/>
      <c r="AI10" s="96"/>
      <c r="AJ10" s="97"/>
      <c r="AK10" s="101" t="s">
        <v>19</v>
      </c>
      <c r="AL10" s="102"/>
      <c r="AM10" s="102"/>
      <c r="AN10" s="102"/>
      <c r="AO10" s="103"/>
      <c r="AP10" s="107" t="s">
        <v>20</v>
      </c>
      <c r="AQ10" s="108"/>
      <c r="AR10" s="108"/>
      <c r="AS10" s="109"/>
    </row>
    <row r="11" spans="1:45" ht="14.45" customHeight="1">
      <c r="A11" s="113"/>
      <c r="B11" s="113"/>
      <c r="C11" s="113"/>
      <c r="D11" s="113"/>
      <c r="E11" s="113"/>
      <c r="F11" s="113"/>
      <c r="G11" s="117"/>
      <c r="H11" s="117"/>
      <c r="I11" s="117"/>
      <c r="J11" s="117"/>
      <c r="K11" s="117"/>
      <c r="L11" s="117"/>
      <c r="M11" s="117"/>
      <c r="N11" s="117"/>
      <c r="O11" s="117"/>
      <c r="P11" s="117"/>
      <c r="Q11" s="117"/>
      <c r="R11" s="113"/>
      <c r="S11" s="113"/>
      <c r="T11" s="113"/>
      <c r="U11" s="113"/>
      <c r="V11" s="86"/>
      <c r="W11" s="87"/>
      <c r="X11" s="87"/>
      <c r="Y11" s="87"/>
      <c r="Z11" s="88"/>
      <c r="AA11" s="92"/>
      <c r="AB11" s="93"/>
      <c r="AC11" s="93"/>
      <c r="AD11" s="93"/>
      <c r="AE11" s="94"/>
      <c r="AF11" s="98"/>
      <c r="AG11" s="99"/>
      <c r="AH11" s="99"/>
      <c r="AI11" s="99"/>
      <c r="AJ11" s="100"/>
      <c r="AK11" s="104"/>
      <c r="AL11" s="105"/>
      <c r="AM11" s="105"/>
      <c r="AN11" s="105"/>
      <c r="AO11" s="106"/>
      <c r="AP11" s="110"/>
      <c r="AQ11" s="111"/>
      <c r="AR11" s="111"/>
      <c r="AS11" s="112"/>
    </row>
    <row r="12" spans="1:45" ht="50.25">
      <c r="A12" s="2" t="s">
        <v>21</v>
      </c>
      <c r="B12" s="2" t="s">
        <v>22</v>
      </c>
      <c r="C12" s="113"/>
      <c r="D12" s="2" t="s">
        <v>23</v>
      </c>
      <c r="E12" s="2" t="s">
        <v>24</v>
      </c>
      <c r="F12" s="2" t="s">
        <v>25</v>
      </c>
      <c r="G12" s="20" t="s">
        <v>26</v>
      </c>
      <c r="H12" s="20" t="s">
        <v>27</v>
      </c>
      <c r="I12" s="20" t="s">
        <v>28</v>
      </c>
      <c r="J12" s="20" t="s">
        <v>29</v>
      </c>
      <c r="K12" s="20" t="s">
        <v>30</v>
      </c>
      <c r="L12" s="20" t="s">
        <v>31</v>
      </c>
      <c r="M12" s="20" t="s">
        <v>32</v>
      </c>
      <c r="N12" s="20" t="s">
        <v>33</v>
      </c>
      <c r="O12" s="20" t="s">
        <v>34</v>
      </c>
      <c r="P12" s="20" t="s">
        <v>35</v>
      </c>
      <c r="Q12" s="20" t="s">
        <v>36</v>
      </c>
      <c r="R12" s="2" t="s">
        <v>37</v>
      </c>
      <c r="S12" s="2" t="s">
        <v>38</v>
      </c>
      <c r="T12" s="2" t="s">
        <v>39</v>
      </c>
      <c r="U12" s="2" t="s">
        <v>40</v>
      </c>
      <c r="V12" s="3" t="s">
        <v>41</v>
      </c>
      <c r="W12" s="3" t="s">
        <v>42</v>
      </c>
      <c r="X12" s="3" t="s">
        <v>43</v>
      </c>
      <c r="Y12" s="3" t="s">
        <v>44</v>
      </c>
      <c r="Z12" s="3" t="s">
        <v>45</v>
      </c>
      <c r="AA12" s="23" t="s">
        <v>41</v>
      </c>
      <c r="AB12" s="23" t="s">
        <v>42</v>
      </c>
      <c r="AC12" s="23" t="s">
        <v>43</v>
      </c>
      <c r="AD12" s="23" t="s">
        <v>44</v>
      </c>
      <c r="AE12" s="23" t="s">
        <v>45</v>
      </c>
      <c r="AF12" s="24" t="s">
        <v>41</v>
      </c>
      <c r="AG12" s="24" t="s">
        <v>42</v>
      </c>
      <c r="AH12" s="24" t="s">
        <v>43</v>
      </c>
      <c r="AI12" s="24" t="s">
        <v>44</v>
      </c>
      <c r="AJ12" s="24" t="s">
        <v>45</v>
      </c>
      <c r="AK12" s="25" t="s">
        <v>41</v>
      </c>
      <c r="AL12" s="25" t="s">
        <v>42</v>
      </c>
      <c r="AM12" s="25" t="s">
        <v>43</v>
      </c>
      <c r="AN12" s="25" t="s">
        <v>44</v>
      </c>
      <c r="AO12" s="25" t="s">
        <v>45</v>
      </c>
      <c r="AP12" s="4" t="s">
        <v>41</v>
      </c>
      <c r="AQ12" s="4" t="s">
        <v>42</v>
      </c>
      <c r="AR12" s="4" t="s">
        <v>43</v>
      </c>
      <c r="AS12" s="4" t="s">
        <v>44</v>
      </c>
    </row>
    <row r="13" spans="1:45" s="30" customFormat="1" ht="199.5">
      <c r="A13" s="22">
        <v>4</v>
      </c>
      <c r="B13" s="21" t="s">
        <v>46</v>
      </c>
      <c r="C13" s="21" t="s">
        <v>47</v>
      </c>
      <c r="D13" s="26" t="s">
        <v>48</v>
      </c>
      <c r="E13" s="21" t="s">
        <v>49</v>
      </c>
      <c r="F13" s="21" t="s">
        <v>50</v>
      </c>
      <c r="G13" s="21" t="s">
        <v>51</v>
      </c>
      <c r="H13" s="21" t="s">
        <v>52</v>
      </c>
      <c r="I13" s="33" t="s">
        <v>53</v>
      </c>
      <c r="J13" s="21" t="s">
        <v>54</v>
      </c>
      <c r="K13" s="21" t="s">
        <v>55</v>
      </c>
      <c r="L13" s="55">
        <v>0</v>
      </c>
      <c r="M13" s="55">
        <v>0.1</v>
      </c>
      <c r="N13" s="55">
        <v>0.2</v>
      </c>
      <c r="O13" s="55">
        <v>0.4</v>
      </c>
      <c r="P13" s="55">
        <f t="shared" ref="P13:P19" si="0">O13</f>
        <v>0.4</v>
      </c>
      <c r="Q13" s="21" t="s">
        <v>56</v>
      </c>
      <c r="R13" s="21" t="s">
        <v>57</v>
      </c>
      <c r="S13" s="21" t="s">
        <v>58</v>
      </c>
      <c r="T13" s="21" t="s">
        <v>59</v>
      </c>
      <c r="U13" s="21" t="s">
        <v>60</v>
      </c>
      <c r="V13" s="56" t="s">
        <v>61</v>
      </c>
      <c r="W13" s="56" t="s">
        <v>61</v>
      </c>
      <c r="X13" s="56" t="s">
        <v>61</v>
      </c>
      <c r="Y13" s="57" t="s">
        <v>62</v>
      </c>
      <c r="Z13" s="56" t="s">
        <v>61</v>
      </c>
      <c r="AA13" s="55">
        <f t="shared" ref="AA13:AA27" si="1">M13</f>
        <v>0.1</v>
      </c>
      <c r="AB13" s="21"/>
      <c r="AC13" s="58">
        <f>IF(AB13/AA13&gt;100%,100%,AB13/AA13)</f>
        <v>0</v>
      </c>
      <c r="AD13" s="21"/>
      <c r="AE13" s="21"/>
      <c r="AF13" s="55">
        <f t="shared" ref="AF13:AF27" si="2">N13</f>
        <v>0.2</v>
      </c>
      <c r="AG13" s="21"/>
      <c r="AH13" s="59">
        <f>IF(AG13/AF13&gt;100%,100%,AG13/AF13)</f>
        <v>0</v>
      </c>
      <c r="AI13" s="21"/>
      <c r="AJ13" s="21"/>
      <c r="AK13" s="55">
        <f t="shared" ref="AK13:AK27" si="3">O13</f>
        <v>0.4</v>
      </c>
      <c r="AL13" s="21"/>
      <c r="AM13" s="58">
        <f>IF(AL13/AK13&gt;100%,100%,AL13/AK13)</f>
        <v>0</v>
      </c>
      <c r="AN13" s="21"/>
      <c r="AO13" s="21"/>
      <c r="AP13" s="21">
        <f t="shared" ref="AP13:AP27" si="4">P13</f>
        <v>0.4</v>
      </c>
      <c r="AQ13" s="21"/>
      <c r="AR13" s="58">
        <f>IF(AQ13/AP13&gt;100%,100%,AQ13/AP13)</f>
        <v>0</v>
      </c>
      <c r="AS13" s="21"/>
    </row>
    <row r="14" spans="1:45" s="30" customFormat="1" ht="150">
      <c r="A14" s="22">
        <v>3</v>
      </c>
      <c r="B14" s="21" t="s">
        <v>63</v>
      </c>
      <c r="C14" s="21" t="s">
        <v>64</v>
      </c>
      <c r="D14" s="26" t="s">
        <v>65</v>
      </c>
      <c r="E14" s="21" t="s">
        <v>66</v>
      </c>
      <c r="F14" s="21" t="s">
        <v>50</v>
      </c>
      <c r="G14" s="21" t="s">
        <v>67</v>
      </c>
      <c r="H14" s="21" t="s">
        <v>68</v>
      </c>
      <c r="I14" s="21" t="s">
        <v>69</v>
      </c>
      <c r="J14" s="21" t="s">
        <v>54</v>
      </c>
      <c r="K14" s="21" t="s">
        <v>55</v>
      </c>
      <c r="L14" s="34">
        <v>0.12</v>
      </c>
      <c r="M14" s="34">
        <v>0.34</v>
      </c>
      <c r="N14" s="34">
        <v>0.51</v>
      </c>
      <c r="O14" s="34">
        <v>0.66</v>
      </c>
      <c r="P14" s="34">
        <f t="shared" si="0"/>
        <v>0.66</v>
      </c>
      <c r="Q14" s="21" t="s">
        <v>56</v>
      </c>
      <c r="R14" s="21" t="s">
        <v>70</v>
      </c>
      <c r="S14" s="21" t="s">
        <v>71</v>
      </c>
      <c r="T14" s="46" t="s">
        <v>72</v>
      </c>
      <c r="U14" s="21" t="s">
        <v>60</v>
      </c>
      <c r="V14" s="34">
        <f t="shared" ref="V13:V27" si="5">L14</f>
        <v>0.12</v>
      </c>
      <c r="W14" s="70">
        <v>0.24</v>
      </c>
      <c r="X14" s="43">
        <f t="shared" ref="X14:X33" si="6">IF(W14/V14&gt;100%,100%,W14/V14)</f>
        <v>1</v>
      </c>
      <c r="Y14" s="75" t="s">
        <v>73</v>
      </c>
      <c r="Z14" s="52" t="s">
        <v>74</v>
      </c>
      <c r="AA14" s="34">
        <f t="shared" si="1"/>
        <v>0.34</v>
      </c>
      <c r="AB14" s="21"/>
      <c r="AC14" s="43">
        <f t="shared" ref="AC14:AC33" si="7">IF(AB14/AA14&gt;100%,100%,AB14/AA14)</f>
        <v>0</v>
      </c>
      <c r="AD14" s="21"/>
      <c r="AE14" s="21"/>
      <c r="AF14" s="34">
        <f t="shared" si="2"/>
        <v>0.51</v>
      </c>
      <c r="AG14" s="21"/>
      <c r="AH14" s="42">
        <f t="shared" ref="AH14:AH33" si="8">IF(AG14/AF14&gt;100%,100%,AG14/AF14)</f>
        <v>0</v>
      </c>
      <c r="AI14" s="21"/>
      <c r="AJ14" s="21"/>
      <c r="AK14" s="34">
        <f t="shared" si="3"/>
        <v>0.66</v>
      </c>
      <c r="AL14" s="21"/>
      <c r="AM14" s="43">
        <f t="shared" ref="AM14:AM33" si="9">IF(AL14/AK14&gt;100%,100%,AL14/AK14)</f>
        <v>0</v>
      </c>
      <c r="AN14" s="21"/>
      <c r="AO14" s="21"/>
      <c r="AP14" s="21">
        <f t="shared" si="4"/>
        <v>0.66</v>
      </c>
      <c r="AQ14" s="21"/>
      <c r="AR14" s="43">
        <f t="shared" ref="AR14:AR33" si="10">IF(AQ14/AP14&gt;100%,100%,AQ14/AP14)</f>
        <v>0</v>
      </c>
      <c r="AS14" s="21"/>
    </row>
    <row r="15" spans="1:45" s="30" customFormat="1" ht="150">
      <c r="A15" s="22">
        <v>3</v>
      </c>
      <c r="B15" s="21" t="s">
        <v>63</v>
      </c>
      <c r="C15" s="21" t="s">
        <v>64</v>
      </c>
      <c r="D15" s="26" t="s">
        <v>75</v>
      </c>
      <c r="E15" s="21" t="s">
        <v>76</v>
      </c>
      <c r="F15" s="21" t="s">
        <v>50</v>
      </c>
      <c r="G15" s="21" t="s">
        <v>77</v>
      </c>
      <c r="H15" s="21" t="s">
        <v>78</v>
      </c>
      <c r="I15" s="21" t="s">
        <v>79</v>
      </c>
      <c r="J15" s="21" t="s">
        <v>54</v>
      </c>
      <c r="K15" s="21" t="s">
        <v>55</v>
      </c>
      <c r="L15" s="34">
        <v>0.12</v>
      </c>
      <c r="M15" s="34">
        <v>0.3</v>
      </c>
      <c r="N15" s="34">
        <v>0.48</v>
      </c>
      <c r="O15" s="34">
        <v>0.63</v>
      </c>
      <c r="P15" s="34">
        <f t="shared" si="0"/>
        <v>0.63</v>
      </c>
      <c r="Q15" s="21" t="s">
        <v>56</v>
      </c>
      <c r="R15" s="21" t="s">
        <v>70</v>
      </c>
      <c r="S15" s="21" t="s">
        <v>71</v>
      </c>
      <c r="T15" s="46" t="s">
        <v>72</v>
      </c>
      <c r="U15" s="21" t="s">
        <v>60</v>
      </c>
      <c r="V15" s="34">
        <f t="shared" si="5"/>
        <v>0.12</v>
      </c>
      <c r="W15" s="70">
        <v>0.22</v>
      </c>
      <c r="X15" s="43">
        <f t="shared" si="6"/>
        <v>1</v>
      </c>
      <c r="Y15" s="75" t="s">
        <v>80</v>
      </c>
      <c r="Z15" s="52" t="s">
        <v>74</v>
      </c>
      <c r="AA15" s="34">
        <f t="shared" si="1"/>
        <v>0.3</v>
      </c>
      <c r="AB15" s="21"/>
      <c r="AC15" s="43">
        <f t="shared" si="7"/>
        <v>0</v>
      </c>
      <c r="AD15" s="21"/>
      <c r="AE15" s="21"/>
      <c r="AF15" s="34">
        <f t="shared" si="2"/>
        <v>0.48</v>
      </c>
      <c r="AG15" s="21"/>
      <c r="AH15" s="42">
        <f t="shared" si="8"/>
        <v>0</v>
      </c>
      <c r="AI15" s="21"/>
      <c r="AJ15" s="21"/>
      <c r="AK15" s="34">
        <f t="shared" si="3"/>
        <v>0.63</v>
      </c>
      <c r="AL15" s="21"/>
      <c r="AM15" s="43">
        <f t="shared" si="9"/>
        <v>0</v>
      </c>
      <c r="AN15" s="21"/>
      <c r="AO15" s="21"/>
      <c r="AP15" s="21">
        <f t="shared" si="4"/>
        <v>0.63</v>
      </c>
      <c r="AQ15" s="21"/>
      <c r="AR15" s="43">
        <f t="shared" si="10"/>
        <v>0</v>
      </c>
      <c r="AS15" s="21"/>
    </row>
    <row r="16" spans="1:45" s="30" customFormat="1" ht="150">
      <c r="A16" s="22">
        <v>3</v>
      </c>
      <c r="B16" s="21" t="s">
        <v>63</v>
      </c>
      <c r="C16" s="21" t="s">
        <v>64</v>
      </c>
      <c r="D16" s="26" t="s">
        <v>81</v>
      </c>
      <c r="E16" s="21" t="s">
        <v>82</v>
      </c>
      <c r="F16" s="21" t="s">
        <v>50</v>
      </c>
      <c r="G16" s="21" t="s">
        <v>83</v>
      </c>
      <c r="H16" s="21" t="s">
        <v>84</v>
      </c>
      <c r="I16" s="33" t="s">
        <v>85</v>
      </c>
      <c r="J16" s="21" t="s">
        <v>54</v>
      </c>
      <c r="K16" s="21" t="s">
        <v>55</v>
      </c>
      <c r="L16" s="34">
        <v>0.18</v>
      </c>
      <c r="M16" s="34">
        <v>0.35</v>
      </c>
      <c r="N16" s="34">
        <v>0.7</v>
      </c>
      <c r="O16" s="34">
        <v>0.97</v>
      </c>
      <c r="P16" s="34">
        <f t="shared" si="0"/>
        <v>0.97</v>
      </c>
      <c r="Q16" s="21" t="s">
        <v>56</v>
      </c>
      <c r="R16" s="21" t="s">
        <v>70</v>
      </c>
      <c r="S16" s="21" t="s">
        <v>71</v>
      </c>
      <c r="T16" s="46" t="s">
        <v>72</v>
      </c>
      <c r="U16" s="21" t="s">
        <v>60</v>
      </c>
      <c r="V16" s="34">
        <f t="shared" si="5"/>
        <v>0.18</v>
      </c>
      <c r="W16" s="70">
        <v>0.11</v>
      </c>
      <c r="X16" s="43">
        <f t="shared" si="6"/>
        <v>0.61111111111111116</v>
      </c>
      <c r="Y16" s="75" t="s">
        <v>86</v>
      </c>
      <c r="Z16" s="52" t="s">
        <v>74</v>
      </c>
      <c r="AA16" s="34">
        <f t="shared" si="1"/>
        <v>0.35</v>
      </c>
      <c r="AB16" s="21"/>
      <c r="AC16" s="43">
        <f t="shared" si="7"/>
        <v>0</v>
      </c>
      <c r="AD16" s="21"/>
      <c r="AE16" s="21"/>
      <c r="AF16" s="34">
        <f t="shared" si="2"/>
        <v>0.7</v>
      </c>
      <c r="AG16" s="21"/>
      <c r="AH16" s="42">
        <f t="shared" si="8"/>
        <v>0</v>
      </c>
      <c r="AI16" s="21"/>
      <c r="AJ16" s="21"/>
      <c r="AK16" s="34">
        <f t="shared" si="3"/>
        <v>0.97</v>
      </c>
      <c r="AL16" s="21"/>
      <c r="AM16" s="43">
        <f t="shared" si="9"/>
        <v>0</v>
      </c>
      <c r="AN16" s="21"/>
      <c r="AO16" s="21"/>
      <c r="AP16" s="21">
        <f t="shared" si="4"/>
        <v>0.97</v>
      </c>
      <c r="AQ16" s="21"/>
      <c r="AR16" s="43">
        <f t="shared" si="10"/>
        <v>0</v>
      </c>
      <c r="AS16" s="21"/>
    </row>
    <row r="17" spans="1:45" s="30" customFormat="1" ht="150">
      <c r="A17" s="22">
        <v>3</v>
      </c>
      <c r="B17" s="21" t="s">
        <v>63</v>
      </c>
      <c r="C17" s="21" t="s">
        <v>64</v>
      </c>
      <c r="D17" s="26" t="s">
        <v>87</v>
      </c>
      <c r="E17" s="21" t="s">
        <v>88</v>
      </c>
      <c r="F17" s="21" t="s">
        <v>50</v>
      </c>
      <c r="G17" s="21" t="s">
        <v>89</v>
      </c>
      <c r="H17" s="21" t="s">
        <v>90</v>
      </c>
      <c r="I17" s="33" t="s">
        <v>91</v>
      </c>
      <c r="J17" s="21" t="s">
        <v>54</v>
      </c>
      <c r="K17" s="21" t="s">
        <v>55</v>
      </c>
      <c r="L17" s="34">
        <v>0.05</v>
      </c>
      <c r="M17" s="34">
        <v>0.15</v>
      </c>
      <c r="N17" s="34">
        <v>0.33</v>
      </c>
      <c r="O17" s="34">
        <v>0.51</v>
      </c>
      <c r="P17" s="34">
        <f t="shared" si="0"/>
        <v>0.51</v>
      </c>
      <c r="Q17" s="21" t="s">
        <v>56</v>
      </c>
      <c r="R17" s="21" t="s">
        <v>70</v>
      </c>
      <c r="S17" s="21" t="s">
        <v>71</v>
      </c>
      <c r="T17" s="46" t="s">
        <v>72</v>
      </c>
      <c r="U17" s="21" t="s">
        <v>60</v>
      </c>
      <c r="V17" s="34">
        <f t="shared" si="5"/>
        <v>0.05</v>
      </c>
      <c r="W17" s="68">
        <v>0.01</v>
      </c>
      <c r="X17" s="43">
        <f>IF(W17/V17&gt;100%,100%,W17/V17)</f>
        <v>0.19999999999999998</v>
      </c>
      <c r="Y17" s="75" t="s">
        <v>92</v>
      </c>
      <c r="Z17" s="52" t="s">
        <v>74</v>
      </c>
      <c r="AA17" s="34">
        <f t="shared" si="1"/>
        <v>0.15</v>
      </c>
      <c r="AB17" s="21"/>
      <c r="AC17" s="43">
        <f t="shared" si="7"/>
        <v>0</v>
      </c>
      <c r="AD17" s="21"/>
      <c r="AE17" s="21"/>
      <c r="AF17" s="34">
        <f t="shared" si="2"/>
        <v>0.33</v>
      </c>
      <c r="AG17" s="21"/>
      <c r="AH17" s="42">
        <f t="shared" si="8"/>
        <v>0</v>
      </c>
      <c r="AI17" s="21"/>
      <c r="AJ17" s="21"/>
      <c r="AK17" s="34">
        <f t="shared" si="3"/>
        <v>0.51</v>
      </c>
      <c r="AL17" s="21"/>
      <c r="AM17" s="43">
        <f t="shared" si="9"/>
        <v>0</v>
      </c>
      <c r="AN17" s="21"/>
      <c r="AO17" s="21"/>
      <c r="AP17" s="21">
        <f t="shared" si="4"/>
        <v>0.51</v>
      </c>
      <c r="AQ17" s="21"/>
      <c r="AR17" s="43">
        <f t="shared" si="10"/>
        <v>0</v>
      </c>
      <c r="AS17" s="21"/>
    </row>
    <row r="18" spans="1:45" s="30" customFormat="1" ht="299.25">
      <c r="A18" s="22">
        <v>3</v>
      </c>
      <c r="B18" s="21" t="s">
        <v>63</v>
      </c>
      <c r="C18" s="21" t="s">
        <v>64</v>
      </c>
      <c r="D18" s="26" t="s">
        <v>93</v>
      </c>
      <c r="E18" s="21" t="s">
        <v>94</v>
      </c>
      <c r="F18" s="21" t="s">
        <v>50</v>
      </c>
      <c r="G18" s="21" t="s">
        <v>95</v>
      </c>
      <c r="H18" s="21" t="s">
        <v>96</v>
      </c>
      <c r="I18" s="21" t="s">
        <v>97</v>
      </c>
      <c r="J18" s="21" t="s">
        <v>98</v>
      </c>
      <c r="K18" s="21" t="s">
        <v>55</v>
      </c>
      <c r="L18" s="34">
        <v>0.97</v>
      </c>
      <c r="M18" s="34">
        <v>0.97</v>
      </c>
      <c r="N18" s="34">
        <v>0.97</v>
      </c>
      <c r="O18" s="34">
        <v>0.97</v>
      </c>
      <c r="P18" s="34">
        <f t="shared" si="0"/>
        <v>0.97</v>
      </c>
      <c r="Q18" s="21" t="s">
        <v>56</v>
      </c>
      <c r="R18" s="21" t="s">
        <v>70</v>
      </c>
      <c r="S18" s="21" t="s">
        <v>99</v>
      </c>
      <c r="T18" s="46" t="s">
        <v>72</v>
      </c>
      <c r="U18" s="21" t="s">
        <v>60</v>
      </c>
      <c r="V18" s="34">
        <f t="shared" si="5"/>
        <v>0.97</v>
      </c>
      <c r="W18" s="22">
        <v>99</v>
      </c>
      <c r="X18" s="49">
        <f t="shared" si="6"/>
        <v>1</v>
      </c>
      <c r="Y18" s="48" t="s">
        <v>100</v>
      </c>
      <c r="Z18" s="50" t="s">
        <v>99</v>
      </c>
      <c r="AA18" s="34">
        <f t="shared" si="1"/>
        <v>0.97</v>
      </c>
      <c r="AB18" s="21"/>
      <c r="AC18" s="43">
        <f t="shared" si="7"/>
        <v>0</v>
      </c>
      <c r="AD18" s="21"/>
      <c r="AE18" s="21"/>
      <c r="AF18" s="34">
        <f t="shared" si="2"/>
        <v>0.97</v>
      </c>
      <c r="AG18" s="21"/>
      <c r="AH18" s="42">
        <f t="shared" si="8"/>
        <v>0</v>
      </c>
      <c r="AI18" s="21"/>
      <c r="AJ18" s="21"/>
      <c r="AK18" s="34">
        <f t="shared" si="3"/>
        <v>0.97</v>
      </c>
      <c r="AL18" s="21"/>
      <c r="AM18" s="43">
        <f t="shared" si="9"/>
        <v>0</v>
      </c>
      <c r="AN18" s="21"/>
      <c r="AO18" s="21"/>
      <c r="AP18" s="21">
        <f t="shared" si="4"/>
        <v>0.97</v>
      </c>
      <c r="AQ18" s="21"/>
      <c r="AR18" s="43">
        <f t="shared" si="10"/>
        <v>0</v>
      </c>
      <c r="AS18" s="21"/>
    </row>
    <row r="19" spans="1:45" s="30" customFormat="1" ht="265.5">
      <c r="A19" s="22">
        <v>3</v>
      </c>
      <c r="B19" s="21" t="s">
        <v>63</v>
      </c>
      <c r="C19" s="21" t="s">
        <v>64</v>
      </c>
      <c r="D19" s="26" t="s">
        <v>101</v>
      </c>
      <c r="E19" s="21" t="s">
        <v>102</v>
      </c>
      <c r="F19" s="21" t="s">
        <v>103</v>
      </c>
      <c r="G19" s="21" t="s">
        <v>104</v>
      </c>
      <c r="H19" s="21" t="s">
        <v>105</v>
      </c>
      <c r="I19" s="21" t="s">
        <v>106</v>
      </c>
      <c r="J19" s="21" t="s">
        <v>54</v>
      </c>
      <c r="K19" s="21" t="s">
        <v>55</v>
      </c>
      <c r="L19" s="34">
        <v>0.4</v>
      </c>
      <c r="M19" s="34">
        <v>0.7</v>
      </c>
      <c r="N19" s="34">
        <v>0.9</v>
      </c>
      <c r="O19" s="34">
        <v>1</v>
      </c>
      <c r="P19" s="34">
        <f t="shared" si="0"/>
        <v>1</v>
      </c>
      <c r="Q19" s="21" t="s">
        <v>56</v>
      </c>
      <c r="R19" s="21" t="s">
        <v>70</v>
      </c>
      <c r="S19" s="21" t="s">
        <v>99</v>
      </c>
      <c r="T19" s="46" t="s">
        <v>72</v>
      </c>
      <c r="U19" s="21" t="s">
        <v>60</v>
      </c>
      <c r="V19" s="34">
        <f t="shared" si="5"/>
        <v>0.4</v>
      </c>
      <c r="W19" s="22">
        <v>100</v>
      </c>
      <c r="X19" s="43">
        <f t="shared" si="6"/>
        <v>1</v>
      </c>
      <c r="Y19" s="75" t="s">
        <v>107</v>
      </c>
      <c r="Z19" s="52" t="s">
        <v>60</v>
      </c>
      <c r="AA19" s="34">
        <f t="shared" si="1"/>
        <v>0.7</v>
      </c>
      <c r="AB19" s="21"/>
      <c r="AC19" s="43">
        <f t="shared" si="7"/>
        <v>0</v>
      </c>
      <c r="AD19" s="21"/>
      <c r="AE19" s="21"/>
      <c r="AF19" s="34">
        <f t="shared" si="2"/>
        <v>0.9</v>
      </c>
      <c r="AG19" s="21"/>
      <c r="AH19" s="42">
        <f t="shared" si="8"/>
        <v>0</v>
      </c>
      <c r="AI19" s="21"/>
      <c r="AJ19" s="21"/>
      <c r="AK19" s="34">
        <f t="shared" si="3"/>
        <v>1</v>
      </c>
      <c r="AL19" s="21"/>
      <c r="AM19" s="43">
        <f t="shared" si="9"/>
        <v>0</v>
      </c>
      <c r="AN19" s="21"/>
      <c r="AO19" s="21"/>
      <c r="AP19" s="21">
        <f t="shared" si="4"/>
        <v>1</v>
      </c>
      <c r="AQ19" s="21"/>
      <c r="AR19" s="43">
        <f t="shared" si="10"/>
        <v>0</v>
      </c>
      <c r="AS19" s="21"/>
    </row>
    <row r="20" spans="1:45" s="30" customFormat="1" ht="150">
      <c r="A20" s="22">
        <v>4</v>
      </c>
      <c r="B20" s="21" t="s">
        <v>46</v>
      </c>
      <c r="C20" s="21" t="s">
        <v>108</v>
      </c>
      <c r="D20" s="26" t="s">
        <v>109</v>
      </c>
      <c r="E20" s="21" t="s">
        <v>110</v>
      </c>
      <c r="F20" s="21" t="s">
        <v>50</v>
      </c>
      <c r="G20" s="21" t="s">
        <v>111</v>
      </c>
      <c r="H20" s="21" t="s">
        <v>112</v>
      </c>
      <c r="I20" s="21" t="s">
        <v>113</v>
      </c>
      <c r="J20" s="21" t="s">
        <v>114</v>
      </c>
      <c r="K20" s="47" t="s">
        <v>111</v>
      </c>
      <c r="L20" s="29">
        <v>3150</v>
      </c>
      <c r="M20" s="29">
        <v>3150</v>
      </c>
      <c r="N20" s="29">
        <v>3150</v>
      </c>
      <c r="O20" s="29">
        <v>3150</v>
      </c>
      <c r="P20" s="29">
        <f>SUM(L20:O20)</f>
        <v>12600</v>
      </c>
      <c r="Q20" s="21" t="s">
        <v>56</v>
      </c>
      <c r="R20" s="21" t="s">
        <v>115</v>
      </c>
      <c r="S20" s="21" t="s">
        <v>116</v>
      </c>
      <c r="T20" s="46" t="s">
        <v>117</v>
      </c>
      <c r="U20" s="21" t="s">
        <v>118</v>
      </c>
      <c r="V20" s="29">
        <f t="shared" si="5"/>
        <v>3150</v>
      </c>
      <c r="W20" s="22">
        <v>4709</v>
      </c>
      <c r="X20" s="43">
        <f t="shared" si="6"/>
        <v>1</v>
      </c>
      <c r="Y20" s="75" t="s">
        <v>119</v>
      </c>
      <c r="Z20" s="52" t="s">
        <v>120</v>
      </c>
      <c r="AA20" s="29">
        <f t="shared" si="1"/>
        <v>3150</v>
      </c>
      <c r="AB20" s="21"/>
      <c r="AC20" s="43">
        <f t="shared" si="7"/>
        <v>0</v>
      </c>
      <c r="AD20" s="21"/>
      <c r="AE20" s="21"/>
      <c r="AF20" s="29">
        <f t="shared" si="2"/>
        <v>3150</v>
      </c>
      <c r="AG20" s="21"/>
      <c r="AH20" s="42">
        <f t="shared" si="8"/>
        <v>0</v>
      </c>
      <c r="AI20" s="21"/>
      <c r="AJ20" s="21"/>
      <c r="AK20" s="29">
        <f t="shared" si="3"/>
        <v>3150</v>
      </c>
      <c r="AL20" s="21"/>
      <c r="AM20" s="43">
        <f t="shared" si="9"/>
        <v>0</v>
      </c>
      <c r="AN20" s="21"/>
      <c r="AO20" s="21"/>
      <c r="AP20" s="21">
        <f t="shared" si="4"/>
        <v>12600</v>
      </c>
      <c r="AQ20" s="21"/>
      <c r="AR20" s="43">
        <f t="shared" si="10"/>
        <v>0</v>
      </c>
      <c r="AS20" s="21"/>
    </row>
    <row r="21" spans="1:45" s="30" customFormat="1" ht="150">
      <c r="A21" s="22">
        <v>4</v>
      </c>
      <c r="B21" s="21" t="s">
        <v>46</v>
      </c>
      <c r="C21" s="21" t="s">
        <v>108</v>
      </c>
      <c r="D21" s="26" t="s">
        <v>121</v>
      </c>
      <c r="E21" s="21" t="s">
        <v>122</v>
      </c>
      <c r="F21" s="21" t="s">
        <v>50</v>
      </c>
      <c r="G21" s="21" t="s">
        <v>123</v>
      </c>
      <c r="H21" s="21" t="s">
        <v>124</v>
      </c>
      <c r="I21" s="21" t="s">
        <v>113</v>
      </c>
      <c r="J21" s="21" t="s">
        <v>114</v>
      </c>
      <c r="K21" s="47" t="s">
        <v>123</v>
      </c>
      <c r="L21" s="29">
        <v>945</v>
      </c>
      <c r="M21" s="29">
        <v>945</v>
      </c>
      <c r="N21" s="29">
        <v>945</v>
      </c>
      <c r="O21" s="29">
        <v>945</v>
      </c>
      <c r="P21" s="29">
        <f t="shared" ref="P21:P27" si="11">SUM(L21:O21)</f>
        <v>3780</v>
      </c>
      <c r="Q21" s="21" t="s">
        <v>56</v>
      </c>
      <c r="R21" s="35" t="s">
        <v>125</v>
      </c>
      <c r="S21" s="35" t="s">
        <v>116</v>
      </c>
      <c r="T21" s="46" t="s">
        <v>117</v>
      </c>
      <c r="U21" s="21" t="s">
        <v>118</v>
      </c>
      <c r="V21" s="29">
        <f t="shared" si="5"/>
        <v>945</v>
      </c>
      <c r="W21" s="22">
        <v>1084</v>
      </c>
      <c r="X21" s="43">
        <f t="shared" si="6"/>
        <v>1</v>
      </c>
      <c r="Y21" s="75" t="s">
        <v>126</v>
      </c>
      <c r="Z21" s="52" t="s">
        <v>120</v>
      </c>
      <c r="AA21" s="29">
        <f t="shared" si="1"/>
        <v>945</v>
      </c>
      <c r="AB21" s="21"/>
      <c r="AC21" s="43">
        <f t="shared" si="7"/>
        <v>0</v>
      </c>
      <c r="AD21" s="21"/>
      <c r="AE21" s="21"/>
      <c r="AF21" s="29">
        <f t="shared" si="2"/>
        <v>945</v>
      </c>
      <c r="AG21" s="21"/>
      <c r="AH21" s="42">
        <f t="shared" si="8"/>
        <v>0</v>
      </c>
      <c r="AI21" s="21"/>
      <c r="AJ21" s="21"/>
      <c r="AK21" s="29">
        <f t="shared" si="3"/>
        <v>945</v>
      </c>
      <c r="AL21" s="21"/>
      <c r="AM21" s="43">
        <f t="shared" si="9"/>
        <v>0</v>
      </c>
      <c r="AN21" s="21"/>
      <c r="AO21" s="21"/>
      <c r="AP21" s="21">
        <f t="shared" si="4"/>
        <v>3780</v>
      </c>
      <c r="AQ21" s="21"/>
      <c r="AR21" s="43">
        <f t="shared" si="10"/>
        <v>0</v>
      </c>
      <c r="AS21" s="21"/>
    </row>
    <row r="22" spans="1:45" s="30" customFormat="1" ht="150">
      <c r="A22" s="22">
        <v>4</v>
      </c>
      <c r="B22" s="21" t="s">
        <v>46</v>
      </c>
      <c r="C22" s="21" t="s">
        <v>108</v>
      </c>
      <c r="D22" s="26" t="s">
        <v>127</v>
      </c>
      <c r="E22" s="21" t="s">
        <v>128</v>
      </c>
      <c r="F22" s="21" t="s">
        <v>50</v>
      </c>
      <c r="G22" s="21" t="s">
        <v>129</v>
      </c>
      <c r="H22" s="21" t="s">
        <v>130</v>
      </c>
      <c r="I22" s="21" t="s">
        <v>113</v>
      </c>
      <c r="J22" s="21" t="s">
        <v>114</v>
      </c>
      <c r="K22" s="47" t="s">
        <v>131</v>
      </c>
      <c r="L22" s="29">
        <v>100</v>
      </c>
      <c r="M22" s="29">
        <v>195</v>
      </c>
      <c r="N22" s="29">
        <v>195</v>
      </c>
      <c r="O22" s="29">
        <v>160</v>
      </c>
      <c r="P22" s="29">
        <f t="shared" si="11"/>
        <v>650</v>
      </c>
      <c r="Q22" s="21" t="s">
        <v>56</v>
      </c>
      <c r="R22" s="21" t="s">
        <v>132</v>
      </c>
      <c r="S22" s="21" t="s">
        <v>133</v>
      </c>
      <c r="T22" s="46" t="s">
        <v>117</v>
      </c>
      <c r="U22" s="21" t="s">
        <v>118</v>
      </c>
      <c r="V22" s="29">
        <f t="shared" si="5"/>
        <v>100</v>
      </c>
      <c r="W22" s="22">
        <v>40</v>
      </c>
      <c r="X22" s="43">
        <f t="shared" si="6"/>
        <v>0.4</v>
      </c>
      <c r="Y22" s="75" t="s">
        <v>134</v>
      </c>
      <c r="Z22" s="21" t="s">
        <v>135</v>
      </c>
      <c r="AA22" s="29">
        <f t="shared" si="1"/>
        <v>195</v>
      </c>
      <c r="AB22" s="21"/>
      <c r="AC22" s="43">
        <f t="shared" si="7"/>
        <v>0</v>
      </c>
      <c r="AD22" s="21"/>
      <c r="AE22" s="21"/>
      <c r="AF22" s="29">
        <f t="shared" si="2"/>
        <v>195</v>
      </c>
      <c r="AG22" s="21"/>
      <c r="AH22" s="42">
        <f t="shared" si="8"/>
        <v>0</v>
      </c>
      <c r="AI22" s="21"/>
      <c r="AJ22" s="21"/>
      <c r="AK22" s="29">
        <f t="shared" si="3"/>
        <v>160</v>
      </c>
      <c r="AL22" s="21"/>
      <c r="AM22" s="43">
        <f t="shared" si="9"/>
        <v>0</v>
      </c>
      <c r="AN22" s="21"/>
      <c r="AO22" s="21"/>
      <c r="AP22" s="21">
        <f t="shared" si="4"/>
        <v>650</v>
      </c>
      <c r="AQ22" s="21"/>
      <c r="AR22" s="43">
        <f t="shared" si="10"/>
        <v>0</v>
      </c>
      <c r="AS22" s="21"/>
    </row>
    <row r="23" spans="1:45" s="30" customFormat="1" ht="182.25">
      <c r="A23" s="22">
        <v>4</v>
      </c>
      <c r="B23" s="21" t="s">
        <v>46</v>
      </c>
      <c r="C23" s="21" t="s">
        <v>108</v>
      </c>
      <c r="D23" s="26" t="s">
        <v>136</v>
      </c>
      <c r="E23" s="21" t="s">
        <v>137</v>
      </c>
      <c r="F23" s="21" t="s">
        <v>50</v>
      </c>
      <c r="G23" s="21" t="s">
        <v>138</v>
      </c>
      <c r="H23" s="21" t="s">
        <v>139</v>
      </c>
      <c r="I23" s="21" t="s">
        <v>113</v>
      </c>
      <c r="J23" s="21" t="s">
        <v>114</v>
      </c>
      <c r="K23" s="47" t="s">
        <v>140</v>
      </c>
      <c r="L23" s="41">
        <v>100</v>
      </c>
      <c r="M23" s="41">
        <v>190</v>
      </c>
      <c r="N23" s="41">
        <v>190</v>
      </c>
      <c r="O23" s="41">
        <v>143</v>
      </c>
      <c r="P23" s="29">
        <f t="shared" si="11"/>
        <v>623</v>
      </c>
      <c r="Q23" s="21" t="s">
        <v>56</v>
      </c>
      <c r="R23" s="21" t="s">
        <v>132</v>
      </c>
      <c r="S23" s="21" t="s">
        <v>133</v>
      </c>
      <c r="T23" s="46" t="s">
        <v>117</v>
      </c>
      <c r="U23" s="21" t="s">
        <v>118</v>
      </c>
      <c r="V23" s="29">
        <f t="shared" si="5"/>
        <v>100</v>
      </c>
      <c r="W23" s="22">
        <v>80</v>
      </c>
      <c r="X23" s="43">
        <f t="shared" si="6"/>
        <v>0.8</v>
      </c>
      <c r="Y23" s="76" t="s">
        <v>141</v>
      </c>
      <c r="Z23" s="21" t="s">
        <v>135</v>
      </c>
      <c r="AA23" s="29">
        <f t="shared" si="1"/>
        <v>190</v>
      </c>
      <c r="AB23" s="21"/>
      <c r="AC23" s="43">
        <f t="shared" si="7"/>
        <v>0</v>
      </c>
      <c r="AD23" s="21"/>
      <c r="AE23" s="21"/>
      <c r="AF23" s="29">
        <f t="shared" si="2"/>
        <v>190</v>
      </c>
      <c r="AG23" s="21"/>
      <c r="AH23" s="42">
        <f t="shared" si="8"/>
        <v>0</v>
      </c>
      <c r="AI23" s="21"/>
      <c r="AJ23" s="21"/>
      <c r="AK23" s="29">
        <f t="shared" si="3"/>
        <v>143</v>
      </c>
      <c r="AL23" s="21"/>
      <c r="AM23" s="43">
        <f t="shared" si="9"/>
        <v>0</v>
      </c>
      <c r="AN23" s="21"/>
      <c r="AO23" s="21"/>
      <c r="AP23" s="21">
        <f t="shared" si="4"/>
        <v>623</v>
      </c>
      <c r="AQ23" s="21"/>
      <c r="AR23" s="43">
        <f t="shared" si="10"/>
        <v>0</v>
      </c>
      <c r="AS23" s="21"/>
    </row>
    <row r="24" spans="1:45" s="30" customFormat="1" ht="166.5">
      <c r="A24" s="22">
        <v>4</v>
      </c>
      <c r="B24" s="21" t="s">
        <v>46</v>
      </c>
      <c r="C24" s="21" t="s">
        <v>108</v>
      </c>
      <c r="D24" s="26" t="s">
        <v>142</v>
      </c>
      <c r="E24" s="21" t="s">
        <v>143</v>
      </c>
      <c r="F24" s="21" t="s">
        <v>50</v>
      </c>
      <c r="G24" s="21" t="s">
        <v>144</v>
      </c>
      <c r="H24" s="21" t="s">
        <v>145</v>
      </c>
      <c r="I24" s="21" t="s">
        <v>113</v>
      </c>
      <c r="J24" s="21" t="s">
        <v>114</v>
      </c>
      <c r="K24" s="47" t="s">
        <v>146</v>
      </c>
      <c r="L24" s="41">
        <v>25</v>
      </c>
      <c r="M24" s="41">
        <v>38</v>
      </c>
      <c r="N24" s="41">
        <v>39</v>
      </c>
      <c r="O24" s="41">
        <v>38</v>
      </c>
      <c r="P24" s="29">
        <f t="shared" si="11"/>
        <v>140</v>
      </c>
      <c r="Q24" s="21" t="s">
        <v>56</v>
      </c>
      <c r="R24" s="21" t="s">
        <v>147</v>
      </c>
      <c r="S24" s="21" t="s">
        <v>148</v>
      </c>
      <c r="T24" s="46" t="s">
        <v>117</v>
      </c>
      <c r="U24" s="21" t="s">
        <v>118</v>
      </c>
      <c r="V24" s="29">
        <f t="shared" si="5"/>
        <v>25</v>
      </c>
      <c r="W24" s="22">
        <v>74</v>
      </c>
      <c r="X24" s="43">
        <f t="shared" si="6"/>
        <v>1</v>
      </c>
      <c r="Y24" s="21" t="s">
        <v>149</v>
      </c>
      <c r="Z24" s="21" t="s">
        <v>148</v>
      </c>
      <c r="AA24" s="29">
        <f t="shared" si="1"/>
        <v>38</v>
      </c>
      <c r="AB24" s="21">
        <v>57</v>
      </c>
      <c r="AC24" s="43">
        <f t="shared" si="7"/>
        <v>1</v>
      </c>
      <c r="AD24" s="21"/>
      <c r="AE24" s="21"/>
      <c r="AF24" s="29">
        <f t="shared" si="2"/>
        <v>39</v>
      </c>
      <c r="AG24" s="21"/>
      <c r="AH24" s="42">
        <f t="shared" si="8"/>
        <v>0</v>
      </c>
      <c r="AI24" s="21"/>
      <c r="AJ24" s="21"/>
      <c r="AK24" s="29">
        <f t="shared" si="3"/>
        <v>38</v>
      </c>
      <c r="AL24" s="21"/>
      <c r="AM24" s="43">
        <f t="shared" si="9"/>
        <v>0</v>
      </c>
      <c r="AN24" s="21"/>
      <c r="AO24" s="21"/>
      <c r="AP24" s="21">
        <f t="shared" si="4"/>
        <v>140</v>
      </c>
      <c r="AQ24" s="21"/>
      <c r="AR24" s="43">
        <f t="shared" si="10"/>
        <v>0</v>
      </c>
      <c r="AS24" s="21"/>
    </row>
    <row r="25" spans="1:45" s="30" customFormat="1" ht="150">
      <c r="A25" s="22">
        <v>4</v>
      </c>
      <c r="B25" s="21" t="s">
        <v>46</v>
      </c>
      <c r="C25" s="21" t="s">
        <v>108</v>
      </c>
      <c r="D25" s="26" t="s">
        <v>150</v>
      </c>
      <c r="E25" s="21" t="s">
        <v>151</v>
      </c>
      <c r="F25" s="21" t="s">
        <v>50</v>
      </c>
      <c r="G25" s="21" t="s">
        <v>152</v>
      </c>
      <c r="H25" s="21" t="s">
        <v>153</v>
      </c>
      <c r="I25" s="21" t="s">
        <v>113</v>
      </c>
      <c r="J25" s="21" t="s">
        <v>114</v>
      </c>
      <c r="K25" s="47" t="s">
        <v>146</v>
      </c>
      <c r="L25" s="29">
        <v>35</v>
      </c>
      <c r="M25" s="29">
        <v>65</v>
      </c>
      <c r="N25" s="29">
        <v>65</v>
      </c>
      <c r="O25" s="29">
        <v>65</v>
      </c>
      <c r="P25" s="29">
        <f t="shared" si="11"/>
        <v>230</v>
      </c>
      <c r="Q25" s="21" t="s">
        <v>56</v>
      </c>
      <c r="R25" s="21" t="s">
        <v>154</v>
      </c>
      <c r="S25" s="21" t="s">
        <v>148</v>
      </c>
      <c r="T25" s="46" t="s">
        <v>117</v>
      </c>
      <c r="U25" s="21" t="s">
        <v>118</v>
      </c>
      <c r="V25" s="29">
        <f t="shared" si="5"/>
        <v>35</v>
      </c>
      <c r="W25" s="22">
        <v>155</v>
      </c>
      <c r="X25" s="43">
        <f t="shared" si="6"/>
        <v>1</v>
      </c>
      <c r="Y25" s="21" t="s">
        <v>155</v>
      </c>
      <c r="Z25" s="51" t="s">
        <v>148</v>
      </c>
      <c r="AA25" s="29">
        <f t="shared" si="1"/>
        <v>65</v>
      </c>
      <c r="AB25" s="21">
        <v>165</v>
      </c>
      <c r="AC25" s="43">
        <f t="shared" si="7"/>
        <v>1</v>
      </c>
      <c r="AD25" s="21"/>
      <c r="AE25" s="21"/>
      <c r="AF25" s="29">
        <f t="shared" si="2"/>
        <v>65</v>
      </c>
      <c r="AG25" s="21"/>
      <c r="AH25" s="42">
        <f t="shared" si="8"/>
        <v>0</v>
      </c>
      <c r="AI25" s="21"/>
      <c r="AJ25" s="21"/>
      <c r="AK25" s="29">
        <f t="shared" si="3"/>
        <v>65</v>
      </c>
      <c r="AL25" s="21"/>
      <c r="AM25" s="43">
        <f t="shared" si="9"/>
        <v>0</v>
      </c>
      <c r="AN25" s="21"/>
      <c r="AO25" s="21"/>
      <c r="AP25" s="21">
        <f t="shared" si="4"/>
        <v>230</v>
      </c>
      <c r="AQ25" s="21"/>
      <c r="AR25" s="43">
        <f t="shared" si="10"/>
        <v>0</v>
      </c>
      <c r="AS25" s="21"/>
    </row>
    <row r="26" spans="1:45" s="30" customFormat="1" ht="150">
      <c r="A26" s="22">
        <v>4</v>
      </c>
      <c r="B26" s="21" t="s">
        <v>46</v>
      </c>
      <c r="C26" s="21" t="s">
        <v>108</v>
      </c>
      <c r="D26" s="26" t="s">
        <v>156</v>
      </c>
      <c r="E26" s="21" t="s">
        <v>157</v>
      </c>
      <c r="F26" s="21" t="s">
        <v>50</v>
      </c>
      <c r="G26" s="21" t="s">
        <v>158</v>
      </c>
      <c r="H26" s="21" t="s">
        <v>159</v>
      </c>
      <c r="I26" s="21" t="s">
        <v>113</v>
      </c>
      <c r="J26" s="21" t="s">
        <v>114</v>
      </c>
      <c r="K26" s="47" t="s">
        <v>146</v>
      </c>
      <c r="L26" s="29">
        <v>2</v>
      </c>
      <c r="M26" s="29">
        <v>3</v>
      </c>
      <c r="N26" s="29">
        <v>3</v>
      </c>
      <c r="O26" s="29">
        <v>3</v>
      </c>
      <c r="P26" s="29">
        <f t="shared" si="11"/>
        <v>11</v>
      </c>
      <c r="Q26" s="21" t="s">
        <v>56</v>
      </c>
      <c r="R26" s="21" t="s">
        <v>160</v>
      </c>
      <c r="S26" s="21" t="s">
        <v>148</v>
      </c>
      <c r="T26" s="46" t="s">
        <v>117</v>
      </c>
      <c r="U26" s="21" t="s">
        <v>118</v>
      </c>
      <c r="V26" s="29">
        <f t="shared" si="5"/>
        <v>2</v>
      </c>
      <c r="W26" s="22">
        <v>2</v>
      </c>
      <c r="X26" s="43">
        <f t="shared" si="6"/>
        <v>1</v>
      </c>
      <c r="Y26" s="21" t="s">
        <v>161</v>
      </c>
      <c r="Z26" s="21" t="s">
        <v>148</v>
      </c>
      <c r="AA26" s="29">
        <f t="shared" si="1"/>
        <v>3</v>
      </c>
      <c r="AB26" s="21">
        <v>3</v>
      </c>
      <c r="AC26" s="43">
        <f t="shared" si="7"/>
        <v>1</v>
      </c>
      <c r="AD26" s="21"/>
      <c r="AE26" s="21"/>
      <c r="AF26" s="29">
        <f t="shared" si="2"/>
        <v>3</v>
      </c>
      <c r="AG26" s="21"/>
      <c r="AH26" s="42">
        <f t="shared" si="8"/>
        <v>0</v>
      </c>
      <c r="AI26" s="21"/>
      <c r="AJ26" s="21"/>
      <c r="AK26" s="29">
        <f t="shared" si="3"/>
        <v>3</v>
      </c>
      <c r="AL26" s="21"/>
      <c r="AM26" s="43">
        <f t="shared" si="9"/>
        <v>0</v>
      </c>
      <c r="AN26" s="21"/>
      <c r="AO26" s="21"/>
      <c r="AP26" s="21">
        <f t="shared" si="4"/>
        <v>11</v>
      </c>
      <c r="AQ26" s="21"/>
      <c r="AR26" s="43">
        <f t="shared" si="10"/>
        <v>0</v>
      </c>
      <c r="AS26" s="21"/>
    </row>
    <row r="27" spans="1:45" s="30" customFormat="1" ht="150">
      <c r="A27" s="22">
        <v>4</v>
      </c>
      <c r="B27" s="21" t="s">
        <v>46</v>
      </c>
      <c r="C27" s="21" t="s">
        <v>108</v>
      </c>
      <c r="D27" s="26" t="s">
        <v>162</v>
      </c>
      <c r="E27" s="21" t="s">
        <v>163</v>
      </c>
      <c r="F27" s="21" t="s">
        <v>50</v>
      </c>
      <c r="G27" s="21" t="s">
        <v>164</v>
      </c>
      <c r="H27" s="21" t="s">
        <v>165</v>
      </c>
      <c r="I27" s="21" t="s">
        <v>113</v>
      </c>
      <c r="J27" s="21" t="s">
        <v>114</v>
      </c>
      <c r="K27" s="47" t="s">
        <v>146</v>
      </c>
      <c r="L27" s="29">
        <v>11</v>
      </c>
      <c r="M27" s="29">
        <v>23</v>
      </c>
      <c r="N27" s="29">
        <v>23</v>
      </c>
      <c r="O27" s="29">
        <v>23</v>
      </c>
      <c r="P27" s="29">
        <f t="shared" si="11"/>
        <v>80</v>
      </c>
      <c r="Q27" s="21" t="s">
        <v>56</v>
      </c>
      <c r="R27" s="21" t="s">
        <v>166</v>
      </c>
      <c r="S27" s="21" t="s">
        <v>148</v>
      </c>
      <c r="T27" s="46" t="s">
        <v>117</v>
      </c>
      <c r="U27" s="21" t="s">
        <v>118</v>
      </c>
      <c r="V27" s="29">
        <f t="shared" si="5"/>
        <v>11</v>
      </c>
      <c r="W27" s="22">
        <v>100</v>
      </c>
      <c r="X27" s="43">
        <f t="shared" si="6"/>
        <v>1</v>
      </c>
      <c r="Y27" s="21" t="s">
        <v>167</v>
      </c>
      <c r="Z27" s="21" t="s">
        <v>148</v>
      </c>
      <c r="AA27" s="29">
        <f t="shared" si="1"/>
        <v>23</v>
      </c>
      <c r="AB27" s="21">
        <v>121</v>
      </c>
      <c r="AC27" s="43">
        <f t="shared" si="7"/>
        <v>1</v>
      </c>
      <c r="AD27" s="21"/>
      <c r="AE27" s="21"/>
      <c r="AF27" s="29">
        <f t="shared" si="2"/>
        <v>23</v>
      </c>
      <c r="AG27" s="21"/>
      <c r="AH27" s="42">
        <f t="shared" si="8"/>
        <v>0</v>
      </c>
      <c r="AI27" s="21"/>
      <c r="AJ27" s="21"/>
      <c r="AK27" s="29">
        <f t="shared" si="3"/>
        <v>23</v>
      </c>
      <c r="AL27" s="21"/>
      <c r="AM27" s="43">
        <f t="shared" si="9"/>
        <v>0</v>
      </c>
      <c r="AN27" s="21"/>
      <c r="AO27" s="21"/>
      <c r="AP27" s="21">
        <f t="shared" si="4"/>
        <v>80</v>
      </c>
      <c r="AQ27" s="21"/>
      <c r="AR27" s="43">
        <f t="shared" si="10"/>
        <v>0</v>
      </c>
      <c r="AS27" s="21"/>
    </row>
    <row r="28" spans="1:45" s="5" customFormat="1" ht="15.75">
      <c r="A28" s="10"/>
      <c r="B28" s="10"/>
      <c r="C28" s="10"/>
      <c r="D28" s="10"/>
      <c r="E28" s="13" t="s">
        <v>168</v>
      </c>
      <c r="F28" s="10"/>
      <c r="G28" s="10"/>
      <c r="H28" s="10"/>
      <c r="I28" s="10"/>
      <c r="J28" s="10"/>
      <c r="K28" s="10"/>
      <c r="L28" s="15"/>
      <c r="M28" s="15"/>
      <c r="N28" s="15"/>
      <c r="O28" s="15"/>
      <c r="P28" s="15"/>
      <c r="Q28" s="10"/>
      <c r="R28" s="10"/>
      <c r="S28" s="10"/>
      <c r="T28" s="10"/>
      <c r="U28" s="10"/>
      <c r="V28" s="15"/>
      <c r="W28" s="71"/>
      <c r="X28" s="15">
        <f>AVERAGE(X13:X27)*80%</f>
        <v>0.68634920634920649</v>
      </c>
      <c r="Y28" s="77"/>
      <c r="Z28" s="15"/>
      <c r="AA28" s="15"/>
      <c r="AB28" s="15"/>
      <c r="AC28" s="15">
        <f>AVERAGE(AC13:AC27)*80%</f>
        <v>0.21333333333333335</v>
      </c>
      <c r="AD28" s="15"/>
      <c r="AE28" s="15"/>
      <c r="AF28" s="15"/>
      <c r="AG28" s="15"/>
      <c r="AH28" s="15">
        <f>AVERAGE(AH13:AH27)*80%</f>
        <v>0</v>
      </c>
      <c r="AI28" s="15"/>
      <c r="AJ28" s="15"/>
      <c r="AK28" s="15"/>
      <c r="AL28" s="15"/>
      <c r="AM28" s="15">
        <f>AVERAGE(AM13:AM27)*80%</f>
        <v>0</v>
      </c>
      <c r="AN28" s="10"/>
      <c r="AO28" s="10"/>
      <c r="AP28" s="16"/>
      <c r="AQ28" s="16"/>
      <c r="AR28" s="15">
        <f>AVERAGE(AR13:AR27)*80%</f>
        <v>0</v>
      </c>
      <c r="AS28" s="10"/>
    </row>
    <row r="29" spans="1:45" s="30" customFormat="1" ht="150">
      <c r="A29" s="36">
        <v>3</v>
      </c>
      <c r="B29" s="27" t="s">
        <v>63</v>
      </c>
      <c r="C29" s="27" t="s">
        <v>169</v>
      </c>
      <c r="D29" s="36" t="s">
        <v>170</v>
      </c>
      <c r="E29" s="27" t="s">
        <v>171</v>
      </c>
      <c r="F29" s="27" t="s">
        <v>172</v>
      </c>
      <c r="G29" s="27" t="s">
        <v>173</v>
      </c>
      <c r="H29" s="27" t="s">
        <v>174</v>
      </c>
      <c r="I29" s="27" t="s">
        <v>175</v>
      </c>
      <c r="J29" s="27" t="s">
        <v>98</v>
      </c>
      <c r="K29" s="60" t="s">
        <v>176</v>
      </c>
      <c r="L29" s="61" t="s">
        <v>177</v>
      </c>
      <c r="M29" s="61">
        <v>0.8</v>
      </c>
      <c r="N29" s="61" t="s">
        <v>177</v>
      </c>
      <c r="O29" s="61">
        <v>0.8</v>
      </c>
      <c r="P29" s="61">
        <v>0.8</v>
      </c>
      <c r="Q29" s="27" t="s">
        <v>56</v>
      </c>
      <c r="R29" s="27" t="s">
        <v>178</v>
      </c>
      <c r="S29" s="27" t="s">
        <v>179</v>
      </c>
      <c r="T29" s="27" t="s">
        <v>180</v>
      </c>
      <c r="U29" s="27" t="s">
        <v>181</v>
      </c>
      <c r="V29" s="62" t="s">
        <v>61</v>
      </c>
      <c r="W29" s="36" t="s">
        <v>61</v>
      </c>
      <c r="X29" s="63" t="s">
        <v>61</v>
      </c>
      <c r="Y29" s="27" t="s">
        <v>182</v>
      </c>
      <c r="Z29" s="27"/>
      <c r="AA29" s="29">
        <f>M29</f>
        <v>0.8</v>
      </c>
      <c r="AB29" s="27"/>
      <c r="AC29" s="59">
        <f>IF(AB29/AA29&gt;100%,100%,AB29/AA29)</f>
        <v>0</v>
      </c>
      <c r="AD29" s="27"/>
      <c r="AE29" s="27"/>
      <c r="AF29" s="29" t="str">
        <f>N29</f>
        <v xml:space="preserve">No programada </v>
      </c>
      <c r="AG29" s="27"/>
      <c r="AH29" s="21" t="e">
        <f t="shared" si="8"/>
        <v>#VALUE!</v>
      </c>
      <c r="AI29" s="27"/>
      <c r="AJ29" s="27"/>
      <c r="AK29" s="29">
        <f>O29</f>
        <v>0.8</v>
      </c>
      <c r="AL29" s="27"/>
      <c r="AM29" s="58">
        <f t="shared" si="9"/>
        <v>0</v>
      </c>
      <c r="AN29" s="27"/>
      <c r="AO29" s="27"/>
      <c r="AP29" s="21">
        <f>P29</f>
        <v>0.8</v>
      </c>
      <c r="AQ29" s="27"/>
      <c r="AR29" s="58">
        <f t="shared" si="10"/>
        <v>0</v>
      </c>
      <c r="AS29" s="27"/>
    </row>
    <row r="30" spans="1:45" s="30" customFormat="1" ht="216">
      <c r="A30" s="36">
        <v>5</v>
      </c>
      <c r="B30" s="27" t="s">
        <v>183</v>
      </c>
      <c r="C30" s="27" t="s">
        <v>184</v>
      </c>
      <c r="D30" s="36" t="s">
        <v>185</v>
      </c>
      <c r="E30" s="27" t="s">
        <v>186</v>
      </c>
      <c r="F30" s="27" t="s">
        <v>172</v>
      </c>
      <c r="G30" s="27" t="s">
        <v>187</v>
      </c>
      <c r="H30" s="27" t="s">
        <v>188</v>
      </c>
      <c r="I30" s="27" t="s">
        <v>189</v>
      </c>
      <c r="J30" s="27" t="s">
        <v>190</v>
      </c>
      <c r="K30" s="27" t="s">
        <v>187</v>
      </c>
      <c r="L30" s="64" t="s">
        <v>61</v>
      </c>
      <c r="M30" s="64">
        <v>1</v>
      </c>
      <c r="N30" s="64">
        <v>1</v>
      </c>
      <c r="O30" s="64">
        <v>1</v>
      </c>
      <c r="P30" s="64">
        <v>1</v>
      </c>
      <c r="Q30" s="27" t="s">
        <v>191</v>
      </c>
      <c r="R30" s="27" t="s">
        <v>192</v>
      </c>
      <c r="S30" s="27" t="s">
        <v>193</v>
      </c>
      <c r="T30" s="27" t="s">
        <v>194</v>
      </c>
      <c r="U30" s="27" t="s">
        <v>195</v>
      </c>
      <c r="V30" s="62" t="s">
        <v>61</v>
      </c>
      <c r="W30" s="36" t="s">
        <v>61</v>
      </c>
      <c r="X30" s="63" t="s">
        <v>61</v>
      </c>
      <c r="Y30" s="27" t="s">
        <v>182</v>
      </c>
      <c r="Z30" s="27"/>
      <c r="AA30" s="29">
        <f>M30</f>
        <v>1</v>
      </c>
      <c r="AB30" s="27"/>
      <c r="AC30" s="59">
        <f t="shared" si="7"/>
        <v>0</v>
      </c>
      <c r="AD30" s="27"/>
      <c r="AE30" s="27"/>
      <c r="AF30" s="29">
        <f>N30</f>
        <v>1</v>
      </c>
      <c r="AG30" s="27"/>
      <c r="AH30" s="21">
        <f t="shared" si="8"/>
        <v>0</v>
      </c>
      <c r="AI30" s="27"/>
      <c r="AJ30" s="27"/>
      <c r="AK30" s="29">
        <f>O30</f>
        <v>1</v>
      </c>
      <c r="AL30" s="27"/>
      <c r="AM30" s="58">
        <f t="shared" si="9"/>
        <v>0</v>
      </c>
      <c r="AN30" s="27"/>
      <c r="AO30" s="27"/>
      <c r="AP30" s="21">
        <f>P30</f>
        <v>1</v>
      </c>
      <c r="AQ30" s="27"/>
      <c r="AR30" s="58">
        <f t="shared" si="10"/>
        <v>0</v>
      </c>
      <c r="AS30" s="27"/>
    </row>
    <row r="31" spans="1:45" s="30" customFormat="1" ht="150">
      <c r="A31" s="36">
        <v>3</v>
      </c>
      <c r="B31" s="27" t="s">
        <v>63</v>
      </c>
      <c r="C31" s="27" t="s">
        <v>169</v>
      </c>
      <c r="D31" s="36" t="s">
        <v>196</v>
      </c>
      <c r="E31" s="27" t="s">
        <v>197</v>
      </c>
      <c r="F31" s="27" t="s">
        <v>172</v>
      </c>
      <c r="G31" s="27" t="s">
        <v>198</v>
      </c>
      <c r="H31" s="27" t="s">
        <v>199</v>
      </c>
      <c r="I31" s="27" t="s">
        <v>200</v>
      </c>
      <c r="J31" s="27" t="s">
        <v>114</v>
      </c>
      <c r="K31" s="27" t="s">
        <v>198</v>
      </c>
      <c r="L31" s="65">
        <v>0</v>
      </c>
      <c r="M31" s="65">
        <v>1</v>
      </c>
      <c r="N31" s="65">
        <v>0</v>
      </c>
      <c r="O31" s="65">
        <v>1</v>
      </c>
      <c r="P31" s="65">
        <v>2</v>
      </c>
      <c r="Q31" s="27" t="s">
        <v>56</v>
      </c>
      <c r="R31" s="27" t="s">
        <v>201</v>
      </c>
      <c r="S31" s="27" t="s">
        <v>201</v>
      </c>
      <c r="T31" s="27" t="s">
        <v>180</v>
      </c>
      <c r="U31" s="27" t="s">
        <v>180</v>
      </c>
      <c r="V31" s="62" t="s">
        <v>61</v>
      </c>
      <c r="W31" s="36" t="s">
        <v>61</v>
      </c>
      <c r="X31" s="63" t="s">
        <v>61</v>
      </c>
      <c r="Y31" s="27" t="s">
        <v>182</v>
      </c>
      <c r="Z31" s="27"/>
      <c r="AA31" s="29">
        <f>M31</f>
        <v>1</v>
      </c>
      <c r="AB31" s="27"/>
      <c r="AC31" s="59">
        <f t="shared" si="7"/>
        <v>0</v>
      </c>
      <c r="AD31" s="27"/>
      <c r="AE31" s="27"/>
      <c r="AF31" s="29">
        <f>N31</f>
        <v>0</v>
      </c>
      <c r="AG31" s="27"/>
      <c r="AH31" s="21" t="e">
        <f t="shared" si="8"/>
        <v>#DIV/0!</v>
      </c>
      <c r="AI31" s="27"/>
      <c r="AJ31" s="27"/>
      <c r="AK31" s="29">
        <f>O31</f>
        <v>1</v>
      </c>
      <c r="AL31" s="27"/>
      <c r="AM31" s="58">
        <f t="shared" si="9"/>
        <v>0</v>
      </c>
      <c r="AN31" s="27"/>
      <c r="AO31" s="27"/>
      <c r="AP31" s="21">
        <f>P31</f>
        <v>2</v>
      </c>
      <c r="AQ31" s="27"/>
      <c r="AR31" s="58">
        <f t="shared" si="10"/>
        <v>0</v>
      </c>
      <c r="AS31" s="27"/>
    </row>
    <row r="32" spans="1:45" s="30" customFormat="1" ht="150">
      <c r="A32" s="36">
        <v>3</v>
      </c>
      <c r="B32" s="27" t="s">
        <v>63</v>
      </c>
      <c r="C32" s="27" t="s">
        <v>202</v>
      </c>
      <c r="D32" s="36" t="s">
        <v>203</v>
      </c>
      <c r="E32" s="27" t="s">
        <v>204</v>
      </c>
      <c r="F32" s="27" t="s">
        <v>172</v>
      </c>
      <c r="G32" s="27" t="s">
        <v>205</v>
      </c>
      <c r="H32" s="27" t="s">
        <v>206</v>
      </c>
      <c r="I32" s="27" t="s">
        <v>207</v>
      </c>
      <c r="J32" s="28" t="s">
        <v>114</v>
      </c>
      <c r="K32" s="28" t="s">
        <v>208</v>
      </c>
      <c r="L32" s="31">
        <v>1</v>
      </c>
      <c r="M32" s="31">
        <v>0</v>
      </c>
      <c r="N32" s="31">
        <v>0</v>
      </c>
      <c r="O32" s="31">
        <v>0</v>
      </c>
      <c r="P32" s="31">
        <v>1</v>
      </c>
      <c r="Q32" s="27" t="s">
        <v>56</v>
      </c>
      <c r="R32" s="27" t="s">
        <v>209</v>
      </c>
      <c r="S32" s="27" t="s">
        <v>210</v>
      </c>
      <c r="T32" s="27" t="s">
        <v>180</v>
      </c>
      <c r="U32" s="27" t="s">
        <v>211</v>
      </c>
      <c r="V32" s="29">
        <f t="shared" ref="V29:V35" si="12">L32</f>
        <v>1</v>
      </c>
      <c r="W32" s="36">
        <v>100</v>
      </c>
      <c r="X32" s="43">
        <f t="shared" si="6"/>
        <v>1</v>
      </c>
      <c r="Y32" s="78" t="s">
        <v>212</v>
      </c>
      <c r="Z32" s="53" t="s">
        <v>213</v>
      </c>
      <c r="AA32" s="29">
        <f>M32</f>
        <v>0</v>
      </c>
      <c r="AB32" s="27"/>
      <c r="AC32" s="42" t="e">
        <f t="shared" si="7"/>
        <v>#DIV/0!</v>
      </c>
      <c r="AD32" s="27"/>
      <c r="AE32" s="27"/>
      <c r="AF32" s="29">
        <f>N32</f>
        <v>0</v>
      </c>
      <c r="AG32" s="27"/>
      <c r="AH32" s="21" t="e">
        <f t="shared" si="8"/>
        <v>#DIV/0!</v>
      </c>
      <c r="AI32" s="27"/>
      <c r="AJ32" s="27"/>
      <c r="AK32" s="29">
        <f>O32</f>
        <v>0</v>
      </c>
      <c r="AL32" s="27"/>
      <c r="AM32" s="43" t="e">
        <f t="shared" si="9"/>
        <v>#DIV/0!</v>
      </c>
      <c r="AN32" s="27"/>
      <c r="AO32" s="27"/>
      <c r="AP32" s="21">
        <f>P32</f>
        <v>1</v>
      </c>
      <c r="AQ32" s="27"/>
      <c r="AR32" s="43">
        <f t="shared" si="10"/>
        <v>0</v>
      </c>
      <c r="AS32" s="27"/>
    </row>
    <row r="33" spans="1:45" s="30" customFormat="1" ht="150">
      <c r="A33" s="36">
        <v>3</v>
      </c>
      <c r="B33" s="27" t="s">
        <v>63</v>
      </c>
      <c r="C33" s="27" t="s">
        <v>202</v>
      </c>
      <c r="D33" s="36" t="s">
        <v>214</v>
      </c>
      <c r="E33" s="27" t="s">
        <v>215</v>
      </c>
      <c r="F33" s="27" t="s">
        <v>172</v>
      </c>
      <c r="G33" s="27" t="s">
        <v>216</v>
      </c>
      <c r="H33" s="27" t="s">
        <v>217</v>
      </c>
      <c r="I33" s="27" t="s">
        <v>106</v>
      </c>
      <c r="J33" s="28" t="s">
        <v>98</v>
      </c>
      <c r="K33" s="28" t="s">
        <v>216</v>
      </c>
      <c r="L33" s="32">
        <v>1</v>
      </c>
      <c r="M33" s="32">
        <v>1</v>
      </c>
      <c r="N33" s="32">
        <v>1</v>
      </c>
      <c r="O33" s="32">
        <v>1</v>
      </c>
      <c r="P33" s="32">
        <v>1</v>
      </c>
      <c r="Q33" s="27" t="s">
        <v>218</v>
      </c>
      <c r="R33" s="27" t="s">
        <v>219</v>
      </c>
      <c r="S33" s="27" t="s">
        <v>220</v>
      </c>
      <c r="T33" s="27" t="s">
        <v>180</v>
      </c>
      <c r="U33" s="27" t="s">
        <v>211</v>
      </c>
      <c r="V33" s="29">
        <f t="shared" si="12"/>
        <v>1</v>
      </c>
      <c r="W33" s="69">
        <v>0.84519999999999995</v>
      </c>
      <c r="X33" s="43">
        <f t="shared" si="6"/>
        <v>0.84519999999999995</v>
      </c>
      <c r="Y33" s="79" t="s">
        <v>221</v>
      </c>
      <c r="Z33" s="54" t="s">
        <v>213</v>
      </c>
      <c r="AA33" s="29">
        <f>M33</f>
        <v>1</v>
      </c>
      <c r="AB33" s="27"/>
      <c r="AC33" s="42">
        <f t="shared" si="7"/>
        <v>0</v>
      </c>
      <c r="AD33" s="27"/>
      <c r="AE33" s="27"/>
      <c r="AF33" s="29">
        <f>N33</f>
        <v>1</v>
      </c>
      <c r="AG33" s="27"/>
      <c r="AH33" s="21">
        <f t="shared" si="8"/>
        <v>0</v>
      </c>
      <c r="AI33" s="27"/>
      <c r="AJ33" s="27"/>
      <c r="AK33" s="29">
        <f>O33</f>
        <v>1</v>
      </c>
      <c r="AL33" s="27"/>
      <c r="AM33" s="43">
        <f t="shared" si="9"/>
        <v>0</v>
      </c>
      <c r="AN33" s="27"/>
      <c r="AO33" s="27"/>
      <c r="AP33" s="21">
        <f>P33</f>
        <v>1</v>
      </c>
      <c r="AQ33" s="27"/>
      <c r="AR33" s="43">
        <f t="shared" si="10"/>
        <v>0</v>
      </c>
      <c r="AS33" s="27"/>
    </row>
    <row r="34" spans="1:45" s="30" customFormat="1" ht="150">
      <c r="A34" s="36">
        <v>3</v>
      </c>
      <c r="B34" s="27" t="s">
        <v>63</v>
      </c>
      <c r="C34" s="27" t="s">
        <v>222</v>
      </c>
      <c r="D34" s="36" t="s">
        <v>223</v>
      </c>
      <c r="E34" s="27" t="s">
        <v>224</v>
      </c>
      <c r="F34" s="27" t="s">
        <v>172</v>
      </c>
      <c r="G34" s="27" t="s">
        <v>225</v>
      </c>
      <c r="H34" s="27" t="s">
        <v>226</v>
      </c>
      <c r="I34" s="27" t="s">
        <v>227</v>
      </c>
      <c r="J34" s="27" t="s">
        <v>114</v>
      </c>
      <c r="K34" s="27" t="s">
        <v>225</v>
      </c>
      <c r="L34" s="66">
        <v>0</v>
      </c>
      <c r="M34" s="66">
        <v>1</v>
      </c>
      <c r="N34" s="66">
        <v>0</v>
      </c>
      <c r="O34" s="66">
        <v>0</v>
      </c>
      <c r="P34" s="66">
        <v>1</v>
      </c>
      <c r="Q34" s="27" t="s">
        <v>56</v>
      </c>
      <c r="R34" s="27" t="s">
        <v>225</v>
      </c>
      <c r="S34" s="27" t="s">
        <v>228</v>
      </c>
      <c r="T34" s="27" t="s">
        <v>180</v>
      </c>
      <c r="U34" s="27" t="s">
        <v>229</v>
      </c>
      <c r="V34" s="62" t="s">
        <v>61</v>
      </c>
      <c r="W34" s="36" t="s">
        <v>61</v>
      </c>
      <c r="X34" s="63" t="s">
        <v>61</v>
      </c>
      <c r="Y34" s="27" t="s">
        <v>182</v>
      </c>
      <c r="Z34" s="27"/>
      <c r="AA34" s="29"/>
      <c r="AB34" s="27"/>
      <c r="AC34" s="59"/>
      <c r="AD34" s="27"/>
      <c r="AE34" s="27"/>
      <c r="AF34" s="29"/>
      <c r="AG34" s="27"/>
      <c r="AH34" s="21"/>
      <c r="AI34" s="27"/>
      <c r="AJ34" s="27"/>
      <c r="AK34" s="29"/>
      <c r="AL34" s="27"/>
      <c r="AM34" s="21"/>
      <c r="AN34" s="27"/>
      <c r="AO34" s="27"/>
      <c r="AP34" s="21"/>
      <c r="AQ34" s="27"/>
      <c r="AR34" s="58"/>
      <c r="AS34" s="27"/>
    </row>
    <row r="35" spans="1:45" s="30" customFormat="1" ht="150">
      <c r="A35" s="36">
        <v>3</v>
      </c>
      <c r="B35" s="27" t="s">
        <v>63</v>
      </c>
      <c r="C35" s="27" t="s">
        <v>222</v>
      </c>
      <c r="D35" s="36" t="s">
        <v>230</v>
      </c>
      <c r="E35" s="27" t="s">
        <v>231</v>
      </c>
      <c r="F35" s="27" t="s">
        <v>172</v>
      </c>
      <c r="G35" s="27" t="s">
        <v>232</v>
      </c>
      <c r="H35" s="27" t="s">
        <v>233</v>
      </c>
      <c r="I35" s="27" t="s">
        <v>227</v>
      </c>
      <c r="J35" s="27" t="s">
        <v>114</v>
      </c>
      <c r="K35" s="27" t="s">
        <v>232</v>
      </c>
      <c r="L35" s="66">
        <v>0</v>
      </c>
      <c r="M35" s="66">
        <v>0</v>
      </c>
      <c r="N35" s="66">
        <v>0</v>
      </c>
      <c r="O35" s="66">
        <v>1</v>
      </c>
      <c r="P35" s="66">
        <v>1</v>
      </c>
      <c r="Q35" s="27" t="s">
        <v>56</v>
      </c>
      <c r="R35" s="27" t="s">
        <v>234</v>
      </c>
      <c r="S35" s="27" t="s">
        <v>235</v>
      </c>
      <c r="T35" s="27" t="s">
        <v>180</v>
      </c>
      <c r="U35" s="27" t="s">
        <v>229</v>
      </c>
      <c r="V35" s="62" t="s">
        <v>61</v>
      </c>
      <c r="W35" s="36" t="s">
        <v>61</v>
      </c>
      <c r="X35" s="63" t="s">
        <v>61</v>
      </c>
      <c r="Y35" s="27" t="s">
        <v>182</v>
      </c>
      <c r="Z35" s="27"/>
      <c r="AA35" s="29"/>
      <c r="AB35" s="27"/>
      <c r="AC35" s="59"/>
      <c r="AD35" s="27"/>
      <c r="AE35" s="27"/>
      <c r="AF35" s="29"/>
      <c r="AG35" s="27"/>
      <c r="AH35" s="21"/>
      <c r="AI35" s="27"/>
      <c r="AJ35" s="27"/>
      <c r="AK35" s="29"/>
      <c r="AL35" s="27"/>
      <c r="AM35" s="21"/>
      <c r="AN35" s="27"/>
      <c r="AO35" s="27"/>
      <c r="AP35" s="21"/>
      <c r="AQ35" s="27"/>
      <c r="AR35" s="58"/>
      <c r="AS35" s="27"/>
    </row>
    <row r="36" spans="1:45" s="5" customFormat="1" ht="17.25">
      <c r="A36" s="10"/>
      <c r="B36" s="10"/>
      <c r="C36" s="10"/>
      <c r="D36" s="10"/>
      <c r="E36" s="11" t="s">
        <v>236</v>
      </c>
      <c r="F36" s="11"/>
      <c r="G36" s="11"/>
      <c r="H36" s="11"/>
      <c r="I36" s="11"/>
      <c r="J36" s="11"/>
      <c r="K36" s="11"/>
      <c r="L36" s="12"/>
      <c r="M36" s="12"/>
      <c r="N36" s="12"/>
      <c r="O36" s="12"/>
      <c r="P36" s="12"/>
      <c r="Q36" s="11"/>
      <c r="R36" s="10"/>
      <c r="S36" s="10"/>
      <c r="T36" s="10"/>
      <c r="U36" s="10"/>
      <c r="V36" s="12"/>
      <c r="W36" s="72"/>
      <c r="X36" s="14">
        <f>AVERAGE(X29:X33)*20%</f>
        <v>0.18452000000000002</v>
      </c>
      <c r="Y36" s="80"/>
      <c r="Z36" s="10"/>
      <c r="AA36" s="12"/>
      <c r="AB36" s="12"/>
      <c r="AC36" s="14" t="e">
        <f>AVERAGE(AC29:AC33)*20%</f>
        <v>#DIV/0!</v>
      </c>
      <c r="AD36" s="10"/>
      <c r="AE36" s="10"/>
      <c r="AF36" s="12"/>
      <c r="AG36" s="12"/>
      <c r="AH36" s="14" t="e">
        <f>AVERAGE(AH29:AH33)*20%</f>
        <v>#VALUE!</v>
      </c>
      <c r="AI36" s="10"/>
      <c r="AJ36" s="10"/>
      <c r="AK36" s="12"/>
      <c r="AL36" s="12"/>
      <c r="AM36" s="14" t="e">
        <f>AVERAGE(AM29:AM33)*20%</f>
        <v>#DIV/0!</v>
      </c>
      <c r="AN36" s="10"/>
      <c r="AO36" s="10"/>
      <c r="AP36" s="17"/>
      <c r="AQ36" s="17"/>
      <c r="AR36" s="44">
        <f>AVERAGE(AR29:AR33)*20%</f>
        <v>0</v>
      </c>
      <c r="AS36" s="10"/>
    </row>
    <row r="37" spans="1:45" s="9" customFormat="1" ht="20.25">
      <c r="A37" s="6"/>
      <c r="B37" s="6"/>
      <c r="C37" s="6"/>
      <c r="D37" s="6"/>
      <c r="E37" s="7" t="s">
        <v>237</v>
      </c>
      <c r="F37" s="6"/>
      <c r="G37" s="6"/>
      <c r="H37" s="6"/>
      <c r="I37" s="6"/>
      <c r="J37" s="6"/>
      <c r="K37" s="6"/>
      <c r="L37" s="8"/>
      <c r="M37" s="8"/>
      <c r="N37" s="8"/>
      <c r="O37" s="8"/>
      <c r="P37" s="8"/>
      <c r="Q37" s="6"/>
      <c r="R37" s="6"/>
      <c r="S37" s="6"/>
      <c r="T37" s="6"/>
      <c r="U37" s="6"/>
      <c r="V37" s="8"/>
      <c r="W37" s="73"/>
      <c r="X37" s="19">
        <f>X28+X36</f>
        <v>0.8708692063492065</v>
      </c>
      <c r="Y37" s="81"/>
      <c r="Z37" s="6"/>
      <c r="AA37" s="8"/>
      <c r="AB37" s="8"/>
      <c r="AC37" s="19" t="e">
        <f>AC28+AC36</f>
        <v>#DIV/0!</v>
      </c>
      <c r="AD37" s="6"/>
      <c r="AE37" s="6"/>
      <c r="AF37" s="8"/>
      <c r="AG37" s="8"/>
      <c r="AH37" s="19" t="e">
        <f>AH28+AH36</f>
        <v>#VALUE!</v>
      </c>
      <c r="AI37" s="6"/>
      <c r="AJ37" s="6"/>
      <c r="AK37" s="8"/>
      <c r="AL37" s="8"/>
      <c r="AM37" s="19" t="e">
        <f>AM28+AM36</f>
        <v>#DIV/0!</v>
      </c>
      <c r="AN37" s="6"/>
      <c r="AO37" s="6"/>
      <c r="AP37" s="18"/>
      <c r="AQ37" s="18"/>
      <c r="AR37" s="45">
        <f>AR28+AR36</f>
        <v>0</v>
      </c>
      <c r="AS37" s="6"/>
    </row>
  </sheetData>
  <mergeCells count="18">
    <mergeCell ref="R10:U11"/>
    <mergeCell ref="F4:K4"/>
    <mergeCell ref="H5:K5"/>
    <mergeCell ref="H6:K6"/>
    <mergeCell ref="H7:K7"/>
    <mergeCell ref="H8:K8"/>
    <mergeCell ref="A10:B11"/>
    <mergeCell ref="C10:C12"/>
    <mergeCell ref="A1:K1"/>
    <mergeCell ref="L1:P1"/>
    <mergeCell ref="D10:F11"/>
    <mergeCell ref="G10:Q11"/>
    <mergeCell ref="A2:K2"/>
    <mergeCell ref="V10:Z11"/>
    <mergeCell ref="AA10:AE11"/>
    <mergeCell ref="AF10:AJ11"/>
    <mergeCell ref="AK10:AO11"/>
    <mergeCell ref="AP10:AS11"/>
  </mergeCells>
  <phoneticPr fontId="14" type="noConversion"/>
  <dataValidations count="1">
    <dataValidation allowBlank="1" showInputMessage="1" showErrorMessage="1" error="Escriba un texto " promptTitle="Cualquier contenido" sqref="F12 F3:F9"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F10:F11 F1 F13:F1048576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25</v>
      </c>
    </row>
    <row r="2" spans="1:1">
      <c r="A2" t="s">
        <v>50</v>
      </c>
    </row>
    <row r="3" spans="1:1">
      <c r="A3" t="s">
        <v>103</v>
      </c>
    </row>
    <row r="4" spans="1:1">
      <c r="A4" t="s">
        <v>172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d4b8ee6-8470-4899-a761-1860854200b0">
      <Terms xmlns="http://schemas.microsoft.com/office/infopath/2007/PartnerControls"/>
    </lcf76f155ced4ddcb4097134ff3c332f>
    <TaxCatchAll xmlns="60ffcfbd-7d88-464d-969f-3fe08642805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6C59216401D9747B14347342D93B51F" ma:contentTypeVersion="19" ma:contentTypeDescription="Crear nuevo documento." ma:contentTypeScope="" ma:versionID="58b8433b1bf08762e7c0df2eab933f2b">
  <xsd:schema xmlns:xsd="http://www.w3.org/2001/XMLSchema" xmlns:xs="http://www.w3.org/2001/XMLSchema" xmlns:p="http://schemas.microsoft.com/office/2006/metadata/properties" xmlns:ns2="60ffcfbd-7d88-464d-969f-3fe086428050" xmlns:ns3="6d4b8ee6-8470-4899-a761-1860854200b0" targetNamespace="http://schemas.microsoft.com/office/2006/metadata/properties" ma:root="true" ma:fieldsID="58e23d87bbda5b4894fbe23c6922b908" ns2:_="" ns3:_="">
    <xsd:import namespace="60ffcfbd-7d88-464d-969f-3fe086428050"/>
    <xsd:import namespace="6d4b8ee6-8470-4899-a761-1860854200b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ffcfbd-7d88-464d-969f-3fe08642805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4f30f36-9b41-4b14-a020-a833fc703979}" ma:internalName="TaxCatchAll" ma:showField="CatchAllData" ma:web="60ffcfbd-7d88-464d-969f-3fe08642805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d4b8ee6-8470-4899-a761-1860854200b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A27BC023-D6AE-492B-A87E-4B794C7A594E}"/>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John Jairo Ortiz Leal</cp:lastModifiedBy>
  <cp:revision/>
  <dcterms:created xsi:type="dcterms:W3CDTF">2021-01-25T18:44:53Z</dcterms:created>
  <dcterms:modified xsi:type="dcterms:W3CDTF">2025-09-05T16:11:08Z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0x01010086C59216401D9747B14347342D93B51F</vt:lpwstr>
  </property>
  <property fmtid="{D5CDD505-2E9C-101B-9397-08002B2CF9AE}" pid="3" name="MediaServiceImageTags">
    <vt:lpwstr/>
  </property>
</Properties>
</file>