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docs.live.net/f71585992275b3c7/Documentos/IV NC finales 2024/"/>
    </mc:Choice>
  </mc:AlternateContent>
  <xr:revisionPtr revIDLastSave="307" documentId="13_ncr:1_{E3F03D73-794E-4E27-AB3A-F8CE24637584}" xr6:coauthVersionLast="47" xr6:coauthVersionMax="47" xr10:uidLastSave="{7D293B42-969E-49C3-ADFF-E9448D5789FA}"/>
  <bookViews>
    <workbookView xWindow="-120" yWindow="-120" windowWidth="20730" windowHeight="110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8" i="1" l="1"/>
  <c r="AP18" i="1" s="1"/>
  <c r="Y18" i="1"/>
  <c r="AO17" i="1"/>
  <c r="AJ24" i="1"/>
  <c r="AO21" i="1"/>
  <c r="AF24" i="1"/>
  <c r="AE24" i="1"/>
  <c r="AO24" i="1" s="1"/>
  <c r="AO22" i="1"/>
  <c r="AO20" i="1"/>
  <c r="AO16" i="1"/>
  <c r="AO15" i="1"/>
  <c r="U24" i="1"/>
  <c r="AN24" i="1" l="1"/>
  <c r="AP24" i="1" s="1"/>
  <c r="AK24" i="1"/>
  <c r="AA24" i="1"/>
  <c r="T24" i="1"/>
  <c r="V24" i="1" s="1"/>
  <c r="AN23" i="1"/>
  <c r="AP23" i="1" s="1"/>
  <c r="T23" i="1"/>
  <c r="V23" i="1" s="1"/>
  <c r="AN22" i="1"/>
  <c r="AP22" i="1" s="1"/>
  <c r="AI22" i="1"/>
  <c r="AK22" i="1" s="1"/>
  <c r="Y22" i="1"/>
  <c r="AA22" i="1" s="1"/>
  <c r="AN21" i="1"/>
  <c r="AP21" i="1" s="1"/>
  <c r="AI21" i="1"/>
  <c r="AK21" i="1" s="1"/>
  <c r="AD21" i="1"/>
  <c r="AF21" i="1" s="1"/>
  <c r="Y21" i="1"/>
  <c r="AA21" i="1" s="1"/>
  <c r="T21" i="1"/>
  <c r="V21" i="1" s="1"/>
  <c r="AN20" i="1"/>
  <c r="AP20" i="1" s="1"/>
  <c r="AI20" i="1"/>
  <c r="AK20" i="1" s="1"/>
  <c r="AD20" i="1"/>
  <c r="Y20" i="1"/>
  <c r="AA20" i="1" s="1"/>
  <c r="T20" i="1"/>
  <c r="AP25" i="1" l="1"/>
  <c r="AN15" i="1"/>
  <c r="AP15" i="1" s="1"/>
  <c r="AI15" i="1"/>
  <c r="AK15" i="1" s="1"/>
  <c r="AK25" i="1"/>
  <c r="AN18" i="1"/>
  <c r="AN17" i="1"/>
  <c r="AP17" i="1" s="1"/>
  <c r="AN16" i="1"/>
  <c r="AP16" i="1" s="1"/>
  <c r="AI18" i="1"/>
  <c r="AK18" i="1" s="1"/>
  <c r="AI17" i="1"/>
  <c r="AK17" i="1" s="1"/>
  <c r="AI16" i="1"/>
  <c r="AK16" i="1" s="1"/>
  <c r="AF25" i="1"/>
  <c r="AD18" i="1"/>
  <c r="AF18" i="1" s="1"/>
  <c r="AD17" i="1"/>
  <c r="AD16" i="1"/>
  <c r="AF16" i="1" s="1"/>
  <c r="AD15" i="1"/>
  <c r="AF15" i="1" s="1"/>
  <c r="AA25" i="1"/>
  <c r="Y16" i="1"/>
  <c r="AA16" i="1" s="1"/>
  <c r="Y15" i="1"/>
  <c r="AA15" i="1" s="1"/>
  <c r="V25" i="1"/>
  <c r="T16" i="1"/>
  <c r="V16" i="1" s="1"/>
  <c r="T15" i="1"/>
  <c r="V15" i="1" s="1"/>
  <c r="V19" i="1" l="1"/>
  <c r="V26" i="1" s="1"/>
  <c r="AP19" i="1"/>
  <c r="AP26" i="1" s="1"/>
  <c r="AF19" i="1"/>
  <c r="AF26" i="1" s="1"/>
  <c r="AK19" i="1"/>
  <c r="AK26" i="1" s="1"/>
  <c r="AA19" i="1"/>
  <c r="AA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4" authorId="0" shapeId="0" xr:uid="{119F47BD-BB9E-4059-B26B-7A00F4141FBE}">
      <text>
        <r>
          <rPr>
            <b/>
            <sz val="9"/>
            <color indexed="81"/>
            <rFont val="Tahoma"/>
            <family val="2"/>
          </rPr>
          <t>Escriba el número de la meta, en orden consecutivo</t>
        </r>
      </text>
    </comment>
    <comment ref="D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66100535-6C62-4F58-A17C-0BE85EBD4F67}">
      <text>
        <r>
          <rPr>
            <b/>
            <sz val="9"/>
            <color indexed="81"/>
            <rFont val="Tahoma"/>
            <family val="2"/>
          </rPr>
          <t xml:space="preserve">Seleccione la opción que corresponda
</t>
        </r>
      </text>
    </comment>
    <comment ref="F14" authorId="0" shapeId="0" xr:uid="{2A83FE2C-B2C1-4597-A76A-578AAE54FC34}">
      <text>
        <r>
          <rPr>
            <b/>
            <sz val="9"/>
            <color indexed="81"/>
            <rFont val="Tahoma"/>
            <family val="2"/>
          </rPr>
          <t>Indique un nombre corto que refleje lo que pretende medir. 
Ej. Porcentaje de giros acumulados</t>
        </r>
      </text>
    </comment>
    <comment ref="G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B30BBDB4-EC1D-4EA1-8538-25A32CED2539}">
      <text>
        <r>
          <rPr>
            <b/>
            <sz val="9"/>
            <color indexed="81"/>
            <rFont val="Tahoma"/>
            <family val="2"/>
          </rPr>
          <t xml:space="preserve">Indique la magnitud programada para el trimestre. </t>
        </r>
      </text>
    </comment>
    <comment ref="L14" authorId="0" shapeId="0" xr:uid="{31373292-3723-487A-8503-BD0B0A79E8B6}">
      <text>
        <r>
          <rPr>
            <b/>
            <sz val="9"/>
            <color indexed="81"/>
            <rFont val="Tahoma"/>
            <family val="2"/>
          </rPr>
          <t xml:space="preserve">Indique la magnitud programada para el trimestre. </t>
        </r>
      </text>
    </comment>
    <comment ref="M14" authorId="0" shapeId="0" xr:uid="{C846E2D7-3065-4128-8C76-51161E0D7C17}">
      <text>
        <r>
          <rPr>
            <b/>
            <sz val="9"/>
            <color indexed="81"/>
            <rFont val="Tahoma"/>
            <family val="2"/>
          </rPr>
          <t xml:space="preserve">Indique la magnitud programada para el trimestre. </t>
        </r>
      </text>
    </comment>
    <comment ref="N14" authorId="0" shapeId="0" xr:uid="{474117DA-14AA-4BAF-B752-1413A5718EC7}">
      <text>
        <r>
          <rPr>
            <b/>
            <sz val="9"/>
            <color indexed="81"/>
            <rFont val="Tahoma"/>
            <family val="2"/>
          </rPr>
          <t xml:space="preserve">Indique la magnitud programada para el trimestre. </t>
        </r>
      </text>
    </comment>
    <comment ref="O14" authorId="0" shapeId="0" xr:uid="{F1D07228-88D0-4309-9D4E-5EB885D7FDC6}">
      <text>
        <r>
          <rPr>
            <b/>
            <sz val="9"/>
            <color indexed="81"/>
            <rFont val="Tahoma"/>
            <family val="2"/>
          </rPr>
          <t>Indique la programación total de la vigencia. 
Debe ser coherente con la meta.</t>
        </r>
      </text>
    </comment>
    <comment ref="P14" authorId="0" shapeId="0" xr:uid="{FE21DFDB-AFF8-4147-B537-10C1B10248CA}">
      <text>
        <r>
          <rPr>
            <b/>
            <sz val="9"/>
            <color indexed="81"/>
            <rFont val="Tahoma"/>
            <family val="2"/>
          </rPr>
          <t xml:space="preserve">Indique el tipo de indicador: 
- Eficancia 
- Eficiencia 
- Efectividad </t>
        </r>
      </text>
    </comment>
    <comment ref="Q14" authorId="0" shapeId="0" xr:uid="{F21E4E22-60F3-48C1-9204-B22990CF58E2}">
      <text>
        <r>
          <rPr>
            <b/>
            <sz val="9"/>
            <color indexed="81"/>
            <rFont val="Tahoma"/>
            <family val="2"/>
          </rPr>
          <t>Indique la evidencia a presentar del cumplimiento de la meta. Se debe redactar de forma concreta y coherente con la meta</t>
        </r>
      </text>
    </comment>
    <comment ref="R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S14" authorId="0" shapeId="0" xr:uid="{29D96EE3-F7F5-47F6-888D-8FBFF7195BF0}">
      <text>
        <r>
          <rPr>
            <b/>
            <sz val="9"/>
            <color indexed="81"/>
            <rFont val="Tahoma"/>
            <family val="2"/>
          </rPr>
          <t>Indique el área y grupo de trabajo (si se tiene), responsable de cumplir o ejecutar la meta</t>
        </r>
      </text>
    </comment>
    <comment ref="T14" authorId="0" shapeId="0" xr:uid="{F773CF66-93F3-45C1-8401-3500EA5DFE30}">
      <text>
        <r>
          <rPr>
            <b/>
            <sz val="9"/>
            <color indexed="81"/>
            <rFont val="Tahoma"/>
            <family val="2"/>
          </rPr>
          <t>Indique la magnitud programada</t>
        </r>
      </text>
    </comment>
    <comment ref="U14" authorId="0" shapeId="0" xr:uid="{F5228218-2E22-4357-BBA2-F05EC2E0672D}">
      <text>
        <r>
          <rPr>
            <b/>
            <sz val="9"/>
            <color indexed="81"/>
            <rFont val="Tahoma"/>
            <family val="2"/>
          </rPr>
          <t>Indique la magnitud ejecutada. Corresponde al resultado de medir el indicador de la meta</t>
        </r>
      </text>
    </comment>
    <comment ref="V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W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4" authorId="0" shapeId="0" xr:uid="{D0D90FBE-E6E2-4075-87AB-6F323F2D84BC}">
      <text>
        <r>
          <rPr>
            <b/>
            <sz val="9"/>
            <color indexed="81"/>
            <rFont val="Tahoma"/>
            <family val="2"/>
          </rPr>
          <t xml:space="preserve">Indicar el nombre concreto de la evidencia aportada. </t>
        </r>
      </text>
    </comment>
    <comment ref="Y14" authorId="0" shapeId="0" xr:uid="{B6305720-C9BD-47A6-9225-C9206B502FD0}">
      <text>
        <r>
          <rPr>
            <b/>
            <sz val="9"/>
            <color indexed="81"/>
            <rFont val="Tahoma"/>
            <family val="2"/>
          </rPr>
          <t>Indique la magnitud programada</t>
        </r>
      </text>
    </comment>
    <comment ref="Z14" authorId="0" shapeId="0" xr:uid="{49896E7A-471D-4CA3-B6D2-CA055AA84F85}">
      <text>
        <r>
          <rPr>
            <b/>
            <sz val="9"/>
            <color indexed="81"/>
            <rFont val="Tahoma"/>
            <family val="2"/>
          </rPr>
          <t>Indique la magnitud ejecutada. Corresponde al resultado de medir el indicador de la meta</t>
        </r>
      </text>
    </comment>
    <comment ref="AA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B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4" authorId="0" shapeId="0" xr:uid="{BF2915B6-D49D-4DC1-86C3-8A2E656FD968}">
      <text>
        <r>
          <rPr>
            <b/>
            <sz val="9"/>
            <color indexed="81"/>
            <rFont val="Tahoma"/>
            <family val="2"/>
          </rPr>
          <t xml:space="preserve">Indicar el nombre concreto de la evidencia aportada. </t>
        </r>
      </text>
    </comment>
    <comment ref="AD14" authorId="0" shapeId="0" xr:uid="{5CCDF014-BF0B-42B7-92F7-6CBF58EA98EF}">
      <text>
        <r>
          <rPr>
            <b/>
            <sz val="9"/>
            <color indexed="81"/>
            <rFont val="Tahoma"/>
            <family val="2"/>
          </rPr>
          <t>Indique la magnitud programada</t>
        </r>
      </text>
    </comment>
    <comment ref="AE14" authorId="0" shapeId="0" xr:uid="{A3FA785E-EDEC-4164-99A5-88C5B890A708}">
      <text>
        <r>
          <rPr>
            <b/>
            <sz val="9"/>
            <color indexed="81"/>
            <rFont val="Tahoma"/>
            <family val="2"/>
          </rPr>
          <t>Indique la magnitud ejecutada. Corresponde al resultado de medir el indicador de la meta</t>
        </r>
      </text>
    </comment>
    <comment ref="AF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G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4" authorId="0" shapeId="0" xr:uid="{07F8A95D-778F-4057-9D7F-FC1A1EDBDEC6}">
      <text>
        <r>
          <rPr>
            <b/>
            <sz val="9"/>
            <color indexed="81"/>
            <rFont val="Tahoma"/>
            <family val="2"/>
          </rPr>
          <t xml:space="preserve">Indicar el nombre concreto de la evidencia aportada. </t>
        </r>
      </text>
    </comment>
    <comment ref="AI14" authorId="0" shapeId="0" xr:uid="{1CF6DDD2-D0F7-497B-A878-3984E176C12A}">
      <text>
        <r>
          <rPr>
            <b/>
            <sz val="9"/>
            <color indexed="81"/>
            <rFont val="Tahoma"/>
            <family val="2"/>
          </rPr>
          <t>Indique la magnitud programada</t>
        </r>
      </text>
    </comment>
    <comment ref="AJ14" authorId="0" shapeId="0" xr:uid="{978B8E67-E2CF-4EA1-B0E8-C23EE154AD33}">
      <text>
        <r>
          <rPr>
            <b/>
            <sz val="9"/>
            <color indexed="81"/>
            <rFont val="Tahoma"/>
            <family val="2"/>
          </rPr>
          <t>Indique la magnitud ejecutada. Corresponde al resultado de medir el indicador de la meta</t>
        </r>
      </text>
    </comment>
    <comment ref="AK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L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M14" authorId="0" shapeId="0" xr:uid="{517F2593-F76E-4236-90C8-0209530447DA}">
      <text>
        <r>
          <rPr>
            <b/>
            <sz val="9"/>
            <color indexed="81"/>
            <rFont val="Tahoma"/>
            <family val="2"/>
          </rPr>
          <t xml:space="preserve">Indicar el nombre concreto de la evidencia aportada. </t>
        </r>
      </text>
    </comment>
    <comment ref="AN14" authorId="0" shapeId="0" xr:uid="{A3C321AB-87DC-4E7F-8C8F-8F767BB0A1DF}">
      <text>
        <r>
          <rPr>
            <b/>
            <sz val="9"/>
            <color indexed="81"/>
            <rFont val="Tahoma"/>
            <family val="2"/>
          </rPr>
          <t>Indique la magnitud total programada para la vigencia</t>
        </r>
      </text>
    </comment>
    <comment ref="AO14" authorId="0" shapeId="0" xr:uid="{FC771540-1D2C-4B21-9686-7D6684444881}">
      <text>
        <r>
          <rPr>
            <b/>
            <sz val="9"/>
            <color indexed="81"/>
            <rFont val="Tahoma"/>
            <family val="2"/>
          </rPr>
          <t xml:space="preserve">Indique la magnitud ejecutada acumulada para la vigencia </t>
        </r>
      </text>
    </comment>
    <comment ref="AP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Q14" authorId="0" shapeId="0" xr:uid="{308CE112-015B-49F8-A4DA-7DB95EB2D67D}">
      <text>
        <r>
          <rPr>
            <b/>
            <sz val="9"/>
            <color indexed="81"/>
            <rFont val="Tahoma"/>
            <family val="2"/>
          </rPr>
          <t>Es la descripción detallada de los avances y logros obtenidos con la ejecución de la meta acumulados para la vigencia</t>
        </r>
      </text>
    </comment>
    <comment ref="D19" authorId="0" shapeId="0" xr:uid="{CD94BD62-55DA-4C1E-96B6-1A5F6A4412D7}">
      <text>
        <r>
          <rPr>
            <b/>
            <sz val="9"/>
            <color indexed="81"/>
            <rFont val="Tahoma"/>
            <family val="2"/>
          </rPr>
          <t>Promedio obtenido para el periodo x 80%</t>
        </r>
      </text>
    </comment>
    <comment ref="D25" authorId="0" shapeId="0" xr:uid="{9871DD7B-59A9-4D33-830E-91A8A028A8A2}">
      <text>
        <r>
          <rPr>
            <b/>
            <sz val="9"/>
            <color indexed="81"/>
            <rFont val="Tahoma"/>
            <family val="2"/>
          </rPr>
          <t>Promedio obtenido en las metas transversales para el periodo x 20%</t>
        </r>
      </text>
    </comment>
    <comment ref="D26"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<sst xmlns="http://schemas.openxmlformats.org/spreadsheetml/2006/main" count="307" uniqueCount="182">
  <si>
    <r>
      <rPr>
        <b/>
        <sz val="14"/>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 xml:space="preserve"> RELACIONES ESTRATÉGICAS</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</si>
  <si>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</si>
  <si>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</si>
  <si>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DEPENDENCIAS ASOCIADAS</t>
  </si>
  <si>
    <t>DIRECCIÓN DE RELACIONES POLÍTICAS</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</si>
  <si>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</si>
  <si>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</si>
  <si>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</si>
  <si>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</si>
  <si>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</si>
  <si>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14715</t>
    </r>
  </si>
  <si>
    <t>03 de mayo de 2024</t>
  </si>
  <si>
    <t>Para el primer trimestre de la vigencia 2024, el Plan de Gestión del proceso  alcanzó un nivel de desempeño del 99,94% y del 15,67% acumulado para la vigencia</t>
  </si>
  <si>
    <t>30 de julio de 2024</t>
  </si>
  <si>
    <t>Para el segundo trimestre de la vigencia 2024, el Plan de Gestión del proceso  alcanzó un nivel de desempeño del 92,50% y del 51,08% acumulado para la vigencia</t>
  </si>
  <si>
    <t>30 de octubre de 2024</t>
  </si>
  <si>
    <t>Para el tercer trimestre de la vigencia 2024, el Plan de Gestión del proceso  alcanzó un nivel de desempeño del 88,00% y del 51,10% acumulado para la vigencia</t>
  </si>
  <si>
    <t>31 de enero de 2025</t>
  </si>
  <si>
    <t>PLAN ESTRATÉGICO INSTITUCIONAL</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</si>
  <si>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</si>
  <si>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</si>
  <si>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</si>
  <si>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</si>
  <si>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</si>
  <si>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</si>
  <si>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</si>
  <si>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</si>
  <si>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</si>
  <si>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</si>
  <si>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</si>
  <si>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</si>
  <si>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</si>
  <si>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</si>
  <si>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</si>
  <si>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</si>
  <si>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</si>
  <si>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</si>
  <si>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</si>
  <si>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</si>
  <si>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</si>
  <si>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</si>
  <si>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</si>
  <si>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</si>
  <si>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</si>
  <si>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</si>
  <si>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</si>
  <si>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</si>
  <si>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</si>
  <si>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</si>
  <si>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</si>
  <si>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</si>
  <si>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Fortalecer las relaciones de confianza con las corporaciones político-administrativas de elección popular y con la región, facilitando la aprobación de iniciativas que permitan atender las demandas ciudadanas</t>
  </si>
  <si>
    <t>1</t>
  </si>
  <si>
    <t>Tramitar el 100% de los asuntos normativos, legislativos y de control político que realicen las Corporaciones de Elección Popular del orden nacional y distrital</t>
  </si>
  <si>
    <t>Gestión</t>
  </si>
  <si>
    <t>Porcentaje de trámites realizados en las Corporaciones de Elección Popular</t>
  </si>
  <si>
    <t>(Trámites realizados con las Corporaciones de Elección Popular/Trámites programados con las Corporaciones de Elección Popular)*100</t>
  </si>
  <si>
    <t>100%
Fuente: Plan de Gestión vigencia 2023</t>
  </si>
  <si>
    <t>Constante</t>
  </si>
  <si>
    <t xml:space="preserve">Porcentaje de Trámites con las Corporaciones de Elección Popular realizados </t>
  </si>
  <si>
    <t>Eficacia</t>
  </si>
  <si>
    <t>Reporte de seguimiento a las proposiciones, derechos de petición, solicitudes de información de los asuntos normativos, legislativos y de control político remitidos por las Corporaciones de Elección Popular del orden nacional y distrital.</t>
  </si>
  <si>
    <t>Asuntos Normativos: Base de datos del Sistema de Información HESMAP   de los trámites realizados a los proyectos de Acuerdo.
Congreso: Base de datos del Sistema de Información HESMAP   de los trámites realizados a los proyectos de ley. 
Control Político: Respuestas a las proposiciones del Concejo de Bogotá, D.C., que sean de competencia del Sector Gobierno. Derechos de peticiòn: Base de datos del Sistema de información HESMAP de las repuesta a las solicitudes presentadas por el Concejo de Bogota y entes de control.</t>
  </si>
  <si>
    <t>Dirección de Relaciones Políticas</t>
  </si>
  <si>
    <r>
      <t xml:space="preserve">ASUNTOS NORMATIVOS: </t>
    </r>
    <r>
      <rPr>
        <sz val="11"/>
        <color rgb="FF000000"/>
        <rFont val="Calibri Light"/>
        <family val="2"/>
      </rPr>
      <t>Según el artículo 16 del Decreto 438 de 2019, la Dirección de Relaciones Políticas revisó el tema de los 291 proyectos de acuerdo, verificó la competencia funcional de cada sector, entidad y organismo distrital, y designó a las entidades y organismos que, según su especialidad y ámbito funcional y competencial, se encargarán de emitir los pronunciamientos a la iniciativa, expidiendo y radicando 1.232 solicitudes de comentarios para primer debate y 23 para segundo debate.</t>
    </r>
    <r>
      <rPr>
        <b/>
        <sz val="11"/>
        <color rgb="FF000000"/>
        <rFont val="Calibri Light"/>
        <family val="2"/>
      </rPr>
      <t xml:space="preserve">
CONTROL POLÍTICO - CONCEJO DE BOGOTÁ, D.C. </t>
    </r>
    <r>
      <rPr>
        <sz val="11"/>
        <color rgb="FF000000"/>
        <rFont val="Calibri Light"/>
        <family val="2"/>
      </rPr>
      <t>Se realizó el 100% de los trámites con el Concejo de Bogotá: Durante el primer trimestre del 2024, se realizó el seguimiento a la respuesta oportuna de 206 proposiciones en las que fue citado el Secretario Distrital de Gobierno por el Concejo de Bogotá. Así mismo el Secretario participó en 21 debates para el control político de 21 proposiciones en las cuales estábamos citados, teniendo la entidad tenía competencia en 12 de ellas. Se gestionaron las presentaciones y documentos que sirvieron como insumos para los debates. Se radicaron 38 posiciones unificadas para primer debate. Sre realizaron 15 mesas de trabajo.</t>
    </r>
    <r>
      <rPr>
        <b/>
        <sz val="11"/>
        <color rgb="FF000000"/>
        <rFont val="Calibri Light"/>
        <family val="2"/>
      </rPr>
      <t xml:space="preserve">
CONGRESO DE LA REPÚBLICA: </t>
    </r>
    <r>
      <rPr>
        <sz val="11"/>
        <color rgb="FF000000"/>
        <rFont val="Calibri Light"/>
        <family val="2"/>
      </rPr>
      <t xml:space="preserve">Durante el primer trimestre del 2024 se realizó una revisión completa a todos los Proyectos de Ley radicados en Cámara y Senado, elaborando un documento que incluye el listado de todos los Proyectos que posiblemente tienen impacto en el Distrito Capital. Se priorizaron noventa y seis (96) proyectos.  El documento mencionado fue socializado con los enlaces de cada Secretaría para que conforme a sus conocimientos y competencias especificas realicen una verificación  e informen de los que requieren priorización. También se dio respuesta a todas las solicitudes radicadas por los Congresistas; se tramitaron dieciséis (16) derechos de petición  en el primer trimestre  Asi mismo, se realizo la verificacion de los proyectos archivados, sancionados y los Proyectos que continuan vigentes. </t>
    </r>
  </si>
  <si>
    <r>
      <t xml:space="preserve">CONTROL POLÍTICO - CONCEJO DE BOGOTÁ, D.C </t>
    </r>
    <r>
      <rPr>
        <sz val="11"/>
        <color rgb="FF000000"/>
        <rFont val="Calibri Light"/>
        <family val="2"/>
      </rPr>
      <t>Reporte de proposiciones y debates.
Nota: Control Político-Concejo de Bogotá: Las evidencias reposan en medio físico y magnético (carpetas compartidas de One Drive de la DRP) y datos en la herramienta HESMAP.</t>
    </r>
    <r>
      <rPr>
        <b/>
        <sz val="11"/>
        <color rgb="FF000000"/>
        <rFont val="Calibri Light"/>
        <family val="2"/>
      </rPr>
      <t xml:space="preserve">
CONGRESO DE LA REPÚBLICA:</t>
    </r>
    <r>
      <rPr>
        <sz val="11"/>
        <color rgb="FF000000"/>
        <rFont val="Calibri Light"/>
        <family val="2"/>
      </rPr>
      <t xml:space="preserve"> Se realiza una matriz que reposa en las carpetas compartidas de one drive de la DRP.</t>
    </r>
  </si>
  <si>
    <t xml:space="preserve">ASUNTOS NORMATIVOS: Según el artículo 16 del Decreto 438 de 2019, la Dirección de Relaciones Políticas revisó el tema de los 220 proyectos de acuerdo, verificó la competencia funcional de cada sector, entidad y organismo distrital, y designó a las entidades y organismos que, según su especialidad y ámbito funcional y competencial, se encargarán de emitir los pronunciamientos a la iniciativa, expidiendo y radicando 860 solicitudes de comentarios para primer debate y 4 para segundo debate. Se radicaron 27 posiciones unificadas para primer debate. Sre realizaron 11 mesas de trabajo.
CONTROL POLÍTICO - CONCEJO DE BOGOTÁ, D.C.
Se realizó el 100% de los trámites con el Concejo de Bogotá: Durante el segundo trimestre del 2024, se cumplió con el trámite, gestión y seguimiento a la respuesta oportuna de 110 proposiciones en las que fue citado el Secretario Distrital de Gobierno por el Concejo de Bogotá. Así mismo, el Secretario participó en 46 debates para el control político de 46 proposiciones en las cuales estábamos citados; 37 de ellas eran competencia de la entidad. Se gestionaron las presentaciones y documentos que sirvieron como insumos para los debates.
DERECHOS DE PETICIÓN: Para el II trimestre de 2024 se dió respuesta a 111 derechos de petición remitidos por los actores  de las corporaciones de elección popular.
CONGRESO DE LA REPÚBLICA: Durante el segundo trimestre del 2024 se realizó una revisión completa a todos los Proyectos de Ley radicados en Cámara y Senado, elaborando un documento que incluye el listado de todos los Proyectos que posiblemente tienen impacto en el Distrito Capital. Se priorizaron treinta y cuatro (34) proyectos.  El documento mencionado fue socializado con los enlaces de cada Secretaría para que conforme a sus conocimientos y competencias especificas realicen una verificación  e informen de los que requieren priorización. También se dio respuesta a todas las solicitudes radicadas por los Congresistas; se tramitaron veinti cuatro (24) derechos de petición  en el segundo trimestre.  Asi mismo, se realizo la verificacion de los proyectos archivados, sancionados y los Proyectos que continuan vigentes. </t>
  </si>
  <si>
    <t>ASUNTOS NORMATIVOS: Sistema de Información HESMAP y one drive DRP_ASUNTOS NORMATIVOS
CONTROL POLÍTICO - CONCEJO DE BOGOTÁ, D.C Reporte de proposiciones y debates.
Nota: Control Político-Concejo de Bogotá: Las evidencias reposan en medio físico y magnético (carpetas compartidas de One Drive de la DRP) y datos en la herramienta HESMAP.
DERECHOS DE PETICIÓN: Reporte en el Sistema de Información HESMAP
CONGRESO DE LA REPÚBLICA: Se realiza una matriz que reposa en las carpetas compartidas de one drive de la DRP.</t>
  </si>
  <si>
    <t xml:space="preserve">ASUNTOS NORMATIVOS: Según el artículo 16 del Decreto 438 de 2019, la Dirección de Relaciones Políticas revisó el tema de los 179 proyectos de acuerdo, verificó la competencia funcional de cada sector, entidad y organismo distrital, y designó a las entidades y organismos que, según su especialidad y ámbito funcional y competencial, se encargarán de emitir los pronunciamientos a la iniciativa, expidiendo y radicando 1.119 solicitudes de comentarios para primer debate y 150 para segundo debate. Se radicaron 27 posiciones unificadas para primer debate. Sre realizaron 14 mesas de trabajo. 
CONTROL POLÍTICO - CONCEJO DE BOGOTÁ, D.C. 
Se realizó el 100% de los trámites con el Concejo de Bogotá: Durante el tercer trimestre del 2024, se cumplió con el trámite, gestión y seguimiento a la respuesta oportuna de 158 proposiciones en las que fue citado el Secretario Distrital de Gobierno por el Concejo de Bogotá. Así mismo, el Secretario participó en 16 debates para el control político de 19 proposiciones en las cuales estábamos citados; 4 de ellas eran competencia de la entidad. Se gestionaron las presentaciones y documentos que sirvieron como insumos para los debates. 
DERECHOS DE PETICIÓN:  Durante el tercer trimestre de 2024, se tramitaron 184 derechos de petición del Concejo de Bogotá, 60 peticiones de las Juntas de Acción Comunal y 11 peticiones del Congreso de la República. Para un total de 268 peticiones radicadas y gestionadas. 
CONGRESO DE LA REPÚBLICA:  Durante el tercer trimestre del 2024 se realizó una revisión completa a todos los Proyectos de Ley radicados en Cámara y Senado, elaborando un documento que incluye el listado de todos los Proyectos que posiblemente tienen impacto en el Distrito Capital. Se priorizaron ciento doce (112) proyectos.  El documento mencionado fue socializado con los enlaces de cada Secretaría para que conforme a sus conocimientos y competencias especificas realicen una verificación  e informen de los que requieren priorización. También se dio respuesta a todas las solicitudes radicadas por los Congresistas; se tramitaron once (11) derechos de petición  en el tercer trimestre.  Asi mismo, se realizo la verificacion de los proyectos archivados, sancionados y los Proyectos que continuan vigentes. </t>
  </si>
  <si>
    <t>ASUNTOS NORMATIVOS: Sistema de Información HESMAP y one drive DRP_ASUNTOS NORMATIVOS
CONTROL POLÍTICO - CONCEJO DE BOGOTÁ, D.C Reporte de proposiciones y debates. Las evidencias reposan en medio físico y magnético (carpetas compartidas de One Drive de la DRP) y datos en la herramienta HESMAP.
DERECHOS DE PETICIÓN: Reporte en el Sistema de Información HESMAP
CONGRESO DE LA REPÚBLICA: Se realiza una matriz que reposa en las carpetas compartidas de one drive de la DRP.</t>
  </si>
  <si>
    <t xml:space="preserve">ASUNTOS NORMATIVOS: La DRP revisó el tema de los proyectos de acuerdo, verificó la competencia funcional de cada sector, entidad y organismo distrital, y designó a las entidades y organismos que, según su especialidad y ámbito funcional y competencial, se encargarán de emitir los pronunciamientos a la iniciativa, expidiendo y radicando 983 solicitudes de comentarios para primer debate y 138 solicitudes de comentarios para segundo debate.
Se radicó la unificación de comentarios de la Administración para 60 proyectos de acuerdo en primer debate y 26 para segundo debate en las comisiones y  Secretaría General del Concejo de Bogotá respectivamente.
De conformidad con el artículo 18 de Decreto Distrital 438 de 2019 se realizaron 45 mesas de trabajo.
Se emitieron comentarios para sanción de 56 proyectos de acuerdos a la Secretaría Jurídica Distrital.
CONTROL POLÍTICO - CONCEJO DE BOGOTÁ, D.C.
Se realizó el 100% de los trámites con el Concejo de Bogotá: Durante el cuarto trimestre del 2024, se cumplió con el trámite, gestión y seguimiento a la respuesta oportuna de 26 proposiciones en las que fue citado el Secretario Distrital de Gobierno por el Concejo de Bogotá. Así mismo, el Secretario participó en 09 debates para el control político de 10 posiciones en las cuales estábamos citados; 08 de ellas eran competencia de la entidad. Se gestionaron las presentaciones y documentos que sirvieron como insumos para los debates.
CONGRESO DE LA REPÚBLICA: Para el IV Trimestre en lo referente al Congreso de la República se revisó el 100% de los Proyectos de Ley radicados, estableciendo la priorización de los que tienen impacto en el Distrito y se realizó el envío de 27 posiciones unificadas de la Administración Distrital al Congreso de la República a las diferentes comisiones.
En lo relativo a las proposiciones y debates de control político en el Congreso de la República, se atendieron ocho (8) proposiciones e invitaciones.
</t>
  </si>
  <si>
    <t>Se cumplió con el 100,0% de la meta programada para la vigencia.</t>
  </si>
  <si>
    <t xml:space="preserve">Realizar el 100% de las mesas de gestión territorial solicitadas por las Corporaciones de Elección Popular del orden nacional y distrital y acordadas con los sectores de la administración territorial. </t>
  </si>
  <si>
    <t xml:space="preserve">Porcentaje de mesas de gestión territorial realizadas </t>
  </si>
  <si>
    <t>(Número de mesas de gestión territorial programadas/mesas de gestión territorial realizadas)*100</t>
  </si>
  <si>
    <t>100%
Fuente: Hesmap 2023</t>
  </si>
  <si>
    <t xml:space="preserve">Porcentaje de mesas de gestión terriotoriales realizadas </t>
  </si>
  <si>
    <t xml:space="preserve">Reporte de las mesas de Gestión territorial realizadas </t>
  </si>
  <si>
    <t xml:space="preserve">Base de datos del Sistema de Informción HESMAP de las mesas de gestión realizadas </t>
  </si>
  <si>
    <r>
      <t xml:space="preserve">MESAS DE GESTIÓN TERRITORIAL : </t>
    </r>
    <r>
      <rPr>
        <sz val="11"/>
        <color rgb="FF000000"/>
        <rFont val="Calibri Light"/>
        <family val="2"/>
      </rPr>
      <t xml:space="preserve">Durante el primer trimestre del 2024 se realizó la atención y convocatoria de gestión territorial citadas por actores políticos (congreso, jal y concejo) , atendiendo un total de 89 mesas desagregadas de la siguiente manera : 8 mesas en el mes de enero, 25 en el mes de febrero y 56 en el mes de marzo. </t>
    </r>
  </si>
  <si>
    <r>
      <rPr>
        <b/>
        <sz val="11"/>
        <color rgb="FF000000"/>
        <rFont val="Calibri Light"/>
        <family val="2"/>
      </rPr>
      <t>REPORTE MESAS DE GESTIÓN TERRITORIAL</t>
    </r>
    <r>
      <rPr>
        <sz val="11"/>
        <color rgb="FF000000"/>
        <rFont val="Calibri Light"/>
        <family val="2"/>
      </rPr>
      <t xml:space="preserve">: Se realiza una matriz que reposa en las carpetas compartidas de one drive de la DRP de acuerdo al mes. </t>
    </r>
  </si>
  <si>
    <t>MESAS DE GESTIÓN TERRITORIAL : Durante el segundo trimestre del 2024 se realizó la atención y convocatoria de 350 mesas de gestión territorial  citadas por actores políticos (congreso, jal y concejo) , atendiendo un total de  mesas desagregadas de la siguiente manera : 138 marzo ,94 abril, 118 mayo</t>
  </si>
  <si>
    <t xml:space="preserve">REPORTE MESAS DE GESTIÓN TERRITORIAL: Se realiza una matriz que reposa en las carpetas compartidas de one drive de la DRP de acuerdo al mes y en el sistema de información HESMAP. </t>
  </si>
  <si>
    <t>Durante el Tercer Trimestre de 2024, se realizó la atención y convocatoria de 586 Mesas de Gestión Territorial citadas por los diferentes actores políticos (Congreso, Concejo y JAL) ateniendo un total de Mesas desagregadas por mes, de la siguiente manera: En julio 187, en agosto  219 y en septiembre 180.</t>
  </si>
  <si>
    <t xml:space="preserve">REPORTE MESAS DE GESTIÓN TERRITORIAL: Se realiza una matriz que reposa en carpetas compartidas de onedrive de la Dirección de Relaciones Políticas, y el sistema de información HESMAP.  </t>
  </si>
  <si>
    <t xml:space="preserve">En el IV trimestre de la vigencia 2024, se realizó la atención y convocatoria de gestión territorial citadas por actores políticos del orden nacional, distrital y local (Congreso de la República, Concejo de Bogotá y Juntas Administradoras Locales). Se atendieron un total de 562 mesas desagregadas de la siguiente manera: Octubre: 213 requerimiento; noviembre: 202 solicitudes y  diciembre: 147. </t>
  </si>
  <si>
    <t>Elaborar un (1) documento sobre la gestión de los asuntos políticos en el Distrito Capital, que identifique la caracterización y conformación del Cabildo Distrital, el trámite de los asuntos normativos y la atención de los temas sobre el control político.</t>
  </si>
  <si>
    <t>Documento sobre la gestión de los asuntos políticos en el Distrito Capital 2024</t>
  </si>
  <si>
    <t>Número de documentos sobre la gestión de los asuntos políticos en el Distrito Capital terminados</t>
  </si>
  <si>
    <t>1 Documento vigencia 2023</t>
  </si>
  <si>
    <t>Suma</t>
  </si>
  <si>
    <t>Documento  sobre la gestión de los asuntos políticos en el Distrito Capital 2024</t>
  </si>
  <si>
    <t>Documento sobre la gestión de los asuntos políticos en el Distrito Capital</t>
  </si>
  <si>
    <t>Monitoreo a las  sesiones del Concejo de Bogotá, D.C., y trámites normativos y de control Político.</t>
  </si>
  <si>
    <t>No programada</t>
  </si>
  <si>
    <t xml:space="preserve">Meta no programada </t>
  </si>
  <si>
    <t>Los documentos objeto de esta mesa fueron terminados y publicados en la página del Observatorio de Asuntos Políticos en el segundo trimestre de 2024. Un tercer documento, en el marco del Proyecto de Inversión 8020, fue terminado, pero será objeto de revisión antes de su publicación en enero de 2025.</t>
  </si>
  <si>
    <t>Mantener actualizada al 100% la información de la herramienta Estratégica para el Seguimiento y Monitoreo de Acción Política – HESMAP, como insumo para la elaboración de informes y seguimiento a la gestión con las corporaciones de elección de los niveles nacional y distrital.</t>
  </si>
  <si>
    <t>Porcentaje de actualización HESMAP</t>
  </si>
  <si>
    <t>(Actualización de información realizada en HESMAP/Información pendiente de actualización en HESMAP)*100</t>
  </si>
  <si>
    <t>Información al  100% actualizada  vigencia 2023</t>
  </si>
  <si>
    <t xml:space="preserve">Reporte de porcentaje de actualización de la información en  la herramienta HESMAP </t>
  </si>
  <si>
    <t>Información de trámites con: el Concejo de Bogotá, el Congreso de la Republica, Corporaciones de Elección Popular y/o Actores Políticos.
Información generada desde el  Observatorio de Asuntos Polícos</t>
  </si>
  <si>
    <t>Meta no programada</t>
  </si>
  <si>
    <t>En el tercer trimestre de 2024 se hizo seguimiento a 79 sesiones del Concejo de Bogotá que comprendieron 72 sesiones ordinarias y 7 extraordinarias. Durante este periodo se iniciaron 27 debates, 12 de estos no se finalizaron dentro de este trimestre. Como parte del seguimiento a sesiones, se extraen también las intervenciones de citantes, citados, voceros, no voceros e invitados, que totalizaron 1530. También se consigna la información relacionada con las intervenciones editoriales en desarrollo de comunicaciones y varios, que para este trimestre fueron 230. Mediante el sistema de gestión de información HESMAP, se crea automáticamente la relación entre las identificaciones de las sesiones del Concejo de Bogotá, las sesiones en las que se desarrolló cada uno de los debates y las proposiciones que se discuten en cada debate.</t>
  </si>
  <si>
    <t>La evidencia de esta actividad se encuentra en los esquemas de datos que se consultan mediante el sistema de gestión de información HESMAP. Para fines de este informe, se presentan las tablas con los registros correspondientes al tercer trimestre de 2024.
SESIONES: Pestaña "Sesiones". Comprende la información básica de las sesiones.
DEBATES-SESIONES: Pestaña "Sesiones por debate". Los debates pueden desarrollarse en varias sesiones del Concejo. Esta tabla permite relacionar en qué sesiones se desarrolló cada debate de acuerdo con los códigos de identificación que tiene cada uno.
DEBATES: Pestaña "Debates". Comprende la información básica de los debates.
INTERVENCIONES EN DEBATES: Pestaña "Intervenciones en debates". Muestra un resumen de la intervención de los actores políticos que intervienen en un debate, además de información sobre estos actores políticos.
EDITORIALES: Pestaña "Editoriales". Muestra un resumen de las intervenciones de los concejales en la sección "Comunicaciones y varios" al final de cada sesión.</t>
  </si>
  <si>
    <t>Seguimiento a 76 sesiones del Concejo de Bogotá, lo que incluyó el registro de 17 debates de control político, 2 discusiones y votaciones de proyectos de acuerdo, 1387 interveciones en debates y 173 intervenciones editoriales.</t>
  </si>
  <si>
    <t>Total metas técnicas (80%)</t>
  </si>
  <si>
    <t>Fortalecer la gestión institucional aumentando las capacidades de la entidad para la planeación, seguimiento y ejecución de sus metas y recursos, y la gestión del talento humano.</t>
  </si>
  <si>
    <t>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</si>
  <si>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</si>
  <si>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</si>
  <si>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</si>
  <si>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Total de criterios ambientales establecidos * 100</t>
  </si>
  <si>
    <t>80% meta 2023</t>
  </si>
  <si>
    <t>Reporte ambiental Oficina Asesora de Planeación</t>
  </si>
  <si>
    <t>Herramienta Oficina Asesora de Planeación</t>
  </si>
  <si>
    <t>Aplicación de la meta: dependencias del proceso.
Reporte de la meta: Oficina Asesora de Planeación</t>
  </si>
  <si>
    <t>No programada para el trimestre</t>
  </si>
  <si>
    <t>Dirección de Relaciones Políticas  (Calificación 70%)
Consumo de papel: Reporte con corte a mayo de 2024.
Participación: Cultura Ambiental: 1 persona; Socialicación medidas de ahorro agua y energía: 3 personas.
Semana ambiental: No hubo participación por parte de esta dependencia.
Recepción campaña puesto a puesto: Se otorga a todas las dependencias un puntaje de 10 puntos como máximo por su excelente recepeción en las campañas y socializaciones realizadas puesto a puesto.
Dirección de Convivencia y Diálogo Social (Calificación 50%)
Consumo de papel: No han presentado reporte en el semestre
Participación: asistencia de 3 personas en jornada de capacitación de cultura ambiental
Semana ambiental: no participaron en las actividades de la semana ambiental.
Recepción campaña puesto a puesto: Se otorga a todas las dependencias un puntaje de 10 puntos como máximo por su excelente recepeción en las campañas y socializaciones realizadas puesto a puesto.</t>
  </si>
  <si>
    <t>Reporte Meta ambiental de la OAP</t>
  </si>
  <si>
    <t>Dirección de Relaciones Políticas: Calificación 63%
Consumo de papel: Se presenta reporte de consumo hasta el mes de noviembre de 2024
Participación: Participaron 1 en generalidades del Sistema de Gestión Ambiental y 5 en la socialización de la estrategia Cero Papel.
Curso gestión ambiental: Ninguna persona de la dependencia de un total de 42 funcionarios de planta y contratistas realizó el curso virtual.
Dirección de Convivencia y Diálogo Social:Calificación 10%
Consumo de papel:  No han presentado reporte en el semestre
Participación: No hubo participación por parte de esta dependencia para el período evaluado ni para la capacitación del Sistema de Gestión Ambiental ni para la capacitación de Cero Papel
Curso gestión ambiental: No se presentó participación en el curso del Sistema de Gestión Ambiental</t>
  </si>
  <si>
    <t xml:space="preserve">Reporte meta ambiental </t>
  </si>
  <si>
    <t>El proceso atendio la meta con un cumplimiento del 60,63 %</t>
  </si>
  <si>
    <t>T2</t>
  </si>
  <si>
    <t>Actualizar el 100% los documentos del proceso conforme al plan de trabajo definido.</t>
  </si>
  <si>
    <t>Porcentaje de actualización documental</t>
  </si>
  <si>
    <t>Número de documentos actualizados del proceso / Número de documentos programados a actualizar en el plan de trabajo *100</t>
  </si>
  <si>
    <t>100% meta 2023</t>
  </si>
  <si>
    <t>suma</t>
  </si>
  <si>
    <t xml:space="preserve">Listado Maestro de Documentos Matiz </t>
  </si>
  <si>
    <t xml:space="preserve">Casos Hola de actualización generados
Listado Maestro de Documentos 
Matiz </t>
  </si>
  <si>
    <t>Se cumplió con la actualización del 100% de los documentos establecidos en el plan de trabajo</t>
  </si>
  <si>
    <t xml:space="preserve">la dependencia dio cumplimiento a la programacion del cronograma de actualizacion documental </t>
  </si>
  <si>
    <t>Listado maestro de documentos internos de la Secretaria Distrital de Gobierno</t>
  </si>
  <si>
    <t xml:space="preserve">Listado maestro de documentos </t>
  </si>
  <si>
    <t xml:space="preserve">Listado maestro de docuementos </t>
  </si>
  <si>
    <t xml:space="preserve">el proceso cumplio con la meta establecida en el periodo </t>
  </si>
  <si>
    <t>Se cumplió con la actualización del 83% de los documentos establecidos en el plan de trabajo</t>
  </si>
  <si>
    <t>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</si>
  <si>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</si>
  <si>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</si>
  <si>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</si>
  <si>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</si>
  <si>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t>
  </si>
  <si>
    <t>Líder del proceso</t>
  </si>
  <si>
    <t>El proceso no evidencia realizacion de la actividad</t>
  </si>
  <si>
    <t xml:space="preserve">No cuenta con evidencia </t>
  </si>
  <si>
    <t>El listado de asistencia no evidencia la participación de personas vinculadas a la Dirección de Relaciones Políticas</t>
  </si>
  <si>
    <t>Listado de asistencia y evidencia fotográfica</t>
  </si>
  <si>
    <t>El proceso no cumplió con la meta programada para la vigencia, teniendo un cumplimiento de 0,00 %</t>
  </si>
  <si>
    <t>Brindar atención oportuna y de calidad a los diferentes sectores poblacionales, generando relaciones de confianza y respeto por la diferencia.</t>
  </si>
  <si>
    <t>T4</t>
  </si>
  <si>
    <t>Dar respuesta al 100% de los requerimientos ciudadanos asignados con corte a 31 de diciembre de 2023 tipificados como Derechos de Petición registradas en el aplicativo Bogotá te Escucha y gestor documental ORFEO, por parte de las dependencias de Nivel Central responsables de dar respuesta.</t>
  </si>
  <si>
    <t>Porcentaje de requerimientos ciudadanos con respuesta definitiva</t>
  </si>
  <si>
    <t>(No. de respuestas efectuadas / No. requerimientos instaurados antes del 31 de diciembre 2023 pendientes por gestionar) X 100</t>
  </si>
  <si>
    <t>Peticiones pendientes por gestionar al 31 de diciembre de  2023</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</si>
  <si>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</si>
  <si>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</si>
  <si>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SGI</t>
  </si>
  <si>
    <t>Se tiene 0 requerimientos ciudadanos asignados con corte a 31 de diciembre de 2023 tipificados como Derechos de Petición registrados en el aplicativo Bogotá te Escucha y gestor documental ORFEO, por parte de las dependencias de Nivel Central responsables de dar respuesta.</t>
  </si>
  <si>
    <t>Reporte de peticiones ciudadanas gestionadas  (con respuesta definitiva o traslado por competencia) Memorando  20244600114073</t>
  </si>
  <si>
    <t xml:space="preserve">Se tiene 100% de cumplimiento a las respuesta de los  requerimientos ciudadanos asignados con corte a 31 de diciembre de 2023 tipificados como Derechos de Petición registrados en el aplicativo Bogotá te Escucha y gestor documental ORFEO, </t>
  </si>
  <si>
    <t>T5</t>
  </si>
  <si>
    <t xml:space="preserve">
Gestionar oportunamente el 100% de los requerimientos  que se tipifiquen como derecho de petición ciudadano en los aplicativos Bogotá Te Escucha y  ORFEO, que  sean asignados a las dependencias de Nivel Central durante la vigencia 2024.
</t>
  </si>
  <si>
    <t>Porcentaje de requerimientos ciudadanos  gestionados dentro del término de ley.</t>
  </si>
  <si>
    <t>(No. de peticiones gestionadas en los terminos de ley / No. Requerimientos recibidos en la vigencia 2024 que deben tener respuesta) X 100</t>
  </si>
  <si>
    <t xml:space="preserve">Porcentaje de requerimientos ciudadanos gestionados </t>
  </si>
  <si>
    <t xml:space="preserve">Eficiencia </t>
  </si>
  <si>
    <t>Reporte de peticiones ciudadanas gestionadas (con respuesta definitiva o traslado por competencia)</t>
  </si>
  <si>
    <t>Se gestionaron oportunamente 102 requerimientos  que se tipificaron como derecho de petición ciudadano en los aplicativos Bogotá Te Escucha y  ORFEO, asignados durante la vigencia 2024.</t>
  </si>
  <si>
    <t>Reporte de peticiones ciudadanas gestionadas (con respuesta definitiva o traslado por competencia) Memorando 20244600126503</t>
  </si>
  <si>
    <t xml:space="preserve">El proceso atendio 3 con respuesta a requerimiento ciudadano gestionado dentro del termino de ley </t>
  </si>
  <si>
    <t xml:space="preserve">Radicado No. 20244600214423 respuesta requerimentos ciudadanos </t>
  </si>
  <si>
    <t xml:space="preserve"> Radicado No. 20244600316220 Reporte Sistema Distrital de Gestión de Peticiones Ciudadanas - Bogotá te  Escucha </t>
  </si>
  <si>
    <t xml:space="preserve">la dependencia dio respuesta en un 62,50%  </t>
  </si>
  <si>
    <t>Segun radicado No Radicado No. 20254600001173
Fecha: 03-01-2025</t>
  </si>
  <si>
    <t>El proceso atendio  con respuesta el 79,13 de los requerimientos instaurados que se tipifiquen como derecho de petición ciudadano en los aplicativos Bogotá Te Escucha y  ORFEO.</t>
  </si>
  <si>
    <t>Total metas transversales (20%)</t>
  </si>
  <si>
    <t xml:space="preserve">Total plan de gestión </t>
  </si>
  <si>
    <t>Retadora (mejora)</t>
  </si>
  <si>
    <t>Para el cuarto trimestre de la vigencia 2024, el Plan de Gestión del proceso  alcanzó un nivel de desempeño del 90,44% y del 92,91%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</si>
</sst>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0"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u/>
      <sz val="11"/>
      <color theme="1"/>
      <name val="Calibri Light"/>
      <family val="2"/>
      <scheme val="major"/>
    </font>
    <font>
      <sz val="11"/>
      <color rgb="FF000000"/>
      <name val="Calibri Light"/>
      <family val="2"/>
    </font>
    <font>
      <sz val="11"/>
      <name val="Calibri Light"/>
      <family val="2"/>
    </font>
    <font>
      <sz val="10"/>
      <color rgb="FF000000"/>
      <name val="Calibri Light"/>
      <family val="2"/>
    </font>
    <font>
      <u/>
      <sz val="11"/>
      <color theme="10"/>
      <name val="Calibri"/>
      <family val="2"/>
      <scheme val="minor"/>
    </font>
    <font>
      <b/>
      <sz val="11"/>
      <color rgb="FF00000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0" fontId="18" fillId="0" borderId="0" applyNumberFormat="0" applyFill="0" applyBorder="0" applyAlignment="0" applyProtection="0"/>
  </cellStyleXfs>
  <cellXfs count="18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10"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15" fillId="10" borderId="1" xfId="0" applyFont="1" applyFill="1" applyBorder="1" applyAlignment="1">
      <alignment horizontal="justify" vertical="center" wrapText="1"/>
    </xf>
    <xf numFmtId="0" fontId="15" fillId="10" borderId="1" xfId="0" applyFont="1" applyFill="1" applyBorder="1" applyAlignment="1">
      <alignment horizontal="center" vertical="center" wrapText="1"/>
    </xf>
    <xf numFmtId="0" fontId="16" fillId="10" borderId="1" xfId="0" applyFont="1" applyFill="1" applyBorder="1" applyAlignment="1">
      <alignment horizontal="justify" vertical="center" wrapText="1"/>
    </xf>
    <xf numFmtId="0" fontId="15" fillId="0" borderId="13" xfId="0" applyFont="1" applyBorder="1" applyAlignment="1">
      <alignment horizontal="left" vertical="center" wrapText="1"/>
    </xf>
    <xf numFmtId="0" fontId="15"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xf>
    <xf numFmtId="0" fontId="15" fillId="0" borderId="14" xfId="0" applyFont="1" applyBorder="1" applyAlignment="1">
      <alignment horizontal="left" vertical="center" wrapText="1"/>
    </xf>
    <xf numFmtId="0" fontId="15" fillId="0" borderId="15" xfId="0" applyFont="1" applyBorder="1" applyAlignment="1">
      <alignment horizontal="justify" vertical="center" wrapText="1"/>
    </xf>
    <xf numFmtId="0" fontId="15" fillId="0" borderId="15" xfId="0" applyFont="1" applyBorder="1" applyAlignment="1">
      <alignment horizontal="center" vertical="center" wrapText="1"/>
    </xf>
    <xf numFmtId="0" fontId="16" fillId="0" borderId="15" xfId="0" applyFont="1" applyBorder="1" applyAlignment="1">
      <alignment horizontal="justify" vertical="center" wrapText="1"/>
    </xf>
    <xf numFmtId="9" fontId="17" fillId="0" borderId="15" xfId="0" applyNumberFormat="1" applyFont="1" applyBorder="1" applyAlignment="1">
      <alignment horizontal="center" vertical="center"/>
    </xf>
    <xf numFmtId="9" fontId="17" fillId="0" borderId="1" xfId="0" applyNumberFormat="1" applyFont="1" applyBorder="1" applyAlignment="1">
      <alignment horizontal="center" vertical="center"/>
    </xf>
    <xf numFmtId="0" fontId="1" fillId="9" borderId="1" xfId="0" applyFont="1" applyFill="1" applyBorder="1" applyAlignment="1">
      <alignment horizontal="justify"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6"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15" xfId="0" applyFont="1" applyBorder="1" applyAlignment="1">
      <alignment horizontal="left" vertical="center" wrapText="1"/>
    </xf>
    <xf numFmtId="0" fontId="16" fillId="0" borderId="15" xfId="0" applyFont="1" applyBorder="1" applyAlignment="1">
      <alignment horizontal="left" vertical="center" wrapText="1"/>
    </xf>
    <xf numFmtId="9" fontId="1" fillId="0" borderId="1" xfId="1" applyFont="1" applyBorder="1" applyAlignment="1">
      <alignment horizontal="justify"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9"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 fontId="5" fillId="0" borderId="1" xfId="0" applyNumberFormat="1" applyFont="1" applyBorder="1" applyAlignment="1">
      <alignment horizontal="left" vertical="center" wrapText="1"/>
    </xf>
    <xf numFmtId="9" fontId="5"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0" xfId="0" applyFont="1" applyAlignment="1">
      <alignment horizontal="justify"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1" fontId="5" fillId="0" borderId="1" xfId="1" applyNumberFormat="1" applyFont="1" applyBorder="1" applyAlignment="1">
      <alignment horizontal="center"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justify"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1" fillId="0" borderId="1" xfId="1" applyFont="1" applyBorder="1" applyAlignment="1">
      <alignment horizontal="center" vertical="center" wrapText="1"/>
    </xf>
    <xf numFmtId="1"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9" fontId="1" fillId="9" borderId="0" xfId="1" applyFont="1" applyFill="1" applyAlignment="1">
      <alignment horizontal="center" wrapText="1"/>
    </xf>
    <xf numFmtId="9" fontId="1" fillId="9" borderId="0" xfId="1" applyFont="1" applyFill="1" applyAlignment="1">
      <alignment horizontal="center" vertical="center" wrapText="1"/>
    </xf>
    <xf numFmtId="9" fontId="2" fillId="4" borderId="1" xfId="1" applyFont="1" applyFill="1" applyBorder="1" applyAlignment="1">
      <alignment horizontal="center" vertical="center" wrapText="1"/>
    </xf>
    <xf numFmtId="9" fontId="1" fillId="0" borderId="0" xfId="1" applyFont="1" applyAlignment="1">
      <alignment horizontal="center" wrapText="1"/>
    </xf>
    <xf numFmtId="0" fontId="1" fillId="9" borderId="0" xfId="0" applyFont="1" applyFill="1" applyAlignment="1">
      <alignment vertical="top" wrapText="1"/>
    </xf>
    <xf numFmtId="0" fontId="19" fillId="0" borderId="1" xfId="0" applyFont="1" applyBorder="1" applyAlignment="1">
      <alignment vertical="top" wrapText="1"/>
    </xf>
    <xf numFmtId="9" fontId="7" fillId="3" borderId="1" xfId="1" applyFont="1" applyFill="1" applyBorder="1" applyAlignment="1">
      <alignment vertical="top" wrapText="1"/>
    </xf>
    <xf numFmtId="0" fontId="6" fillId="3" borderId="1" xfId="0" applyFont="1" applyFill="1" applyBorder="1" applyAlignment="1">
      <alignment vertical="top" wrapText="1"/>
    </xf>
    <xf numFmtId="0" fontId="8" fillId="2" borderId="1" xfId="0" applyFont="1" applyFill="1" applyBorder="1" applyAlignment="1">
      <alignment vertical="top" wrapText="1"/>
    </xf>
    <xf numFmtId="0" fontId="1" fillId="0" borderId="0" xfId="0" applyFont="1" applyAlignment="1">
      <alignment vertical="top" wrapText="1"/>
    </xf>
    <xf numFmtId="9" fontId="2" fillId="8" borderId="1" xfId="1" applyFont="1" applyFill="1" applyBorder="1" applyAlignment="1">
      <alignment horizontal="center" vertical="center" wrapText="1"/>
    </xf>
    <xf numFmtId="0" fontId="19" fillId="0" borderId="1" xfId="0" applyFont="1" applyBorder="1" applyAlignment="1">
      <alignment vertical="center" wrapText="1"/>
    </xf>
    <xf numFmtId="9" fontId="3" fillId="0" borderId="1" xfId="1" applyFont="1" applyBorder="1" applyAlignment="1">
      <alignment horizontal="center" vertical="center" wrapText="1"/>
    </xf>
    <xf numFmtId="1" fontId="1" fillId="0" borderId="1" xfId="0" applyNumberFormat="1" applyFont="1" applyBorder="1" applyAlignment="1">
      <alignment horizontal="left" vertical="center" wrapText="1"/>
    </xf>
    <xf numFmtId="9" fontId="5" fillId="0" borderId="1" xfId="1" applyFont="1" applyBorder="1" applyAlignment="1">
      <alignment horizontal="left" vertical="center" wrapText="1"/>
    </xf>
    <xf numFmtId="0" fontId="1" fillId="9" borderId="0" xfId="0" applyFont="1" applyFill="1" applyAlignment="1">
      <alignment horizontal="left" vertical="top" wrapText="1"/>
    </xf>
    <xf numFmtId="0" fontId="19" fillId="0" borderId="1" xfId="0" applyFont="1" applyBorder="1" applyAlignment="1">
      <alignment horizontal="left" vertical="top" wrapText="1"/>
    </xf>
    <xf numFmtId="9" fontId="7" fillId="3" borderId="1" xfId="1" applyFont="1" applyFill="1" applyBorder="1" applyAlignment="1">
      <alignment horizontal="left" vertical="top" wrapText="1"/>
    </xf>
    <xf numFmtId="0" fontId="6" fillId="3"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1" fillId="0" borderId="0" xfId="0" applyFont="1" applyAlignment="1">
      <alignment horizontal="left" vertical="top"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64" fontId="1" fillId="0" borderId="1" xfId="0" applyNumberFormat="1" applyFont="1" applyBorder="1" applyAlignment="1">
      <alignment horizontal="center" vertical="center" wrapText="1"/>
    </xf>
    <xf numFmtId="164" fontId="7" fillId="3" borderId="1" xfId="1" applyNumberFormat="1" applyFont="1" applyFill="1" applyBorder="1" applyAlignment="1">
      <alignment wrapText="1"/>
    </xf>
    <xf numFmtId="0" fontId="5" fillId="0" borderId="1" xfId="3" applyFont="1" applyBorder="1" applyAlignment="1">
      <alignment horizontal="justify" vertical="center" wrapText="1"/>
    </xf>
    <xf numFmtId="164" fontId="5" fillId="9" borderId="1" xfId="1" applyNumberFormat="1" applyFont="1" applyFill="1" applyBorder="1" applyAlignment="1">
      <alignment horizontal="center" vertical="center"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xf numFmtId="10" fontId="1" fillId="0" borderId="1" xfId="1" applyNumberFormat="1" applyFont="1" applyBorder="1" applyAlignment="1">
      <alignment horizontal="center" vertical="center" wrapText="1"/>
    </xf>
    <xf numFmtId="164" fontId="9" fillId="2" borderId="1" xfId="0" applyNumberFormat="1" applyFont="1" applyFill="1" applyBorder="1" applyAlignment="1">
      <alignment wrapText="1"/>
    </xf>
    <xf numFmtId="10" fontId="5" fillId="9"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10" fontId="9" fillId="2" borderId="1" xfId="0" applyNumberFormat="1" applyFont="1" applyFill="1" applyBorder="1" applyAlignment="1">
      <alignment horizontal="center" wrapText="1"/>
    </xf>
    <xf numFmtId="0" fontId="15" fillId="0" borderId="1" xfId="0" applyFont="1" applyBorder="1" applyAlignment="1">
      <alignment vertical="center" wrapText="1"/>
    </xf>
    <xf numFmtId="10" fontId="1" fillId="0" borderId="1" xfId="1" applyNumberFormat="1" applyFont="1" applyFill="1" applyBorder="1" applyAlignment="1">
      <alignment horizontal="center" vertical="center" wrapText="1"/>
    </xf>
    <xf numFmtId="0" fontId="1" fillId="0" borderId="1" xfId="0" applyFont="1" applyBorder="1" applyAlignment="1">
      <alignment horizontal="justify" vertical="top" wrapText="1"/>
    </xf>
    <xf numFmtId="0" fontId="1" fillId="0" borderId="1" xfId="0" applyFont="1" applyBorder="1" applyAlignment="1">
      <alignment vertical="top" wrapText="1"/>
    </xf>
    <xf numFmtId="165" fontId="5" fillId="9"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 xfId="0" applyFont="1" applyBorder="1" applyAlignment="1">
      <alignment horizontal="justify" vertical="center" wrapText="1"/>
    </xf>
    <xf numFmtId="0" fontId="1" fillId="9" borderId="2"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3"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0" borderId="5" xfId="0" applyFont="1" applyBorder="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1" xfId="0" applyFont="1" applyFill="1" applyBorder="1" applyAlignment="1">
      <alignment horizontal="center" vertical="center" wrapText="1"/>
    </xf>
    <xf numFmtId="164" fontId="1" fillId="11" borderId="1" xfId="1" applyNumberFormat="1" applyFont="1" applyFill="1" applyBorder="1" applyAlignment="1">
      <alignment horizontal="center" vertical="center" wrapText="1"/>
    </xf>
    <xf numFmtId="10" fontId="1" fillId="11" borderId="1" xfId="1" applyNumberFormat="1" applyFont="1" applyFill="1" applyBorder="1" applyAlignment="1">
      <alignment horizontal="center" vertical="center" wrapText="1"/>
    </xf>
    <xf numFmtId="10" fontId="7" fillId="11" borderId="1" xfId="1" applyNumberFormat="1" applyFont="1" applyFill="1" applyBorder="1" applyAlignment="1">
      <alignment horizontal="center" wrapText="1"/>
    </xf>
  </cellXfs>
  <cellStyles count="4">
    <cellStyle name="Hipervínculo" xfId="3" builtinId="8"/>
    <cellStyle name="Millares [0] 2" xfId="2" xr:uid="{0F07FFAB-4B40-48B9-98E6-5C00418174A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Q26"/>
  <sheetViews>
    <sheetView tabSelected="1" topLeftCell="A3" zoomScale="90" zoomScaleNormal="90" workbookViewId="0">
      <selection activeCell="L10" sqref="L10"/>
    </sheetView>
  </sheetViews>
  <sheetFormatPr baseColWidth="10" defaultColWidth="10.85546875" defaultRowHeight="15" x14ac:dyDescent="0.25"/>
  <cols>
    <col min="1" max="1" width="4.140625" style="1" customWidth="1"/>
    <col min="2" max="2" width="25.5703125" style="1" customWidth="1"/>
    <col min="3" max="3" width="8.140625" style="1" customWidth="1"/>
    <col min="4" max="4" width="44.28515625" style="1" bestFit="1" customWidth="1"/>
    <col min="5" max="5" width="10.85546875" style="1" customWidth="1"/>
    <col min="6" max="6" width="24.42578125" style="1" customWidth="1"/>
    <col min="7" max="7" width="23.5703125" style="1" customWidth="1"/>
    <col min="8" max="8" width="11.42578125"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 style="1" customWidth="1"/>
    <col min="18" max="18" width="30.140625" style="1" customWidth="1"/>
    <col min="19" max="19" width="25.42578125" style="1" customWidth="1"/>
    <col min="20" max="21" width="16.5703125" style="80" customWidth="1"/>
    <col min="22" max="22" width="16.5703125" style="84" customWidth="1"/>
    <col min="23" max="23" width="72.85546875" style="90" customWidth="1"/>
    <col min="24" max="24" width="47.140625" style="101" customWidth="1"/>
    <col min="25" max="27" width="16.5703125" style="1" customWidth="1"/>
    <col min="28" max="28" width="33.42578125" style="1" customWidth="1"/>
    <col min="29" max="32" width="16.5703125" style="1" customWidth="1"/>
    <col min="33" max="33" width="43.7109375" style="1" customWidth="1"/>
    <col min="34" max="34" width="16.5703125" style="1" customWidth="1"/>
    <col min="35" max="36" width="22" style="1" customWidth="1"/>
    <col min="37" max="37" width="16.5703125" style="1" customWidth="1"/>
    <col min="38" max="38" width="34.85546875" style="1" customWidth="1"/>
    <col min="39" max="39" width="16.5703125" style="1" customWidth="1"/>
    <col min="40" max="41" width="16.5703125" style="80" customWidth="1"/>
    <col min="42" max="42" width="21.5703125" style="84" customWidth="1"/>
    <col min="43" max="43" width="39.42578125" style="1" customWidth="1"/>
    <col min="44" max="16384" width="10.85546875" style="1"/>
  </cols>
  <sheetData>
    <row r="1" spans="1:43" s="29" customFormat="1" ht="70.5" customHeight="1" x14ac:dyDescent="0.25">
      <c r="A1" s="131" t="s">
        <v>0</v>
      </c>
      <c r="B1" s="132"/>
      <c r="C1" s="132"/>
      <c r="D1" s="132"/>
      <c r="E1" s="132"/>
      <c r="F1" s="132"/>
      <c r="G1" s="132"/>
      <c r="H1" s="132"/>
      <c r="I1" s="132"/>
      <c r="J1" s="132"/>
      <c r="K1" s="133" t="s">
        <v>1</v>
      </c>
      <c r="L1" s="133"/>
      <c r="M1" s="133"/>
      <c r="N1" s="133"/>
      <c r="O1" s="133"/>
      <c r="T1" s="73"/>
      <c r="U1" s="73"/>
      <c r="V1" s="81"/>
      <c r="W1" s="85"/>
      <c r="X1" s="96"/>
      <c r="AN1" s="73"/>
      <c r="AO1" s="73"/>
      <c r="AP1" s="81"/>
    </row>
    <row r="2" spans="1:43" s="31" customFormat="1" ht="23.45" customHeight="1" x14ac:dyDescent="0.25">
      <c r="A2" s="135" t="s">
        <v>2</v>
      </c>
      <c r="B2" s="136"/>
      <c r="C2" s="136"/>
      <c r="D2" s="136"/>
      <c r="E2" s="136"/>
      <c r="F2" s="136"/>
      <c r="G2" s="136"/>
      <c r="H2" s="136"/>
      <c r="I2" s="136"/>
      <c r="J2" s="136"/>
      <c r="K2" s="30"/>
      <c r="L2" s="30"/>
      <c r="M2" s="30"/>
      <c r="N2" s="30"/>
      <c r="O2" s="30"/>
      <c r="T2" s="74"/>
      <c r="U2" s="74"/>
      <c r="V2" s="82"/>
      <c r="W2" s="85"/>
      <c r="X2" s="96"/>
      <c r="AN2" s="74"/>
      <c r="AO2" s="74"/>
      <c r="AP2" s="82"/>
    </row>
    <row r="3" spans="1:43" s="29" customFormat="1" x14ac:dyDescent="0.25">
      <c r="T3" s="73"/>
      <c r="U3" s="73"/>
      <c r="V3" s="81"/>
      <c r="W3" s="85"/>
      <c r="X3" s="96"/>
      <c r="AN3" s="73"/>
      <c r="AO3" s="73"/>
      <c r="AP3" s="81"/>
    </row>
    <row r="4" spans="1:43" s="29" customFormat="1" ht="29.1" customHeight="1" x14ac:dyDescent="0.25">
      <c r="A4" s="137" t="s">
        <v>3</v>
      </c>
      <c r="B4" s="138"/>
      <c r="C4" s="143" t="s">
        <v>4</v>
      </c>
      <c r="D4" s="144"/>
      <c r="E4" s="123" t="s">
        <v>5</v>
      </c>
      <c r="F4" s="124"/>
      <c r="G4" s="124"/>
      <c r="H4" s="124"/>
      <c r="I4" s="124"/>
      <c r="J4" s="125"/>
      <c r="T4" s="73"/>
      <c r="U4" s="73"/>
      <c r="V4" s="81"/>
      <c r="W4" s="85"/>
      <c r="X4" s="96"/>
      <c r="AN4" s="73"/>
      <c r="AO4" s="73"/>
      <c r="AP4" s="81"/>
    </row>
    <row r="5" spans="1:43" s="29" customFormat="1" ht="15" customHeight="1" x14ac:dyDescent="0.25">
      <c r="A5" s="139"/>
      <c r="B5" s="140"/>
      <c r="C5" s="145"/>
      <c r="D5" s="146"/>
      <c r="E5" s="2" t="s">
        <v>6</v>
      </c>
      <c r="F5" s="2" t="s">
        <v>7</v>
      </c>
      <c r="G5" s="123" t="s">
        <v>8</v>
      </c>
      <c r="H5" s="124"/>
      <c r="I5" s="124"/>
      <c r="J5" s="125"/>
      <c r="T5" s="73"/>
      <c r="U5" s="73"/>
      <c r="V5" s="81"/>
      <c r="W5" s="85"/>
      <c r="X5" s="96"/>
      <c r="AN5" s="73"/>
      <c r="AO5" s="73"/>
      <c r="AP5" s="81"/>
    </row>
    <row r="6" spans="1:43" s="29" customFormat="1" x14ac:dyDescent="0.25">
      <c r="A6" s="139"/>
      <c r="B6" s="140"/>
      <c r="C6" s="145"/>
      <c r="D6" s="146"/>
      <c r="E6" s="32">
        <v>1</v>
      </c>
      <c r="F6" s="32" t="s">
        <v>9</v>
      </c>
      <c r="G6" s="126" t="s">
        <v>10</v>
      </c>
      <c r="H6" s="126"/>
      <c r="I6" s="126"/>
      <c r="J6" s="126"/>
      <c r="T6" s="73"/>
      <c r="U6" s="73"/>
      <c r="V6" s="81"/>
      <c r="W6" s="85"/>
      <c r="X6" s="96"/>
      <c r="AN6" s="73"/>
      <c r="AO6" s="73"/>
      <c r="AP6" s="81"/>
    </row>
    <row r="7" spans="1:43" s="29" customFormat="1" ht="51.75" customHeight="1" x14ac:dyDescent="0.25">
      <c r="A7" s="139"/>
      <c r="B7" s="140"/>
      <c r="C7" s="145"/>
      <c r="D7" s="146"/>
      <c r="E7" s="32">
        <v>2</v>
      </c>
      <c r="F7" s="32" t="s">
        <v>11</v>
      </c>
      <c r="G7" s="126" t="s">
        <v>12</v>
      </c>
      <c r="H7" s="126"/>
      <c r="I7" s="126"/>
      <c r="J7" s="126"/>
      <c r="T7" s="73"/>
      <c r="U7" s="73"/>
      <c r="V7" s="81"/>
      <c r="W7" s="85"/>
      <c r="X7" s="96"/>
      <c r="AN7" s="73"/>
      <c r="AO7" s="73"/>
      <c r="AP7" s="81"/>
    </row>
    <row r="8" spans="1:43" s="29" customFormat="1" ht="51.75" customHeight="1" x14ac:dyDescent="0.25">
      <c r="A8" s="139"/>
      <c r="B8" s="140"/>
      <c r="C8" s="145"/>
      <c r="D8" s="146"/>
      <c r="E8" s="32">
        <v>3</v>
      </c>
      <c r="F8" s="32" t="s">
        <v>13</v>
      </c>
      <c r="G8" s="128" t="s">
        <v>14</v>
      </c>
      <c r="H8" s="129"/>
      <c r="I8" s="129"/>
      <c r="J8" s="130"/>
      <c r="T8" s="73"/>
      <c r="U8" s="73"/>
      <c r="V8" s="81"/>
      <c r="W8" s="85"/>
      <c r="X8" s="96"/>
      <c r="AN8" s="73"/>
      <c r="AO8" s="73"/>
      <c r="AP8" s="81"/>
    </row>
    <row r="9" spans="1:43" s="29" customFormat="1" ht="51.75" customHeight="1" x14ac:dyDescent="0.25">
      <c r="A9" s="139"/>
      <c r="B9" s="140"/>
      <c r="C9" s="145"/>
      <c r="D9" s="146"/>
      <c r="E9" s="32">
        <v>4</v>
      </c>
      <c r="F9" s="32" t="s">
        <v>15</v>
      </c>
      <c r="G9" s="128" t="s">
        <v>16</v>
      </c>
      <c r="H9" s="129"/>
      <c r="I9" s="129"/>
      <c r="J9" s="130"/>
      <c r="T9" s="73"/>
      <c r="U9" s="73"/>
      <c r="V9" s="81"/>
      <c r="W9" s="85"/>
      <c r="X9" s="96"/>
      <c r="AN9" s="73"/>
      <c r="AO9" s="73"/>
      <c r="AP9" s="81"/>
    </row>
    <row r="10" spans="1:43" s="29" customFormat="1" ht="51.75" customHeight="1" x14ac:dyDescent="0.25">
      <c r="A10" s="141"/>
      <c r="B10" s="142"/>
      <c r="C10" s="147"/>
      <c r="D10" s="148"/>
      <c r="E10" s="32">
        <v>5</v>
      </c>
      <c r="F10" s="32" t="s">
        <v>17</v>
      </c>
      <c r="G10" s="127" t="s">
        <v>181</v>
      </c>
      <c r="H10" s="127"/>
      <c r="I10" s="127"/>
      <c r="J10" s="127"/>
      <c r="T10" s="73"/>
      <c r="U10" s="73"/>
      <c r="V10" s="81"/>
      <c r="W10" s="85"/>
      <c r="X10" s="96"/>
      <c r="AN10" s="73"/>
      <c r="AO10" s="73"/>
      <c r="AP10" s="81"/>
    </row>
    <row r="11" spans="1:43" s="29" customFormat="1" x14ac:dyDescent="0.25">
      <c r="T11" s="73"/>
      <c r="U11" s="73"/>
      <c r="V11" s="81"/>
      <c r="W11" s="85"/>
      <c r="X11" s="96"/>
      <c r="AN11" s="73"/>
      <c r="AO11" s="73"/>
      <c r="AP11" s="81"/>
    </row>
    <row r="12" spans="1:43" ht="14.45" customHeight="1" x14ac:dyDescent="0.25">
      <c r="A12" s="122" t="s">
        <v>18</v>
      </c>
      <c r="B12" s="122"/>
      <c r="C12" s="122" t="s">
        <v>19</v>
      </c>
      <c r="D12" s="122"/>
      <c r="E12" s="122"/>
      <c r="F12" s="134" t="s">
        <v>20</v>
      </c>
      <c r="G12" s="134"/>
      <c r="H12" s="134"/>
      <c r="I12" s="134"/>
      <c r="J12" s="134"/>
      <c r="K12" s="134"/>
      <c r="L12" s="134"/>
      <c r="M12" s="134"/>
      <c r="N12" s="134"/>
      <c r="O12" s="134"/>
      <c r="P12" s="134"/>
      <c r="Q12" s="122" t="s">
        <v>21</v>
      </c>
      <c r="R12" s="122"/>
      <c r="S12" s="122"/>
      <c r="T12" s="149" t="s">
        <v>22</v>
      </c>
      <c r="U12" s="150"/>
      <c r="V12" s="150"/>
      <c r="W12" s="150"/>
      <c r="X12" s="151"/>
      <c r="Y12" s="155" t="s">
        <v>23</v>
      </c>
      <c r="Z12" s="156"/>
      <c r="AA12" s="156"/>
      <c r="AB12" s="156"/>
      <c r="AC12" s="157"/>
      <c r="AD12" s="161" t="s">
        <v>24</v>
      </c>
      <c r="AE12" s="162"/>
      <c r="AF12" s="162"/>
      <c r="AG12" s="162"/>
      <c r="AH12" s="163"/>
      <c r="AI12" s="167" t="s">
        <v>25</v>
      </c>
      <c r="AJ12" s="168"/>
      <c r="AK12" s="168"/>
      <c r="AL12" s="168"/>
      <c r="AM12" s="169"/>
      <c r="AN12" s="173" t="s">
        <v>26</v>
      </c>
      <c r="AO12" s="174"/>
      <c r="AP12" s="174"/>
      <c r="AQ12" s="175"/>
    </row>
    <row r="13" spans="1:43" ht="14.45" customHeight="1" x14ac:dyDescent="0.25">
      <c r="A13" s="122"/>
      <c r="B13" s="122"/>
      <c r="C13" s="122"/>
      <c r="D13" s="122"/>
      <c r="E13" s="122"/>
      <c r="F13" s="134"/>
      <c r="G13" s="134"/>
      <c r="H13" s="134"/>
      <c r="I13" s="134"/>
      <c r="J13" s="134"/>
      <c r="K13" s="134"/>
      <c r="L13" s="134"/>
      <c r="M13" s="134"/>
      <c r="N13" s="134"/>
      <c r="O13" s="134"/>
      <c r="P13" s="134"/>
      <c r="Q13" s="122"/>
      <c r="R13" s="122"/>
      <c r="S13" s="122"/>
      <c r="T13" s="152"/>
      <c r="U13" s="153"/>
      <c r="V13" s="153"/>
      <c r="W13" s="153"/>
      <c r="X13" s="154"/>
      <c r="Y13" s="158"/>
      <c r="Z13" s="159"/>
      <c r="AA13" s="159"/>
      <c r="AB13" s="159"/>
      <c r="AC13" s="160"/>
      <c r="AD13" s="164"/>
      <c r="AE13" s="165"/>
      <c r="AF13" s="165"/>
      <c r="AG13" s="165"/>
      <c r="AH13" s="166"/>
      <c r="AI13" s="170"/>
      <c r="AJ13" s="171"/>
      <c r="AK13" s="171"/>
      <c r="AL13" s="171"/>
      <c r="AM13" s="172"/>
      <c r="AN13" s="176"/>
      <c r="AO13" s="177"/>
      <c r="AP13" s="177"/>
      <c r="AQ13" s="178"/>
    </row>
    <row r="14" spans="1:43" ht="45" x14ac:dyDescent="0.25">
      <c r="A14" s="2" t="s">
        <v>27</v>
      </c>
      <c r="B14" s="2" t="s">
        <v>28</v>
      </c>
      <c r="C14" s="2" t="s">
        <v>29</v>
      </c>
      <c r="D14" s="2" t="s">
        <v>30</v>
      </c>
      <c r="E14" s="2" t="s">
        <v>31</v>
      </c>
      <c r="F14" s="15" t="s">
        <v>32</v>
      </c>
      <c r="G14" s="15" t="s">
        <v>33</v>
      </c>
      <c r="H14" s="15" t="s">
        <v>34</v>
      </c>
      <c r="I14" s="15" t="s">
        <v>35</v>
      </c>
      <c r="J14" s="15" t="s">
        <v>36</v>
      </c>
      <c r="K14" s="15" t="s">
        <v>37</v>
      </c>
      <c r="L14" s="15" t="s">
        <v>38</v>
      </c>
      <c r="M14" s="15" t="s">
        <v>39</v>
      </c>
      <c r="N14" s="15" t="s">
        <v>40</v>
      </c>
      <c r="O14" s="15" t="s">
        <v>41</v>
      </c>
      <c r="P14" s="15" t="s">
        <v>42</v>
      </c>
      <c r="Q14" s="2" t="s">
        <v>43</v>
      </c>
      <c r="R14" s="2" t="s">
        <v>44</v>
      </c>
      <c r="S14" s="2" t="s">
        <v>45</v>
      </c>
      <c r="T14" s="3" t="s">
        <v>46</v>
      </c>
      <c r="U14" s="3" t="s">
        <v>47</v>
      </c>
      <c r="V14" s="83" t="s">
        <v>48</v>
      </c>
      <c r="W14" s="3" t="s">
        <v>49</v>
      </c>
      <c r="X14" s="3" t="s">
        <v>50</v>
      </c>
      <c r="Y14" s="18" t="s">
        <v>46</v>
      </c>
      <c r="Z14" s="18" t="s">
        <v>47</v>
      </c>
      <c r="AA14" s="18" t="s">
        <v>48</v>
      </c>
      <c r="AB14" s="18" t="s">
        <v>49</v>
      </c>
      <c r="AC14" s="18" t="s">
        <v>50</v>
      </c>
      <c r="AD14" s="19" t="s">
        <v>46</v>
      </c>
      <c r="AE14" s="19" t="s">
        <v>47</v>
      </c>
      <c r="AF14" s="19" t="s">
        <v>48</v>
      </c>
      <c r="AG14" s="19" t="s">
        <v>49</v>
      </c>
      <c r="AH14" s="19" t="s">
        <v>50</v>
      </c>
      <c r="AI14" s="20" t="s">
        <v>46</v>
      </c>
      <c r="AJ14" s="20" t="s">
        <v>47</v>
      </c>
      <c r="AK14" s="20" t="s">
        <v>48</v>
      </c>
      <c r="AL14" s="20" t="s">
        <v>49</v>
      </c>
      <c r="AM14" s="20" t="s">
        <v>50</v>
      </c>
      <c r="AN14" s="4" t="s">
        <v>46</v>
      </c>
      <c r="AO14" s="4" t="s">
        <v>47</v>
      </c>
      <c r="AP14" s="91" t="s">
        <v>48</v>
      </c>
      <c r="AQ14" s="4" t="s">
        <v>49</v>
      </c>
    </row>
    <row r="15" spans="1:43" s="25" customFormat="1" ht="188.25" customHeight="1" x14ac:dyDescent="0.25">
      <c r="A15" s="17">
        <v>6</v>
      </c>
      <c r="B15" s="16" t="s">
        <v>51</v>
      </c>
      <c r="C15" s="21" t="s">
        <v>52</v>
      </c>
      <c r="D15" s="16" t="s">
        <v>53</v>
      </c>
      <c r="E15" s="17" t="s">
        <v>54</v>
      </c>
      <c r="F15" s="16" t="s">
        <v>55</v>
      </c>
      <c r="G15" s="27" t="s">
        <v>56</v>
      </c>
      <c r="H15" s="33" t="s">
        <v>57</v>
      </c>
      <c r="I15" s="17" t="s">
        <v>58</v>
      </c>
      <c r="J15" s="16" t="s">
        <v>59</v>
      </c>
      <c r="K15" s="26">
        <v>1</v>
      </c>
      <c r="L15" s="26">
        <v>1</v>
      </c>
      <c r="M15" s="26">
        <v>1</v>
      </c>
      <c r="N15" s="26">
        <v>1</v>
      </c>
      <c r="O15" s="34">
        <v>1</v>
      </c>
      <c r="P15" s="17" t="s">
        <v>60</v>
      </c>
      <c r="Q15" s="51" t="s">
        <v>61</v>
      </c>
      <c r="R15" s="50" t="s">
        <v>62</v>
      </c>
      <c r="S15" s="50" t="s">
        <v>63</v>
      </c>
      <c r="T15" s="75">
        <f t="shared" ref="T15:T16" si="0">K15</f>
        <v>1</v>
      </c>
      <c r="U15" s="34">
        <v>1</v>
      </c>
      <c r="V15" s="75">
        <f>IF(U15/T15&gt;100%,100%,U15/T15)</f>
        <v>1</v>
      </c>
      <c r="W15" s="86" t="s">
        <v>64</v>
      </c>
      <c r="X15" s="97" t="s">
        <v>65</v>
      </c>
      <c r="Y15" s="56">
        <f t="shared" ref="Y15:Y18" si="1">L15</f>
        <v>1</v>
      </c>
      <c r="Z15" s="105">
        <v>1</v>
      </c>
      <c r="AA15" s="104">
        <f>IF(Z15/Y15&gt;100%,100%,Z15/Y15)</f>
        <v>1</v>
      </c>
      <c r="AB15" s="16" t="s">
        <v>66</v>
      </c>
      <c r="AC15" s="16" t="s">
        <v>67</v>
      </c>
      <c r="AD15" s="56">
        <f t="shared" ref="AD15:AD18" si="2">M15</f>
        <v>1</v>
      </c>
      <c r="AE15" s="105">
        <v>1</v>
      </c>
      <c r="AF15" s="104">
        <f>IF(AE15/AD15&gt;100%,100%,AE15/AD15)</f>
        <v>1</v>
      </c>
      <c r="AG15" s="16" t="s">
        <v>68</v>
      </c>
      <c r="AH15" s="16" t="s">
        <v>69</v>
      </c>
      <c r="AI15" s="75">
        <f t="shared" ref="AI15:AI18" si="3">N15</f>
        <v>1</v>
      </c>
      <c r="AJ15" s="106">
        <v>1</v>
      </c>
      <c r="AK15" s="118">
        <f>IF(AJ15/AI15&gt;100%,100%,AJ15/AI15)</f>
        <v>1</v>
      </c>
      <c r="AL15" s="119" t="s">
        <v>70</v>
      </c>
      <c r="AM15" s="120" t="s">
        <v>61</v>
      </c>
      <c r="AN15" s="75">
        <f t="shared" ref="AN15:AN18" si="4">O15</f>
        <v>1</v>
      </c>
      <c r="AO15" s="106">
        <f>AVERAGE(U15,Z15,AE15,AJ15)</f>
        <v>1</v>
      </c>
      <c r="AP15" s="112">
        <f>IF(AO15/AN15&gt;100%,100%,AO15/AN15)</f>
        <v>1</v>
      </c>
      <c r="AQ15" s="117" t="s">
        <v>71</v>
      </c>
    </row>
    <row r="16" spans="1:43" s="25" customFormat="1" ht="210" x14ac:dyDescent="0.25">
      <c r="A16" s="17">
        <v>6</v>
      </c>
      <c r="B16" s="35" t="s">
        <v>51</v>
      </c>
      <c r="C16" s="36">
        <v>2</v>
      </c>
      <c r="D16" s="35" t="s">
        <v>72</v>
      </c>
      <c r="E16" s="36" t="s">
        <v>54</v>
      </c>
      <c r="F16" s="35" t="s">
        <v>73</v>
      </c>
      <c r="G16" s="37" t="s">
        <v>74</v>
      </c>
      <c r="H16" s="36" t="s">
        <v>75</v>
      </c>
      <c r="I16" s="36" t="s">
        <v>58</v>
      </c>
      <c r="J16" s="37" t="s">
        <v>76</v>
      </c>
      <c r="K16" s="26">
        <v>1</v>
      </c>
      <c r="L16" s="26">
        <v>1</v>
      </c>
      <c r="M16" s="26">
        <v>1</v>
      </c>
      <c r="N16" s="26">
        <v>1</v>
      </c>
      <c r="O16" s="34">
        <v>1</v>
      </c>
      <c r="P16" s="36" t="s">
        <v>60</v>
      </c>
      <c r="Q16" s="49" t="s">
        <v>77</v>
      </c>
      <c r="R16" s="49" t="s">
        <v>78</v>
      </c>
      <c r="S16" s="49" t="s">
        <v>63</v>
      </c>
      <c r="T16" s="75">
        <f t="shared" si="0"/>
        <v>1</v>
      </c>
      <c r="U16" s="34">
        <v>1</v>
      </c>
      <c r="V16" s="75">
        <f t="shared" ref="V16" si="5">IF(U16/T16&gt;100%,100%,U16/T16)</f>
        <v>1</v>
      </c>
      <c r="W16" s="92" t="s">
        <v>79</v>
      </c>
      <c r="X16" s="53" t="s">
        <v>80</v>
      </c>
      <c r="Y16" s="56">
        <f t="shared" si="1"/>
        <v>1</v>
      </c>
      <c r="Z16" s="105">
        <v>1</v>
      </c>
      <c r="AA16" s="104">
        <f t="shared" ref="AA16" si="6">IF(Z16/Y16&gt;100%,100%,Z16/Y16)</f>
        <v>1</v>
      </c>
      <c r="AB16" s="16" t="s">
        <v>81</v>
      </c>
      <c r="AC16" s="16" t="s">
        <v>82</v>
      </c>
      <c r="AD16" s="56">
        <f t="shared" si="2"/>
        <v>1</v>
      </c>
      <c r="AE16" s="105">
        <v>1</v>
      </c>
      <c r="AF16" s="104">
        <f t="shared" ref="AF16:AF18" si="7">IF(AE16/AD16&gt;100%,100%,AE16/AD16)</f>
        <v>1</v>
      </c>
      <c r="AG16" s="16" t="s">
        <v>83</v>
      </c>
      <c r="AH16" s="16" t="s">
        <v>84</v>
      </c>
      <c r="AI16" s="75">
        <f t="shared" si="3"/>
        <v>1</v>
      </c>
      <c r="AJ16" s="106">
        <v>1</v>
      </c>
      <c r="AK16" s="112">
        <f t="shared" ref="AK16:AK18" si="8">IF(AJ16/AI16&gt;100%,100%,AJ16/AI16)</f>
        <v>1</v>
      </c>
      <c r="AL16" s="16" t="s">
        <v>85</v>
      </c>
      <c r="AM16" s="49" t="s">
        <v>77</v>
      </c>
      <c r="AN16" s="75">
        <f t="shared" si="4"/>
        <v>1</v>
      </c>
      <c r="AO16" s="106">
        <f>AVERAGE(U16,Z16,AE16,AJ16)</f>
        <v>1</v>
      </c>
      <c r="AP16" s="112">
        <f t="shared" ref="AP16:AP18" si="9">IF(AO16/AN16&gt;100%,100%,AO16/AN16)</f>
        <v>1</v>
      </c>
      <c r="AQ16" s="117" t="s">
        <v>71</v>
      </c>
    </row>
    <row r="17" spans="1:43" s="25" customFormat="1" ht="135" x14ac:dyDescent="0.25">
      <c r="A17" s="38">
        <v>6</v>
      </c>
      <c r="B17" s="39" t="s">
        <v>51</v>
      </c>
      <c r="C17" s="40">
        <v>3</v>
      </c>
      <c r="D17" s="39" t="s">
        <v>86</v>
      </c>
      <c r="E17" s="40" t="s">
        <v>54</v>
      </c>
      <c r="F17" s="41" t="s">
        <v>87</v>
      </c>
      <c r="G17" s="39" t="s">
        <v>88</v>
      </c>
      <c r="H17" s="40" t="s">
        <v>89</v>
      </c>
      <c r="I17" s="40" t="s">
        <v>90</v>
      </c>
      <c r="J17" s="41" t="s">
        <v>91</v>
      </c>
      <c r="K17" s="42">
        <v>0</v>
      </c>
      <c r="L17" s="42">
        <v>0</v>
      </c>
      <c r="M17" s="42">
        <v>0</v>
      </c>
      <c r="N17" s="42">
        <v>1</v>
      </c>
      <c r="O17" s="42">
        <v>1</v>
      </c>
      <c r="P17" s="40" t="s">
        <v>60</v>
      </c>
      <c r="Q17" s="52" t="s">
        <v>92</v>
      </c>
      <c r="R17" s="53" t="s">
        <v>93</v>
      </c>
      <c r="S17" s="53" t="s">
        <v>63</v>
      </c>
      <c r="T17" s="76" t="s">
        <v>94</v>
      </c>
      <c r="U17" s="76" t="s">
        <v>94</v>
      </c>
      <c r="V17" s="76" t="s">
        <v>94</v>
      </c>
      <c r="W17" s="76" t="s">
        <v>94</v>
      </c>
      <c r="X17" s="94" t="s">
        <v>94</v>
      </c>
      <c r="Y17" s="76" t="s">
        <v>94</v>
      </c>
      <c r="Z17" s="76" t="s">
        <v>94</v>
      </c>
      <c r="AA17" s="76" t="s">
        <v>94</v>
      </c>
      <c r="AB17" s="76" t="s">
        <v>94</v>
      </c>
      <c r="AC17" s="76" t="s">
        <v>94</v>
      </c>
      <c r="AD17" s="56">
        <f t="shared" si="2"/>
        <v>0</v>
      </c>
      <c r="AE17" s="105" t="s">
        <v>95</v>
      </c>
      <c r="AF17" s="104" t="s">
        <v>95</v>
      </c>
      <c r="AG17" s="16" t="s">
        <v>95</v>
      </c>
      <c r="AH17" s="16" t="s">
        <v>95</v>
      </c>
      <c r="AI17" s="76">
        <f t="shared" si="3"/>
        <v>1</v>
      </c>
      <c r="AJ17" s="17">
        <v>2</v>
      </c>
      <c r="AK17" s="112">
        <f t="shared" si="8"/>
        <v>1</v>
      </c>
      <c r="AL17" s="16" t="s">
        <v>96</v>
      </c>
      <c r="AM17" s="52" t="s">
        <v>92</v>
      </c>
      <c r="AN17" s="17">
        <f t="shared" si="4"/>
        <v>1</v>
      </c>
      <c r="AO17" s="17">
        <f>AVERAGE(U17,Z17,AE17,AJ17)</f>
        <v>2</v>
      </c>
      <c r="AP17" s="112">
        <f t="shared" si="9"/>
        <v>1</v>
      </c>
      <c r="AQ17" s="117" t="s">
        <v>71</v>
      </c>
    </row>
    <row r="18" spans="1:43" s="25" customFormat="1" ht="409.5" x14ac:dyDescent="0.25">
      <c r="A18" s="43">
        <v>6</v>
      </c>
      <c r="B18" s="44" t="s">
        <v>51</v>
      </c>
      <c r="C18" s="45">
        <v>4</v>
      </c>
      <c r="D18" s="44" t="s">
        <v>97</v>
      </c>
      <c r="E18" s="45" t="s">
        <v>54</v>
      </c>
      <c r="F18" s="44" t="s">
        <v>98</v>
      </c>
      <c r="G18" s="46" t="s">
        <v>99</v>
      </c>
      <c r="H18" s="44" t="s">
        <v>100</v>
      </c>
      <c r="I18" s="45" t="s">
        <v>90</v>
      </c>
      <c r="J18" s="44" t="s">
        <v>98</v>
      </c>
      <c r="K18" s="47">
        <v>0</v>
      </c>
      <c r="L18" s="47">
        <v>0</v>
      </c>
      <c r="M18" s="47">
        <v>0.5</v>
      </c>
      <c r="N18" s="47">
        <v>0.5</v>
      </c>
      <c r="O18" s="48">
        <v>1</v>
      </c>
      <c r="P18" s="40" t="s">
        <v>60</v>
      </c>
      <c r="Q18" s="55" t="s">
        <v>101</v>
      </c>
      <c r="R18" s="54" t="s">
        <v>102</v>
      </c>
      <c r="S18" s="54" t="s">
        <v>63</v>
      </c>
      <c r="T18" s="76" t="s">
        <v>94</v>
      </c>
      <c r="U18" s="76" t="s">
        <v>94</v>
      </c>
      <c r="V18" s="76" t="s">
        <v>94</v>
      </c>
      <c r="W18" s="76" t="s">
        <v>94</v>
      </c>
      <c r="X18" s="76" t="s">
        <v>94</v>
      </c>
      <c r="Y18" s="24">
        <f t="shared" si="1"/>
        <v>0</v>
      </c>
      <c r="Z18" s="16" t="s">
        <v>95</v>
      </c>
      <c r="AA18" s="104" t="s">
        <v>103</v>
      </c>
      <c r="AB18" s="16" t="s">
        <v>95</v>
      </c>
      <c r="AC18" s="16" t="s">
        <v>103</v>
      </c>
      <c r="AD18" s="56">
        <f t="shared" si="2"/>
        <v>0.5</v>
      </c>
      <c r="AE18" s="105">
        <v>0.5</v>
      </c>
      <c r="AF18" s="104">
        <f t="shared" si="7"/>
        <v>1</v>
      </c>
      <c r="AG18" s="16" t="s">
        <v>104</v>
      </c>
      <c r="AH18" s="16" t="s">
        <v>105</v>
      </c>
      <c r="AI18" s="75">
        <f t="shared" si="3"/>
        <v>0.5</v>
      </c>
      <c r="AJ18" s="106">
        <v>0.5</v>
      </c>
      <c r="AK18" s="112">
        <f t="shared" si="8"/>
        <v>1</v>
      </c>
      <c r="AL18" s="16" t="s">
        <v>106</v>
      </c>
      <c r="AM18" s="55" t="s">
        <v>101</v>
      </c>
      <c r="AN18" s="93">
        <f t="shared" si="4"/>
        <v>1</v>
      </c>
      <c r="AO18" s="179">
        <f>SUM(AE18,AJ18)</f>
        <v>1</v>
      </c>
      <c r="AP18" s="180">
        <f t="shared" si="9"/>
        <v>1</v>
      </c>
      <c r="AQ18" s="117" t="s">
        <v>71</v>
      </c>
    </row>
    <row r="19" spans="1:43" s="5" customFormat="1" ht="15.75" x14ac:dyDescent="0.25">
      <c r="A19" s="10"/>
      <c r="B19" s="10"/>
      <c r="C19" s="10"/>
      <c r="D19" s="13" t="s">
        <v>107</v>
      </c>
      <c r="E19" s="10"/>
      <c r="F19" s="10"/>
      <c r="G19" s="10"/>
      <c r="H19" s="10"/>
      <c r="I19" s="10"/>
      <c r="J19" s="10"/>
      <c r="K19" s="14"/>
      <c r="L19" s="14"/>
      <c r="M19" s="14"/>
      <c r="N19" s="14"/>
      <c r="O19" s="14"/>
      <c r="P19" s="10"/>
      <c r="Q19" s="10"/>
      <c r="R19" s="10"/>
      <c r="S19" s="10"/>
      <c r="T19" s="77"/>
      <c r="U19" s="77"/>
      <c r="V19" s="102">
        <f>AVERAGE(V15:V18)*80%</f>
        <v>0.8</v>
      </c>
      <c r="W19" s="87"/>
      <c r="X19" s="98"/>
      <c r="Y19" s="14"/>
      <c r="Z19" s="14"/>
      <c r="AA19" s="107">
        <f>AVERAGE(AA15:AA18)*80%</f>
        <v>0.8</v>
      </c>
      <c r="AB19" s="14"/>
      <c r="AC19" s="14"/>
      <c r="AD19" s="14"/>
      <c r="AE19" s="14"/>
      <c r="AF19" s="110">
        <f>AVERAGE(AF15:AF18)*80%</f>
        <v>0.8</v>
      </c>
      <c r="AG19" s="14"/>
      <c r="AH19" s="14"/>
      <c r="AI19" s="77"/>
      <c r="AJ19" s="77"/>
      <c r="AK19" s="102">
        <f>AVERAGE(AK15:AK18)*80%</f>
        <v>0.8</v>
      </c>
      <c r="AL19" s="10"/>
      <c r="AM19" s="10"/>
      <c r="AN19" s="77"/>
      <c r="AO19" s="77"/>
      <c r="AP19" s="181">
        <f>AVERAGE(AP15:AP18)*80%</f>
        <v>0.8</v>
      </c>
      <c r="AQ19" s="10"/>
    </row>
    <row r="20" spans="1:43" s="67" customFormat="1" ht="118.5" customHeight="1" x14ac:dyDescent="0.25">
      <c r="A20" s="28">
        <v>7</v>
      </c>
      <c r="B20" s="22" t="s">
        <v>108</v>
      </c>
      <c r="C20" s="28" t="s">
        <v>109</v>
      </c>
      <c r="D20" s="23" t="s">
        <v>110</v>
      </c>
      <c r="E20" s="22" t="s">
        <v>111</v>
      </c>
      <c r="F20" s="22" t="s">
        <v>112</v>
      </c>
      <c r="G20" s="22" t="s">
        <v>113</v>
      </c>
      <c r="H20" s="57" t="s">
        <v>114</v>
      </c>
      <c r="I20" s="23" t="s">
        <v>58</v>
      </c>
      <c r="J20" s="22" t="s">
        <v>112</v>
      </c>
      <c r="K20" s="58" t="s">
        <v>94</v>
      </c>
      <c r="L20" s="58">
        <v>0.8</v>
      </c>
      <c r="M20" s="58" t="s">
        <v>94</v>
      </c>
      <c r="N20" s="58">
        <v>0.8</v>
      </c>
      <c r="O20" s="58">
        <v>0.8</v>
      </c>
      <c r="P20" s="22" t="s">
        <v>60</v>
      </c>
      <c r="Q20" s="59" t="s">
        <v>115</v>
      </c>
      <c r="R20" s="59" t="s">
        <v>116</v>
      </c>
      <c r="S20" s="59" t="s">
        <v>117</v>
      </c>
      <c r="T20" s="60" t="str">
        <f>K20</f>
        <v>No programada</v>
      </c>
      <c r="U20" s="61" t="s">
        <v>94</v>
      </c>
      <c r="V20" s="63" t="s">
        <v>94</v>
      </c>
      <c r="W20" s="62" t="s">
        <v>118</v>
      </c>
      <c r="X20" s="95" t="s">
        <v>94</v>
      </c>
      <c r="Y20" s="63">
        <f>L20</f>
        <v>0.8</v>
      </c>
      <c r="Z20" s="64">
        <v>0.6</v>
      </c>
      <c r="AA20" s="65">
        <f t="shared" ref="AA20:AA24" si="10">IF(Z20/Y20&gt;100%,100%,Z20/Y20)</f>
        <v>0.74999999999999989</v>
      </c>
      <c r="AB20" s="22" t="s">
        <v>119</v>
      </c>
      <c r="AC20" s="22" t="s">
        <v>120</v>
      </c>
      <c r="AD20" s="60" t="str">
        <f>U20</f>
        <v>No programada</v>
      </c>
      <c r="AE20" s="61" t="s">
        <v>94</v>
      </c>
      <c r="AF20" s="61" t="s">
        <v>94</v>
      </c>
      <c r="AG20" s="62" t="s">
        <v>94</v>
      </c>
      <c r="AH20" s="62" t="s">
        <v>94</v>
      </c>
      <c r="AI20" s="63">
        <f>N20</f>
        <v>0.8</v>
      </c>
      <c r="AJ20" s="66">
        <v>0.37</v>
      </c>
      <c r="AK20" s="65">
        <f t="shared" ref="AK20:AK24" si="11">IF(AJ20/AI20&gt;100%,100%,AJ20/AI20)</f>
        <v>0.46249999999999997</v>
      </c>
      <c r="AL20" s="22" t="s">
        <v>121</v>
      </c>
      <c r="AM20" s="22" t="s">
        <v>122</v>
      </c>
      <c r="AN20" s="60">
        <f>O20</f>
        <v>0.8</v>
      </c>
      <c r="AO20" s="66">
        <f>AVERAGE(Z20,AJ20)</f>
        <v>0.48499999999999999</v>
      </c>
      <c r="AP20" s="65">
        <f t="shared" ref="AP20:AP24" si="12">IF(AO20/AN20&gt;100%,100%,AO20/AN20)</f>
        <v>0.60624999999999996</v>
      </c>
      <c r="AQ20" s="62" t="s">
        <v>123</v>
      </c>
    </row>
    <row r="21" spans="1:43" s="67" customFormat="1" ht="118.5" customHeight="1" x14ac:dyDescent="0.25">
      <c r="A21" s="28">
        <v>7</v>
      </c>
      <c r="B21" s="22" t="s">
        <v>108</v>
      </c>
      <c r="C21" s="28" t="s">
        <v>124</v>
      </c>
      <c r="D21" s="22" t="s">
        <v>125</v>
      </c>
      <c r="E21" s="22" t="s">
        <v>111</v>
      </c>
      <c r="F21" s="22" t="s">
        <v>126</v>
      </c>
      <c r="G21" s="22" t="s">
        <v>127</v>
      </c>
      <c r="H21" s="57" t="s">
        <v>128</v>
      </c>
      <c r="I21" s="23" t="s">
        <v>129</v>
      </c>
      <c r="J21" s="22" t="s">
        <v>126</v>
      </c>
      <c r="K21" s="68">
        <v>0.17</v>
      </c>
      <c r="L21" s="68">
        <v>0.33</v>
      </c>
      <c r="M21" s="68">
        <v>0.17</v>
      </c>
      <c r="N21" s="68">
        <v>0.33</v>
      </c>
      <c r="O21" s="68">
        <v>1</v>
      </c>
      <c r="P21" s="22" t="s">
        <v>60</v>
      </c>
      <c r="Q21" s="59" t="s">
        <v>130</v>
      </c>
      <c r="R21" s="59" t="s">
        <v>131</v>
      </c>
      <c r="S21" s="59" t="s">
        <v>117</v>
      </c>
      <c r="T21" s="60">
        <f t="shared" ref="T21:T24" si="13">K21</f>
        <v>0.17</v>
      </c>
      <c r="U21" s="66">
        <v>0.17</v>
      </c>
      <c r="V21" s="63">
        <f t="shared" ref="V21:V24" si="14">IF(U21/T21&gt;100%,100%,U21/T21)</f>
        <v>1</v>
      </c>
      <c r="W21" s="62" t="s">
        <v>132</v>
      </c>
      <c r="X21" s="95" t="s">
        <v>130</v>
      </c>
      <c r="Y21" s="63">
        <f t="shared" ref="Y21:Y22" si="15">L21</f>
        <v>0.33</v>
      </c>
      <c r="Z21" s="60">
        <v>0.33</v>
      </c>
      <c r="AA21" s="65">
        <f t="shared" si="10"/>
        <v>1</v>
      </c>
      <c r="AB21" s="22" t="s">
        <v>133</v>
      </c>
      <c r="AC21" s="22" t="s">
        <v>134</v>
      </c>
      <c r="AD21" s="63">
        <f>M21</f>
        <v>0.17</v>
      </c>
      <c r="AE21" s="64">
        <v>0</v>
      </c>
      <c r="AF21" s="65">
        <f t="shared" ref="AF21" si="16">IF(AE21/AD21&gt;100%,100%,AE21/AD21)</f>
        <v>0</v>
      </c>
      <c r="AG21" s="22" t="s">
        <v>135</v>
      </c>
      <c r="AH21" s="22" t="s">
        <v>136</v>
      </c>
      <c r="AI21" s="63">
        <f t="shared" ref="AI21:AI22" si="17">N21</f>
        <v>0.33</v>
      </c>
      <c r="AJ21" s="60">
        <v>0.33</v>
      </c>
      <c r="AK21" s="65">
        <f t="shared" si="11"/>
        <v>1</v>
      </c>
      <c r="AL21" s="22" t="s">
        <v>137</v>
      </c>
      <c r="AM21" s="22" t="s">
        <v>135</v>
      </c>
      <c r="AN21" s="60">
        <f t="shared" ref="AN21:AN24" si="18">O21</f>
        <v>1</v>
      </c>
      <c r="AO21" s="114">
        <f>SUM(U21,Z21,AE21,AJ21)</f>
        <v>0.83000000000000007</v>
      </c>
      <c r="AP21" s="65">
        <f t="shared" si="12"/>
        <v>0.83000000000000007</v>
      </c>
      <c r="AQ21" s="62" t="s">
        <v>138</v>
      </c>
    </row>
    <row r="22" spans="1:43" s="67" customFormat="1" ht="118.5" customHeight="1" x14ac:dyDescent="0.25">
      <c r="A22" s="28">
        <v>7</v>
      </c>
      <c r="B22" s="22" t="s">
        <v>108</v>
      </c>
      <c r="C22" s="28" t="s">
        <v>139</v>
      </c>
      <c r="D22" s="22" t="s">
        <v>140</v>
      </c>
      <c r="E22" s="22" t="s">
        <v>111</v>
      </c>
      <c r="F22" s="22" t="s">
        <v>141</v>
      </c>
      <c r="G22" s="22" t="s">
        <v>142</v>
      </c>
      <c r="H22" s="22" t="s">
        <v>143</v>
      </c>
      <c r="I22" s="23" t="s">
        <v>90</v>
      </c>
      <c r="J22" s="22" t="s">
        <v>141</v>
      </c>
      <c r="K22" s="69">
        <v>0</v>
      </c>
      <c r="L22" s="69">
        <v>1</v>
      </c>
      <c r="M22" s="69">
        <v>0</v>
      </c>
      <c r="N22" s="69">
        <v>1</v>
      </c>
      <c r="O22" s="69">
        <v>2</v>
      </c>
      <c r="P22" s="22" t="s">
        <v>60</v>
      </c>
      <c r="Q22" s="59" t="s">
        <v>144</v>
      </c>
      <c r="R22" s="59" t="s">
        <v>144</v>
      </c>
      <c r="S22" s="22" t="s">
        <v>145</v>
      </c>
      <c r="T22" s="61" t="s">
        <v>94</v>
      </c>
      <c r="U22" s="61" t="s">
        <v>94</v>
      </c>
      <c r="V22" s="63" t="s">
        <v>94</v>
      </c>
      <c r="W22" s="62" t="s">
        <v>118</v>
      </c>
      <c r="X22" s="95" t="s">
        <v>94</v>
      </c>
      <c r="Y22" s="70">
        <f t="shared" si="15"/>
        <v>1</v>
      </c>
      <c r="Z22" s="115">
        <v>0</v>
      </c>
      <c r="AA22" s="65">
        <f t="shared" si="10"/>
        <v>0</v>
      </c>
      <c r="AB22" s="108" t="s">
        <v>146</v>
      </c>
      <c r="AC22" s="23" t="s">
        <v>147</v>
      </c>
      <c r="AD22" s="61" t="s">
        <v>94</v>
      </c>
      <c r="AE22" s="61" t="s">
        <v>94</v>
      </c>
      <c r="AF22" s="61" t="s">
        <v>94</v>
      </c>
      <c r="AG22" s="62" t="s">
        <v>94</v>
      </c>
      <c r="AH22" s="62" t="s">
        <v>94</v>
      </c>
      <c r="AI22" s="70">
        <f t="shared" si="17"/>
        <v>1</v>
      </c>
      <c r="AJ22" s="28">
        <v>0</v>
      </c>
      <c r="AK22" s="65">
        <f t="shared" si="11"/>
        <v>0</v>
      </c>
      <c r="AL22" s="22" t="s">
        <v>148</v>
      </c>
      <c r="AM22" s="22" t="s">
        <v>149</v>
      </c>
      <c r="AN22" s="61">
        <f t="shared" si="18"/>
        <v>2</v>
      </c>
      <c r="AO22" s="121">
        <f>SUM(Z22,AJ22)</f>
        <v>0</v>
      </c>
      <c r="AP22" s="65">
        <f t="shared" si="12"/>
        <v>0</v>
      </c>
      <c r="AQ22" s="62" t="s">
        <v>150</v>
      </c>
    </row>
    <row r="23" spans="1:43" s="67" customFormat="1" ht="118.5" customHeight="1" x14ac:dyDescent="0.25">
      <c r="A23" s="28">
        <v>5</v>
      </c>
      <c r="B23" s="22" t="s">
        <v>151</v>
      </c>
      <c r="C23" s="28" t="s">
        <v>152</v>
      </c>
      <c r="D23" s="59" t="s">
        <v>153</v>
      </c>
      <c r="E23" s="59" t="s">
        <v>111</v>
      </c>
      <c r="F23" s="59" t="s">
        <v>154</v>
      </c>
      <c r="G23" s="59" t="s">
        <v>155</v>
      </c>
      <c r="H23" s="59" t="s">
        <v>156</v>
      </c>
      <c r="I23" s="59" t="s">
        <v>90</v>
      </c>
      <c r="J23" s="59" t="s">
        <v>154</v>
      </c>
      <c r="K23" s="63">
        <v>1</v>
      </c>
      <c r="L23" s="63">
        <v>0</v>
      </c>
      <c r="M23" s="63">
        <v>0</v>
      </c>
      <c r="N23" s="63">
        <v>0</v>
      </c>
      <c r="O23" s="63">
        <v>1</v>
      </c>
      <c r="P23" s="59" t="s">
        <v>60</v>
      </c>
      <c r="Q23" s="59" t="s">
        <v>157</v>
      </c>
      <c r="R23" s="59" t="s">
        <v>158</v>
      </c>
      <c r="S23" s="59" t="s">
        <v>159</v>
      </c>
      <c r="T23" s="60">
        <f t="shared" si="13"/>
        <v>1</v>
      </c>
      <c r="U23" s="64">
        <v>1</v>
      </c>
      <c r="V23" s="64">
        <f t="shared" si="14"/>
        <v>1</v>
      </c>
      <c r="W23" s="71" t="s">
        <v>160</v>
      </c>
      <c r="X23" s="59" t="s">
        <v>161</v>
      </c>
      <c r="Y23" s="61" t="s">
        <v>94</v>
      </c>
      <c r="Z23" s="61" t="s">
        <v>94</v>
      </c>
      <c r="AA23" s="61" t="s">
        <v>94</v>
      </c>
      <c r="AB23" s="62" t="s">
        <v>94</v>
      </c>
      <c r="AC23" s="62" t="s">
        <v>94</v>
      </c>
      <c r="AD23" s="61" t="s">
        <v>94</v>
      </c>
      <c r="AE23" s="61" t="s">
        <v>94</v>
      </c>
      <c r="AF23" s="61" t="s">
        <v>94</v>
      </c>
      <c r="AG23" s="62" t="s">
        <v>94</v>
      </c>
      <c r="AH23" s="62" t="s">
        <v>94</v>
      </c>
      <c r="AI23" s="61" t="s">
        <v>94</v>
      </c>
      <c r="AJ23" s="61" t="s">
        <v>94</v>
      </c>
      <c r="AK23" s="61" t="s">
        <v>94</v>
      </c>
      <c r="AL23" s="62" t="s">
        <v>94</v>
      </c>
      <c r="AM23" s="62" t="s">
        <v>94</v>
      </c>
      <c r="AN23" s="60">
        <f t="shared" si="18"/>
        <v>1</v>
      </c>
      <c r="AO23" s="109">
        <v>1</v>
      </c>
      <c r="AP23" s="65">
        <f t="shared" si="12"/>
        <v>1</v>
      </c>
      <c r="AQ23" s="71" t="s">
        <v>162</v>
      </c>
    </row>
    <row r="24" spans="1:43" s="67" customFormat="1" ht="118.5" customHeight="1" x14ac:dyDescent="0.25">
      <c r="A24" s="28">
        <v>5</v>
      </c>
      <c r="B24" s="22" t="s">
        <v>151</v>
      </c>
      <c r="C24" s="28" t="s">
        <v>163</v>
      </c>
      <c r="D24" s="59" t="s">
        <v>164</v>
      </c>
      <c r="E24" s="59" t="s">
        <v>111</v>
      </c>
      <c r="F24" s="59" t="s">
        <v>165</v>
      </c>
      <c r="G24" s="59" t="s">
        <v>166</v>
      </c>
      <c r="H24" s="59" t="s">
        <v>143</v>
      </c>
      <c r="I24" s="59" t="s">
        <v>58</v>
      </c>
      <c r="J24" s="59" t="s">
        <v>167</v>
      </c>
      <c r="K24" s="63">
        <v>1</v>
      </c>
      <c r="L24" s="63">
        <v>1</v>
      </c>
      <c r="M24" s="63">
        <v>1</v>
      </c>
      <c r="N24" s="63">
        <v>1</v>
      </c>
      <c r="O24" s="63">
        <v>1</v>
      </c>
      <c r="P24" s="59" t="s">
        <v>168</v>
      </c>
      <c r="Q24" s="59" t="s">
        <v>169</v>
      </c>
      <c r="R24" s="59" t="s">
        <v>158</v>
      </c>
      <c r="S24" s="59" t="s">
        <v>159</v>
      </c>
      <c r="T24" s="60">
        <f t="shared" si="13"/>
        <v>1</v>
      </c>
      <c r="U24" s="64">
        <f>102/103</f>
        <v>0.99029126213592233</v>
      </c>
      <c r="V24" s="64">
        <f t="shared" si="14"/>
        <v>0.99029126213592233</v>
      </c>
      <c r="W24" s="71" t="s">
        <v>170</v>
      </c>
      <c r="X24" s="59" t="s">
        <v>171</v>
      </c>
      <c r="Y24" s="63">
        <v>1</v>
      </c>
      <c r="Z24" s="64">
        <v>0.75</v>
      </c>
      <c r="AA24" s="65">
        <f t="shared" si="10"/>
        <v>0.75</v>
      </c>
      <c r="AB24" s="71" t="s">
        <v>172</v>
      </c>
      <c r="AC24" s="72" t="s">
        <v>173</v>
      </c>
      <c r="AD24" s="63">
        <v>1</v>
      </c>
      <c r="AE24" s="63">
        <f>4/5</f>
        <v>0.8</v>
      </c>
      <c r="AF24" s="65">
        <f>IF(AE24/AD24&gt;100%,100%,AE24/AD24)</f>
        <v>0.8</v>
      </c>
      <c r="AG24" s="71" t="s">
        <v>169</v>
      </c>
      <c r="AH24" s="72" t="s">
        <v>174</v>
      </c>
      <c r="AI24" s="63">
        <v>1</v>
      </c>
      <c r="AJ24" s="63">
        <f>5/8</f>
        <v>0.625</v>
      </c>
      <c r="AK24" s="65">
        <f t="shared" si="11"/>
        <v>0.625</v>
      </c>
      <c r="AL24" s="71" t="s">
        <v>175</v>
      </c>
      <c r="AM24" s="72" t="s">
        <v>176</v>
      </c>
      <c r="AN24" s="60">
        <f t="shared" si="18"/>
        <v>1</v>
      </c>
      <c r="AO24" s="64">
        <f>AVERAGE(U24,Z24,AE24,AJ24)</f>
        <v>0.79132281553398065</v>
      </c>
      <c r="AP24" s="65">
        <f t="shared" si="12"/>
        <v>0.79132281553398065</v>
      </c>
      <c r="AQ24" s="71" t="s">
        <v>177</v>
      </c>
    </row>
    <row r="25" spans="1:43" s="5" customFormat="1" ht="15.75" x14ac:dyDescent="0.25">
      <c r="A25" s="10"/>
      <c r="B25" s="10"/>
      <c r="C25" s="10"/>
      <c r="D25" s="11" t="s">
        <v>178</v>
      </c>
      <c r="E25" s="11"/>
      <c r="F25" s="11"/>
      <c r="G25" s="11"/>
      <c r="H25" s="11"/>
      <c r="I25" s="11"/>
      <c r="J25" s="11"/>
      <c r="K25" s="12"/>
      <c r="L25" s="12"/>
      <c r="M25" s="12"/>
      <c r="N25" s="12"/>
      <c r="O25" s="12"/>
      <c r="P25" s="11"/>
      <c r="Q25" s="10"/>
      <c r="R25" s="10"/>
      <c r="S25" s="10"/>
      <c r="T25" s="78"/>
      <c r="U25" s="78"/>
      <c r="V25" s="102">
        <f>AVERAGE(V20:V24)*20%</f>
        <v>0.19935275080906151</v>
      </c>
      <c r="W25" s="88"/>
      <c r="X25" s="99"/>
      <c r="Y25" s="12"/>
      <c r="Z25" s="12"/>
      <c r="AA25" s="110">
        <f>AVERAGE(AA20:AA24)*20%</f>
        <v>0.125</v>
      </c>
      <c r="AB25" s="10"/>
      <c r="AC25" s="10"/>
      <c r="AD25" s="12"/>
      <c r="AE25" s="12"/>
      <c r="AF25" s="110">
        <f>AVERAGE(AF20:AF24)*20%</f>
        <v>8.0000000000000016E-2</v>
      </c>
      <c r="AG25" s="10"/>
      <c r="AH25" s="10"/>
      <c r="AI25" s="78"/>
      <c r="AJ25" s="78"/>
      <c r="AK25" s="102">
        <f>AVERAGE(AK20:AK24)*20%</f>
        <v>0.104375</v>
      </c>
      <c r="AL25" s="10"/>
      <c r="AM25" s="10"/>
      <c r="AN25" s="78"/>
      <c r="AO25" s="78"/>
      <c r="AP25" s="102">
        <f>AVERAGE(AP20:AP24)*20%</f>
        <v>0.12910291262135926</v>
      </c>
      <c r="AQ25" s="10"/>
    </row>
    <row r="26" spans="1:43" s="9" customFormat="1" ht="18.75" x14ac:dyDescent="0.3">
      <c r="A26" s="6"/>
      <c r="B26" s="6"/>
      <c r="C26" s="6"/>
      <c r="D26" s="7" t="s">
        <v>179</v>
      </c>
      <c r="E26" s="6"/>
      <c r="F26" s="6"/>
      <c r="G26" s="6"/>
      <c r="H26" s="6"/>
      <c r="I26" s="6"/>
      <c r="J26" s="6"/>
      <c r="K26" s="8"/>
      <c r="L26" s="8"/>
      <c r="M26" s="8"/>
      <c r="N26" s="8"/>
      <c r="O26" s="8"/>
      <c r="P26" s="6"/>
      <c r="Q26" s="6"/>
      <c r="R26" s="6"/>
      <c r="S26" s="6"/>
      <c r="T26" s="79"/>
      <c r="U26" s="79"/>
      <c r="V26" s="103">
        <f>V19+V25</f>
        <v>0.99935275080906161</v>
      </c>
      <c r="W26" s="89"/>
      <c r="X26" s="100"/>
      <c r="Y26" s="8"/>
      <c r="Z26" s="8"/>
      <c r="AA26" s="111">
        <f>AA19+AA25</f>
        <v>0.92500000000000004</v>
      </c>
      <c r="AB26" s="6"/>
      <c r="AC26" s="6"/>
      <c r="AD26" s="8"/>
      <c r="AE26" s="8"/>
      <c r="AF26" s="113">
        <f>AF19+AF25</f>
        <v>0.88000000000000012</v>
      </c>
      <c r="AG26" s="6"/>
      <c r="AH26" s="6"/>
      <c r="AI26" s="79"/>
      <c r="AJ26" s="79"/>
      <c r="AK26" s="116">
        <f>AK19+AK25</f>
        <v>0.90437500000000004</v>
      </c>
      <c r="AL26" s="6"/>
      <c r="AM26" s="6"/>
      <c r="AN26" s="79"/>
      <c r="AO26" s="79"/>
      <c r="AP26" s="103">
        <f>AP19+AP25</f>
        <v>0.92910291262135924</v>
      </c>
      <c r="AQ26" s="6"/>
    </row>
  </sheetData>
  <mergeCells count="21">
    <mergeCell ref="T12:X13"/>
    <mergeCell ref="Y12:AC13"/>
    <mergeCell ref="AD12:AH13"/>
    <mergeCell ref="AI12:AM13"/>
    <mergeCell ref="AN12:AQ13"/>
    <mergeCell ref="A12:B13"/>
    <mergeCell ref="A1:J1"/>
    <mergeCell ref="K1:O1"/>
    <mergeCell ref="C12:E13"/>
    <mergeCell ref="F12:P13"/>
    <mergeCell ref="A2:J2"/>
    <mergeCell ref="A4:B10"/>
    <mergeCell ref="C4:D10"/>
    <mergeCell ref="Q12:S13"/>
    <mergeCell ref="E4:J4"/>
    <mergeCell ref="G5:J5"/>
    <mergeCell ref="G6:J6"/>
    <mergeCell ref="G7:J7"/>
    <mergeCell ref="G10:J10"/>
    <mergeCell ref="G8:J8"/>
    <mergeCell ref="G9:J9"/>
  </mergeCells>
  <dataValidations count="1">
    <dataValidation allowBlank="1" showInputMessage="1" showErrorMessage="1" error="Escriba un texto " promptTitle="Cualquier contenido" sqref="E14 E3:E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E1 E12:E13 E19 E25:E1048576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baseColWidth="10" defaultColWidth="11.42578125" defaultRowHeight="15" x14ac:dyDescent="0.25"/>
  <cols>
    <col min="1" max="1" width="34.5703125" bestFit="1" customWidth="1"/>
  </cols>
  <sheetData>
    <row r="1" spans="1:1" x14ac:dyDescent="0.25">
      <c r="A1" t="s">
        <v>31</v>
      </c>
    </row>
    <row r="2" spans="1:1" x14ac:dyDescent="0.25">
      <c r="A2" t="s">
        <v>54</v>
      </c>
    </row>
    <row r="3" spans="1:1" x14ac:dyDescent="0.25">
      <c r="A3" t="s">
        <v>180</v>
      </c>
    </row>
    <row r="4" spans="1:1" x14ac:dyDescent="0.25">
      <c r="A4" t="s">
        <v>111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SharedWithUsers xmlns="d6eaa91c-3afb-4015-aba1-5ff992c1a5ca">
      <UserInfo>
        <DisplayName/>
        <AccountId xsi:nil="true"/>
        <AccountType/>
      </UserInfo>
    </SharedWithUsers>
    <MediaLengthInSecond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31842B-2527-4CB1-ADAF-9D819B00C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Elcy Guevara A</cp:lastModifiedBy>
  <cp:revision/>
  <dcterms:created xsi:type="dcterms:W3CDTF">2021-01-25T18:44:53Z</dcterms:created>
  <dcterms:modified xsi:type="dcterms:W3CDTF">2025-02-07T13:30:24Z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Order">
    <vt:r8>6449200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