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NIVEL CENTRAL2024/11. PATRIM. DOC/"/>
    </mc:Choice>
  </mc:AlternateContent>
  <xr:revisionPtr revIDLastSave="296" documentId="13_ncr:1_{F7071F64-3E77-42B9-B979-91DBA518D038}" xr6:coauthVersionLast="47" xr6:coauthVersionMax="47" xr10:uidLastSave="{769BF3A3-5BAC-49B6-ABA7-EE20A39F51B6}"/>
  <bookViews>
    <workbookView showSheetTabs="0" xWindow="-120" yWindow="-120" windowWidth="29040" windowHeight="158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1" i="1" l="1"/>
  <c r="AF24" i="1"/>
  <c r="AO24" i="1" l="1"/>
  <c r="AO22" i="1" l="1"/>
  <c r="AO20" i="1"/>
  <c r="AO18" i="1"/>
  <c r="AO17" i="1"/>
  <c r="AO16" i="1"/>
  <c r="AO15" i="1"/>
  <c r="AP18" i="1" l="1"/>
  <c r="AP17" i="1"/>
  <c r="O21" i="1"/>
  <c r="AN21" i="1" s="1"/>
  <c r="AP21" i="1" s="1"/>
  <c r="AN24" i="1"/>
  <c r="AP24" i="1" s="1"/>
  <c r="AK24" i="1"/>
  <c r="AA24" i="1"/>
  <c r="T24" i="1"/>
  <c r="V24" i="1" s="1"/>
  <c r="AN23" i="1"/>
  <c r="AP23" i="1" s="1"/>
  <c r="T23" i="1"/>
  <c r="V23" i="1" s="1"/>
  <c r="AN22" i="1"/>
  <c r="AP22" i="1" s="1"/>
  <c r="AI22" i="1"/>
  <c r="AK22" i="1" s="1"/>
  <c r="Y22" i="1"/>
  <c r="AA22" i="1" s="1"/>
  <c r="AI21" i="1"/>
  <c r="AK21" i="1" s="1"/>
  <c r="AD21" i="1"/>
  <c r="AF21" i="1" s="1"/>
  <c r="AF25" i="1" s="1"/>
  <c r="Y21" i="1"/>
  <c r="AA21" i="1" s="1"/>
  <c r="T21" i="1"/>
  <c r="V21" i="1" s="1"/>
  <c r="AN20" i="1"/>
  <c r="AP20" i="1" s="1"/>
  <c r="AI20" i="1"/>
  <c r="AK20" i="1" s="1"/>
  <c r="AD20" i="1"/>
  <c r="Y20" i="1"/>
  <c r="AA20" i="1" s="1"/>
  <c r="T20" i="1"/>
  <c r="Y17" i="1"/>
  <c r="AA17" i="1" s="1"/>
  <c r="T16" i="1"/>
  <c r="T17" i="1"/>
  <c r="T18" i="1"/>
  <c r="T15" i="1"/>
  <c r="AN15" i="1"/>
  <c r="AP15" i="1" s="1"/>
  <c r="AI15" i="1"/>
  <c r="AK15" i="1" s="1"/>
  <c r="AN16" i="1"/>
  <c r="AP16" i="1" s="1"/>
  <c r="AI18" i="1"/>
  <c r="AK18" i="1" s="1"/>
  <c r="AI17" i="1"/>
  <c r="AK17" i="1" s="1"/>
  <c r="AI16" i="1"/>
  <c r="AK16" i="1" s="1"/>
  <c r="AD18" i="1"/>
  <c r="AF18" i="1" s="1"/>
  <c r="AD17" i="1"/>
  <c r="AF17" i="1" s="1"/>
  <c r="AD16" i="1"/>
  <c r="AF16" i="1" s="1"/>
  <c r="AD15" i="1"/>
  <c r="AF15" i="1" s="1"/>
  <c r="Y18" i="1"/>
  <c r="AA18" i="1" s="1"/>
  <c r="Y16" i="1"/>
  <c r="AA16" i="1" s="1"/>
  <c r="Y15" i="1"/>
  <c r="AK25" i="1" l="1"/>
  <c r="V25" i="1"/>
  <c r="AA25" i="1"/>
  <c r="AP25" i="1"/>
  <c r="AK19" i="1"/>
  <c r="AK26" i="1" s="1"/>
  <c r="AF19" i="1"/>
  <c r="AF26" i="1" s="1"/>
  <c r="V26" i="1"/>
  <c r="AP19" i="1"/>
  <c r="AP26" i="1" l="1"/>
  <c r="AA15" i="1" l="1"/>
  <c r="AA19" i="1" s="1"/>
  <c r="AA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E4" authorId="0" shapeId="0" xr:uid="{00000000-0006-0000-0000-000001000000}">
      <text>
        <r>
          <rPr>
            <b/>
            <sz val="9"/>
            <color indexed="81"/>
            <rFont val="Tahoma"/>
            <family val="2"/>
          </rPr>
          <t>Cuadro que resume los cambios realizados de una versión a otra</t>
        </r>
      </text>
    </comment>
    <comment ref="E5" authorId="0" shapeId="0" xr:uid="{00000000-0006-0000-0000-000002000000}">
      <text>
        <r>
          <rPr>
            <b/>
            <sz val="9"/>
            <color indexed="81"/>
            <rFont val="Tahoma"/>
            <family val="2"/>
          </rPr>
          <t xml:space="preserve">Número consecutivo de la versión generada </t>
        </r>
      </text>
    </comment>
    <comment ref="F5" authorId="0" shapeId="0" xr:uid="{00000000-0006-0000-0000-000003000000}">
      <text>
        <r>
          <rPr>
            <b/>
            <sz val="9"/>
            <color indexed="81"/>
            <rFont val="Tahoma"/>
            <family val="2"/>
          </rPr>
          <t>Fecha de la versión generada</t>
        </r>
      </text>
    </comment>
    <comment ref="G5" authorId="0" shapeId="0" xr:uid="{00000000-0006-0000-0000-000004000000}">
      <text>
        <r>
          <rPr>
            <b/>
            <sz val="9"/>
            <color indexed="81"/>
            <rFont val="Tahoma"/>
            <family val="2"/>
          </rPr>
          <t>Breve descripción del cambio realizado en la nueva versión</t>
        </r>
      </text>
    </comment>
    <comment ref="A14" authorId="0" shapeId="0" xr:uid="{00000000-0006-0000-0000-000005000000}">
      <text>
        <r>
          <rPr>
            <b/>
            <sz val="9"/>
            <color indexed="81"/>
            <rFont val="Tahoma"/>
            <family val="2"/>
          </rPr>
          <t>Incluya el número del objetivo estratégico, de acuerdo con lo adoptado en el Plan Estratégico Institucional</t>
        </r>
      </text>
    </comment>
    <comment ref="B14" authorId="0" shapeId="0" xr:uid="{00000000-0006-0000-0000-000006000000}">
      <text>
        <r>
          <rPr>
            <b/>
            <sz val="9"/>
            <color indexed="81"/>
            <rFont val="Tahoma"/>
            <family val="2"/>
          </rPr>
          <t>Incluya el objetivo estratégico, de acuerdo con lo adoptado en el Plan Estratégico Institucional, al cual se asocia la meta</t>
        </r>
      </text>
    </comment>
    <comment ref="C14" authorId="0" shapeId="0" xr:uid="{00000000-0006-0000-0000-000007000000}">
      <text>
        <r>
          <rPr>
            <b/>
            <sz val="9"/>
            <color indexed="81"/>
            <rFont val="Tahoma"/>
            <family val="2"/>
          </rPr>
          <t>Escriba el número de la meta, en orden consecutivo</t>
        </r>
      </text>
    </comment>
    <comment ref="D14" authorId="0" shapeId="0" xr:uid="{00000000-0006-0000-0000-000008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4" authorId="0" shapeId="0" xr:uid="{00000000-0006-0000-0000-000009000000}">
      <text>
        <r>
          <rPr>
            <b/>
            <sz val="9"/>
            <color indexed="81"/>
            <rFont val="Tahoma"/>
            <family val="2"/>
          </rPr>
          <t xml:space="preserve">Seleccione la opción que corresponda
</t>
        </r>
      </text>
    </comment>
    <comment ref="F14" authorId="0" shapeId="0" xr:uid="{00000000-0006-0000-0000-00000A000000}">
      <text>
        <r>
          <rPr>
            <b/>
            <sz val="9"/>
            <color indexed="81"/>
            <rFont val="Tahoma"/>
            <family val="2"/>
          </rPr>
          <t>Indique un nombre corto que refleje lo que pretende medir. 
Ej. Porcentaje de giros acumulados</t>
        </r>
      </text>
    </comment>
    <comment ref="G14" authorId="0" shapeId="0" xr:uid="{00000000-0006-0000-0000-00000B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4" authorId="0" shapeId="0" xr:uid="{00000000-0006-0000-0000-00000C000000}">
      <text>
        <r>
          <rPr>
            <b/>
            <sz val="9"/>
            <color indexed="81"/>
            <rFont val="Tahoma"/>
            <family val="2"/>
          </rPr>
          <t>Valor inicial que se toma como referencia para comparar el avance de la meta. Es imporante indicar la magnitud, unidad de medida y la vigencia en la cual se obtuvo</t>
        </r>
      </text>
    </comment>
    <comment ref="I14" authorId="0" shapeId="0" xr:uid="{00000000-0006-0000-0000-00000D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4" authorId="0" shapeId="0" xr:uid="{00000000-0006-0000-0000-00000E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4" authorId="0" shapeId="0" xr:uid="{00000000-0006-0000-0000-00000F000000}">
      <text>
        <r>
          <rPr>
            <b/>
            <sz val="9"/>
            <color indexed="81"/>
            <rFont val="Tahoma"/>
            <family val="2"/>
          </rPr>
          <t xml:space="preserve">Indique la magnitud programada para el trimestre.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Indique la programación total de la vigencia. 
Debe ser coherente con la meta.</t>
        </r>
      </text>
    </comment>
    <comment ref="P14" authorId="0" shapeId="0" xr:uid="{00000000-0006-0000-0000-000014000000}">
      <text>
        <r>
          <rPr>
            <b/>
            <sz val="9"/>
            <color indexed="81"/>
            <rFont val="Tahoma"/>
            <family val="2"/>
          </rPr>
          <t xml:space="preserve">Indique el tipo de indicador: 
- Eficancia 
- Eficiencia 
- Efectividad </t>
        </r>
      </text>
    </comment>
    <comment ref="Q14" authorId="0" shapeId="0" xr:uid="{00000000-0006-0000-0000-000015000000}">
      <text>
        <r>
          <rPr>
            <b/>
            <sz val="9"/>
            <color indexed="81"/>
            <rFont val="Tahoma"/>
            <family val="2"/>
          </rPr>
          <t>Indique la evidencia a presentar del cumplimiento de la meta. Se debe redactar de forma concreta y coherente con la meta</t>
        </r>
      </text>
    </comment>
    <comment ref="R14" authorId="0" shapeId="0" xr:uid="{00000000-0006-0000-0000-000016000000}">
      <text>
        <r>
          <rPr>
            <b/>
            <sz val="9"/>
            <color indexed="81"/>
            <rFont val="Tahoma"/>
            <family val="2"/>
          </rPr>
          <t>Indique la herramienta o aplicativo donde reposa la información que da origen al entregable o en el que es posible contrastar o verificar la información de ser necesario.</t>
        </r>
      </text>
    </comment>
    <comment ref="S14" authorId="0" shapeId="0" xr:uid="{00000000-0006-0000-0000-000017000000}">
      <text>
        <r>
          <rPr>
            <b/>
            <sz val="9"/>
            <color indexed="81"/>
            <rFont val="Tahoma"/>
            <family val="2"/>
          </rPr>
          <t>Indique el área y grupo de trabajo (si se tiene), responsable de cumplir o ejecutar la meta</t>
        </r>
      </text>
    </comment>
    <comment ref="T14" authorId="0" shapeId="0" xr:uid="{00000000-0006-0000-0000-000018000000}">
      <text>
        <r>
          <rPr>
            <b/>
            <sz val="9"/>
            <color indexed="81"/>
            <rFont val="Tahoma"/>
            <family val="2"/>
          </rPr>
          <t>Indique la magnitud programada</t>
        </r>
      </text>
    </comment>
    <comment ref="U14" authorId="0" shapeId="0" xr:uid="{00000000-0006-0000-0000-000019000000}">
      <text>
        <r>
          <rPr>
            <b/>
            <sz val="9"/>
            <color indexed="81"/>
            <rFont val="Tahoma"/>
            <family val="2"/>
          </rPr>
          <t>Indique la magnitud ejecutada. Corresponde al resultado de medir el indicador de la meta</t>
        </r>
      </text>
    </comment>
    <comment ref="V14" authorId="0" shapeId="0" xr:uid="{00000000-0006-0000-0000-00001A000000}">
      <text>
        <r>
          <rPr>
            <b/>
            <sz val="9"/>
            <color indexed="81"/>
            <rFont val="Tahoma"/>
            <family val="2"/>
          </rPr>
          <t>Es el resultado porcentual de dividir lo ejecutado vs. lo programado. En caso de sobre ejecución, el resultado máximo es el 100%</t>
        </r>
      </text>
    </comment>
    <comment ref="W14" authorId="0" shapeId="0" xr:uid="{00000000-0006-0000-0000-00001B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4" authorId="0" shapeId="0" xr:uid="{00000000-0006-0000-0000-00001C000000}">
      <text>
        <r>
          <rPr>
            <b/>
            <sz val="9"/>
            <color indexed="81"/>
            <rFont val="Tahoma"/>
            <family val="2"/>
          </rPr>
          <t xml:space="preserve">Indicar el nombre concreto de la evidencia aportada. </t>
        </r>
      </text>
    </comment>
    <comment ref="Y14" authorId="0" shapeId="0" xr:uid="{00000000-0006-0000-0000-00001D000000}">
      <text>
        <r>
          <rPr>
            <b/>
            <sz val="9"/>
            <color indexed="81"/>
            <rFont val="Tahoma"/>
            <family val="2"/>
          </rPr>
          <t>Indique la magnitud programada</t>
        </r>
      </text>
    </comment>
    <comment ref="Z14" authorId="0" shapeId="0" xr:uid="{00000000-0006-0000-0000-00001E000000}">
      <text>
        <r>
          <rPr>
            <b/>
            <sz val="9"/>
            <color indexed="81"/>
            <rFont val="Tahoma"/>
            <family val="2"/>
          </rPr>
          <t>Indique la magnitud ejecutada. Corresponde al resultado de medir el indicador de la meta</t>
        </r>
      </text>
    </comment>
    <comment ref="AA14" authorId="0" shapeId="0" xr:uid="{00000000-0006-0000-0000-00001F000000}">
      <text>
        <r>
          <rPr>
            <b/>
            <sz val="9"/>
            <color indexed="81"/>
            <rFont val="Tahoma"/>
            <family val="2"/>
          </rPr>
          <t>Es el resultado porcentual de dividir lo ejecutado vs. lo programado. En caso de sobre ejecución, el resultado máximo es el 100%</t>
        </r>
      </text>
    </comment>
    <comment ref="AB14" authorId="0" shapeId="0" xr:uid="{00000000-0006-0000-0000-000020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4" authorId="0" shapeId="0" xr:uid="{00000000-0006-0000-0000-000021000000}">
      <text>
        <r>
          <rPr>
            <b/>
            <sz val="9"/>
            <color indexed="81"/>
            <rFont val="Tahoma"/>
            <family val="2"/>
          </rPr>
          <t xml:space="preserve">Indicar el nombre concreto de la evidencia aportada. </t>
        </r>
      </text>
    </comment>
    <comment ref="AD14" authorId="0" shapeId="0" xr:uid="{00000000-0006-0000-0000-000022000000}">
      <text>
        <r>
          <rPr>
            <b/>
            <sz val="9"/>
            <color indexed="81"/>
            <rFont val="Tahoma"/>
            <family val="2"/>
          </rPr>
          <t>Indique la magnitud programada</t>
        </r>
      </text>
    </comment>
    <comment ref="AE14" authorId="0" shapeId="0" xr:uid="{00000000-0006-0000-0000-000023000000}">
      <text>
        <r>
          <rPr>
            <b/>
            <sz val="9"/>
            <color indexed="81"/>
            <rFont val="Tahoma"/>
            <family val="2"/>
          </rPr>
          <t>Indique la magnitud ejecutada. Corresponde al resultado de medir el indicador de la meta</t>
        </r>
      </text>
    </comment>
    <comment ref="AF14" authorId="0" shapeId="0" xr:uid="{00000000-0006-0000-0000-000024000000}">
      <text>
        <r>
          <rPr>
            <b/>
            <sz val="9"/>
            <color indexed="81"/>
            <rFont val="Tahoma"/>
            <family val="2"/>
          </rPr>
          <t>Es el resultado porcentual de dividir lo ejecutado vs. lo programado. En caso de sobre ejecución, el resultado máximo es el 100%</t>
        </r>
      </text>
    </comment>
    <comment ref="AG14" authorId="0" shapeId="0" xr:uid="{00000000-0006-0000-0000-000025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4" authorId="0" shapeId="0" xr:uid="{00000000-0006-0000-0000-000026000000}">
      <text>
        <r>
          <rPr>
            <b/>
            <sz val="9"/>
            <color indexed="81"/>
            <rFont val="Tahoma"/>
            <family val="2"/>
          </rPr>
          <t xml:space="preserve">Indicar el nombre concreto de la evidencia aportada. </t>
        </r>
      </text>
    </comment>
    <comment ref="AI14" authorId="0" shapeId="0" xr:uid="{00000000-0006-0000-0000-000027000000}">
      <text>
        <r>
          <rPr>
            <b/>
            <sz val="9"/>
            <color indexed="81"/>
            <rFont val="Tahoma"/>
            <family val="2"/>
          </rPr>
          <t>Indique la magnitud programada</t>
        </r>
      </text>
    </comment>
    <comment ref="AJ14" authorId="0" shapeId="0" xr:uid="{00000000-0006-0000-0000-000028000000}">
      <text>
        <r>
          <rPr>
            <b/>
            <sz val="9"/>
            <color indexed="81"/>
            <rFont val="Tahoma"/>
            <family val="2"/>
          </rPr>
          <t>Indique la magnitud ejecutada. Corresponde al resultado de medir el indicador de la meta</t>
        </r>
      </text>
    </comment>
    <comment ref="AK14" authorId="0" shapeId="0" xr:uid="{00000000-0006-0000-0000-000029000000}">
      <text>
        <r>
          <rPr>
            <b/>
            <sz val="9"/>
            <color indexed="81"/>
            <rFont val="Tahoma"/>
            <family val="2"/>
          </rPr>
          <t>Es el resultado porcentual de dividir lo ejecutado vs. lo programado. En caso de sobre ejecución, el resultado máximo es el 100%</t>
        </r>
      </text>
    </comment>
    <comment ref="AL14" authorId="0" shapeId="0" xr:uid="{00000000-0006-0000-0000-00002A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M14" authorId="0" shapeId="0" xr:uid="{00000000-0006-0000-0000-00002B000000}">
      <text>
        <r>
          <rPr>
            <b/>
            <sz val="9"/>
            <color indexed="81"/>
            <rFont val="Tahoma"/>
            <family val="2"/>
          </rPr>
          <t xml:space="preserve">Indicar el nombre concreto de la evidencia aportada. </t>
        </r>
      </text>
    </comment>
    <comment ref="AN14" authorId="0" shapeId="0" xr:uid="{00000000-0006-0000-0000-00002C000000}">
      <text>
        <r>
          <rPr>
            <b/>
            <sz val="9"/>
            <color indexed="81"/>
            <rFont val="Tahoma"/>
            <family val="2"/>
          </rPr>
          <t>Indique la magnitud total programada para la vigencia</t>
        </r>
      </text>
    </comment>
    <comment ref="AO14" authorId="0" shapeId="0" xr:uid="{00000000-0006-0000-0000-00002D000000}">
      <text>
        <r>
          <rPr>
            <b/>
            <sz val="9"/>
            <color indexed="81"/>
            <rFont val="Tahoma"/>
            <family val="2"/>
          </rPr>
          <t xml:space="preserve">Indique la magnitud ejecutada acumulada para la vigencia </t>
        </r>
      </text>
    </comment>
    <comment ref="AP14" authorId="0" shapeId="0" xr:uid="{00000000-0006-0000-0000-00002E000000}">
      <text>
        <r>
          <rPr>
            <b/>
            <sz val="9"/>
            <color indexed="81"/>
            <rFont val="Tahoma"/>
            <family val="2"/>
          </rPr>
          <t>Es el resultado porcentual de dividir lo ejecutado vs. lo programado. En caso de sobre ejecución, el resultado máximo es el 100%</t>
        </r>
      </text>
    </comment>
    <comment ref="AQ14" authorId="0" shapeId="0" xr:uid="{00000000-0006-0000-0000-00002F000000}">
      <text>
        <r>
          <rPr>
            <b/>
            <sz val="9"/>
            <color indexed="81"/>
            <rFont val="Tahoma"/>
            <family val="2"/>
          </rPr>
          <t>Es la descripción detallada de los avances y logros obtenidos con la ejecución de la meta acumulados para la vigencia</t>
        </r>
      </text>
    </comment>
    <comment ref="D19" authorId="0" shapeId="0" xr:uid="{00000000-0006-0000-0000-000030000000}">
      <text>
        <r>
          <rPr>
            <b/>
            <sz val="9"/>
            <color indexed="81"/>
            <rFont val="Tahoma"/>
            <family val="2"/>
          </rPr>
          <t>Promedio obtenido para el periodo x 80%</t>
        </r>
      </text>
    </comment>
    <comment ref="D25" authorId="0" shapeId="0" xr:uid="{00000000-0006-0000-0000-000031000000}">
      <text>
        <r>
          <rPr>
            <b/>
            <sz val="9"/>
            <color indexed="81"/>
            <rFont val="Tahoma"/>
            <family val="2"/>
          </rPr>
          <t>Promedio obtenido en las metas transversales para el periodo x 20%</t>
        </r>
      </text>
    </comment>
    <comment ref="D26" authorId="0" shapeId="0" xr:uid="{00000000-0006-0000-0000-000032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<sst xmlns="http://schemas.openxmlformats.org/spreadsheetml/2006/main" count="306" uniqueCount="170">
  <si>
    <r>
      <rPr>
        <b/>
        <sz val="14"/>
        <rFont val="Calibri Light"/>
        <family val="2"/>
        <scheme val="major"/>
      </rPr>
      <t>FORMULACIÓN Y SEGUIMIENTO PLANES DE GESTIÓN NIVEL CENTRAL</t>
    </r>
    <r>
      <rPr>
        <b/>
        <sz val="11"/>
        <color theme="1"/>
        <rFont val="Calibri Light"/>
        <family val="2"/>
        <scheme val="major"/>
      </rPr>
      <t xml:space="preserve">
PROCESO </t>
    </r>
    <r>
      <rPr>
        <b/>
        <u/>
        <sz val="11"/>
        <color theme="1"/>
        <rFont val="Calibri Light"/>
        <family val="2"/>
        <scheme val="major"/>
      </rPr>
      <t>GESTIÓN DEL PATRIMONIO DOCUMENTAL</t>
    </r>
  </si>
  <si>
    <r>
      <rPr>
        <b/>
        <sz val="11"/>
        <color rgb="FF000000"/>
        <rFont val="Calibri Light"/>
        <family val="2"/>
        <scheme val="major"/>
      </rPr>
      <t xml:space="preserve">Código Formato: </t>
    </r>
    <r>
      <rPr>
        <sz val="11"/>
        <color rgb="FF000000"/>
        <rFont val="Calibri Light"/>
        <family val="2"/>
        <scheme val="major"/>
      </rPr>
      <t xml:space="preserve">PLE-PIN-F017
</t>
    </r>
    <r>
      <rPr>
        <b/>
        <sz val="11"/>
        <color rgb="FF000000"/>
        <rFont val="Calibri Light"/>
        <family val="2"/>
        <scheme val="major"/>
      </rPr>
      <t xml:space="preserve">Versión: </t>
    </r>
    <r>
      <rPr>
        <sz val="11"/>
        <color rgb="FF000000"/>
        <rFont val="Calibri Light"/>
        <family val="2"/>
        <scheme val="major"/>
      </rPr>
      <t xml:space="preserve">6
</t>
    </r>
    <r>
      <rPr>
        <b/>
        <sz val="11"/>
        <color rgb="FF000000"/>
        <rFont val="Calibri Light"/>
        <family val="2"/>
        <scheme val="major"/>
      </rPr>
      <t xml:space="preserve">Vigencia desde: </t>
    </r>
    <r>
      <rPr>
        <sz val="11"/>
        <color rgb="FF000000"/>
        <rFont val="Calibri Light"/>
        <family val="2"/>
        <scheme val="major"/>
      </rPr>
      <t xml:space="preserve">23 de enero de 2023
</t>
    </r>
    <r>
      <rPr>
        <b/>
        <sz val="11"/>
        <color rgb="FF000000"/>
        <rFont val="Calibri Light"/>
        <family val="2"/>
        <scheme val="major"/>
      </rPr>
      <t xml:space="preserve">Caso HOLA: </t>
    </r>
    <r>
      <rPr>
        <sz val="11"/>
        <color rgb="FF000000"/>
        <rFont val="Calibri Light"/>
        <family val="2"/>
        <scheme val="major"/>
      </rPr>
      <t>291736</t>
    </r>
  </si>
  <si>
    <t>VIGENCIA DE LA PLANEACIÓN 2024</t>
  </si>
  <si>
    <t>DEPENDENCIAS ASOCIADAS</t>
  </si>
  <si>
    <t>Dirección Administrativa</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</si>
  <si>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</si>
  <si>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</si>
  <si>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</si>
  <si>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</si>
  <si>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</si>
  <si>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14604</t>
    </r>
    <r>
      <rPr>
        <sz val="11"/>
        <color theme="1"/>
        <rFont val="Calibri Light"/>
        <family val="2"/>
        <scheme val="major"/>
      </rPr>
      <t xml:space="preserve"> </t>
    </r>
  </si>
  <si>
    <t>03 de mayo de 2024</t>
  </si>
  <si>
    <t>Para el primer trimestre de la vigencia 2024, el Plan de Gestión del proceso Patrimonio Documental alcanzó un nivel de desempeño del 100% y 5,24%  acumulado para la vigencia.</t>
  </si>
  <si>
    <t>30 de julio de 2024</t>
  </si>
  <si>
    <t>Para el segundo trimestre de la vigencia 2024, el Plan de Gestión del proceso Patrimonio Documental alcanzó un nivel de desempeño del 90,00% y 70,70% acumulado para la vigencia.</t>
  </si>
  <si>
    <t>30 de octubre de 2024</t>
  </si>
  <si>
    <t>Para el tercer  trimestre de la vigencia 2024, el Plan de Gestión del proceso Patrimonio Documental alcanzó un nivel de desempeño del 83,4% y 83,50% acumulado para la vigencia.</t>
  </si>
  <si>
    <t>31 de enero de 2025</t>
  </si>
  <si>
    <t xml:space="preserve">Para el cuarto  trimestre de la vigencia 2024, el Plan de Gestión del proceso Patrimonio Documental alcanzó un nivel de desempeño del 93,75%  y del  95,51% acumulado para la vigencia </t>
  </si>
  <si>
    <t>PLAN ESTRATÉGICO INSTITUCIONAL</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</si>
  <si>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</si>
  <si>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</si>
  <si>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</si>
  <si>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</si>
  <si>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</si>
  <si>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</si>
  <si>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</si>
  <si>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</si>
  <si>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</si>
  <si>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</si>
  <si>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</si>
  <si>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</si>
  <si>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</si>
  <si>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</si>
  <si>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</si>
  <si>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</si>
  <si>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</si>
  <si>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</si>
  <si>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</si>
  <si>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</si>
  <si>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</si>
  <si>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</si>
  <si>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</si>
  <si>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</si>
  <si>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</si>
  <si>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</si>
  <si>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</si>
  <si>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</si>
  <si>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</si>
  <si>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</si>
  <si>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</si>
  <si>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</si>
  <si>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Fortalecer la gestión institucional aumentando las capacidades de la entidad para la planeación, seguimiento y ejecución de sus metas y recursos, y la gestión del talento humano.</t>
  </si>
  <si>
    <t xml:space="preserve">Realizar un ciclo de capacitación (8 capacitaciones)  dirigido a los (24) referentes documentales del nivel central,  sobre los lineamientos archivísticos estipulados en el proceso de Gestión de Patrimonio Documental, relacionados con la implementación de los ocho (8) procesos de la gestión documental, como parte del desarrollo del Plan Institucional de Capacitaciones (PIC). </t>
  </si>
  <si>
    <t>Gestión</t>
  </si>
  <si>
    <t>Capacitaciones realizadas</t>
  </si>
  <si>
    <t>Número de Capacitaciones realizadas</t>
  </si>
  <si>
    <t>8 
(2023)</t>
  </si>
  <si>
    <t>Suma</t>
  </si>
  <si>
    <t>Número de Capacitaciones.</t>
  </si>
  <si>
    <t>No programada</t>
  </si>
  <si>
    <t>Eficacia</t>
  </si>
  <si>
    <t>Citación, acta de capacitación, listado de asistencia, enlace, presentación PPT y Encuesta de satisfacción</t>
  </si>
  <si>
    <t>Grupo de Gestión del Patrimonio Documental (GPD)</t>
  </si>
  <si>
    <t>Grupo de Gestión del Patrimonio Documental (GPD).</t>
  </si>
  <si>
    <t>No programada para el trimestre</t>
  </si>
  <si>
    <t>Se realizaron capacitaciones a las diferentes dependencias de nivel central de la SDG en el marco del PGD con los siguiente temarios:
- Capacitación  Gestión documental
-    Manejo del aplicativo Orfeo
- Rutas de ingreso a documentos institucionales de la Gestión Documental
- Cómo clasificar expedientes de archivo según TRD, manejo administración y disposición de documentos de apoyo  
- Procedimiento de pérdida y reconstrucción de expediente 
- Agrupación de expedientes de volumen inferior a 50 folios.</t>
  </si>
  <si>
    <t xml:space="preserve">Se efectuaron capacitaciones a los Referentes Documentales de Nivel Central </t>
  </si>
  <si>
    <t xml:space="preserve">Citación, acta de capacitación, listado de asistencia, enlace, presentación PPT </t>
  </si>
  <si>
    <t xml:space="preserve">Se realizó una (1) capacitación a las diferentes dependencias de nivel central de la SDG en el marco del PGD con los siguiente temarios:
- Capacitación  Gestión documental
-  Manejo del aplicativo Orfeo
- Rutas de ingreso a documentos institucionales de la Gestión Documental
- Cómo clasificar expedientes de archivo según TRD, manejo administración y disposición de documentos de apoyo  
- Procedimiento de pérdida y reconstrucción de expediente 
- Agrupación de expedientes de volumen inferior a 50 folios.
</t>
  </si>
  <si>
    <t xml:space="preserve">Citación, acta de capacitación, listado de asistencia, enlace, presentación PPT y Encuesta de satisfacción.
</t>
  </si>
  <si>
    <t>El proceso cumplió con el 87,50% de la meta establecida para la vigencia.</t>
  </si>
  <si>
    <t>Realizar un ciclo de capacitación (8 capacitaciones) dirigido a los  (20) referentes documentales del nivel local,  sobre los lineamientos archivísticos estipulados en el Sistema Integrado de Gestión de Calidad (SIG) de la Secretaría Distrital de Gobierno (SDG) relacionados con la implementación de los 8 procesos de la gestión documental, como parte del desarrollo del Plan Institucional de Capacitaciones (PIC) en el marco del Programa de Gestión Documental (PGD).</t>
  </si>
  <si>
    <t>Número de Capacitaciones realizadas.</t>
  </si>
  <si>
    <t>Citación, acta de capacitación, listado de asistencia, enlace y presentación PPT, y Encuenta de satisfacción</t>
  </si>
  <si>
    <t>Se realizaron capacitaciones a las diferentes Alcaldia Locales en el marco del PGD con los siguiente temarios:
-    Manejo del aplicativo Orfeo
- Rutas de ingreso a documentos institucionales de la Gestión Documental
- Cómo clasificar expedientes de archivo según TRD, manejo administración y disposición de documentos de apoyo  
- Procedimiento de pérdida y reconstrucción de expediente 
- Agrupación de expedientes de volumen inferior a 50 folios.
- Configuración de los equipos de medición (dataloggers) 
- Lineamientos archivisticos</t>
  </si>
  <si>
    <t>Citación, acta de capacitación, listado de asistencia, enlace Y presentación PPTy Encuenta de satisfacción</t>
  </si>
  <si>
    <t>Se efectuaron capacitaciones a los Referentes Documentales de Alcaldías Locales</t>
  </si>
  <si>
    <t>El proceso cumplió con el 100,00% de la meta establecida para la vigencia.</t>
  </si>
  <si>
    <r>
      <t xml:space="preserve">Realizar  mesas de trabajo según solicitud </t>
    </r>
    <r>
      <rPr>
        <sz val="11"/>
        <rFont val="Calibri Light"/>
        <family val="2"/>
        <scheme val="major"/>
      </rPr>
      <t>por demanda de las dependencias internas o  entidades externas por cada trimestre del año, con el fin de abordar temas específicos cuyo impacto este relacionado con la gestión documental.</t>
    </r>
  </si>
  <si>
    <t>Mesas de Trabajo realizadas.</t>
  </si>
  <si>
    <t xml:space="preserve"> Mesas de Trabajo realizadas/ Mesas de Trabajo solicitadas * 100</t>
  </si>
  <si>
    <t>3
 (2023)</t>
  </si>
  <si>
    <r>
      <t xml:space="preserve">
</t>
    </r>
    <r>
      <rPr>
        <sz val="11"/>
        <rFont val="Calibri Light"/>
        <family val="2"/>
        <scheme val="major"/>
      </rPr>
      <t>Constante</t>
    </r>
  </si>
  <si>
    <t>Porcentaje de Mesas de trabajo realizadas.</t>
  </si>
  <si>
    <r>
      <t xml:space="preserve">
</t>
    </r>
    <r>
      <rPr>
        <sz val="11"/>
        <rFont val="Calibri Light"/>
        <family val="2"/>
        <scheme val="major"/>
      </rPr>
      <t>100%</t>
    </r>
  </si>
  <si>
    <t>Citación y acta de reunión.</t>
  </si>
  <si>
    <t>Se realizó mesa de trabajo en la Alcaldia Local de Rafael Uribe Uribe en el marco del PGD con el siguiente temario:
- Lineamientos archivisticos</t>
  </si>
  <si>
    <t>Se realizó mesa de trabajo con cada uno de los Referentes Documentales, frente al proceso de actualización de las Tablas de Retención Documental (TRD).</t>
  </si>
  <si>
    <t xml:space="preserve">Se realizó mesa de trabajo para concertar la recepción del archivo físico y digital correspondiente a la Secretaría Técnica Distrital de Discapacidad. </t>
  </si>
  <si>
    <t>El proceso cumplió con el 100% de la meta establecida para la vigencia.</t>
  </si>
  <si>
    <t>Realizar  asistencias técnicas según solicitud por demanda a cada una de las dependencias de la Secretaría Distrital de Gobierno  (SDG), por cada trimestre del año.</t>
  </si>
  <si>
    <t>Asistencias técnicas realizadas.</t>
  </si>
  <si>
    <t>Asistencias Técnicas realizadas/Asistencias Técnicas solicitadas * 100</t>
  </si>
  <si>
    <t>15 
(2023)</t>
  </si>
  <si>
    <t xml:space="preserve">
Constante </t>
  </si>
  <si>
    <t>Porcentaje de Asistencias técnicas realizadas</t>
  </si>
  <si>
    <t>Se realizaron asistencias técnicas a cada una de las dependencias de la Secretaría Distrital de Gobierno  (SDG)  en el marco del PGD con los siguientes temarios:
- Transferencias primarias 2024 Dirección Juridica
- SharePoint Alcaldia Local de San Cristobal
- Transferencias primarias 2024 Dirección de Contratación
- Transferencias primarias 2024 Dirección de Derechos Humanos
- Transferencias primarias 2024 Subdireccion de Asuntos Etnicos
- Agrupación documental Alcaldía Local de Ciudad Bolívar</t>
  </si>
  <si>
    <t>Se realizaron asistencias técnicas a las dependencias de Alcaldía Locales y dpendencias de Nivel central, frente a los procesos de clasificación, documental, organización de documentos y transferencias primarias dccumentales.</t>
  </si>
  <si>
    <t xml:space="preserve">Se realizaron asistencias técnicas a las siguientes dependencias en el marco del PGD con los siguientes temarios:
- Alcaldías Locales de Ciudad Bolívar y Chapinero sobre los tipos documentales de órdenes de pago que hacen parte de los procesos contractuales 
- Alcaldía Local de Ciudad Bolívar sobre Gestión Documental
- Dirección de Gestión Administrativa Especial de Policía sobre instrucciones para realizar el proceso de eliminación de presuntos documentos de apoyo, proceso de transferencia primaria y revisión de producción de documentos de archivo como insumo para la actualización de la Tabla de Retención Documental (TRD) de la dependencia.
- Alcaldía Local de Ciudad Bolívar sobre el manejo de la documentación de Tutelas
</t>
  </si>
  <si>
    <t>Total metas técnicas (80%)</t>
  </si>
  <si>
    <t>T1</t>
  </si>
  <si>
    <t>Obtener una calificación semestral del 80% en la medición de desempeño ambiental, de acuerdo a los criterios establecidos para el Sistema de Gestión Ambiental</t>
  </si>
  <si>
    <t>Sostenibilidad del sistema de gestión</t>
  </si>
  <si>
    <t>Porcentaje de cumplimiento de los criterios ambientales</t>
  </si>
  <si>
    <t>Número de criterios ambientales cumplidos / Total de criterios ambientales establecidos * 100</t>
  </si>
  <si>
    <t>80% meta 2023</t>
  </si>
  <si>
    <t>Constante</t>
  </si>
  <si>
    <t>Reporte ambiental Oficina Asesora de Planeación</t>
  </si>
  <si>
    <t>Herramienta Oficina Asesora de Planeación</t>
  </si>
  <si>
    <t>Aplicación de la meta: dependencias del proceso.
Reporte de la meta: Oficina Asesora de Planeación</t>
  </si>
  <si>
    <t>Dirección Administrativa  (Calificación 73%)
Consumo de papel: No se a presentado reporete en el semestre.
Participación: participación de 7 personas en jornada de buenas prácticas para el cuidado del agua y de la energía y 4 personas para capacitación de cultura ambiental.
Semana ambiental: participación de 3 personas en jornada de agricultura en Bicentenario.
Recepción campaña puesto a puesto: Se otorga a todas las dependencias un puntaje de 10 puntos como máximo por su excelente recepeción en las campañas y socializaciones realizadas puesto a puesto.
Dirección de Tecnología e Información  (Calificación 55%)
Consumo de papel: No se ha presentado reporte en el periodo.
Participación: participación de 5 personas en jornada de buenas prácticas para el cuidado del agua y de la energía y 6 personas para capacitación de cultura ambiental.
Semana ambiental: no participaron en las actividades de la semana ambiental.
Recepción campaña puesto a puesto: Se otorga a todas las dependencias un puntaje de 10 puntos como máximo por su excelente recepeción en las campañas y socializaciones realizadas puesto a puesto.</t>
  </si>
  <si>
    <t>Reporte meta ambiental OAP</t>
  </si>
  <si>
    <t>Dirección Administrativa:Calificación 37%
Consumo de papel: No han presentado reporte en el semestre
Participación: participación de 1 persona en jornada de generalidades del Sistema de Gestión Ambiental  y ninguna persona a la capacitación de Cero Papel.
Curso gestión ambiental: Realizaron el curso 13 personas de la dependencia de un total de 71 funcionarios de planta y contratistas
Dirección de Tecnologías e Información: calificación 83%
Consumo de papel: tienen reporte hasta el mes de noviembre de 2024
Participación: participación de 10 personas en jornada de generalidades del Sistema de Gestión Ambiental  y ninguna persona a la capacitación de Cero Papel.
Curso gestión ambiental: Realizaron el curso 9 personas de la dependencia de un total de 40 funcionarios de planta y contratistas.</t>
  </si>
  <si>
    <t>Reporte meta ambiental del equipo ambienta de la OAP</t>
  </si>
  <si>
    <t xml:space="preserve">El cumplimiento de la meta fue del 75%  acumulado </t>
  </si>
  <si>
    <t>T2</t>
  </si>
  <si>
    <t>Actualizar el 100% los documentos del proceso conforme al plan de trabajo definido.</t>
  </si>
  <si>
    <t>Porcentaje de actualización documental</t>
  </si>
  <si>
    <t>Número de documentos actualizados del proceso / Número de documentos programados a actualizar en el plan de trabajo *100</t>
  </si>
  <si>
    <t>100% meta 2023</t>
  </si>
  <si>
    <t xml:space="preserve">Listado Maestro de Documentos Matiz </t>
  </si>
  <si>
    <t xml:space="preserve">Casos Hola de actualización generados
Listado Maestro de Documentos 
Matiz </t>
  </si>
  <si>
    <t>Se cumplió con la actualización del 100% de los documentos establecidos en el plan de trabajo</t>
  </si>
  <si>
    <t xml:space="preserve">la dependencia cumplio con lo estabecido en el cronograma de actualizacion documental </t>
  </si>
  <si>
    <t xml:space="preserve">Listado maestro de documentos internos de la Secretaria Distrital de Gobierno  </t>
  </si>
  <si>
    <t xml:space="preserve">El proceso cumplio con lo establecido para el periodo </t>
  </si>
  <si>
    <t xml:space="preserve">Listado maestro de documentos </t>
  </si>
  <si>
    <t>No se recibió el documento para revisión metodológica de la OAP</t>
  </si>
  <si>
    <t>El proceso cumplio con lo estabecido en el cronograma de actualizacion documental en un 81%</t>
  </si>
  <si>
    <t>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</si>
  <si>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</si>
  <si>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</si>
  <si>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</si>
  <si>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</si>
  <si>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t>
  </si>
  <si>
    <t>Líder del proceso</t>
  </si>
  <si>
    <t>Listado de asistencia y PPT</t>
  </si>
  <si>
    <t xml:space="preserve">La dependencia realizo la actividad pogramada </t>
  </si>
  <si>
    <t xml:space="preserve">Listado de asistencia y presentacion </t>
  </si>
  <si>
    <t>la dependencia cumplio con lo estabecido en el cronograma al 100%</t>
  </si>
  <si>
    <t>Brindar atención oportuna y de calidad a los diferentes sectores poblacionales, generando relaciones de confianza y respeto por la diferencia.</t>
  </si>
  <si>
    <t>T4</t>
  </si>
  <si>
    <t>Dar respuesta al 100% de los requerimientos ciudadanos asignados a las dependencias de nivel central  con corte a 31 de diciembre de 2023 registradas y tipificadas como Derechos de Petición en el aplicativo Bogotá te Escucha y gestor documental ORFEO.</t>
  </si>
  <si>
    <t>Porcentaje de requerimientos ciudadanos con respuesta definitiva</t>
  </si>
  <si>
    <t>(No. de respuestas efectuadas / No. requerimientos instaurados antes del 31 de diciembre 2023 pendientes por gestionar) X 100</t>
  </si>
  <si>
    <t>Peticiones pendientes por gestionar al 31 de diciembre de  2023</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</si>
  <si>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</si>
  <si>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</si>
  <si>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SGI</t>
  </si>
  <si>
    <t>Se atendió 1 requerimiento ciudadano asignado con corte a 31 de diciembre de 2023 tipificado como Derechos de Petición registrado en el aplicativo Bogotá te Escucha y gestor documental ORFEO, por parte de las dependencias de Nivel Central responsables de dar respuesta.</t>
  </si>
  <si>
    <t>Reporte de peticiones ciudadanas gestionadas  (con respuesta definitiva o traslado por competencia) Memorando  20244600114073</t>
  </si>
  <si>
    <t>T5</t>
  </si>
  <si>
    <t xml:space="preserve">
Gestionar oportunamente el 100% de los requerimientos  que se tipifiquen como derecho de petición ciudadano en los aplicativos Bogotá Te Escucha y  ORFEO, que  sean asignados a las dependencias de Nivel Central durante la vigencia 2024.
</t>
  </si>
  <si>
    <t>Porcentaje de requerimientos ciudadanos  gestionados dentro del término de ley.</t>
  </si>
  <si>
    <t>(No. de peticiones gestionadas en los términos de ley / No. Requerimientos recibidos en la vigencia 2024 que deben tener respuesta) X 100</t>
  </si>
  <si>
    <t xml:space="preserve">Porcentaje de requerimientos ciudadanos gestionados </t>
  </si>
  <si>
    <t xml:space="preserve">Eficiencia </t>
  </si>
  <si>
    <t>Reporte de peticiones ciudadanas gestionadas (con respuesta definitiva o traslado por competencia)</t>
  </si>
  <si>
    <t>Se gestionaron oportunamente 6 requerimientos  que se tipificaron como derecho de petición ciudadano en los aplicativos Bogotá Te Escucha y  ORFEO, asignados durante la vigencia 2024.</t>
  </si>
  <si>
    <t>Reporte de peticiones ciudadanas gestionadas (con respuesta definitiva o traslado por competencia) Memorando 20244600126503</t>
  </si>
  <si>
    <t xml:space="preserve">El proceso dio respuesta a todos los requerimientos instaurados en el periodo </t>
  </si>
  <si>
    <t xml:space="preserve">ORFEO  20241300308521 </t>
  </si>
  <si>
    <t>El proceso dio respuesta a 18 requerimientos de los  27 instaurados y catalogados: Reporte Sistema Distrital de Gestión de Peticiones Ciudadanas - Bogotá te  Escucha</t>
  </si>
  <si>
    <t xml:space="preserve">la dependencia realizo la actividad pogramada </t>
  </si>
  <si>
    <t>Radicado No. 20254600001173
Fecha: 03-01-2025</t>
  </si>
  <si>
    <t>El cumplimiento de la meta fue del 91%  de los  requerimientos  instaurados y catalogados: Reporte Sistema Distrital de Gestión de Peticiones Ciudadanas - Bogotá te  Escucha</t>
  </si>
  <si>
    <t>Total metas transversales (20%)</t>
  </si>
  <si>
    <t xml:space="preserve">Total plan de gestión </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</si>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</sst>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11"/>
      <name val="Calibri Light"/>
      <family val="2"/>
      <scheme val="major"/>
    </font>
    <font>
      <u/>
      <sz val="11"/>
      <color theme="10"/>
      <name val="Calibri"/>
      <family val="2"/>
      <scheme val="minor"/>
    </font>
    <font>
      <b/>
      <sz val="11"/>
      <color rgb="FF000000"/>
      <name val="Calibri Light"/>
      <family val="2"/>
      <scheme val="major"/>
    </font>
    <font>
      <sz val="11"/>
      <color rgb="FF000000"/>
      <name val="Calibri Light"/>
      <family val="2"/>
      <scheme val="major"/>
    </font>
    <font>
      <sz val="11"/>
      <color rgb="FF0070C0"/>
      <name val="Calibri Light"/>
      <family val="2"/>
    </font>
    <font>
      <b/>
      <u/>
      <sz val="11"/>
      <color theme="1"/>
      <name val="Calibri Light"/>
      <family val="2"/>
      <scheme val="major"/>
    </font>
    <font>
      <sz val="11"/>
      <color rgb="FF0070C0"/>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0" fontId="15" fillId="0" borderId="0" applyNumberFormat="0" applyFill="0" applyBorder="0" applyAlignment="0" applyProtection="0"/>
  </cellStyleXfs>
  <cellXfs count="158">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0" fontId="3" fillId="0" borderId="1" xfId="0" applyFont="1" applyBorder="1" applyAlignment="1">
      <alignment horizontal="justify"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 fillId="0" borderId="1" xfId="1" applyNumberFormat="1" applyFont="1" applyBorder="1" applyAlignment="1">
      <alignment horizontal="center" vertical="center" wrapText="1"/>
    </xf>
    <xf numFmtId="10" fontId="1" fillId="0" borderId="1" xfId="1" applyNumberFormat="1" applyFont="1" applyBorder="1" applyAlignment="1">
      <alignment horizontal="justify" vertical="center" wrapText="1"/>
    </xf>
    <xf numFmtId="10" fontId="14" fillId="9" borderId="1" xfId="1" applyNumberFormat="1" applyFont="1" applyFill="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5" fillId="9" borderId="1" xfId="0" applyFont="1" applyFill="1" applyBorder="1" applyAlignment="1">
      <alignment horizontal="justify" vertical="center" wrapText="1"/>
    </xf>
    <xf numFmtId="0" fontId="6" fillId="3" borderId="1" xfId="0" applyFont="1" applyFill="1" applyBorder="1" applyAlignment="1">
      <alignment horizont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7" fillId="3" borderId="1" xfId="1" applyFont="1" applyFill="1" applyBorder="1" applyAlignment="1">
      <alignment horizont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9" fontId="1" fillId="9" borderId="0" xfId="1" applyFont="1" applyFill="1" applyAlignment="1">
      <alignment horizontal="center" wrapText="1"/>
    </xf>
    <xf numFmtId="9" fontId="1" fillId="9" borderId="0" xfId="1" applyFont="1" applyFill="1" applyAlignment="1">
      <alignment horizontal="center" vertical="center" wrapText="1"/>
    </xf>
    <xf numFmtId="9" fontId="2" fillId="8" borderId="1" xfId="1" applyFont="1" applyFill="1" applyBorder="1" applyAlignment="1">
      <alignment horizontal="center" vertical="center" wrapText="1"/>
    </xf>
    <xf numFmtId="9" fontId="1" fillId="0" borderId="0" xfId="1" applyFont="1" applyAlignment="1">
      <alignment horizontal="center" wrapText="1"/>
    </xf>
    <xf numFmtId="9" fontId="1" fillId="0" borderId="1" xfId="0" applyNumberFormat="1" applyFont="1" applyBorder="1" applyAlignment="1">
      <alignment horizontal="center" vertical="center" wrapText="1"/>
    </xf>
    <xf numFmtId="9" fontId="3" fillId="9" borderId="1" xfId="1" applyFont="1" applyFill="1" applyBorder="1" applyAlignment="1">
      <alignment horizontal="center" vertical="center" wrapText="1"/>
    </xf>
    <xf numFmtId="0" fontId="18" fillId="0" borderId="1" xfId="0" applyFont="1" applyBorder="1" applyAlignment="1">
      <alignment horizontal="left" vertical="center" wrapText="1"/>
    </xf>
    <xf numFmtId="10" fontId="7" fillId="3" borderId="1" xfId="1" applyNumberFormat="1" applyFont="1" applyFill="1" applyBorder="1" applyAlignment="1">
      <alignment horizontal="center" wrapText="1"/>
    </xf>
    <xf numFmtId="10" fontId="9" fillId="2" borderId="1" xfId="0" applyNumberFormat="1" applyFont="1" applyFill="1" applyBorder="1" applyAlignment="1">
      <alignment horizontal="center" wrapText="1"/>
    </xf>
    <xf numFmtId="10" fontId="9" fillId="2" borderId="1" xfId="1" applyNumberFormat="1" applyFont="1" applyFill="1" applyBorder="1" applyAlignment="1">
      <alignment horizont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9"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 fontId="5" fillId="0" borderId="1" xfId="0" applyNumberFormat="1" applyFont="1" applyBorder="1" applyAlignment="1">
      <alignment horizontal="left" vertical="center" wrapText="1"/>
    </xf>
    <xf numFmtId="9" fontId="5" fillId="0" borderId="1" xfId="1" applyFont="1" applyBorder="1" applyAlignment="1">
      <alignment horizontal="center" vertical="center" wrapText="1"/>
    </xf>
    <xf numFmtId="164" fontId="5" fillId="0" borderId="1" xfId="1" applyNumberFormat="1" applyFont="1" applyBorder="1" applyAlignment="1">
      <alignment horizontal="center"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0" xfId="0" applyFont="1" applyAlignment="1">
      <alignment horizontal="justify"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1" fontId="5" fillId="0" borderId="1" xfId="1" applyNumberFormat="1" applyFont="1" applyBorder="1" applyAlignment="1">
      <alignment horizontal="center" vertical="center" wrapText="1"/>
    </xf>
    <xf numFmtId="0" fontId="18" fillId="0" borderId="1" xfId="0" applyFont="1" applyBorder="1" applyAlignment="1">
      <alignment horizontal="center" vertical="center" wrapText="1"/>
    </xf>
    <xf numFmtId="9" fontId="18" fillId="0" borderId="1" xfId="1" applyFont="1" applyBorder="1" applyAlignment="1">
      <alignment horizontal="center" vertical="center" wrapText="1"/>
    </xf>
    <xf numFmtId="0" fontId="18" fillId="0" borderId="1" xfId="0" applyFont="1" applyBorder="1" applyAlignment="1">
      <alignment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justify" vertical="center" wrapText="1"/>
    </xf>
    <xf numFmtId="10" fontId="7" fillId="3" borderId="1" xfId="1" applyNumberFormat="1" applyFont="1" applyFill="1" applyBorder="1" applyAlignment="1">
      <alignment wrapText="1"/>
    </xf>
    <xf numFmtId="0" fontId="20" fillId="0" borderId="1" xfId="2" applyFont="1" applyBorder="1" applyAlignment="1">
      <alignment horizontal="justify" vertical="center" wrapText="1"/>
    </xf>
    <xf numFmtId="9" fontId="1" fillId="0" borderId="1" xfId="1" applyFont="1" applyBorder="1" applyAlignment="1">
      <alignment horizontal="justify" vertical="center" wrapText="1"/>
    </xf>
    <xf numFmtId="1" fontId="1" fillId="0" borderId="1" xfId="1" applyNumberFormat="1" applyFont="1" applyBorder="1" applyAlignment="1">
      <alignment horizontal="justify" vertical="center" wrapText="1"/>
    </xf>
    <xf numFmtId="164" fontId="7" fillId="3" borderId="1" xfId="1" applyNumberFormat="1" applyFont="1" applyFill="1" applyBorder="1" applyAlignment="1">
      <alignment wrapText="1"/>
    </xf>
    <xf numFmtId="164" fontId="9" fillId="2" borderId="1" xfId="0" applyNumberFormat="1" applyFont="1" applyFill="1" applyBorder="1" applyAlignment="1">
      <alignment wrapText="1"/>
    </xf>
    <xf numFmtId="1" fontId="1" fillId="0" borderId="1" xfId="0" applyNumberFormat="1" applyFont="1" applyBorder="1" applyAlignment="1">
      <alignment horizontal="center" vertical="center" wrapText="1"/>
    </xf>
    <xf numFmtId="10" fontId="1" fillId="0" borderId="1" xfId="1"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9" fontId="5" fillId="9" borderId="1" xfId="1" applyFont="1" applyFill="1" applyBorder="1" applyAlignment="1">
      <alignment horizontal="justify" vertical="center" wrapText="1"/>
    </xf>
    <xf numFmtId="164" fontId="1" fillId="0" borderId="1" xfId="0" applyNumberFormat="1" applyFont="1" applyBorder="1" applyAlignment="1">
      <alignment horizontal="justify" vertical="center" wrapText="1"/>
    </xf>
    <xf numFmtId="164" fontId="5" fillId="9" borderId="1" xfId="1" applyNumberFormat="1" applyFont="1" applyFill="1" applyBorder="1" applyAlignment="1">
      <alignment horizontal="center" vertical="center" wrapText="1"/>
    </xf>
    <xf numFmtId="10" fontId="9" fillId="2" borderId="1" xfId="0" applyNumberFormat="1" applyFont="1" applyFill="1" applyBorder="1" applyAlignment="1">
      <alignment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9" fontId="1" fillId="0" borderId="1" xfId="0" applyNumberFormat="1" applyFont="1" applyBorder="1" applyAlignment="1">
      <alignment horizontal="justify" vertical="center" wrapText="1"/>
    </xf>
    <xf numFmtId="0" fontId="1" fillId="9" borderId="3" xfId="0" applyFont="1" applyFill="1" applyBorder="1" applyAlignment="1">
      <alignment horizontal="center" vertical="center" wrapText="1"/>
    </xf>
    <xf numFmtId="10" fontId="1" fillId="9" borderId="1" xfId="0" applyNumberFormat="1" applyFont="1" applyFill="1" applyBorder="1" applyAlignment="1">
      <alignment horizontal="justify" vertical="center" wrapText="1"/>
    </xf>
    <xf numFmtId="0" fontId="0" fillId="9" borderId="0" xfId="0" applyFill="1" applyAlignment="1">
      <alignment vertical="center" wrapText="1"/>
    </xf>
    <xf numFmtId="164" fontId="1"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0" fontId="0" fillId="0" borderId="0" xfId="0" applyAlignment="1">
      <alignmen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7" fillId="9"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5"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9" borderId="2"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3"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Fill="1" applyBorder="1" applyAlignment="1">
      <alignment horizontal="justify" vertical="center" wrapText="1"/>
    </xf>
    <xf numFmtId="0" fontId="0" fillId="9" borderId="19" xfId="0" applyFill="1" applyBorder="1" applyAlignment="1">
      <alignment vertical="center" wrapText="1"/>
    </xf>
    <xf numFmtId="0" fontId="1" fillId="9" borderId="2" xfId="0" applyFont="1" applyFill="1" applyBorder="1" applyAlignment="1">
      <alignment horizontal="justify" vertical="center" wrapText="1"/>
    </xf>
    <xf numFmtId="0" fontId="1" fillId="0" borderId="3" xfId="0" applyFont="1" applyBorder="1" applyAlignment="1">
      <alignment horizontal="center" vertical="center" wrapText="1"/>
    </xf>
    <xf numFmtId="0" fontId="2" fillId="7" borderId="20" xfId="0"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26"/>
  <sheetViews>
    <sheetView tabSelected="1" topLeftCell="F8" zoomScale="80" zoomScaleNormal="80" workbookViewId="0">
      <selection activeCell="K10" sqref="K10"/>
    </sheetView>
  </sheetViews>
  <sheetFormatPr defaultColWidth="10.85546875" defaultRowHeight="15"/>
  <cols>
    <col min="1" max="1" width="4.140625" style="1" customWidth="1"/>
    <col min="2" max="2" width="25.5703125" style="1" customWidth="1"/>
    <col min="3" max="3" width="8.140625" style="1" customWidth="1"/>
    <col min="4" max="4" width="44.28515625" style="1" bestFit="1" customWidth="1"/>
    <col min="5" max="5" width="18.42578125" style="1" customWidth="1"/>
    <col min="6" max="6" width="24.42578125" style="1" customWidth="1"/>
    <col min="7" max="7" width="26.28515625" style="1" customWidth="1"/>
    <col min="8" max="8" width="12.7109375" style="1" customWidth="1"/>
    <col min="9" max="9" width="18.42578125" style="1" customWidth="1"/>
    <col min="10" max="10" width="15.85546875" style="1" customWidth="1"/>
    <col min="11" max="11" width="12.5703125" style="1" customWidth="1"/>
    <col min="12" max="12" width="10.140625" style="1" bestFit="1" customWidth="1"/>
    <col min="13" max="14" width="7.7109375" style="1" bestFit="1" customWidth="1"/>
    <col min="15" max="15" width="22.5703125" style="1" customWidth="1"/>
    <col min="16" max="16" width="17.85546875" style="1" customWidth="1"/>
    <col min="17" max="17" width="19.7109375" style="1" customWidth="1"/>
    <col min="18" max="18" width="21.7109375" style="1" customWidth="1"/>
    <col min="19" max="19" width="25.42578125" style="1" customWidth="1"/>
    <col min="20" max="22" width="16.5703125" style="1" hidden="1" customWidth="1"/>
    <col min="23" max="23" width="40.28515625" style="1" hidden="1" customWidth="1"/>
    <col min="24" max="27" width="16.5703125" style="1" hidden="1" customWidth="1"/>
    <col min="28" max="28" width="33.42578125" style="1" hidden="1" customWidth="1"/>
    <col min="29" max="32" width="16.5703125" style="1" hidden="1" customWidth="1"/>
    <col min="33" max="33" width="43.7109375" style="1" hidden="1" customWidth="1"/>
    <col min="34" max="34" width="16.5703125" style="1" hidden="1" customWidth="1"/>
    <col min="35" max="36" width="22" style="1" customWidth="1"/>
    <col min="37" max="37" width="16.5703125" style="1" customWidth="1"/>
    <col min="38" max="38" width="34.85546875" style="1" customWidth="1"/>
    <col min="39" max="39" width="16.5703125" style="1" customWidth="1"/>
    <col min="40" max="41" width="16.5703125" style="41" customWidth="1"/>
    <col min="42" max="42" width="21.5703125" style="45" customWidth="1"/>
    <col min="43" max="43" width="39.42578125" style="1" customWidth="1"/>
    <col min="44" max="16384" width="10.85546875" style="1"/>
  </cols>
  <sheetData>
    <row r="1" spans="1:43" s="25" customFormat="1" ht="70.5" customHeight="1">
      <c r="A1" s="124" t="s">
        <v>0</v>
      </c>
      <c r="B1" s="125"/>
      <c r="C1" s="125"/>
      <c r="D1" s="125"/>
      <c r="E1" s="125"/>
      <c r="F1" s="125"/>
      <c r="G1" s="125"/>
      <c r="H1" s="125"/>
      <c r="I1" s="125"/>
      <c r="J1" s="125"/>
      <c r="K1" s="126" t="s">
        <v>1</v>
      </c>
      <c r="L1" s="127"/>
      <c r="M1" s="127"/>
      <c r="N1" s="127"/>
      <c r="O1" s="127"/>
      <c r="AN1" s="36"/>
      <c r="AO1" s="36"/>
      <c r="AP1" s="42"/>
    </row>
    <row r="2" spans="1:43" s="27" customFormat="1" ht="23.45" customHeight="1">
      <c r="A2" s="129" t="s">
        <v>2</v>
      </c>
      <c r="B2" s="130"/>
      <c r="C2" s="130"/>
      <c r="D2" s="130"/>
      <c r="E2" s="130"/>
      <c r="F2" s="130"/>
      <c r="G2" s="130"/>
      <c r="H2" s="130"/>
      <c r="I2" s="130"/>
      <c r="J2" s="130"/>
      <c r="K2" s="26"/>
      <c r="L2" s="26"/>
      <c r="M2" s="26"/>
      <c r="N2" s="26"/>
      <c r="O2" s="26"/>
      <c r="AN2" s="37"/>
      <c r="AO2" s="37"/>
      <c r="AP2" s="43"/>
    </row>
    <row r="3" spans="1:43" s="25" customFormat="1">
      <c r="AN3" s="36"/>
      <c r="AO3" s="36"/>
      <c r="AP3" s="42"/>
    </row>
    <row r="4" spans="1:43" s="25" customFormat="1" ht="29.1" customHeight="1">
      <c r="A4" s="131" t="s">
        <v>3</v>
      </c>
      <c r="B4" s="132"/>
      <c r="C4" s="137" t="s">
        <v>4</v>
      </c>
      <c r="D4" s="138"/>
      <c r="E4" s="146" t="s">
        <v>5</v>
      </c>
      <c r="F4" s="146"/>
      <c r="G4" s="146"/>
      <c r="H4" s="146"/>
      <c r="I4" s="146"/>
      <c r="J4" s="147"/>
      <c r="AN4" s="36"/>
      <c r="AO4" s="36"/>
      <c r="AP4" s="42"/>
    </row>
    <row r="5" spans="1:43" s="25" customFormat="1" ht="15" customHeight="1">
      <c r="A5" s="133"/>
      <c r="B5" s="134"/>
      <c r="C5" s="139"/>
      <c r="D5" s="140"/>
      <c r="E5" s="84" t="s">
        <v>6</v>
      </c>
      <c r="F5" s="2" t="s">
        <v>7</v>
      </c>
      <c r="G5" s="148" t="s">
        <v>8</v>
      </c>
      <c r="H5" s="146"/>
      <c r="I5" s="146"/>
      <c r="J5" s="147"/>
      <c r="AN5" s="36"/>
      <c r="AO5" s="36"/>
      <c r="AP5" s="42"/>
    </row>
    <row r="6" spans="1:43" s="25" customFormat="1">
      <c r="A6" s="133"/>
      <c r="B6" s="134"/>
      <c r="C6" s="139"/>
      <c r="D6" s="140"/>
      <c r="E6" s="87">
        <v>1</v>
      </c>
      <c r="F6" s="28" t="s">
        <v>9</v>
      </c>
      <c r="G6" s="149" t="s">
        <v>10</v>
      </c>
      <c r="H6" s="149"/>
      <c r="I6" s="149"/>
      <c r="J6" s="149"/>
      <c r="AN6" s="36"/>
      <c r="AO6" s="36"/>
      <c r="AP6" s="42"/>
    </row>
    <row r="7" spans="1:43" s="25" customFormat="1" ht="54" customHeight="1">
      <c r="A7" s="133"/>
      <c r="B7" s="134"/>
      <c r="C7" s="139"/>
      <c r="D7" s="140"/>
      <c r="E7" s="87">
        <v>2</v>
      </c>
      <c r="F7" s="28" t="s">
        <v>11</v>
      </c>
      <c r="G7" s="149" t="s">
        <v>12</v>
      </c>
      <c r="H7" s="149"/>
      <c r="I7" s="149"/>
      <c r="J7" s="149"/>
      <c r="AN7" s="36"/>
      <c r="AO7" s="36"/>
      <c r="AP7" s="42"/>
    </row>
    <row r="8" spans="1:43" s="25" customFormat="1" ht="54" customHeight="1">
      <c r="A8" s="133"/>
      <c r="B8" s="134"/>
      <c r="C8" s="139"/>
      <c r="D8" s="140"/>
      <c r="E8" s="87">
        <v>3</v>
      </c>
      <c r="F8" s="28" t="s">
        <v>13</v>
      </c>
      <c r="G8" s="143" t="s">
        <v>14</v>
      </c>
      <c r="H8" s="144"/>
      <c r="I8" s="144"/>
      <c r="J8" s="145"/>
      <c r="AN8" s="36"/>
      <c r="AO8" s="36"/>
      <c r="AP8" s="42"/>
    </row>
    <row r="9" spans="1:43" s="25" customFormat="1" ht="54" customHeight="1">
      <c r="A9" s="133"/>
      <c r="B9" s="134"/>
      <c r="C9" s="139"/>
      <c r="D9" s="140"/>
      <c r="E9" s="87">
        <v>4</v>
      </c>
      <c r="F9" s="28" t="s">
        <v>15</v>
      </c>
      <c r="G9" s="143" t="s">
        <v>16</v>
      </c>
      <c r="H9" s="144"/>
      <c r="I9" s="144"/>
      <c r="J9" s="145"/>
      <c r="AN9" s="36"/>
      <c r="AO9" s="36"/>
      <c r="AP9" s="42"/>
    </row>
    <row r="10" spans="1:43" s="25" customFormat="1" ht="54" customHeight="1">
      <c r="A10" s="135"/>
      <c r="B10" s="136"/>
      <c r="C10" s="141"/>
      <c r="D10" s="142"/>
      <c r="E10" s="87">
        <v>5</v>
      </c>
      <c r="F10" s="28" t="s">
        <v>17</v>
      </c>
      <c r="G10" s="150" t="s">
        <v>18</v>
      </c>
      <c r="H10" s="151"/>
      <c r="I10" s="151"/>
      <c r="J10" s="152"/>
      <c r="AN10" s="36"/>
      <c r="AO10" s="36"/>
      <c r="AP10" s="42"/>
    </row>
    <row r="11" spans="1:43" s="25" customFormat="1">
      <c r="AN11" s="36"/>
      <c r="AO11" s="36"/>
      <c r="AP11" s="42"/>
    </row>
    <row r="12" spans="1:43" ht="14.45" customHeight="1">
      <c r="A12" s="123" t="s">
        <v>19</v>
      </c>
      <c r="B12" s="123"/>
      <c r="C12" s="123" t="s">
        <v>20</v>
      </c>
      <c r="D12" s="123"/>
      <c r="E12" s="123"/>
      <c r="F12" s="128" t="s">
        <v>21</v>
      </c>
      <c r="G12" s="128"/>
      <c r="H12" s="128"/>
      <c r="I12" s="128"/>
      <c r="J12" s="128"/>
      <c r="K12" s="128"/>
      <c r="L12" s="128"/>
      <c r="M12" s="128"/>
      <c r="N12" s="128"/>
      <c r="O12" s="128"/>
      <c r="P12" s="128"/>
      <c r="Q12" s="123" t="s">
        <v>22</v>
      </c>
      <c r="R12" s="123"/>
      <c r="S12" s="123"/>
      <c r="T12" s="93" t="s">
        <v>23</v>
      </c>
      <c r="U12" s="94"/>
      <c r="V12" s="94"/>
      <c r="W12" s="94"/>
      <c r="X12" s="95"/>
      <c r="Y12" s="99" t="s">
        <v>24</v>
      </c>
      <c r="Z12" s="100"/>
      <c r="AA12" s="100"/>
      <c r="AB12" s="100"/>
      <c r="AC12" s="101"/>
      <c r="AD12" s="105" t="s">
        <v>25</v>
      </c>
      <c r="AE12" s="106"/>
      <c r="AF12" s="106"/>
      <c r="AG12" s="106"/>
      <c r="AH12" s="107"/>
      <c r="AI12" s="111" t="s">
        <v>26</v>
      </c>
      <c r="AJ12" s="112"/>
      <c r="AK12" s="112"/>
      <c r="AL12" s="112"/>
      <c r="AM12" s="113"/>
      <c r="AN12" s="117" t="s">
        <v>27</v>
      </c>
      <c r="AO12" s="118"/>
      <c r="AP12" s="118"/>
      <c r="AQ12" s="119"/>
    </row>
    <row r="13" spans="1:43" ht="14.45" customHeight="1">
      <c r="A13" s="123"/>
      <c r="B13" s="123"/>
      <c r="C13" s="123"/>
      <c r="D13" s="123"/>
      <c r="E13" s="123"/>
      <c r="F13" s="128"/>
      <c r="G13" s="128"/>
      <c r="H13" s="128"/>
      <c r="I13" s="128"/>
      <c r="J13" s="128"/>
      <c r="K13" s="128"/>
      <c r="L13" s="128"/>
      <c r="M13" s="128"/>
      <c r="N13" s="128"/>
      <c r="O13" s="128"/>
      <c r="P13" s="128"/>
      <c r="Q13" s="123"/>
      <c r="R13" s="123"/>
      <c r="S13" s="123"/>
      <c r="T13" s="96"/>
      <c r="U13" s="97"/>
      <c r="V13" s="97"/>
      <c r="W13" s="97"/>
      <c r="X13" s="98"/>
      <c r="Y13" s="102"/>
      <c r="Z13" s="103"/>
      <c r="AA13" s="103"/>
      <c r="AB13" s="103"/>
      <c r="AC13" s="104"/>
      <c r="AD13" s="108"/>
      <c r="AE13" s="109"/>
      <c r="AF13" s="109"/>
      <c r="AG13" s="109"/>
      <c r="AH13" s="110"/>
      <c r="AI13" s="114"/>
      <c r="AJ13" s="115"/>
      <c r="AK13" s="115"/>
      <c r="AL13" s="115"/>
      <c r="AM13" s="116"/>
      <c r="AN13" s="120"/>
      <c r="AO13" s="121"/>
      <c r="AP13" s="121"/>
      <c r="AQ13" s="122"/>
    </row>
    <row r="14" spans="1:43" ht="45">
      <c r="A14" s="2" t="s">
        <v>28</v>
      </c>
      <c r="B14" s="2" t="s">
        <v>29</v>
      </c>
      <c r="C14" s="2" t="s">
        <v>30</v>
      </c>
      <c r="D14" s="2" t="s">
        <v>31</v>
      </c>
      <c r="E14" s="2" t="s">
        <v>32</v>
      </c>
      <c r="F14" s="15" t="s">
        <v>33</v>
      </c>
      <c r="G14" s="15" t="s">
        <v>34</v>
      </c>
      <c r="H14" s="15" t="s">
        <v>35</v>
      </c>
      <c r="I14" s="15" t="s">
        <v>36</v>
      </c>
      <c r="J14" s="15" t="s">
        <v>37</v>
      </c>
      <c r="K14" s="15" t="s">
        <v>38</v>
      </c>
      <c r="L14" s="15" t="s">
        <v>39</v>
      </c>
      <c r="M14" s="15" t="s">
        <v>40</v>
      </c>
      <c r="N14" s="15" t="s">
        <v>41</v>
      </c>
      <c r="O14" s="15" t="s">
        <v>42</v>
      </c>
      <c r="P14" s="15" t="s">
        <v>43</v>
      </c>
      <c r="Q14" s="2" t="s">
        <v>44</v>
      </c>
      <c r="R14" s="2" t="s">
        <v>45</v>
      </c>
      <c r="S14" s="2" t="s">
        <v>46</v>
      </c>
      <c r="T14" s="3" t="s">
        <v>47</v>
      </c>
      <c r="U14" s="3" t="s">
        <v>48</v>
      </c>
      <c r="V14" s="3" t="s">
        <v>49</v>
      </c>
      <c r="W14" s="3" t="s">
        <v>50</v>
      </c>
      <c r="X14" s="3" t="s">
        <v>51</v>
      </c>
      <c r="Y14" s="18" t="s">
        <v>47</v>
      </c>
      <c r="Z14" s="18" t="s">
        <v>48</v>
      </c>
      <c r="AA14" s="18" t="s">
        <v>49</v>
      </c>
      <c r="AB14" s="18" t="s">
        <v>50</v>
      </c>
      <c r="AC14" s="18" t="s">
        <v>51</v>
      </c>
      <c r="AD14" s="19" t="s">
        <v>47</v>
      </c>
      <c r="AE14" s="19" t="s">
        <v>48</v>
      </c>
      <c r="AF14" s="19" t="s">
        <v>49</v>
      </c>
      <c r="AG14" s="19" t="s">
        <v>50</v>
      </c>
      <c r="AH14" s="19" t="s">
        <v>51</v>
      </c>
      <c r="AI14" s="20" t="s">
        <v>47</v>
      </c>
      <c r="AJ14" s="20" t="s">
        <v>48</v>
      </c>
      <c r="AK14" s="20" t="s">
        <v>49</v>
      </c>
      <c r="AL14" s="20" t="s">
        <v>50</v>
      </c>
      <c r="AM14" s="157" t="s">
        <v>51</v>
      </c>
      <c r="AN14" s="4" t="s">
        <v>47</v>
      </c>
      <c r="AO14" s="4" t="s">
        <v>48</v>
      </c>
      <c r="AP14" s="44" t="s">
        <v>49</v>
      </c>
      <c r="AQ14" s="4" t="s">
        <v>50</v>
      </c>
    </row>
    <row r="15" spans="1:43" s="23" customFormat="1" ht="315.75">
      <c r="A15" s="17">
        <v>7</v>
      </c>
      <c r="B15" s="16" t="s">
        <v>52</v>
      </c>
      <c r="C15" s="21">
        <v>1</v>
      </c>
      <c r="D15" s="16" t="s">
        <v>53</v>
      </c>
      <c r="E15" s="17" t="s">
        <v>54</v>
      </c>
      <c r="F15" s="16" t="s">
        <v>55</v>
      </c>
      <c r="G15" s="16" t="s">
        <v>56</v>
      </c>
      <c r="H15" s="28" t="s">
        <v>57</v>
      </c>
      <c r="I15" s="16" t="s">
        <v>58</v>
      </c>
      <c r="J15" s="24" t="s">
        <v>59</v>
      </c>
      <c r="K15" s="29" t="s">
        <v>60</v>
      </c>
      <c r="L15" s="29">
        <v>3</v>
      </c>
      <c r="M15" s="29">
        <v>3</v>
      </c>
      <c r="N15" s="29">
        <v>2</v>
      </c>
      <c r="O15" s="29">
        <v>8</v>
      </c>
      <c r="P15" s="16" t="s">
        <v>61</v>
      </c>
      <c r="Q15" s="16" t="s">
        <v>62</v>
      </c>
      <c r="R15" s="16" t="s">
        <v>63</v>
      </c>
      <c r="S15" s="16" t="s">
        <v>64</v>
      </c>
      <c r="T15" s="22" t="str">
        <f>K15</f>
        <v>No programada</v>
      </c>
      <c r="U15" s="16" t="s">
        <v>60</v>
      </c>
      <c r="V15" s="16" t="s">
        <v>60</v>
      </c>
      <c r="W15" s="16" t="s">
        <v>65</v>
      </c>
      <c r="X15" s="16" t="s">
        <v>60</v>
      </c>
      <c r="Y15" s="22">
        <f t="shared" ref="Y15:Y18" si="0">L15</f>
        <v>3</v>
      </c>
      <c r="Z15" s="74">
        <v>3</v>
      </c>
      <c r="AA15" s="30">
        <f>IF(Z15/Y15&gt;100%,100%,Z15/Y15)</f>
        <v>1</v>
      </c>
      <c r="AB15" s="16" t="s">
        <v>66</v>
      </c>
      <c r="AC15" s="16" t="s">
        <v>62</v>
      </c>
      <c r="AD15" s="22">
        <f t="shared" ref="AD15:AD18" si="1">M15</f>
        <v>3</v>
      </c>
      <c r="AE15" s="16">
        <v>2</v>
      </c>
      <c r="AF15" s="30">
        <f>IF(AE15/AD15&gt;100%,100%,AE15/AD15)</f>
        <v>0.66666666666666663</v>
      </c>
      <c r="AG15" s="16" t="s">
        <v>67</v>
      </c>
      <c r="AH15" s="16" t="s">
        <v>68</v>
      </c>
      <c r="AI15" s="22">
        <f t="shared" ref="AI15:AI18" si="2">N15</f>
        <v>2</v>
      </c>
      <c r="AJ15" s="85">
        <v>2</v>
      </c>
      <c r="AK15" s="88">
        <f>IF(AJ15/AI15&gt;100%,100%,AJ15/AI15)</f>
        <v>1</v>
      </c>
      <c r="AL15" s="155" t="s">
        <v>69</v>
      </c>
      <c r="AM15" s="154" t="s">
        <v>70</v>
      </c>
      <c r="AN15" s="156">
        <f t="shared" ref="AN15:AN16" si="3">O15</f>
        <v>8</v>
      </c>
      <c r="AO15" s="77">
        <f>SUM(Z15,AE15,AJ15)</f>
        <v>7</v>
      </c>
      <c r="AP15" s="78">
        <f>IF(AO15/AN15&gt;100%,100%,AO15/AN15)</f>
        <v>0.875</v>
      </c>
      <c r="AQ15" s="153" t="s">
        <v>71</v>
      </c>
    </row>
    <row r="16" spans="1:43" s="23" customFormat="1" ht="315.75">
      <c r="A16" s="17">
        <v>7</v>
      </c>
      <c r="B16" s="16" t="s">
        <v>52</v>
      </c>
      <c r="C16" s="21">
        <v>2</v>
      </c>
      <c r="D16" s="16" t="s">
        <v>72</v>
      </c>
      <c r="E16" s="17" t="s">
        <v>54</v>
      </c>
      <c r="F16" s="16" t="s">
        <v>55</v>
      </c>
      <c r="G16" s="16" t="s">
        <v>73</v>
      </c>
      <c r="H16" s="28" t="s">
        <v>57</v>
      </c>
      <c r="I16" s="16" t="s">
        <v>58</v>
      </c>
      <c r="J16" s="24" t="s">
        <v>59</v>
      </c>
      <c r="K16" s="29" t="s">
        <v>60</v>
      </c>
      <c r="L16" s="29">
        <v>3</v>
      </c>
      <c r="M16" s="29">
        <v>3</v>
      </c>
      <c r="N16" s="29">
        <v>2</v>
      </c>
      <c r="O16" s="29">
        <v>8</v>
      </c>
      <c r="P16" s="16" t="s">
        <v>61</v>
      </c>
      <c r="Q16" s="16" t="s">
        <v>74</v>
      </c>
      <c r="R16" s="16" t="s">
        <v>63</v>
      </c>
      <c r="S16" s="16" t="s">
        <v>64</v>
      </c>
      <c r="T16" s="22" t="str">
        <f t="shared" ref="T16:T18" si="4">K16</f>
        <v>No programada</v>
      </c>
      <c r="U16" s="16" t="s">
        <v>60</v>
      </c>
      <c r="V16" s="16" t="s">
        <v>60</v>
      </c>
      <c r="W16" s="16" t="s">
        <v>65</v>
      </c>
      <c r="X16" s="16" t="s">
        <v>60</v>
      </c>
      <c r="Y16" s="22">
        <f t="shared" si="0"/>
        <v>3</v>
      </c>
      <c r="Z16" s="16">
        <v>4</v>
      </c>
      <c r="AA16" s="30">
        <f t="shared" ref="AA16:AA18" si="5">IF(Z16/Y16&gt;100%,100%,Z16/Y16)</f>
        <v>1</v>
      </c>
      <c r="AB16" s="16" t="s">
        <v>75</v>
      </c>
      <c r="AC16" s="16" t="s">
        <v>76</v>
      </c>
      <c r="AD16" s="22">
        <f t="shared" si="1"/>
        <v>3</v>
      </c>
      <c r="AE16" s="16">
        <v>2</v>
      </c>
      <c r="AF16" s="30">
        <f t="shared" ref="AF16:AF18" si="6">IF(AE16/AD16&gt;100%,100%,AE16/AD16)</f>
        <v>0.66666666666666663</v>
      </c>
      <c r="AG16" s="16" t="s">
        <v>77</v>
      </c>
      <c r="AH16" s="16" t="s">
        <v>68</v>
      </c>
      <c r="AI16" s="22">
        <f t="shared" si="2"/>
        <v>2</v>
      </c>
      <c r="AJ16" s="85">
        <v>2</v>
      </c>
      <c r="AK16" s="90">
        <f t="shared" ref="AK16:AK18" si="7">IF(AJ16/AI16&gt;100%,100%,AJ16/AI16)</f>
        <v>1</v>
      </c>
      <c r="AL16" s="85" t="s">
        <v>69</v>
      </c>
      <c r="AM16" s="89" t="s">
        <v>74</v>
      </c>
      <c r="AN16" s="17">
        <f t="shared" si="3"/>
        <v>8</v>
      </c>
      <c r="AO16" s="77">
        <f>SUM(Z16,AE16,AJ16)</f>
        <v>8</v>
      </c>
      <c r="AP16" s="78">
        <f t="shared" ref="AP16:AP18" si="8">IF(AO16/AN16&gt;100%,100%,AO16/AN16)</f>
        <v>1</v>
      </c>
      <c r="AQ16" s="153" t="s">
        <v>78</v>
      </c>
    </row>
    <row r="17" spans="1:43" s="23" customFormat="1" ht="133.5">
      <c r="A17" s="17">
        <v>7</v>
      </c>
      <c r="B17" s="16" t="s">
        <v>52</v>
      </c>
      <c r="C17" s="21">
        <v>3</v>
      </c>
      <c r="D17" s="16" t="s">
        <v>79</v>
      </c>
      <c r="E17" s="17" t="s">
        <v>54</v>
      </c>
      <c r="F17" s="16" t="s">
        <v>80</v>
      </c>
      <c r="G17" s="17" t="s">
        <v>81</v>
      </c>
      <c r="H17" s="28" t="s">
        <v>82</v>
      </c>
      <c r="I17" s="16" t="s">
        <v>83</v>
      </c>
      <c r="J17" s="24" t="s">
        <v>84</v>
      </c>
      <c r="K17" s="29" t="s">
        <v>60</v>
      </c>
      <c r="L17" s="47">
        <v>1</v>
      </c>
      <c r="M17" s="47">
        <v>1</v>
      </c>
      <c r="N17" s="47">
        <v>1</v>
      </c>
      <c r="O17" s="31" t="s">
        <v>85</v>
      </c>
      <c r="P17" s="16" t="s">
        <v>61</v>
      </c>
      <c r="Q17" s="16" t="s">
        <v>86</v>
      </c>
      <c r="R17" s="16" t="s">
        <v>63</v>
      </c>
      <c r="S17" s="16" t="s">
        <v>64</v>
      </c>
      <c r="T17" s="22" t="str">
        <f t="shared" si="4"/>
        <v>No programada</v>
      </c>
      <c r="U17" s="16" t="s">
        <v>60</v>
      </c>
      <c r="V17" s="16" t="s">
        <v>60</v>
      </c>
      <c r="W17" s="16" t="s">
        <v>65</v>
      </c>
      <c r="X17" s="16" t="s">
        <v>60</v>
      </c>
      <c r="Y17" s="73">
        <f>L17</f>
        <v>1</v>
      </c>
      <c r="Z17" s="16">
        <v>1</v>
      </c>
      <c r="AA17" s="30">
        <f t="shared" si="5"/>
        <v>1</v>
      </c>
      <c r="AB17" s="16" t="s">
        <v>87</v>
      </c>
      <c r="AC17" s="16" t="s">
        <v>86</v>
      </c>
      <c r="AD17" s="30">
        <f t="shared" si="1"/>
        <v>1</v>
      </c>
      <c r="AE17" s="81">
        <v>1</v>
      </c>
      <c r="AF17" s="30">
        <f t="shared" si="6"/>
        <v>1</v>
      </c>
      <c r="AG17" s="16" t="s">
        <v>88</v>
      </c>
      <c r="AH17" s="16" t="s">
        <v>86</v>
      </c>
      <c r="AI17" s="30">
        <f t="shared" si="2"/>
        <v>1</v>
      </c>
      <c r="AJ17" s="90">
        <v>1</v>
      </c>
      <c r="AK17" s="88">
        <f t="shared" si="7"/>
        <v>1</v>
      </c>
      <c r="AL17" s="85" t="s">
        <v>89</v>
      </c>
      <c r="AM17" s="85" t="s">
        <v>86</v>
      </c>
      <c r="AN17" s="46">
        <v>1</v>
      </c>
      <c r="AO17" s="79">
        <f>AVERAGE(Z17,AE17,AJ17)</f>
        <v>1</v>
      </c>
      <c r="AP17" s="78">
        <f t="shared" si="8"/>
        <v>1</v>
      </c>
      <c r="AQ17" s="16" t="s">
        <v>90</v>
      </c>
    </row>
    <row r="18" spans="1:43" s="23" customFormat="1" ht="409.6">
      <c r="A18" s="17">
        <v>7</v>
      </c>
      <c r="B18" s="16" t="s">
        <v>52</v>
      </c>
      <c r="C18" s="21">
        <v>4</v>
      </c>
      <c r="D18" s="24" t="s">
        <v>91</v>
      </c>
      <c r="E18" s="17" t="s">
        <v>54</v>
      </c>
      <c r="F18" s="16" t="s">
        <v>92</v>
      </c>
      <c r="G18" s="17" t="s">
        <v>93</v>
      </c>
      <c r="H18" s="28" t="s">
        <v>94</v>
      </c>
      <c r="I18" s="24" t="s">
        <v>95</v>
      </c>
      <c r="J18" s="24" t="s">
        <v>96</v>
      </c>
      <c r="K18" s="29" t="s">
        <v>60</v>
      </c>
      <c r="L18" s="47">
        <v>1</v>
      </c>
      <c r="M18" s="47">
        <v>1</v>
      </c>
      <c r="N18" s="47">
        <v>1</v>
      </c>
      <c r="O18" s="31" t="s">
        <v>85</v>
      </c>
      <c r="P18" s="16" t="s">
        <v>61</v>
      </c>
      <c r="Q18" s="16" t="s">
        <v>86</v>
      </c>
      <c r="R18" s="16" t="s">
        <v>63</v>
      </c>
      <c r="S18" s="16" t="s">
        <v>64</v>
      </c>
      <c r="T18" s="22" t="str">
        <f t="shared" si="4"/>
        <v>No programada</v>
      </c>
      <c r="U18" s="16" t="s">
        <v>60</v>
      </c>
      <c r="V18" s="16" t="s">
        <v>60</v>
      </c>
      <c r="W18" s="16" t="s">
        <v>65</v>
      </c>
      <c r="X18" s="16" t="s">
        <v>60</v>
      </c>
      <c r="Y18" s="73">
        <f t="shared" si="0"/>
        <v>1</v>
      </c>
      <c r="Z18" s="16">
        <v>1</v>
      </c>
      <c r="AA18" s="30">
        <f t="shared" si="5"/>
        <v>1</v>
      </c>
      <c r="AB18" s="16" t="s">
        <v>97</v>
      </c>
      <c r="AC18" s="16" t="s">
        <v>86</v>
      </c>
      <c r="AD18" s="73">
        <f t="shared" si="1"/>
        <v>1</v>
      </c>
      <c r="AE18" s="81">
        <v>1</v>
      </c>
      <c r="AF18" s="30">
        <f t="shared" si="6"/>
        <v>1</v>
      </c>
      <c r="AG18" s="16" t="s">
        <v>98</v>
      </c>
      <c r="AH18" s="16" t="s">
        <v>86</v>
      </c>
      <c r="AI18" s="86">
        <f t="shared" si="2"/>
        <v>1</v>
      </c>
      <c r="AJ18" s="81">
        <v>1</v>
      </c>
      <c r="AK18" s="91">
        <f t="shared" si="7"/>
        <v>1</v>
      </c>
      <c r="AL18" s="16" t="s">
        <v>99</v>
      </c>
      <c r="AM18" s="92" t="s">
        <v>86</v>
      </c>
      <c r="AN18" s="46">
        <v>1</v>
      </c>
      <c r="AO18" s="79">
        <f>AVERAGE(Z18,AE18,AJ18)</f>
        <v>1</v>
      </c>
      <c r="AP18" s="78">
        <f t="shared" si="8"/>
        <v>1</v>
      </c>
      <c r="AQ18" s="153" t="s">
        <v>78</v>
      </c>
    </row>
    <row r="19" spans="1:43" s="5" customFormat="1" ht="15.75">
      <c r="A19" s="10"/>
      <c r="B19" s="10"/>
      <c r="C19" s="10"/>
      <c r="D19" s="13" t="s">
        <v>100</v>
      </c>
      <c r="E19" s="35"/>
      <c r="F19" s="10"/>
      <c r="G19" s="10"/>
      <c r="H19" s="10"/>
      <c r="I19" s="10"/>
      <c r="J19" s="10"/>
      <c r="K19" s="14"/>
      <c r="L19" s="14"/>
      <c r="M19" s="14"/>
      <c r="N19" s="14"/>
      <c r="O19" s="14"/>
      <c r="P19" s="10"/>
      <c r="Q19" s="10"/>
      <c r="R19" s="10"/>
      <c r="S19" s="10"/>
      <c r="T19" s="14"/>
      <c r="U19" s="14"/>
      <c r="V19" s="14">
        <v>0</v>
      </c>
      <c r="W19" s="14"/>
      <c r="X19" s="14"/>
      <c r="Y19" s="14"/>
      <c r="Z19" s="14"/>
      <c r="AA19" s="71">
        <f>AVERAGE(AA15:AA18)*80%</f>
        <v>0.8</v>
      </c>
      <c r="AB19" s="14"/>
      <c r="AC19" s="14"/>
      <c r="AD19" s="14"/>
      <c r="AE19" s="14"/>
      <c r="AF19" s="14">
        <f>AVERAGE(AF15:AF18)*80%</f>
        <v>0.66666666666666663</v>
      </c>
      <c r="AG19" s="14"/>
      <c r="AH19" s="14"/>
      <c r="AI19" s="14"/>
      <c r="AJ19" s="14"/>
      <c r="AK19" s="71">
        <f>AVERAGE(AK15:AK18)*80%</f>
        <v>0.8</v>
      </c>
      <c r="AL19" s="10"/>
      <c r="AM19" s="10"/>
      <c r="AN19" s="38"/>
      <c r="AO19" s="38"/>
      <c r="AP19" s="49">
        <f>AVERAGE(AP15:AP18)*80%</f>
        <v>0.77500000000000002</v>
      </c>
      <c r="AQ19" s="10"/>
    </row>
    <row r="20" spans="1:43" s="62" customFormat="1" ht="409.6">
      <c r="A20" s="33">
        <v>7</v>
      </c>
      <c r="B20" s="32" t="s">
        <v>52</v>
      </c>
      <c r="C20" s="33" t="s">
        <v>101</v>
      </c>
      <c r="D20" s="34" t="s">
        <v>102</v>
      </c>
      <c r="E20" s="33" t="s">
        <v>103</v>
      </c>
      <c r="F20" s="32" t="s">
        <v>104</v>
      </c>
      <c r="G20" s="32" t="s">
        <v>105</v>
      </c>
      <c r="H20" s="52" t="s">
        <v>106</v>
      </c>
      <c r="I20" s="34" t="s">
        <v>107</v>
      </c>
      <c r="J20" s="32" t="s">
        <v>104</v>
      </c>
      <c r="K20" s="53" t="s">
        <v>60</v>
      </c>
      <c r="L20" s="53">
        <v>0.8</v>
      </c>
      <c r="M20" s="53" t="s">
        <v>60</v>
      </c>
      <c r="N20" s="53">
        <v>0.8</v>
      </c>
      <c r="O20" s="53">
        <v>0.8</v>
      </c>
      <c r="P20" s="32" t="s">
        <v>61</v>
      </c>
      <c r="Q20" s="54" t="s">
        <v>108</v>
      </c>
      <c r="R20" s="54" t="s">
        <v>109</v>
      </c>
      <c r="S20" s="54" t="s">
        <v>110</v>
      </c>
      <c r="T20" s="55" t="str">
        <f>K20</f>
        <v>No programada</v>
      </c>
      <c r="U20" s="56" t="s">
        <v>60</v>
      </c>
      <c r="V20" s="56" t="s">
        <v>60</v>
      </c>
      <c r="W20" s="57" t="s">
        <v>65</v>
      </c>
      <c r="X20" s="57" t="s">
        <v>60</v>
      </c>
      <c r="Y20" s="58">
        <f>L20</f>
        <v>0.8</v>
      </c>
      <c r="Z20" s="59">
        <v>0.64</v>
      </c>
      <c r="AA20" s="60">
        <f t="shared" ref="AA20:AA24" si="9">IF(Z20/Y20&gt;100%,100%,Z20/Y20)</f>
        <v>0.79999999999999993</v>
      </c>
      <c r="AB20" s="32" t="s">
        <v>111</v>
      </c>
      <c r="AC20" s="32" t="s">
        <v>112</v>
      </c>
      <c r="AD20" s="55" t="str">
        <f>U20</f>
        <v>No programada</v>
      </c>
      <c r="AE20" s="56" t="s">
        <v>60</v>
      </c>
      <c r="AF20" s="56" t="s">
        <v>60</v>
      </c>
      <c r="AG20" s="57" t="s">
        <v>60</v>
      </c>
      <c r="AH20" s="57" t="s">
        <v>60</v>
      </c>
      <c r="AI20" s="58">
        <f>N20</f>
        <v>0.8</v>
      </c>
      <c r="AJ20" s="61">
        <v>0.6</v>
      </c>
      <c r="AK20" s="60">
        <f t="shared" ref="AK20:AK24" si="10">IF(AJ20/AI20&gt;100%,100%,AJ20/AI20)</f>
        <v>0.74999999999999989</v>
      </c>
      <c r="AL20" s="32" t="s">
        <v>113</v>
      </c>
      <c r="AM20" s="32" t="s">
        <v>114</v>
      </c>
      <c r="AN20" s="55">
        <f>O20</f>
        <v>0.8</v>
      </c>
      <c r="AO20" s="61">
        <f>AVERAGE(Z20,AJ20)</f>
        <v>0.62</v>
      </c>
      <c r="AP20" s="59">
        <f t="shared" ref="AP20:AP24" si="11">IF(AO20/AN20&gt;100%,100%,AO20/AN20)</f>
        <v>0.77499999999999991</v>
      </c>
      <c r="AQ20" s="57" t="s">
        <v>115</v>
      </c>
    </row>
    <row r="21" spans="1:43" s="62" customFormat="1" ht="133.5">
      <c r="A21" s="33">
        <v>7</v>
      </c>
      <c r="B21" s="32" t="s">
        <v>52</v>
      </c>
      <c r="C21" s="33" t="s">
        <v>116</v>
      </c>
      <c r="D21" s="32" t="s">
        <v>117</v>
      </c>
      <c r="E21" s="33" t="s">
        <v>103</v>
      </c>
      <c r="F21" s="32" t="s">
        <v>118</v>
      </c>
      <c r="G21" s="32" t="s">
        <v>119</v>
      </c>
      <c r="H21" s="52" t="s">
        <v>120</v>
      </c>
      <c r="I21" s="34" t="s">
        <v>58</v>
      </c>
      <c r="J21" s="32" t="s">
        <v>118</v>
      </c>
      <c r="K21" s="63">
        <v>0.06</v>
      </c>
      <c r="L21" s="63">
        <v>0.5</v>
      </c>
      <c r="M21" s="63">
        <v>0.25</v>
      </c>
      <c r="N21" s="63">
        <v>0.19</v>
      </c>
      <c r="O21" s="63">
        <f>SUM(K21:N21)</f>
        <v>1</v>
      </c>
      <c r="P21" s="32" t="s">
        <v>61</v>
      </c>
      <c r="Q21" s="54" t="s">
        <v>121</v>
      </c>
      <c r="R21" s="54" t="s">
        <v>122</v>
      </c>
      <c r="S21" s="54" t="s">
        <v>110</v>
      </c>
      <c r="T21" s="55">
        <f t="shared" ref="T21:T24" si="12">K21</f>
        <v>0.06</v>
      </c>
      <c r="U21" s="61">
        <v>0.06</v>
      </c>
      <c r="V21" s="60">
        <f t="shared" ref="V21:V24" si="13">IF(U21/T21&gt;100%,100%,U21/T21)</f>
        <v>1</v>
      </c>
      <c r="W21" s="54" t="s">
        <v>123</v>
      </c>
      <c r="X21" s="32" t="s">
        <v>121</v>
      </c>
      <c r="Y21" s="58">
        <f t="shared" ref="Y21:Y22" si="14">L21</f>
        <v>0.5</v>
      </c>
      <c r="Z21" s="55">
        <v>0.5</v>
      </c>
      <c r="AA21" s="60">
        <f t="shared" si="9"/>
        <v>1</v>
      </c>
      <c r="AB21" s="32" t="s">
        <v>124</v>
      </c>
      <c r="AC21" s="32" t="s">
        <v>125</v>
      </c>
      <c r="AD21" s="58">
        <f>M21</f>
        <v>0.25</v>
      </c>
      <c r="AE21" s="61">
        <v>0.25</v>
      </c>
      <c r="AF21" s="60">
        <f t="shared" ref="AF21" si="15">IF(AE21/AD21&gt;100%,100%,AE21/AD21)</f>
        <v>1</v>
      </c>
      <c r="AG21" s="32" t="s">
        <v>126</v>
      </c>
      <c r="AH21" s="32" t="s">
        <v>127</v>
      </c>
      <c r="AI21" s="58">
        <f t="shared" ref="AI21:AI22" si="16">N21</f>
        <v>0.19</v>
      </c>
      <c r="AJ21" s="33">
        <v>0</v>
      </c>
      <c r="AK21" s="60">
        <f t="shared" si="10"/>
        <v>0</v>
      </c>
      <c r="AL21" s="32" t="s">
        <v>128</v>
      </c>
      <c r="AM21" s="32" t="s">
        <v>127</v>
      </c>
      <c r="AN21" s="55">
        <f t="shared" ref="AN21:AN24" si="17">O21</f>
        <v>1</v>
      </c>
      <c r="AO21" s="61">
        <f>SUM(U21,Z21,AE21,AJ21)</f>
        <v>0.81</v>
      </c>
      <c r="AP21" s="59">
        <f t="shared" si="11"/>
        <v>0.81</v>
      </c>
      <c r="AQ21" s="54" t="s">
        <v>129</v>
      </c>
    </row>
    <row r="22" spans="1:43" s="62" customFormat="1" ht="133.5">
      <c r="A22" s="33">
        <v>7</v>
      </c>
      <c r="B22" s="32" t="s">
        <v>52</v>
      </c>
      <c r="C22" s="33" t="s">
        <v>130</v>
      </c>
      <c r="D22" s="32" t="s">
        <v>131</v>
      </c>
      <c r="E22" s="33" t="s">
        <v>103</v>
      </c>
      <c r="F22" s="32" t="s">
        <v>132</v>
      </c>
      <c r="G22" s="32" t="s">
        <v>133</v>
      </c>
      <c r="H22" s="32" t="s">
        <v>134</v>
      </c>
      <c r="I22" s="34" t="s">
        <v>58</v>
      </c>
      <c r="J22" s="32" t="s">
        <v>132</v>
      </c>
      <c r="K22" s="64">
        <v>0</v>
      </c>
      <c r="L22" s="64">
        <v>1</v>
      </c>
      <c r="M22" s="64">
        <v>0</v>
      </c>
      <c r="N22" s="64">
        <v>1</v>
      </c>
      <c r="O22" s="64">
        <v>2</v>
      </c>
      <c r="P22" s="32" t="s">
        <v>61</v>
      </c>
      <c r="Q22" s="54" t="s">
        <v>135</v>
      </c>
      <c r="R22" s="54" t="s">
        <v>135</v>
      </c>
      <c r="S22" s="32" t="s">
        <v>136</v>
      </c>
      <c r="T22" s="56" t="s">
        <v>60</v>
      </c>
      <c r="U22" s="56" t="s">
        <v>60</v>
      </c>
      <c r="V22" s="56" t="s">
        <v>60</v>
      </c>
      <c r="W22" s="57" t="s">
        <v>65</v>
      </c>
      <c r="X22" s="57" t="s">
        <v>60</v>
      </c>
      <c r="Y22" s="65">
        <f t="shared" si="14"/>
        <v>1</v>
      </c>
      <c r="Z22" s="33">
        <v>1</v>
      </c>
      <c r="AA22" s="60">
        <f t="shared" si="9"/>
        <v>1</v>
      </c>
      <c r="AB22" s="72" t="s">
        <v>124</v>
      </c>
      <c r="AC22" s="32" t="s">
        <v>137</v>
      </c>
      <c r="AD22" s="56" t="s">
        <v>60</v>
      </c>
      <c r="AE22" s="56" t="s">
        <v>60</v>
      </c>
      <c r="AF22" s="56" t="s">
        <v>60</v>
      </c>
      <c r="AG22" s="57" t="s">
        <v>60</v>
      </c>
      <c r="AH22" s="57" t="s">
        <v>60</v>
      </c>
      <c r="AI22" s="65">
        <f t="shared" si="16"/>
        <v>1</v>
      </c>
      <c r="AJ22" s="33">
        <v>1</v>
      </c>
      <c r="AK22" s="60">
        <f t="shared" si="10"/>
        <v>1</v>
      </c>
      <c r="AL22" s="32" t="s">
        <v>138</v>
      </c>
      <c r="AM22" s="32" t="s">
        <v>139</v>
      </c>
      <c r="AN22" s="56">
        <f t="shared" si="17"/>
        <v>2</v>
      </c>
      <c r="AO22" s="56">
        <f>SUM(Z22,AJ22)</f>
        <v>2</v>
      </c>
      <c r="AP22" s="59">
        <f t="shared" si="11"/>
        <v>1</v>
      </c>
      <c r="AQ22" s="57" t="s">
        <v>140</v>
      </c>
    </row>
    <row r="23" spans="1:43" s="62" customFormat="1" ht="117">
      <c r="A23" s="33">
        <v>5</v>
      </c>
      <c r="B23" s="32" t="s">
        <v>141</v>
      </c>
      <c r="C23" s="66" t="s">
        <v>142</v>
      </c>
      <c r="D23" s="48" t="s">
        <v>143</v>
      </c>
      <c r="E23" s="66" t="s">
        <v>103</v>
      </c>
      <c r="F23" s="48" t="s">
        <v>144</v>
      </c>
      <c r="G23" s="48" t="s">
        <v>145</v>
      </c>
      <c r="H23" s="48" t="s">
        <v>146</v>
      </c>
      <c r="I23" s="48" t="s">
        <v>58</v>
      </c>
      <c r="J23" s="48" t="s">
        <v>144</v>
      </c>
      <c r="K23" s="67">
        <v>1</v>
      </c>
      <c r="L23" s="67">
        <v>0</v>
      </c>
      <c r="M23" s="67">
        <v>0</v>
      </c>
      <c r="N23" s="67">
        <v>0</v>
      </c>
      <c r="O23" s="67">
        <v>1</v>
      </c>
      <c r="P23" s="48" t="s">
        <v>61</v>
      </c>
      <c r="Q23" s="48" t="s">
        <v>147</v>
      </c>
      <c r="R23" s="48" t="s">
        <v>148</v>
      </c>
      <c r="S23" s="48" t="s">
        <v>149</v>
      </c>
      <c r="T23" s="55">
        <f t="shared" si="12"/>
        <v>1</v>
      </c>
      <c r="U23" s="58">
        <v>1</v>
      </c>
      <c r="V23" s="60">
        <f t="shared" si="13"/>
        <v>1</v>
      </c>
      <c r="W23" s="68" t="s">
        <v>150</v>
      </c>
      <c r="X23" s="48" t="s">
        <v>151</v>
      </c>
      <c r="Y23" s="56" t="s">
        <v>60</v>
      </c>
      <c r="Z23" s="56" t="s">
        <v>60</v>
      </c>
      <c r="AA23" s="56" t="s">
        <v>60</v>
      </c>
      <c r="AB23" s="57" t="s">
        <v>60</v>
      </c>
      <c r="AC23" s="57" t="s">
        <v>60</v>
      </c>
      <c r="AD23" s="56" t="s">
        <v>60</v>
      </c>
      <c r="AE23" s="56" t="s">
        <v>60</v>
      </c>
      <c r="AF23" s="56" t="s">
        <v>60</v>
      </c>
      <c r="AG23" s="57" t="s">
        <v>60</v>
      </c>
      <c r="AH23" s="57" t="s">
        <v>60</v>
      </c>
      <c r="AI23" s="56" t="s">
        <v>60</v>
      </c>
      <c r="AJ23" s="56" t="s">
        <v>60</v>
      </c>
      <c r="AK23" s="56" t="s">
        <v>60</v>
      </c>
      <c r="AL23" s="57" t="s">
        <v>60</v>
      </c>
      <c r="AM23" s="57" t="s">
        <v>60</v>
      </c>
      <c r="AN23" s="55">
        <f t="shared" si="17"/>
        <v>1</v>
      </c>
      <c r="AO23" s="82">
        <v>1</v>
      </c>
      <c r="AP23" s="59">
        <f t="shared" si="11"/>
        <v>1</v>
      </c>
      <c r="AQ23" s="57" t="s">
        <v>140</v>
      </c>
    </row>
    <row r="24" spans="1:43" s="62" customFormat="1" ht="182.25">
      <c r="A24" s="33">
        <v>5</v>
      </c>
      <c r="B24" s="32" t="s">
        <v>141</v>
      </c>
      <c r="C24" s="66" t="s">
        <v>152</v>
      </c>
      <c r="D24" s="48" t="s">
        <v>153</v>
      </c>
      <c r="E24" s="66" t="s">
        <v>103</v>
      </c>
      <c r="F24" s="48" t="s">
        <v>154</v>
      </c>
      <c r="G24" s="48" t="s">
        <v>155</v>
      </c>
      <c r="H24" s="48" t="s">
        <v>134</v>
      </c>
      <c r="I24" s="48" t="s">
        <v>107</v>
      </c>
      <c r="J24" s="48" t="s">
        <v>156</v>
      </c>
      <c r="K24" s="67">
        <v>1</v>
      </c>
      <c r="L24" s="67">
        <v>1</v>
      </c>
      <c r="M24" s="67">
        <v>1</v>
      </c>
      <c r="N24" s="67">
        <v>1</v>
      </c>
      <c r="O24" s="67">
        <v>1</v>
      </c>
      <c r="P24" s="48" t="s">
        <v>157</v>
      </c>
      <c r="Q24" s="48" t="s">
        <v>158</v>
      </c>
      <c r="R24" s="48" t="s">
        <v>148</v>
      </c>
      <c r="S24" s="48" t="s">
        <v>149</v>
      </c>
      <c r="T24" s="55">
        <f t="shared" si="12"/>
        <v>1</v>
      </c>
      <c r="U24" s="58">
        <v>1</v>
      </c>
      <c r="V24" s="60">
        <f t="shared" si="13"/>
        <v>1</v>
      </c>
      <c r="W24" s="68" t="s">
        <v>159</v>
      </c>
      <c r="X24" s="48" t="s">
        <v>160</v>
      </c>
      <c r="Y24" s="58">
        <v>1</v>
      </c>
      <c r="Z24" s="59">
        <v>1</v>
      </c>
      <c r="AA24" s="60">
        <f t="shared" si="9"/>
        <v>1</v>
      </c>
      <c r="AB24" s="69" t="s">
        <v>161</v>
      </c>
      <c r="AC24" s="80" t="s">
        <v>162</v>
      </c>
      <c r="AD24" s="58">
        <v>1</v>
      </c>
      <c r="AE24" s="59">
        <v>0.67</v>
      </c>
      <c r="AF24" s="60">
        <f>IF(AE24/AD24&gt;100%,100%,AE24/AD24)</f>
        <v>0.67</v>
      </c>
      <c r="AG24" s="69" t="s">
        <v>163</v>
      </c>
      <c r="AH24" s="70"/>
      <c r="AI24" s="58">
        <v>1</v>
      </c>
      <c r="AJ24" s="58">
        <v>1</v>
      </c>
      <c r="AK24" s="60">
        <f t="shared" si="10"/>
        <v>1</v>
      </c>
      <c r="AL24" s="69" t="s">
        <v>164</v>
      </c>
      <c r="AM24" s="70" t="s">
        <v>165</v>
      </c>
      <c r="AN24" s="55">
        <f t="shared" si="17"/>
        <v>1</v>
      </c>
      <c r="AO24" s="59">
        <f>AVERAGE(U24,Z24,AE24,AJ24)</f>
        <v>0.91749999999999998</v>
      </c>
      <c r="AP24" s="59">
        <f t="shared" si="11"/>
        <v>0.91749999999999998</v>
      </c>
      <c r="AQ24" s="68" t="s">
        <v>166</v>
      </c>
    </row>
    <row r="25" spans="1:43" s="5" customFormat="1" ht="15.75">
      <c r="A25" s="10"/>
      <c r="B25" s="10"/>
      <c r="C25" s="10"/>
      <c r="D25" s="11" t="s">
        <v>167</v>
      </c>
      <c r="E25" s="11"/>
      <c r="F25" s="11"/>
      <c r="G25" s="11"/>
      <c r="H25" s="11"/>
      <c r="I25" s="11"/>
      <c r="J25" s="11"/>
      <c r="K25" s="12"/>
      <c r="L25" s="12"/>
      <c r="M25" s="12"/>
      <c r="N25" s="12"/>
      <c r="O25" s="12"/>
      <c r="P25" s="11"/>
      <c r="Q25" s="10"/>
      <c r="R25" s="10"/>
      <c r="S25" s="10"/>
      <c r="T25" s="12"/>
      <c r="U25" s="12"/>
      <c r="V25" s="49">
        <f>AVERAGE(V20:V24)</f>
        <v>1</v>
      </c>
      <c r="W25" s="10"/>
      <c r="X25" s="10"/>
      <c r="Y25" s="12"/>
      <c r="Z25" s="12"/>
      <c r="AA25" s="75">
        <f>AVERAGE(AA20:AA24)*20%</f>
        <v>0.19</v>
      </c>
      <c r="AB25" s="10"/>
      <c r="AC25" s="10"/>
      <c r="AD25" s="12"/>
      <c r="AE25" s="12"/>
      <c r="AF25" s="71">
        <f>AVERAGE(AF20:AF24)*20%</f>
        <v>0.16700000000000001</v>
      </c>
      <c r="AG25" s="10"/>
      <c r="AH25" s="10"/>
      <c r="AI25" s="12"/>
      <c r="AJ25" s="12"/>
      <c r="AK25" s="71">
        <f>AVERAGE(AK20:AK24)*20%</f>
        <v>0.13750000000000001</v>
      </c>
      <c r="AL25" s="10"/>
      <c r="AM25" s="10"/>
      <c r="AN25" s="39"/>
      <c r="AO25" s="39"/>
      <c r="AP25" s="49">
        <f>AVERAGE(AP20:AP24)*20%</f>
        <v>0.18009999999999998</v>
      </c>
      <c r="AQ25" s="10"/>
    </row>
    <row r="26" spans="1:43" s="9" customFormat="1" ht="18.75">
      <c r="A26" s="6"/>
      <c r="B26" s="6"/>
      <c r="C26" s="6"/>
      <c r="D26" s="7" t="s">
        <v>168</v>
      </c>
      <c r="E26" s="6"/>
      <c r="F26" s="6"/>
      <c r="G26" s="6"/>
      <c r="H26" s="6"/>
      <c r="I26" s="6"/>
      <c r="J26" s="6"/>
      <c r="K26" s="8"/>
      <c r="L26" s="8"/>
      <c r="M26" s="8"/>
      <c r="N26" s="8"/>
      <c r="O26" s="8"/>
      <c r="P26" s="6"/>
      <c r="Q26" s="6"/>
      <c r="R26" s="6"/>
      <c r="S26" s="6"/>
      <c r="T26" s="8"/>
      <c r="U26" s="8"/>
      <c r="V26" s="50">
        <f>V19+V25</f>
        <v>1</v>
      </c>
      <c r="W26" s="6"/>
      <c r="X26" s="6"/>
      <c r="Y26" s="8"/>
      <c r="Z26" s="8"/>
      <c r="AA26" s="76">
        <f>AA19+AA25</f>
        <v>0.99</v>
      </c>
      <c r="AB26" s="6"/>
      <c r="AC26" s="6"/>
      <c r="AD26" s="8"/>
      <c r="AE26" s="8"/>
      <c r="AF26" s="76">
        <f>AF19+AF25</f>
        <v>0.83366666666666667</v>
      </c>
      <c r="AG26" s="6"/>
      <c r="AH26" s="6"/>
      <c r="AI26" s="8"/>
      <c r="AJ26" s="8"/>
      <c r="AK26" s="83">
        <f>AK19+AK25</f>
        <v>0.9375</v>
      </c>
      <c r="AL26" s="6"/>
      <c r="AM26" s="6"/>
      <c r="AN26" s="40"/>
      <c r="AO26" s="40"/>
      <c r="AP26" s="51">
        <f>AP19+AP25</f>
        <v>0.95510000000000006</v>
      </c>
      <c r="AQ26" s="6"/>
    </row>
  </sheetData>
  <mergeCells count="21">
    <mergeCell ref="Q12:S13"/>
    <mergeCell ref="E4:J4"/>
    <mergeCell ref="G5:J5"/>
    <mergeCell ref="G6:J6"/>
    <mergeCell ref="G7:J7"/>
    <mergeCell ref="G9:J9"/>
    <mergeCell ref="G10:J10"/>
    <mergeCell ref="A12:B13"/>
    <mergeCell ref="A1:J1"/>
    <mergeCell ref="K1:O1"/>
    <mergeCell ref="C12:E13"/>
    <mergeCell ref="F12:P13"/>
    <mergeCell ref="A2:J2"/>
    <mergeCell ref="A4:B10"/>
    <mergeCell ref="C4:D10"/>
    <mergeCell ref="G8:J8"/>
    <mergeCell ref="T12:X13"/>
    <mergeCell ref="Y12:AC13"/>
    <mergeCell ref="AD12:AH13"/>
    <mergeCell ref="AI12:AM13"/>
    <mergeCell ref="AN12:AQ13"/>
  </mergeCells>
  <dataValidations count="1">
    <dataValidation allowBlank="1" showInputMessage="1" showErrorMessage="1" error="Escriba un texto " promptTitle="Cualquier contenido" sqref="E14 E3:E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E1 E12:E13 E15:E1048576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32</v>
      </c>
    </row>
    <row r="2" spans="1:1">
      <c r="A2" t="s">
        <v>54</v>
      </c>
    </row>
    <row r="3" spans="1:1">
      <c r="A3" t="s">
        <v>169</v>
      </c>
    </row>
    <row r="4" spans="1:1">
      <c r="A4" t="s">
        <v>103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SharedWithUsers xmlns="d6eaa91c-3afb-4015-aba1-5ff992c1a5ca">
      <UserInfo>
        <DisplayName/>
        <AccountId xsi:nil="true"/>
        <AccountType/>
      </UserInfo>
    </SharedWithUsers>
    <MediaLengthInSecond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549F6D41-336E-4309-8C4D-EC78734E679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2025-01-29T14:09:30Z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Order">
    <vt:r8>6448700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