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1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obiernobogota-my.sharepoint.com/personal/dora_guevara_gobiernobogota_gov_co/Documents/1.OAP/1 PLANES 2024/PLANES NIVEL CENTRAL2024/10. GESTION CONOC/"/>
    </mc:Choice>
  </mc:AlternateContent>
  <xr:revisionPtr revIDLastSave="110" documentId="13_ncr:1_{D3731EF1-814B-4513-8C7F-9FA6D7839727}" xr6:coauthVersionLast="47" xr6:coauthVersionMax="47" xr10:uidLastSave="{03401C45-D865-4A2E-ACC0-DF5B7ABEAF3A}"/>
  <bookViews>
    <workbookView xWindow="-120" yWindow="-120" windowWidth="29040" windowHeight="15840" firstSheet="1" activeTab="1" xr2:uid="{00000000-000D-0000-FFFF-FFFF00000000}"/>
  </bookViews>
  <sheets>
    <sheet name="Listas" sheetId="2" state="hidden" r:id="rId1"/>
    <sheet name="Hoja1" sheetId="3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O20" i="3" l="1"/>
  <c r="AI20" i="3"/>
  <c r="AK27" i="3"/>
  <c r="AK25" i="3"/>
  <c r="AK23" i="3"/>
  <c r="AF27" i="3"/>
  <c r="AO21" i="3"/>
  <c r="AD19" i="3"/>
  <c r="AO18" i="3"/>
  <c r="AO25" i="3"/>
  <c r="AO24" i="3"/>
  <c r="AO23" i="3"/>
  <c r="AO17" i="3"/>
  <c r="AO16" i="3"/>
  <c r="AA27" i="3"/>
  <c r="AA25" i="3"/>
  <c r="AA23" i="3"/>
  <c r="AP26" i="3" l="1"/>
  <c r="AP25" i="3"/>
  <c r="AP24" i="3"/>
  <c r="AP23" i="3"/>
  <c r="V27" i="3"/>
  <c r="AO27" i="3"/>
  <c r="AP27" i="3" s="1"/>
  <c r="AP28" i="3" l="1"/>
  <c r="AN21" i="3"/>
  <c r="AN20" i="3"/>
  <c r="AO19" i="3"/>
  <c r="AN19" i="3"/>
  <c r="AN17" i="3"/>
  <c r="AP17" i="3" s="1"/>
  <c r="AN16" i="3"/>
  <c r="AP16" i="3" s="1"/>
  <c r="AI21" i="3"/>
  <c r="AK20" i="3"/>
  <c r="AI19" i="3"/>
  <c r="AI17" i="3"/>
  <c r="AI16" i="3"/>
  <c r="AK16" i="3" s="1"/>
  <c r="AD21" i="3"/>
  <c r="AF21" i="3" s="1"/>
  <c r="AD20" i="3"/>
  <c r="AF20" i="3" s="1"/>
  <c r="AF19" i="3"/>
  <c r="AD17" i="3"/>
  <c r="AF17" i="3" s="1"/>
  <c r="AD16" i="3"/>
  <c r="AF16" i="3" s="1"/>
  <c r="Y21" i="3"/>
  <c r="Y20" i="3"/>
  <c r="Y19" i="3"/>
  <c r="Y17" i="3"/>
  <c r="Y16" i="3"/>
  <c r="AA16" i="3" s="1"/>
  <c r="T17" i="3"/>
  <c r="V17" i="3" s="1"/>
  <c r="T16" i="3"/>
  <c r="V16" i="3"/>
  <c r="AN18" i="3"/>
  <c r="AP18" i="3" s="1"/>
  <c r="AI18" i="3"/>
  <c r="AK18" i="3" s="1"/>
  <c r="AD18" i="3"/>
  <c r="AF18" i="3" s="1"/>
  <c r="Y18" i="3"/>
  <c r="AA18" i="3" s="1"/>
  <c r="T18" i="3"/>
  <c r="V18" i="3" s="1"/>
  <c r="AI24" i="3"/>
  <c r="AK24" i="3" s="1"/>
  <c r="AD24" i="3"/>
  <c r="AF24" i="3" s="1"/>
  <c r="AF28" i="3" s="1"/>
  <c r="Y24" i="3"/>
  <c r="AA24" i="3" s="1"/>
  <c r="AA28" i="3" s="1"/>
  <c r="AP21" i="3" l="1"/>
  <c r="AP19" i="3"/>
  <c r="AP20" i="3"/>
  <c r="V22" i="3"/>
  <c r="AF22" i="3"/>
  <c r="AF29" i="3" s="1"/>
  <c r="AK22" i="3"/>
  <c r="AA22" i="3"/>
  <c r="AA29" i="3" s="1"/>
  <c r="V28" i="3"/>
  <c r="AK28" i="3"/>
  <c r="AP22" i="3" l="1"/>
  <c r="AP29" i="3" s="1"/>
  <c r="AK29" i="3"/>
  <c r="V29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Yamile Espinosa Galindo</author>
  </authors>
  <commentList>
    <comment ref="E4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Cuadro que resume los cambios realizados de una versión a otra</t>
        </r>
      </text>
    </comment>
    <comment ref="E5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 xml:space="preserve">Número consecutivo de la versión generada </t>
        </r>
      </text>
    </comment>
    <comment ref="F5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Fecha de la versión generada</t>
        </r>
      </text>
    </comment>
    <comment ref="G5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Breve descripción del cambio realizado en la nueva versión</t>
        </r>
      </text>
    </comment>
    <comment ref="A15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Incluya el número del objetivo estratégico, de acuerdo con lo adoptado en el Plan Estratégico Institucional</t>
        </r>
      </text>
    </comment>
    <comment ref="B15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>Incluya el objetivo estratégico, de acuerdo con lo adoptado en el Plan Estratégico Institucional, al cual se asocia la meta</t>
        </r>
      </text>
    </comment>
    <comment ref="C15" authorId="0" shapeId="0" xr:uid="{00000000-0006-0000-0200-000007000000}">
      <text>
        <r>
          <rPr>
            <b/>
            <sz val="9"/>
            <color indexed="81"/>
            <rFont val="Tahoma"/>
            <family val="2"/>
          </rPr>
          <t>Escriba el número de la meta, en orden consecutivo</t>
        </r>
      </text>
    </comment>
    <comment ref="D15" authorId="0" shapeId="0" xr:uid="{00000000-0006-0000-0200-000008000000}">
      <text>
        <r>
          <rPr>
            <b/>
            <sz val="9"/>
            <color indexed="81"/>
            <rFont val="Tahoma"/>
            <family val="2"/>
          </rPr>
          <t xml:space="preserve">Son el resultado aceptable que se espera alcanzar en un periodo de tiempo a través de la ejecución y/o cumplimiento de los entregables. 
Se debe redactar la meta iniciando con un verbo en infinitivo fuerte, seguido de una magnitud o cantidad, una unidad de medida que se encuentre en términos numéricos o porcentuales y finalmente el complemento.
verbo + magnitud + unidad de medida + complemento
</t>
        </r>
      </text>
    </comment>
    <comment ref="E15" authorId="0" shapeId="0" xr:uid="{00000000-0006-0000-0200-000009000000}">
      <text>
        <r>
          <rPr>
            <b/>
            <sz val="9"/>
            <color indexed="81"/>
            <rFont val="Tahoma"/>
            <family val="2"/>
          </rPr>
          <t xml:space="preserve">Seleccione la opción que corresponda
</t>
        </r>
      </text>
    </comment>
    <comment ref="F15" authorId="0" shapeId="0" xr:uid="{00000000-0006-0000-0200-00000A000000}">
      <text>
        <r>
          <rPr>
            <b/>
            <sz val="9"/>
            <color indexed="81"/>
            <rFont val="Tahoma"/>
            <family val="2"/>
          </rPr>
          <t>Indique un nombre corto que refleje lo que pretende medir. 
Ej. Porcentaje de giros acumulados</t>
        </r>
      </text>
    </comment>
    <comment ref="G15" authorId="0" shapeId="0" xr:uid="{00000000-0006-0000-0200-00000B000000}">
      <text>
        <r>
          <rPr>
            <b/>
            <sz val="9"/>
            <color indexed="81"/>
            <rFont val="Tahoma"/>
            <family val="2"/>
          </rPr>
          <t>Indique la fórmula (relación entre variables) que permite medir el cumplimiento de la meta. Debe existir una coherencia lógica entre la magnitud y unidad de medida de la meta y las variables del indicador</t>
        </r>
      </text>
    </comment>
    <comment ref="H15" authorId="0" shapeId="0" xr:uid="{00000000-0006-0000-0200-00000C000000}">
      <text>
        <r>
          <rPr>
            <b/>
            <sz val="9"/>
            <color indexed="81"/>
            <rFont val="Tahoma"/>
            <family val="2"/>
          </rPr>
          <t>Valor inicial que se toma como referencia para comparar el avance de la meta. Es imporante indicar la magnitud, unidad de medida y la vigencia en la cual se obtuvo</t>
        </r>
      </text>
    </comment>
    <comment ref="I15" authorId="0" shapeId="0" xr:uid="{00000000-0006-0000-0200-00000D000000}">
      <text>
        <r>
          <rPr>
            <b/>
            <sz val="9"/>
            <color indexed="81"/>
            <rFont val="Tahoma"/>
            <family val="2"/>
          </rPr>
          <t>Indique el tipo de programación que corresponde: 
- Suma
- Constante
- Creciente
- Decreciente 
Este tipo depende de la forma en que se acumulan los resultados del indicador trimestralmente para la vigencia. Ver Manual PLE-PIN-M002</t>
        </r>
      </text>
    </comment>
    <comment ref="J15" authorId="0" shapeId="0" xr:uid="{00000000-0006-0000-0200-00000E000000}">
      <text>
        <r>
          <rPr>
            <b/>
            <sz val="9"/>
            <color indexed="81"/>
            <rFont val="Tahoma"/>
            <family val="2"/>
          </rPr>
          <t xml:space="preserve">Indique la forma en la que se expresa la magnitud de la meta. Ej. Porcentaje, actuaciones administrativas, informes, etc.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5" authorId="0" shapeId="0" xr:uid="{00000000-0006-0000-0200-00000F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L15" authorId="0" shapeId="0" xr:uid="{00000000-0006-0000-0200-000010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M15" authorId="0" shapeId="0" xr:uid="{00000000-0006-0000-0200-000011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N15" authorId="0" shapeId="0" xr:uid="{00000000-0006-0000-0200-000012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O15" authorId="0" shapeId="0" xr:uid="{00000000-0006-0000-0200-000013000000}">
      <text>
        <r>
          <rPr>
            <b/>
            <sz val="9"/>
            <color indexed="81"/>
            <rFont val="Tahoma"/>
            <family val="2"/>
          </rPr>
          <t>Indique la programación total de la vigencia. 
Debe ser coherente con la meta.</t>
        </r>
      </text>
    </comment>
    <comment ref="P15" authorId="0" shapeId="0" xr:uid="{00000000-0006-0000-0200-000014000000}">
      <text>
        <r>
          <rPr>
            <b/>
            <sz val="9"/>
            <color indexed="81"/>
            <rFont val="Tahoma"/>
            <family val="2"/>
          </rPr>
          <t xml:space="preserve">Indique el tipo de indicador: 
- Eficancia 
- Eficiencia 
- Efectividad </t>
        </r>
      </text>
    </comment>
    <comment ref="Q15" authorId="0" shapeId="0" xr:uid="{00000000-0006-0000-0200-000015000000}">
      <text>
        <r>
          <rPr>
            <b/>
            <sz val="9"/>
            <color indexed="81"/>
            <rFont val="Tahoma"/>
            <family val="2"/>
          </rPr>
          <t>Indique la evidencia a presentar del cumplimiento de la meta. Se debe redactar de forma concreta y coherente con la meta</t>
        </r>
      </text>
    </comment>
    <comment ref="R15" authorId="0" shapeId="0" xr:uid="{00000000-0006-0000-0200-000016000000}">
      <text>
        <r>
          <rPr>
            <b/>
            <sz val="9"/>
            <color indexed="81"/>
            <rFont val="Tahoma"/>
            <family val="2"/>
          </rPr>
          <t>Indique la herramienta o aplicativo donde reposa la información que da origen al entregable o en el que es posible contrastar o verificar la información de ser necesario.</t>
        </r>
      </text>
    </comment>
    <comment ref="S15" authorId="0" shapeId="0" xr:uid="{00000000-0006-0000-0200-000017000000}">
      <text>
        <r>
          <rPr>
            <b/>
            <sz val="9"/>
            <color indexed="81"/>
            <rFont val="Tahoma"/>
            <family val="2"/>
          </rPr>
          <t>Indique el área y grupo de trabajo (si se tiene), responsable de cumplir o ejecutar la meta</t>
        </r>
      </text>
    </comment>
    <comment ref="T15" authorId="0" shapeId="0" xr:uid="{00000000-0006-0000-0200-000018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U15" authorId="0" shapeId="0" xr:uid="{00000000-0006-0000-0200-000019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V15" authorId="0" shapeId="0" xr:uid="{00000000-0006-0000-0200-00001A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W15" authorId="0" shapeId="0" xr:uid="{00000000-0006-0000-0200-00001B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X15" authorId="0" shapeId="0" xr:uid="{00000000-0006-0000-0200-00001C00000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Y15" authorId="0" shapeId="0" xr:uid="{00000000-0006-0000-0200-00001D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Z15" authorId="0" shapeId="0" xr:uid="{00000000-0006-0000-0200-00001E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A15" authorId="0" shapeId="0" xr:uid="{00000000-0006-0000-0200-00001F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B15" authorId="0" shapeId="0" xr:uid="{00000000-0006-0000-0200-000020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C15" authorId="0" shapeId="0" xr:uid="{00000000-0006-0000-0200-00002100000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D15" authorId="0" shapeId="0" xr:uid="{00000000-0006-0000-0200-000022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E15" authorId="0" shapeId="0" xr:uid="{00000000-0006-0000-0200-000023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F15" authorId="0" shapeId="0" xr:uid="{00000000-0006-0000-0200-000024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G15" authorId="0" shapeId="0" xr:uid="{00000000-0006-0000-0200-000025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H15" authorId="0" shapeId="0" xr:uid="{00000000-0006-0000-0200-00002600000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I15" authorId="0" shapeId="0" xr:uid="{00000000-0006-0000-0200-000027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J15" authorId="0" shapeId="0" xr:uid="{00000000-0006-0000-0200-000028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K15" authorId="0" shapeId="0" xr:uid="{00000000-0006-0000-0200-000029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L15" authorId="0" shapeId="0" xr:uid="{00000000-0006-0000-0200-00002A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M15" authorId="0" shapeId="0" xr:uid="{00000000-0006-0000-0200-00002B00000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N15" authorId="0" shapeId="0" xr:uid="{00000000-0006-0000-0200-00002C000000}">
      <text>
        <r>
          <rPr>
            <b/>
            <sz val="9"/>
            <color indexed="81"/>
            <rFont val="Tahoma"/>
            <family val="2"/>
          </rPr>
          <t>Indique la magnitud total programada para la vigencia</t>
        </r>
      </text>
    </comment>
    <comment ref="AO15" authorId="0" shapeId="0" xr:uid="{00000000-0006-0000-0200-00002D000000}">
      <text>
        <r>
          <rPr>
            <b/>
            <sz val="9"/>
            <color indexed="81"/>
            <rFont val="Tahoma"/>
            <family val="2"/>
          </rPr>
          <t xml:space="preserve">Indique la magnitud ejecutada acumulada para la vigencia </t>
        </r>
      </text>
    </comment>
    <comment ref="AP15" authorId="0" shapeId="0" xr:uid="{00000000-0006-0000-0200-00002E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Q15" authorId="0" shapeId="0" xr:uid="{00000000-0006-0000-0200-00002F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 acumulados para la vigencia</t>
        </r>
      </text>
    </comment>
    <comment ref="D22" authorId="0" shapeId="0" xr:uid="{00000000-0006-0000-0200-000030000000}">
      <text>
        <r>
          <rPr>
            <b/>
            <sz val="9"/>
            <color indexed="81"/>
            <rFont val="Tahoma"/>
            <family val="2"/>
          </rPr>
          <t>Promedio obtenido para el periodo x 80%</t>
        </r>
      </text>
    </comment>
    <comment ref="D28" authorId="0" shapeId="0" xr:uid="{00000000-0006-0000-0200-000031000000}">
      <text>
        <r>
          <rPr>
            <b/>
            <sz val="9"/>
            <color indexed="81"/>
            <rFont val="Tahoma"/>
            <family val="2"/>
          </rPr>
          <t>Promedio obtenido en las metas transversales para el periodo x 20%</t>
        </r>
      </text>
    </comment>
    <comment ref="D29" authorId="0" shapeId="0" xr:uid="{00000000-0006-0000-0200-000032000000}">
      <text>
        <r>
          <rPr>
            <b/>
            <sz val="9"/>
            <color indexed="81"/>
            <rFont val="Tahoma"/>
            <family val="2"/>
          </rPr>
          <t>Sumatoria del total de metas técnicas y metas transversales</t>
        </r>
      </text>
    </comment>
  </commentList>
</comments>
</file>

<file path=xl/sharedStrings.xml><?xml version="1.0" encoding="utf-8"?>
<sst xmlns="http://schemas.openxmlformats.org/spreadsheetml/2006/main" count="363" uniqueCount="191">
  <si>
    <t>TIPO DE META</t>
  </si>
  <si>
    <t>Gestión</t>
  </si>
  <si>
    <t>Retadora (mejora)</t>
  </si>
  <si>
    <t>Sostenibilidad del sistema de gestión</t>
  </si>
  <si>
    <r>
      <rPr>
        <b/>
        <sz val="14"/>
        <rFont val="Calibri Light"/>
        <family val="2"/>
        <scheme val="major"/>
      </rPr>
      <t>FORMULACIÓN Y SEGUIMIENTO PLANES DE GESTIÓN NIVEL CENTRAL</t>
    </r>
    <r>
      <rPr>
        <b/>
        <sz val="11"/>
        <color theme="1"/>
        <rFont val="Calibri Light"/>
        <family val="2"/>
        <scheme val="major"/>
      </rPr>
      <t xml:space="preserve">
PROCESO  </t>
    </r>
    <r>
      <rPr>
        <b/>
        <u/>
        <sz val="11"/>
        <color theme="1"/>
        <rFont val="Calibri Light"/>
        <family val="2"/>
        <scheme val="major"/>
      </rPr>
      <t>GESTIÓN DEL CONOCIMIENTO</t>
    </r>
  </si>
  <si>
    <r>
      <rPr>
        <b/>
        <sz val="11"/>
        <color theme="1"/>
        <rFont val="Calibri Light"/>
        <family val="2"/>
        <scheme val="major"/>
      </rPr>
      <t xml:space="preserve">Código Formato: </t>
    </r>
    <r>
      <rPr>
        <sz val="11"/>
        <color theme="1"/>
        <rFont val="Calibri Light"/>
        <family val="2"/>
        <scheme val="major"/>
      </rPr>
      <t xml:space="preserve">PLE-PIN-F017
</t>
    </r>
    <r>
      <rPr>
        <b/>
        <sz val="11"/>
        <color theme="1"/>
        <rFont val="Calibri Light"/>
        <family val="2"/>
        <scheme val="major"/>
      </rPr>
      <t xml:space="preserve">Versión: </t>
    </r>
    <r>
      <rPr>
        <sz val="11"/>
        <color theme="1"/>
        <rFont val="Calibri Light"/>
        <family val="2"/>
        <scheme val="major"/>
      </rPr>
      <t xml:space="preserve">6
</t>
    </r>
    <r>
      <rPr>
        <b/>
        <sz val="11"/>
        <color theme="1"/>
        <rFont val="Calibri Light"/>
        <family val="2"/>
        <scheme val="major"/>
      </rPr>
      <t xml:space="preserve">Vigencia desde: </t>
    </r>
    <r>
      <rPr>
        <sz val="11"/>
        <color theme="1"/>
        <rFont val="Calibri Light"/>
        <family val="2"/>
        <scheme val="major"/>
      </rPr>
      <t xml:space="preserve">23 de enero de 2023
</t>
    </r>
    <r>
      <rPr>
        <b/>
        <sz val="11"/>
        <color theme="1"/>
        <rFont val="Calibri Light"/>
        <family val="2"/>
        <scheme val="major"/>
      </rPr>
      <t xml:space="preserve">Caso HOLA: </t>
    </r>
    <r>
      <rPr>
        <sz val="11"/>
        <color theme="1"/>
        <rFont val="Calibri Light"/>
        <family val="2"/>
        <scheme val="major"/>
      </rPr>
      <t>291736</t>
    </r>
  </si>
  <si>
    <t>VIGENCIA DE LA PLANEACIÓN 2024</t>
  </si>
  <si>
    <t>DEPENDENCIAS ASOCIADAS</t>
  </si>
  <si>
    <t>Oficina Asesora de Planeación</t>
  </si>
  <si>
    <t>CONTROL DE CAMBIOS</t>
  </si>
  <si>
    <t>VERSIÓN</t>
  </si>
  <si>
    <t>FECHA</t>
  </si>
  <si>
    <t>DESCRIPCIÓN DE LA MODIFICACIÓN</t>
  </si>
  <si>
    <t>30 de enero de 2024</t>
  </si>
  <si>
    <r>
      <t xml:space="preserve">Publicación del plan de gestión aprobado. Caso HOLA: </t>
    </r>
    <r>
      <rPr>
        <b/>
        <sz val="11"/>
        <color theme="1"/>
        <rFont val="Calibri Light"/>
        <family val="2"/>
        <scheme val="major"/>
      </rPr>
      <t>14683</t>
    </r>
  </si>
  <si>
    <t>03 de mayo de 2024</t>
  </si>
  <si>
    <t>Para el primer trimestre de la vigencia 2024, el Plan de Gestión del proceso Gestión del Conocimiento alcanzó un nivel de desempeño del 100% y 18,17% del acumulado para la vigencia.</t>
  </si>
  <si>
    <t>30 de julio de 2024</t>
  </si>
  <si>
    <t>Para el segundo trimestre de la vigencia 2024, el Plan de Gestión del proceso Gestión del Conocimiento alcanzó un nivel de desempeño del 100,00% y 32,80% del acumulado para la vigencia.</t>
  </si>
  <si>
    <t>30 de octubre de 2024</t>
  </si>
  <si>
    <t>Para el tercer  trimestre de la vigencia 2024, el Plan de Gestión del proceso Gestión del Conocimiento alcanzó un nivel de desempeño del 100,00% y 76,20% del acumulado para la vigencia</t>
  </si>
  <si>
    <t>31 de enero de 2025</t>
  </si>
  <si>
    <t>Para el cuarto  trimestre de la vigencia 2024, el Plan de Gestión del proceso Gestión del Conocimiento alcanzó un nivel de desempeño del 100,00% y 100,00% del acumulado para la vigencia</t>
  </si>
  <si>
    <t>PLAN ESTRATÉGICO INSTITUCIONAL</t>
  </si>
  <si>
    <t>META</t>
  </si>
  <si>
    <t>INDICADOR</t>
  </si>
  <si>
    <t>RESULTADO</t>
  </si>
  <si>
    <t>I TRIMESTRE</t>
  </si>
  <si>
    <t>II TRIMESTRE</t>
  </si>
  <si>
    <t>III TRIMESTRE</t>
  </si>
  <si>
    <t>IV TRIMESTRE</t>
  </si>
  <si>
    <t>SEGUIMIENTO ACUMULADO PLAN GESTIÓN</t>
  </si>
  <si>
    <t>No OE</t>
  </si>
  <si>
    <t>OBJETIVO ESTRATÉGICO</t>
  </si>
  <si>
    <t xml:space="preserve">No. Meta </t>
  </si>
  <si>
    <t>META PLAN DE GESTIÓN VIGENCIA</t>
  </si>
  <si>
    <t>NOMBRE DEL INDICADOR</t>
  </si>
  <si>
    <t>FÓRMULA DEL INDICADOR</t>
  </si>
  <si>
    <t>LÍNEA BASE</t>
  </si>
  <si>
    <t>TIPO DE PROGRAMACIÓN</t>
  </si>
  <si>
    <t>UNIDAD DE MEDIDA</t>
  </si>
  <si>
    <t>I TRI</t>
  </si>
  <si>
    <t>II TRI</t>
  </si>
  <si>
    <t>III TRI</t>
  </si>
  <si>
    <t>IV TRI</t>
  </si>
  <si>
    <t>TOTAL PROGRAMACIÓN VIGENCIA</t>
  </si>
  <si>
    <t>TIPO DE INDICADOR</t>
  </si>
  <si>
    <t>ENTREGABLE</t>
  </si>
  <si>
    <t>FUENTE DE INFORMACIÓN</t>
  </si>
  <si>
    <t>RESPONSABLES DE LA META</t>
  </si>
  <si>
    <t>PROGRAMADO</t>
  </si>
  <si>
    <t>EJECUTADO</t>
  </si>
  <si>
    <t>RESULTADO DE LA MEDICIÓN</t>
  </si>
  <si>
    <t>ANÁLISIS DE AVANCE</t>
  </si>
  <si>
    <t xml:space="preserve">EVIDENCIA </t>
  </si>
  <si>
    <t>Fomentar la gestión del conocimiento y la innovación para agilizar la comunicación con el ciudadano, la prestación de trámites y servicios, y garantizar la toma de decisiones con base en evidencia.</t>
  </si>
  <si>
    <t>1</t>
  </si>
  <si>
    <t>Realizar el 100% de los seguimientos para mantener actualizado el inventario de las publicaciones de la entidad ante la Secretaria Distrital de Planeación, en cumplimiento de la Circular No. 008 de 2021.</t>
  </si>
  <si>
    <t>Porcentaje de seguimientos a la actualización del inventario de publicaciones</t>
  </si>
  <si>
    <t>(Número de informes de seguimiento  realizados trimestralmente / Número de informes de seguimiento programados) * 100</t>
  </si>
  <si>
    <t>Constante</t>
  </si>
  <si>
    <t>Eficacia</t>
  </si>
  <si>
    <t>Informe trimestral de seguimiento a la actualización del inventario de publicaciones de la entidad</t>
  </si>
  <si>
    <t>Archivo Gestión OAP</t>
  </si>
  <si>
    <t>Oficina Asesora de Planeación - Equipo de Gestión del Conocimiento</t>
  </si>
  <si>
    <t>Se llevó a cabo el seguimiento a la actualización del Inventario de Publicaciones de la entidad. Se incluyeron 9 publicaciones nuevas.</t>
  </si>
  <si>
    <t>Se llevó a cabo el seguimiento a la actualización del Inventario de Publicaciones de la entidad. Se hizo revisión de las publicaciones y se actualizó el inventario.</t>
  </si>
  <si>
    <t>Informe trimestral de seguimiento a la actualización del inventario de publicaciones de la entidad
https://gobiernobogota.sharepoint.com/:f:/s/grOficinaAsesoradePlaneacion/EvVIhsraRilPp4tspxSU68IB4kwLTIrOJHEogYY9VNl6bw?e=i0iOk0</t>
  </si>
  <si>
    <t>Se llevó a cabo el seguimiento a la actualización del Inventario de Publicaciones de la entidad. Se incluyeron 3 publicaciones nuevas.</t>
  </si>
  <si>
    <t>https://gobiernobogota.sharepoint.com/:f:/s/grOficinaAsesoradePlaneacion/Epjlj9zVHDFHkarWTtV_XF4B93MQtJQl_1K6kKuHbD8JTA?e=WT8QRF</t>
  </si>
  <si>
    <t>Se llevó a cabo el seguimiento a la actualización del Inventario de Publicaciones de la entidad. Se incluyeron 5 publicaciones nuevas.</t>
  </si>
  <si>
    <t>Informe de Plan de Gestión - Actualizaciój del Inventario de publicaciones de la entidad según la Circular 008 de 2021
https://gobiernobogota.sharepoint.com/:f:/s/grOficinaAsesoradePlaneacion/Epjlj9zVHDFHkarWTtV_XF4B93MQtJQl_1K6kKuHbD8JTA?e=UAQ2C4</t>
  </si>
  <si>
    <t>El proceso cumplió con el 100% de la meta establecida para la vigencia.</t>
  </si>
  <si>
    <t>2</t>
  </si>
  <si>
    <t xml:space="preserve">Realizar dos (2) Informes de Preservación de Conocimiento, establecidos para el fortalecimiento de la gestión del conocimiento en la entidad. </t>
  </si>
  <si>
    <t>Informe de Preservación de Conocimiento</t>
  </si>
  <si>
    <t xml:space="preserve">Número de informes de Preservación de Conocimiento  realizados </t>
  </si>
  <si>
    <t>Suma</t>
  </si>
  <si>
    <t>Número de Informes de Preservación de Conocimiento</t>
  </si>
  <si>
    <t>En enero 2024 se elaboró el Informe de Preservación de Conocimiento con corte al II semestre de 2023, y se publicó en la intranet de la entidad</t>
  </si>
  <si>
    <t>Informe de Preservación de Conocimiento
https://gaia.gobiernobogota.gov.co/sites/default/files/imagenes/preservacion_conocimiento_segundo_semestre_2023.pdf</t>
  </si>
  <si>
    <t>No programado</t>
  </si>
  <si>
    <t>Meta no programada</t>
  </si>
  <si>
    <t>En julio de 2024 se elaboró el Informe de Preservación de Conocimiento con corte al I semestre de 2024, y se publicó en la intranet de la entidad</t>
  </si>
  <si>
    <t>https://gaia.gobiernobogota.gov.co/content/gesti%C3%B3n-del-conocimiento-y-la-innovaci%C3%B3n</t>
  </si>
  <si>
    <t>No programada</t>
  </si>
  <si>
    <t>3</t>
  </si>
  <si>
    <t>Realizar la revisión del 100% de los planes de mejoramiento enviados a la OAP a través del aplicativo MIMEC</t>
  </si>
  <si>
    <t>Porcentaje de revisión de planes de mejoramiento</t>
  </si>
  <si>
    <t>(Número de planes de mejoramiento revisados / Número de planes de mejoramiento enviados a la OAP a través del MIMEC) * 100</t>
  </si>
  <si>
    <t>Porcentaje de planes de mejoramiento revisados en MIMEC</t>
  </si>
  <si>
    <t>Reporte de planes de mejoramiento revisados en MIMEC</t>
  </si>
  <si>
    <t>Archivo de gestión OAP</t>
  </si>
  <si>
    <t>Oficina Asesora de Planeación - Equipo de Planeación Institucional y Sectorial</t>
  </si>
  <si>
    <t>Se realizó reporte de planes de mejoramiento revisados en MIMEC</t>
  </si>
  <si>
    <t>Durante el segundo trimestre la OAP recibió para validación un total de 14 propuestas de planes de mejoramiento y revisó las 14, de las cuales se aprobaron 6 y se devolvieron 8 con observaciones para ajustes.</t>
  </si>
  <si>
    <t>Documento Excel con la información de los planes de mejora revisados, indicando cuáles fueron validados, cuáles fueron devueltos y las razones de la devolución (observaciones)</t>
  </si>
  <si>
    <t>Se realizó gestión de archivo de reporte de planes de mejoramiento revisados metodologicamente en MIMEC</t>
  </si>
  <si>
    <t>4</t>
  </si>
  <si>
    <t>Realizar una (1) medición del fortalecimiento de la analítica institucional de la entidad a través del cálculo del score.</t>
  </si>
  <si>
    <t xml:space="preserve">Número de Informes del Score de Analítica de la entidad </t>
  </si>
  <si>
    <t xml:space="preserve">Informes del Score de Analítica de la entidad </t>
  </si>
  <si>
    <t>Oficina Asesora de Planeación - Equipo de Analítica</t>
  </si>
  <si>
    <t>Se elaboró una (1) medición del fortalecimiento de la analítica institucional de la entidad a través del cálculo del score.</t>
  </si>
  <si>
    <t>Informe Score Analítica</t>
  </si>
  <si>
    <t>5</t>
  </si>
  <si>
    <t>Realizar dos (2) evaluaciones de políticas, programas y/o proyectos priorizados de la Secretaría Distrital de Gobierno</t>
  </si>
  <si>
    <t>Número de evaluaciones de políticas, programas y/o proyectos</t>
  </si>
  <si>
    <t>Número de evaluaciones de políticas, programas y/o proyectos realizadas</t>
  </si>
  <si>
    <t>Informes de evaluaciones de políticas, programas y/o proyectos</t>
  </si>
  <si>
    <t>Carpeta compartida de Sharepoint OAP</t>
  </si>
  <si>
    <t>Oficina Asesora de Planeación - Equipo de evaluaciones y mediciones</t>
  </si>
  <si>
    <t>Se llevó a cabo la Evaluación EMRE, de conformidad con la Agenda de Evaluaciones de la SDG</t>
  </si>
  <si>
    <t>Evaluación EMRE</t>
  </si>
  <si>
    <t>Se finalizó la evaluación de "Ruta para la atención y protección de defensoras y defensores de Derechos Humanos"</t>
  </si>
  <si>
    <t>Informe de evaluación de "Ruta para la atención y protección de defensoras y defensores de Derechos Humanos"
https://gobiernobogota.sharepoint.com/:f:/s/grOficinaAsesoradePlaneacion/En4HmcaDr_5DtajSYf7mVakBXJq6wDCEhuLk9AV_UfYrSw?e=gsvVMb</t>
  </si>
  <si>
    <t>6</t>
  </si>
  <si>
    <t>Realizar una (1) medición sobre políticas, programas y/o proyectos estratégicos de la Secretaría Distrital de Gobierno</t>
  </si>
  <si>
    <t>Número de mediciones sobre políticas, programas y/o proyectos</t>
  </si>
  <si>
    <t>Informe de la medición realizada</t>
  </si>
  <si>
    <t>Se elaboró (1) Informe las mediciones de la Secretaría Distrital de Gobierno, de conformidad con la Agenda de Mediciones de la SDG</t>
  </si>
  <si>
    <t>Informe las mediciones de la Secretaría Distrital de Gobierno</t>
  </si>
  <si>
    <t>Total metas técnicas (80%)</t>
  </si>
  <si>
    <t>Fortalecer la gestión institucional aumentando las capacidades de la entidad para la planeación, seguimiento y ejecución de sus metas y recursos, y la gestión del talento humano.</t>
  </si>
  <si>
    <t>T1</t>
  </si>
  <si>
    <t>Obtener una calificación semestral del 80% en la medición de desempeño ambiental, de acuerdo a los criterios establecidos para el Sistema de Gestión Ambiental</t>
  </si>
  <si>
    <t>Porcentaje de cumplimiento de los criteros ambientales</t>
  </si>
  <si>
    <t>Número de criterios ambientales cumplidos / Total de criterios ambientales establecidos * 100</t>
  </si>
  <si>
    <t>80% meta 2023</t>
  </si>
  <si>
    <t>Reporte ambiental Oficina Asesora de Planeación</t>
  </si>
  <si>
    <t>Herramienta Oficina Asesora de Planeación</t>
  </si>
  <si>
    <t>Aplicación de la meta: dependencias del proceso.
Reporte de la meta: Oficina Asesora de Planeación</t>
  </si>
  <si>
    <t>Oficina Asesora de Planeación (Calificación 100%)
Consumo de papel: Reporte hasta el mes de junio de 2024.
Participación: Cultura Ambiental: 8 personas; Socialicación medidas de ahorro agua y energía: 16 personas
Semana ambiental: Participaron 7 personas. 
Recepción campaña puesto a puesto: Se otorga a todas las dependencias un puntaje de 10 puntos como máximo por su excelente recepeción en las campañas y socializaciones realizadas puesto a puesto.</t>
  </si>
  <si>
    <t>Reporte meta ambiental</t>
  </si>
  <si>
    <t xml:space="preserve">Oficina Asesora de Planeación: Calificación 87%
Consumo de papel: Se presentó reporte hasta el mes de diciembre de 2024.     
Participación: Participaron 6 personas en generalidades del Sistema de Gestión Ambiental y 3 en la socialización de la estrategia de Cero Papel.
Curso gestión ambiental: Realizaron el curso 21 personas de la dependencia de un total de 35 funcionarios de planta y contratistas. </t>
  </si>
  <si>
    <t xml:space="preserve">Reporte Meta ambienta del equipo ambaiental OAP </t>
  </si>
  <si>
    <t>El proceso cumplio con el 100% indicador programado para el periodo</t>
  </si>
  <si>
    <t>T2</t>
  </si>
  <si>
    <t>Actualizar el 100% los documentos del proceso conforme al plan de trabajo definido.</t>
  </si>
  <si>
    <t>Porcentaje de actualización documental</t>
  </si>
  <si>
    <t>Número de documentos actualizados del proceso / Número de documentos programados a actualizar en el plan de trabajo *100</t>
  </si>
  <si>
    <t>100% meta 2023</t>
  </si>
  <si>
    <t xml:space="preserve">Listado Maestro de Documentos Matiz </t>
  </si>
  <si>
    <t xml:space="preserve">Casos Hola de actualización generados
Listado Maestro de Documentos 
Matiz </t>
  </si>
  <si>
    <t xml:space="preserve">El proceso dio cumplimiento al cronograma establecido para el periodo. Se actualizó el procedimiento de Mapas de Conocimiento. </t>
  </si>
  <si>
    <t>Listado maestro de documentos internos de la Secretaria Distrital de Gobierno</t>
  </si>
  <si>
    <t>El proceso dio cumplimiento al cronograma establecido para el periodo. Se actualizaron 3 documentos de los 3 programados: GCN-M002_v4 Manual Planes Mejoramiento, Caso HOLA 77377;/ GCN-M005_v4 Manual Gestión Conocimiento Caso HOLA 79075;/ MT2 GCN-M007_v2 Manual Laboratorio Innovación GOLAB, Caso HOLA 79075</t>
  </si>
  <si>
    <t xml:space="preserve">https://gaia.gobiernobogota.gov.co/proceso/gesti%C3%B3n-del-conocimiento </t>
  </si>
  <si>
    <t xml:space="preserve">Se cumplio la meta </t>
  </si>
  <si>
    <t xml:space="preserve">Tablero maestro de documentos </t>
  </si>
  <si>
    <t>El proceso dio cumplimiento al 100% de las actividades del cronograma establecido.</t>
  </si>
  <si>
    <t>T3</t>
  </si>
  <si>
    <t xml:space="preserve">Realizar dos jornadas de capacitación o entrenamiento por parte de los promotores de mejora sobre el sistema de gestión y/o los procesos, dirigidas al personal de planta y contratistas para el fortalecimiento del Modelo Integrado de Planeación y Gestión. </t>
  </si>
  <si>
    <t>Jornadas de capacitación sobre el sistema de gestión realizadas</t>
  </si>
  <si>
    <t xml:space="preserve">Número de jornadas de capacitación sobre el sistema de gestión realizadas </t>
  </si>
  <si>
    <t>N/A</t>
  </si>
  <si>
    <t>Registro de asistencia y presentación realizada</t>
  </si>
  <si>
    <t>Líder del proceso</t>
  </si>
  <si>
    <t xml:space="preserve">El proceso dio cumplimento a la meta establecida </t>
  </si>
  <si>
    <t xml:space="preserve">Listado de asitencia y PPT </t>
  </si>
  <si>
    <t xml:space="preserve">Listado de asistencia y demas evidencias </t>
  </si>
  <si>
    <t>El proceso dio cumplimento a la meta establecida al 100%</t>
  </si>
  <si>
    <t>Brindar atención oportuna y de calidad a los diferentes sectores poblacionales, generando relaciones de confianza y respeto por la diferencia.</t>
  </si>
  <si>
    <t>T4</t>
  </si>
  <si>
    <t>Dar respuesta al 100% de los requerimientos ciudadanos asignados a las dependencias de nivel central  con corte a 31 de diciembre de 2023 registradas y tipificadas como Derechos de Petición en el aplicativo Bogotá te Escucha y gestor documental ORFEO.</t>
  </si>
  <si>
    <t>Porcentaje de requerimientos ciudadanos con respuesta definitiva</t>
  </si>
  <si>
    <t>(No. de respuestas efectuadas / No. requerimientos instaurados antes del 31 de diciembre 2023 pendientes por gestionar) X 100</t>
  </si>
  <si>
    <t>Peticiones pendientes por gestionar al 31 de diciembre de  2023</t>
  </si>
  <si>
    <t>Reporte de peticiones ciudadanas gestionadas  (con respuesta definitiva o traslado por competencia)</t>
  </si>
  <si>
    <t xml:space="preserve">Reporte Sistema Distrital de Gestión de Peticiones Ciudadanas - Bogotá te  Escucha </t>
  </si>
  <si>
    <t>Dependencias de Nivel Central asociadas al proceso
Reporte: SGI</t>
  </si>
  <si>
    <t>El proceso cumplió con la atención del 100% de requerimientos ciudadanos asignados a 31 de diciembre de 2023, registrados y tipificados como Derechos de Petición en el aplicativo Bogotá te Escucha y gestor documental ORFEO.</t>
  </si>
  <si>
    <t>Reporte de peticiones ciudadanas gestionadas  (con respuesta definitiva o traslado por competencia) Memorando  20244600114073</t>
  </si>
  <si>
    <t>T5</t>
  </si>
  <si>
    <t>Gestionar oportunamente el 100% de los requerimientos  que se tipifiquen como derecho de petición ciudadano en los aplicativos Bogotá Te Escucha y  ORFEO, que  sean asignados a las dependencias de Nivel Central durante la vigencia 2024.</t>
  </si>
  <si>
    <t>Porcentaje de requerimientos ciudadanos  gestionados dentro del término de ley.</t>
  </si>
  <si>
    <t>(No. de peticiones gestionadas en los términos de ley / No. Requerimientos recibidos en la vigencia 2024 que deben tener respuesta) X 100</t>
  </si>
  <si>
    <t xml:space="preserve">Porcentaje de requerimientos ciudadanos gestionados </t>
  </si>
  <si>
    <t xml:space="preserve">Eficiencia </t>
  </si>
  <si>
    <t>Reporte de peticiones ciudadanas gestionadas (con respuesta definitiva o traslado por competencia)</t>
  </si>
  <si>
    <t>El proceso cumplió oportunamente con la atención de 5 requerimientos registrados y tipificados como Derechos de Petición en el aplicativo Bogotá te Escucha y gestor documental ORFEO durante la vigencia 2024.</t>
  </si>
  <si>
    <t>Reporte de peticiones ciudadanas gestionadas (con respuesta definitiva o traslado por competencia) Memorando 20244600126503</t>
  </si>
  <si>
    <t>El proceso cumplió oportunamente con la atención de los requerimientos registrados y tipificados como Derechos de Petición en el aplicativo Bogotá te Escucha y gestor documental ORFEO durante la vigencia 2024.</t>
  </si>
  <si>
    <t xml:space="preserve">Orfeo </t>
  </si>
  <si>
    <t>Se recibió solicitud de la SDP sobre medición del ICOP. Se dio respuesta.</t>
  </si>
  <si>
    <t>Solicitud y respuesta ICOP</t>
  </si>
  <si>
    <t xml:space="preserve">se cumplio la meta establecida </t>
  </si>
  <si>
    <t>Segun Radicado No. 20254600001173
Fecha: 03-01-2025</t>
  </si>
  <si>
    <t>El proceso cumplió oportunamente con el 100% de la atención de los requerimientos registrados y tipificados como Derechos de Petición en el aplicativo Bogotá te Escucha y gestor documental ORFEO durante la vigencia 2024.</t>
  </si>
  <si>
    <t>Total metas transversales (20%)</t>
  </si>
  <si>
    <t xml:space="preserve">Total plan de gestión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</si>
</sst>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7">
    <font>
      <sz val="11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sz val="11"/>
      <color theme="1"/>
      <name val="Calibri"/>
      <family val="2"/>
      <scheme val="minor"/>
    </font>
    <font>
      <sz val="12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sz val="14"/>
      <color theme="1"/>
      <name val="Calibri Light"/>
      <family val="2"/>
      <scheme val="major"/>
    </font>
    <font>
      <b/>
      <sz val="14"/>
      <color theme="1"/>
      <name val="Calibri Light"/>
      <family val="2"/>
      <scheme val="major"/>
    </font>
    <font>
      <b/>
      <sz val="12"/>
      <color rgb="FF0070C0"/>
      <name val="Calibri Light"/>
      <family val="2"/>
      <scheme val="major"/>
    </font>
    <font>
      <b/>
      <sz val="14"/>
      <name val="Calibri Light"/>
      <family val="2"/>
      <scheme val="maj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u/>
      <sz val="11"/>
      <color theme="1"/>
      <name val="Calibri Light"/>
      <family val="2"/>
      <scheme val="major"/>
    </font>
    <font>
      <u/>
      <sz val="11"/>
      <color theme="10"/>
      <name val="Calibri"/>
      <family val="2"/>
      <scheme val="minor"/>
    </font>
    <font>
      <sz val="11"/>
      <name val="Calibri Light"/>
      <family val="2"/>
    </font>
    <font>
      <sz val="11"/>
      <color rgb="FF0070C0"/>
      <name val="Calibri Light"/>
      <family val="2"/>
      <scheme val="major"/>
    </font>
    <font>
      <sz val="10"/>
      <color rgb="FF0070C0"/>
      <name val="Calibri Light"/>
      <family val="2"/>
      <scheme val="major"/>
    </font>
  </fonts>
  <fills count="10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9" fontId="3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</cellStyleXfs>
  <cellXfs count="138">
    <xf numFmtId="0" fontId="0" fillId="0" borderId="0" xfId="0"/>
    <xf numFmtId="0" fontId="1" fillId="0" borderId="0" xfId="0" applyFont="1" applyAlignment="1">
      <alignment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6" fillId="2" borderId="1" xfId="0" applyFont="1" applyFill="1" applyBorder="1" applyAlignment="1">
      <alignment wrapText="1"/>
    </xf>
    <xf numFmtId="0" fontId="7" fillId="2" borderId="1" xfId="0" applyFont="1" applyFill="1" applyBorder="1" applyAlignment="1">
      <alignment wrapText="1"/>
    </xf>
    <xf numFmtId="9" fontId="6" fillId="2" borderId="1" xfId="1" applyFont="1" applyFill="1" applyBorder="1" applyAlignment="1">
      <alignment wrapText="1"/>
    </xf>
    <xf numFmtId="0" fontId="6" fillId="0" borderId="0" xfId="0" applyFont="1" applyAlignment="1">
      <alignment wrapText="1"/>
    </xf>
    <xf numFmtId="0" fontId="4" fillId="3" borderId="1" xfId="0" applyFont="1" applyFill="1" applyBorder="1" applyAlignment="1">
      <alignment wrapText="1"/>
    </xf>
    <xf numFmtId="0" fontId="8" fillId="3" borderId="1" xfId="0" applyFont="1" applyFill="1" applyBorder="1" applyAlignment="1">
      <alignment wrapText="1"/>
    </xf>
    <xf numFmtId="9" fontId="8" fillId="3" borderId="1" xfId="0" applyNumberFormat="1" applyFont="1" applyFill="1" applyBorder="1" applyAlignment="1">
      <alignment wrapText="1"/>
    </xf>
    <xf numFmtId="0" fontId="5" fillId="3" borderId="1" xfId="0" applyFont="1" applyFill="1" applyBorder="1"/>
    <xf numFmtId="9" fontId="5" fillId="3" borderId="1" xfId="1" applyFont="1" applyFill="1" applyBorder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justify" vertical="center" wrapText="1"/>
    </xf>
    <xf numFmtId="9" fontId="1" fillId="0" borderId="1" xfId="1" applyFont="1" applyBorder="1" applyAlignment="1">
      <alignment horizontal="justify" vertical="center" wrapText="1"/>
    </xf>
    <xf numFmtId="0" fontId="1" fillId="9" borderId="0" xfId="0" applyFont="1" applyFill="1" applyAlignment="1">
      <alignment wrapText="1"/>
    </xf>
    <xf numFmtId="0" fontId="2" fillId="9" borderId="0" xfId="0" applyFont="1" applyFill="1" applyAlignment="1">
      <alignment vertical="center" wrapText="1"/>
    </xf>
    <xf numFmtId="0" fontId="1" fillId="9" borderId="0" xfId="0" applyFont="1" applyFill="1" applyAlignment="1">
      <alignment vertical="center" wrapText="1"/>
    </xf>
    <xf numFmtId="0" fontId="1" fillId="9" borderId="1" xfId="0" applyFont="1" applyFill="1" applyBorder="1" applyAlignment="1">
      <alignment horizontal="center" vertical="center" wrapText="1"/>
    </xf>
    <xf numFmtId="9" fontId="1" fillId="0" borderId="1" xfId="0" applyNumberFormat="1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10" fontId="5" fillId="3" borderId="1" xfId="1" applyNumberFormat="1" applyFont="1" applyFill="1" applyBorder="1" applyAlignment="1">
      <alignment horizontal="center" wrapText="1"/>
    </xf>
    <xf numFmtId="10" fontId="7" fillId="2" borderId="1" xfId="1" applyNumberFormat="1" applyFont="1" applyFill="1" applyBorder="1" applyAlignment="1">
      <alignment horizontal="center" wrapText="1"/>
    </xf>
    <xf numFmtId="10" fontId="5" fillId="3" borderId="1" xfId="0" applyNumberFormat="1" applyFont="1" applyFill="1" applyBorder="1" applyAlignment="1">
      <alignment horizontal="center" wrapText="1"/>
    </xf>
    <xf numFmtId="0" fontId="2" fillId="9" borderId="0" xfId="0" applyFont="1" applyFill="1" applyAlignment="1">
      <alignment horizontal="center" vertical="center" wrapText="1"/>
    </xf>
    <xf numFmtId="0" fontId="1" fillId="9" borderId="0" xfId="0" applyFont="1" applyFill="1" applyAlignment="1">
      <alignment horizontal="left" vertical="center" wrapText="1"/>
    </xf>
    <xf numFmtId="10" fontId="5" fillId="3" borderId="1" xfId="0" applyNumberFormat="1" applyFont="1" applyFill="1" applyBorder="1" applyAlignment="1">
      <alignment wrapText="1"/>
    </xf>
    <xf numFmtId="164" fontId="1" fillId="9" borderId="1" xfId="1" applyNumberFormat="1" applyFont="1" applyFill="1" applyBorder="1" applyAlignment="1">
      <alignment horizontal="justify" vertical="center" wrapText="1"/>
    </xf>
    <xf numFmtId="10" fontId="7" fillId="2" borderId="1" xfId="0" applyNumberFormat="1" applyFont="1" applyFill="1" applyBorder="1" applyAlignment="1">
      <alignment wrapText="1"/>
    </xf>
    <xf numFmtId="0" fontId="1" fillId="9" borderId="0" xfId="0" applyFont="1" applyFill="1" applyAlignment="1">
      <alignment horizontal="center" vertical="center" wrapText="1"/>
    </xf>
    <xf numFmtId="0" fontId="14" fillId="9" borderId="0" xfId="0" applyFont="1" applyFill="1" applyAlignment="1">
      <alignment horizontal="left" vertical="center" wrapText="1"/>
    </xf>
    <xf numFmtId="10" fontId="1" fillId="0" borderId="1" xfId="0" applyNumberFormat="1" applyFont="1" applyBorder="1" applyAlignment="1">
      <alignment horizontal="center" vertical="center" wrapText="1"/>
    </xf>
    <xf numFmtId="0" fontId="1" fillId="9" borderId="1" xfId="0" applyFont="1" applyFill="1" applyBorder="1" applyAlignment="1">
      <alignment horizontal="justify" vertical="center" wrapText="1"/>
    </xf>
    <xf numFmtId="10" fontId="1" fillId="9" borderId="1" xfId="1" applyNumberFormat="1" applyFont="1" applyFill="1" applyBorder="1" applyAlignment="1">
      <alignment horizontal="justify" vertical="center" wrapText="1"/>
    </xf>
    <xf numFmtId="0" fontId="1" fillId="9" borderId="0" xfId="0" applyFont="1" applyFill="1" applyAlignment="1">
      <alignment horizontal="center" wrapText="1"/>
    </xf>
    <xf numFmtId="9" fontId="1" fillId="0" borderId="1" xfId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0" fontId="1" fillId="0" borderId="1" xfId="1" applyNumberFormat="1" applyFont="1" applyBorder="1" applyAlignment="1">
      <alignment horizontal="center" vertical="center" wrapText="1"/>
    </xf>
    <xf numFmtId="1" fontId="1" fillId="0" borderId="1" xfId="1" applyNumberFormat="1" applyFont="1" applyBorder="1" applyAlignment="1">
      <alignment horizontal="center" vertical="center" wrapText="1"/>
    </xf>
    <xf numFmtId="9" fontId="5" fillId="3" borderId="1" xfId="1" applyFont="1" applyFill="1" applyBorder="1" applyAlignment="1">
      <alignment horizontal="center" wrapText="1"/>
    </xf>
    <xf numFmtId="9" fontId="8" fillId="3" borderId="1" xfId="0" applyNumberFormat="1" applyFont="1" applyFill="1" applyBorder="1" applyAlignment="1">
      <alignment horizontal="center" wrapText="1"/>
    </xf>
    <xf numFmtId="9" fontId="6" fillId="2" borderId="1" xfId="1" applyFont="1" applyFill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justify" vertical="center" wrapText="1"/>
    </xf>
    <xf numFmtId="9" fontId="15" fillId="0" borderId="1" xfId="0" applyNumberFormat="1" applyFont="1" applyBorder="1" applyAlignment="1">
      <alignment horizontal="justify" vertical="center" wrapText="1"/>
    </xf>
    <xf numFmtId="0" fontId="15" fillId="9" borderId="1" xfId="0" applyFont="1" applyFill="1" applyBorder="1" applyAlignment="1">
      <alignment horizontal="justify" vertical="center" wrapText="1"/>
    </xf>
    <xf numFmtId="9" fontId="1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15" fillId="0" borderId="1" xfId="0" applyFont="1" applyBorder="1" applyAlignment="1">
      <alignment horizontal="left" vertical="center" wrapText="1"/>
    </xf>
    <xf numFmtId="164" fontId="15" fillId="0" borderId="1" xfId="0" applyNumberFormat="1" applyFont="1" applyBorder="1" applyAlignment="1">
      <alignment horizontal="center" vertical="center" wrapText="1"/>
    </xf>
    <xf numFmtId="9" fontId="15" fillId="0" borderId="1" xfId="1" applyFont="1" applyBorder="1" applyAlignment="1">
      <alignment horizontal="justify" vertical="center" wrapText="1"/>
    </xf>
    <xf numFmtId="164" fontId="15" fillId="9" borderId="1" xfId="1" applyNumberFormat="1" applyFont="1" applyFill="1" applyBorder="1" applyAlignment="1">
      <alignment horizontal="justify" vertical="center" wrapText="1"/>
    </xf>
    <xf numFmtId="10" fontId="15" fillId="0" borderId="1" xfId="1" applyNumberFormat="1" applyFont="1" applyBorder="1" applyAlignment="1">
      <alignment horizontal="justify" vertical="center" wrapText="1"/>
    </xf>
    <xf numFmtId="1" fontId="15" fillId="0" borderId="1" xfId="0" applyNumberFormat="1" applyFont="1" applyBorder="1" applyAlignment="1">
      <alignment horizontal="justify" vertical="center" wrapText="1"/>
    </xf>
    <xf numFmtId="9" fontId="15" fillId="0" borderId="1" xfId="0" applyNumberFormat="1" applyFont="1" applyBorder="1" applyAlignment="1">
      <alignment horizontal="center" vertical="center" wrapText="1"/>
    </xf>
    <xf numFmtId="10" fontId="15" fillId="0" borderId="1" xfId="1" applyNumberFormat="1" applyFont="1" applyBorder="1" applyAlignment="1">
      <alignment horizontal="center" vertical="center" wrapText="1"/>
    </xf>
    <xf numFmtId="0" fontId="15" fillId="0" borderId="0" xfId="0" applyFont="1" applyAlignment="1">
      <alignment horizontal="justify" vertical="center" wrapText="1"/>
    </xf>
    <xf numFmtId="1" fontId="1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15" fillId="0" borderId="1" xfId="1" applyNumberFormat="1" applyFont="1" applyBorder="1" applyAlignment="1">
      <alignment horizontal="center" vertical="center" wrapText="1"/>
    </xf>
    <xf numFmtId="9" fontId="15" fillId="9" borderId="1" xfId="1" applyFont="1" applyFill="1" applyBorder="1" applyAlignment="1">
      <alignment horizontal="center" vertical="center" wrapText="1"/>
    </xf>
    <xf numFmtId="164" fontId="15" fillId="0" borderId="1" xfId="1" applyNumberFormat="1" applyFont="1" applyBorder="1" applyAlignment="1">
      <alignment horizontal="center" vertical="center" wrapText="1"/>
    </xf>
    <xf numFmtId="10" fontId="15" fillId="0" borderId="1" xfId="0" applyNumberFormat="1" applyFont="1" applyBorder="1" applyAlignment="1">
      <alignment horizontal="center" vertical="center" wrapText="1"/>
    </xf>
    <xf numFmtId="164" fontId="15" fillId="0" borderId="1" xfId="0" applyNumberFormat="1" applyFont="1" applyBorder="1" applyAlignment="1">
      <alignment horizontal="justify" vertical="center" wrapText="1"/>
    </xf>
    <xf numFmtId="9" fontId="15" fillId="0" borderId="1" xfId="1" applyFont="1" applyBorder="1" applyAlignment="1">
      <alignment horizontal="center" vertical="center" wrapText="1"/>
    </xf>
    <xf numFmtId="164" fontId="15" fillId="0" borderId="1" xfId="1" applyNumberFormat="1" applyFont="1" applyBorder="1" applyAlignment="1">
      <alignment horizontal="justify" vertical="center" wrapText="1"/>
    </xf>
    <xf numFmtId="164" fontId="15" fillId="9" borderId="1" xfId="0" applyNumberFormat="1" applyFont="1" applyFill="1" applyBorder="1" applyAlignment="1">
      <alignment horizontal="justify" vertical="center" wrapText="1"/>
    </xf>
    <xf numFmtId="10" fontId="5" fillId="3" borderId="1" xfId="1" applyNumberFormat="1" applyFont="1" applyFill="1" applyBorder="1" applyAlignment="1">
      <alignment wrapText="1"/>
    </xf>
    <xf numFmtId="0" fontId="13" fillId="0" borderId="1" xfId="3" applyBorder="1" applyAlignment="1">
      <alignment horizontal="justify" vertical="center" wrapText="1"/>
    </xf>
    <xf numFmtId="0" fontId="16" fillId="0" borderId="1" xfId="0" applyFont="1" applyBorder="1" applyAlignment="1">
      <alignment horizontal="justify" vertical="center" wrapText="1"/>
    </xf>
    <xf numFmtId="164" fontId="1" fillId="0" borderId="1" xfId="1" applyNumberFormat="1" applyFont="1" applyBorder="1" applyAlignment="1">
      <alignment horizontal="center" vertical="center" wrapText="1"/>
    </xf>
    <xf numFmtId="164" fontId="5" fillId="3" borderId="1" xfId="1" applyNumberFormat="1" applyFont="1" applyFill="1" applyBorder="1" applyAlignment="1">
      <alignment wrapText="1"/>
    </xf>
    <xf numFmtId="10" fontId="1" fillId="0" borderId="1" xfId="1" applyNumberFormat="1" applyFont="1" applyBorder="1" applyAlignment="1">
      <alignment horizontal="justify" vertical="center" wrapText="1"/>
    </xf>
    <xf numFmtId="1" fontId="15" fillId="0" borderId="1" xfId="1" applyNumberFormat="1" applyFont="1" applyBorder="1" applyAlignment="1">
      <alignment horizontal="justify" vertical="center" wrapText="1"/>
    </xf>
    <xf numFmtId="1" fontId="15" fillId="0" borderId="1" xfId="1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justify" vertical="center" wrapText="1"/>
    </xf>
    <xf numFmtId="1" fontId="1" fillId="0" borderId="1" xfId="1" applyNumberFormat="1" applyFont="1" applyBorder="1" applyAlignment="1">
      <alignment horizontal="justify" vertical="center" wrapText="1"/>
    </xf>
    <xf numFmtId="10" fontId="7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left" vertical="top" wrapText="1"/>
    </xf>
    <xf numFmtId="0" fontId="2" fillId="9" borderId="6" xfId="0" applyFont="1" applyFill="1" applyBorder="1" applyAlignment="1">
      <alignment horizontal="center" vertical="center" wrapText="1"/>
    </xf>
    <xf numFmtId="0" fontId="2" fillId="9" borderId="7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justify" vertical="center" wrapText="1"/>
    </xf>
    <xf numFmtId="0" fontId="1" fillId="9" borderId="2" xfId="0" applyFont="1" applyFill="1" applyBorder="1" applyAlignment="1">
      <alignment horizontal="left" vertical="center" wrapText="1"/>
    </xf>
    <xf numFmtId="0" fontId="1" fillId="9" borderId="4" xfId="0" applyFont="1" applyFill="1" applyBorder="1" applyAlignment="1">
      <alignment horizontal="left" vertical="center" wrapText="1"/>
    </xf>
    <xf numFmtId="0" fontId="1" fillId="9" borderId="3" xfId="0" applyFont="1" applyFill="1" applyBorder="1" applyAlignment="1">
      <alignment horizontal="left" vertical="center" wrapText="1"/>
    </xf>
    <xf numFmtId="0" fontId="2" fillId="8" borderId="6" xfId="0" applyFont="1" applyFill="1" applyBorder="1" applyAlignment="1">
      <alignment horizontal="center" vertical="center" wrapText="1"/>
    </xf>
    <xf numFmtId="0" fontId="2" fillId="8" borderId="7" xfId="0" applyFont="1" applyFill="1" applyBorder="1" applyAlignment="1">
      <alignment horizontal="center" vertical="center" wrapText="1"/>
    </xf>
    <xf numFmtId="0" fontId="2" fillId="8" borderId="8" xfId="0" applyFont="1" applyFill="1" applyBorder="1" applyAlignment="1">
      <alignment horizontal="center" vertical="center" wrapText="1"/>
    </xf>
    <xf numFmtId="0" fontId="2" fillId="8" borderId="9" xfId="0" applyFont="1" applyFill="1" applyBorder="1" applyAlignment="1">
      <alignment horizontal="center" vertical="center" wrapText="1"/>
    </xf>
    <xf numFmtId="0" fontId="2" fillId="8" borderId="10" xfId="0" applyFont="1" applyFill="1" applyBorder="1" applyAlignment="1">
      <alignment horizontal="center" vertical="center" wrapText="1"/>
    </xf>
    <xf numFmtId="0" fontId="2" fillId="8" borderId="1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2" fillId="5" borderId="11" xfId="0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center" vertical="center" wrapText="1"/>
    </xf>
    <xf numFmtId="0" fontId="2" fillId="6" borderId="10" xfId="0" applyFont="1" applyFill="1" applyBorder="1" applyAlignment="1">
      <alignment horizontal="center" vertical="center" wrapText="1"/>
    </xf>
    <xf numFmtId="0" fontId="2" fillId="6" borderId="11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 wrapText="1"/>
    </xf>
    <xf numFmtId="0" fontId="2" fillId="7" borderId="9" xfId="0" applyFont="1" applyFill="1" applyBorder="1" applyAlignment="1">
      <alignment horizontal="center" vertical="center" wrapText="1"/>
    </xf>
    <xf numFmtId="0" fontId="2" fillId="7" borderId="10" xfId="0" applyFont="1" applyFill="1" applyBorder="1" applyAlignment="1">
      <alignment horizontal="center" vertical="center" wrapText="1"/>
    </xf>
    <xf numFmtId="0" fontId="2" fillId="7" borderId="11" xfId="0" applyFont="1" applyFill="1" applyBorder="1" applyAlignment="1">
      <alignment horizontal="center" vertical="center" wrapText="1"/>
    </xf>
  </cellXfs>
  <cellStyles count="4">
    <cellStyle name="Hipervínculo" xfId="3" builtinId="8"/>
    <cellStyle name="Hyperlink" xfId="2" xr:uid="{00000000-0005-0000-0000-000001000000}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1</xdr:col>
      <xdr:colOff>2010257</xdr:colOff>
      <xdr:row>0</xdr:row>
      <xdr:rowOff>742950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047F16B-170D-44FB-94ED-427E6BE03202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"/>
          <a:ext cx="2280186" cy="723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gaia.gobiernobogota.gov.co/proceso/gesti%C3%B3n-del-conocimiento" TargetMode="External"/><Relationship Id="rId7" Type="http://schemas.openxmlformats.org/officeDocument/2006/relationships/comments" Target="../comments1.xml"/><Relationship Id="rId2" Type="http://schemas.openxmlformats.org/officeDocument/2006/relationships/hyperlink" Target="https://gaia.gobiernobogota.gov.co/content/gesti%C3%B3n-del-conocimiento-y-la-innovaci%C3%B3n" TargetMode="External"/><Relationship Id="rId1" Type="http://schemas.openxmlformats.org/officeDocument/2006/relationships/hyperlink" Target="https://gobiernobogota.sharepoint.com/:f:/s/grOficinaAsesoradePlaneacion/Epjlj9zVHDFHkarWTtV_XF4B93MQtJQl_1K6kKuHbD8JTA?e=WT8QRF" TargetMode="External"/><Relationship Id="rId6" Type="http://schemas.openxmlformats.org/officeDocument/2006/relationships/vmlDrawing" Target="../drawings/vmlDrawing1.vm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defaultColWidth="11.42578125" defaultRowHeight="15"/>
  <cols>
    <col min="1" max="1" width="34.5703125" bestFit="1" customWidth="1"/>
  </cols>
  <sheetData>
    <row r="1" spans="1:1">
      <c r="A1" t="s">
        <v>0</v>
      </c>
    </row>
    <row r="2" spans="1:1">
      <c r="A2" t="s">
        <v>1</v>
      </c>
    </row>
    <row r="3" spans="1:1">
      <c r="A3" t="s">
        <v>2</v>
      </c>
    </row>
    <row r="4" spans="1:1">
      <c r="A4" t="s">
        <v>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Q29"/>
  <sheetViews>
    <sheetView tabSelected="1" topLeftCell="AL26" zoomScale="60" zoomScaleNormal="60" workbookViewId="0">
      <selection activeCell="AQ28" sqref="AQ28"/>
    </sheetView>
  </sheetViews>
  <sheetFormatPr defaultColWidth="10.85546875" defaultRowHeight="15"/>
  <cols>
    <col min="1" max="1" width="4.140625" style="1" customWidth="1"/>
    <col min="2" max="2" width="52" style="1" customWidth="1"/>
    <col min="3" max="3" width="8.140625" style="1" customWidth="1"/>
    <col min="4" max="4" width="44.42578125" style="1" bestFit="1" customWidth="1"/>
    <col min="5" max="5" width="13.7109375" style="1" customWidth="1"/>
    <col min="6" max="6" width="24.42578125" style="1" customWidth="1"/>
    <col min="7" max="7" width="47.42578125" style="1" customWidth="1"/>
    <col min="8" max="8" width="12.140625" style="1" customWidth="1"/>
    <col min="9" max="9" width="18.42578125" style="1" customWidth="1"/>
    <col min="10" max="10" width="20" style="1" customWidth="1"/>
    <col min="11" max="14" width="8.85546875" style="1" customWidth="1"/>
    <col min="15" max="15" width="19.7109375" style="1" customWidth="1"/>
    <col min="16" max="16" width="17.85546875" style="1" customWidth="1"/>
    <col min="17" max="17" width="19.5703125" style="1" customWidth="1"/>
    <col min="18" max="18" width="21.5703125" style="1" customWidth="1"/>
    <col min="19" max="19" width="28.85546875" style="1" customWidth="1"/>
    <col min="20" max="22" width="16.5703125" style="51" hidden="1" customWidth="1"/>
    <col min="23" max="23" width="40.42578125" style="1" hidden="1" customWidth="1"/>
    <col min="24" max="24" width="40.7109375" style="1" hidden="1" customWidth="1"/>
    <col min="25" max="25" width="16.5703125" style="1" hidden="1" customWidth="1"/>
    <col min="26" max="26" width="23.42578125" style="1" hidden="1" customWidth="1"/>
    <col min="27" max="27" width="16.5703125" style="1" hidden="1" customWidth="1"/>
    <col min="28" max="28" width="53.85546875" style="1" hidden="1" customWidth="1"/>
    <col min="29" max="29" width="40.5703125" style="1" hidden="1" customWidth="1"/>
    <col min="30" max="32" width="20.85546875" style="1" hidden="1" customWidth="1"/>
    <col min="33" max="33" width="43.5703125" style="1" hidden="1" customWidth="1"/>
    <col min="34" max="34" width="40.5703125" style="1" hidden="1" customWidth="1"/>
    <col min="35" max="36" width="22" style="1" customWidth="1"/>
    <col min="37" max="37" width="16.5703125" style="1" customWidth="1"/>
    <col min="38" max="38" width="34.85546875" style="1" customWidth="1"/>
    <col min="39" max="39" width="10.28515625" style="1" customWidth="1"/>
    <col min="40" max="42" width="21.5703125" style="51" customWidth="1"/>
    <col min="43" max="43" width="44" style="1" customWidth="1"/>
    <col min="44" max="16384" width="10.85546875" style="1"/>
  </cols>
  <sheetData>
    <row r="1" spans="1:43" s="24" customFormat="1" ht="70.5" customHeight="1">
      <c r="A1" s="87" t="s">
        <v>4</v>
      </c>
      <c r="B1" s="88"/>
      <c r="C1" s="88"/>
      <c r="D1" s="88"/>
      <c r="E1" s="88"/>
      <c r="F1" s="88"/>
      <c r="G1" s="88"/>
      <c r="H1" s="88"/>
      <c r="I1" s="88"/>
      <c r="J1" s="88"/>
      <c r="K1" s="89" t="s">
        <v>5</v>
      </c>
      <c r="L1" s="89"/>
      <c r="M1" s="89"/>
      <c r="N1" s="89"/>
      <c r="O1" s="89"/>
      <c r="T1" s="43"/>
      <c r="U1" s="43"/>
      <c r="V1" s="43"/>
      <c r="AN1" s="43"/>
      <c r="AO1" s="43"/>
      <c r="AP1" s="43"/>
    </row>
    <row r="2" spans="1:43" s="26" customFormat="1" ht="23.45" customHeight="1">
      <c r="A2" s="90" t="s">
        <v>6</v>
      </c>
      <c r="B2" s="91"/>
      <c r="C2" s="91"/>
      <c r="D2" s="91"/>
      <c r="E2" s="91"/>
      <c r="F2" s="91"/>
      <c r="G2" s="91"/>
      <c r="H2" s="91"/>
      <c r="I2" s="91"/>
      <c r="J2" s="91"/>
      <c r="K2" s="25"/>
      <c r="L2" s="25"/>
      <c r="M2" s="25"/>
      <c r="N2" s="25"/>
      <c r="O2" s="25"/>
      <c r="T2" s="38"/>
      <c r="U2" s="38"/>
      <c r="V2" s="38"/>
      <c r="AN2" s="38"/>
      <c r="AO2" s="38"/>
      <c r="AP2" s="38"/>
    </row>
    <row r="3" spans="1:43" s="24" customFormat="1">
      <c r="T3" s="43"/>
      <c r="U3" s="43"/>
      <c r="V3" s="43"/>
      <c r="AN3" s="43"/>
      <c r="AO3" s="43"/>
      <c r="AP3" s="43"/>
    </row>
    <row r="4" spans="1:43" s="24" customFormat="1" ht="29.1" customHeight="1">
      <c r="A4" s="92" t="s">
        <v>7</v>
      </c>
      <c r="B4" s="93"/>
      <c r="C4" s="96" t="s">
        <v>8</v>
      </c>
      <c r="D4" s="97"/>
      <c r="E4" s="100" t="s">
        <v>9</v>
      </c>
      <c r="F4" s="101"/>
      <c r="G4" s="101"/>
      <c r="H4" s="101"/>
      <c r="I4" s="101"/>
      <c r="J4" s="102"/>
      <c r="T4" s="43"/>
      <c r="U4" s="43"/>
      <c r="V4" s="43"/>
      <c r="AN4" s="43"/>
      <c r="AO4" s="43"/>
      <c r="AP4" s="43"/>
    </row>
    <row r="5" spans="1:43" s="24" customFormat="1" ht="15" customHeight="1">
      <c r="A5" s="94"/>
      <c r="B5" s="95"/>
      <c r="C5" s="98"/>
      <c r="D5" s="99"/>
      <c r="E5" s="2" t="s">
        <v>10</v>
      </c>
      <c r="F5" s="2" t="s">
        <v>11</v>
      </c>
      <c r="G5" s="100" t="s">
        <v>12</v>
      </c>
      <c r="H5" s="101"/>
      <c r="I5" s="101"/>
      <c r="J5" s="102"/>
      <c r="T5" s="43"/>
      <c r="U5" s="43"/>
      <c r="V5" s="43"/>
      <c r="AN5" s="43"/>
      <c r="AO5" s="43"/>
      <c r="AP5" s="43"/>
    </row>
    <row r="6" spans="1:43" s="24" customFormat="1">
      <c r="A6" s="94"/>
      <c r="B6" s="95"/>
      <c r="C6" s="98"/>
      <c r="D6" s="99"/>
      <c r="E6" s="27">
        <v>1</v>
      </c>
      <c r="F6" s="27" t="s">
        <v>13</v>
      </c>
      <c r="G6" s="103" t="s">
        <v>14</v>
      </c>
      <c r="H6" s="103"/>
      <c r="I6" s="103"/>
      <c r="J6" s="103"/>
      <c r="T6" s="43"/>
      <c r="U6" s="43"/>
      <c r="V6" s="43"/>
      <c r="AN6" s="43"/>
      <c r="AO6" s="43"/>
      <c r="AP6" s="43"/>
    </row>
    <row r="7" spans="1:43" s="24" customFormat="1" ht="40.5" customHeight="1">
      <c r="A7" s="94"/>
      <c r="B7" s="95"/>
      <c r="C7" s="98"/>
      <c r="D7" s="99"/>
      <c r="E7" s="27">
        <v>2</v>
      </c>
      <c r="F7" s="27" t="s">
        <v>15</v>
      </c>
      <c r="G7" s="103" t="s">
        <v>16</v>
      </c>
      <c r="H7" s="103"/>
      <c r="I7" s="103"/>
      <c r="J7" s="103"/>
      <c r="T7" s="43"/>
      <c r="U7" s="43"/>
      <c r="V7" s="43"/>
      <c r="AN7" s="43"/>
      <c r="AO7" s="43"/>
      <c r="AP7" s="43"/>
    </row>
    <row r="8" spans="1:43" s="24" customFormat="1" ht="40.5" customHeight="1">
      <c r="A8" s="94"/>
      <c r="B8" s="95"/>
      <c r="C8" s="98"/>
      <c r="D8" s="99"/>
      <c r="E8" s="27">
        <v>3</v>
      </c>
      <c r="F8" s="27" t="s">
        <v>17</v>
      </c>
      <c r="G8" s="104" t="s">
        <v>18</v>
      </c>
      <c r="H8" s="105"/>
      <c r="I8" s="105"/>
      <c r="J8" s="106"/>
      <c r="T8" s="43"/>
      <c r="U8" s="43"/>
      <c r="V8" s="43"/>
      <c r="AN8" s="43"/>
      <c r="AO8" s="43"/>
      <c r="AP8" s="43"/>
    </row>
    <row r="9" spans="1:43" s="24" customFormat="1" ht="40.5" customHeight="1">
      <c r="A9" s="94"/>
      <c r="B9" s="95"/>
      <c r="C9" s="98"/>
      <c r="D9" s="99"/>
      <c r="E9" s="27">
        <v>4</v>
      </c>
      <c r="F9" s="27" t="s">
        <v>19</v>
      </c>
      <c r="G9" s="104" t="s">
        <v>20</v>
      </c>
      <c r="H9" s="105"/>
      <c r="I9" s="105"/>
      <c r="J9" s="106"/>
      <c r="T9" s="43"/>
      <c r="U9" s="43"/>
      <c r="V9" s="43"/>
      <c r="AN9" s="43"/>
      <c r="AO9" s="43"/>
      <c r="AP9" s="43"/>
    </row>
    <row r="10" spans="1:43" s="24" customFormat="1" ht="29.25" customHeight="1">
      <c r="A10" s="33"/>
      <c r="B10" s="33"/>
      <c r="C10" s="34"/>
      <c r="D10" s="34"/>
      <c r="E10" s="27">
        <v>5</v>
      </c>
      <c r="F10" s="27" t="s">
        <v>21</v>
      </c>
      <c r="G10" s="104" t="s">
        <v>22</v>
      </c>
      <c r="H10" s="105"/>
      <c r="I10" s="105"/>
      <c r="J10" s="106"/>
      <c r="T10" s="43"/>
      <c r="U10" s="43"/>
      <c r="V10" s="43"/>
      <c r="AN10" s="43"/>
      <c r="AO10" s="43"/>
      <c r="AP10" s="43"/>
    </row>
    <row r="11" spans="1:43" s="24" customFormat="1" ht="12" customHeight="1">
      <c r="A11" s="33"/>
      <c r="B11" s="33"/>
      <c r="C11" s="34"/>
      <c r="D11" s="34"/>
      <c r="E11" s="38"/>
      <c r="F11" s="38"/>
      <c r="G11" s="39"/>
      <c r="H11" s="39"/>
      <c r="I11" s="39"/>
      <c r="J11" s="39"/>
      <c r="T11" s="43"/>
      <c r="U11" s="43"/>
      <c r="V11" s="43"/>
      <c r="AN11" s="43"/>
      <c r="AO11" s="43"/>
      <c r="AP11" s="43"/>
    </row>
    <row r="12" spans="1:43" s="24" customFormat="1">
      <c r="T12" s="43"/>
      <c r="U12" s="43"/>
      <c r="V12" s="43"/>
      <c r="AN12" s="43"/>
      <c r="AO12" s="43"/>
      <c r="AP12" s="43"/>
    </row>
    <row r="13" spans="1:43" ht="14.45" customHeight="1">
      <c r="A13" s="86" t="s">
        <v>23</v>
      </c>
      <c r="B13" s="86"/>
      <c r="C13" s="86" t="s">
        <v>24</v>
      </c>
      <c r="D13" s="86"/>
      <c r="E13" s="86"/>
      <c r="F13" s="113" t="s">
        <v>25</v>
      </c>
      <c r="G13" s="113"/>
      <c r="H13" s="113"/>
      <c r="I13" s="113"/>
      <c r="J13" s="113"/>
      <c r="K13" s="113"/>
      <c r="L13" s="113"/>
      <c r="M13" s="113"/>
      <c r="N13" s="113"/>
      <c r="O13" s="113"/>
      <c r="P13" s="113"/>
      <c r="Q13" s="86" t="s">
        <v>26</v>
      </c>
      <c r="R13" s="86"/>
      <c r="S13" s="86"/>
      <c r="T13" s="114" t="s">
        <v>27</v>
      </c>
      <c r="U13" s="115"/>
      <c r="V13" s="115"/>
      <c r="W13" s="115"/>
      <c r="X13" s="116"/>
      <c r="Y13" s="120" t="s">
        <v>28</v>
      </c>
      <c r="Z13" s="121"/>
      <c r="AA13" s="121"/>
      <c r="AB13" s="121"/>
      <c r="AC13" s="122"/>
      <c r="AD13" s="126" t="s">
        <v>29</v>
      </c>
      <c r="AE13" s="127"/>
      <c r="AF13" s="127"/>
      <c r="AG13" s="127"/>
      <c r="AH13" s="128"/>
      <c r="AI13" s="132" t="s">
        <v>30</v>
      </c>
      <c r="AJ13" s="133"/>
      <c r="AK13" s="133"/>
      <c r="AL13" s="133"/>
      <c r="AM13" s="134"/>
      <c r="AN13" s="107" t="s">
        <v>31</v>
      </c>
      <c r="AO13" s="108"/>
      <c r="AP13" s="108"/>
      <c r="AQ13" s="109"/>
    </row>
    <row r="14" spans="1:43" ht="14.45" customHeight="1">
      <c r="A14" s="86"/>
      <c r="B14" s="86"/>
      <c r="C14" s="86"/>
      <c r="D14" s="86"/>
      <c r="E14" s="86"/>
      <c r="F14" s="113"/>
      <c r="G14" s="113"/>
      <c r="H14" s="113"/>
      <c r="I14" s="113"/>
      <c r="J14" s="113"/>
      <c r="K14" s="113"/>
      <c r="L14" s="113"/>
      <c r="M14" s="113"/>
      <c r="N14" s="113"/>
      <c r="O14" s="113"/>
      <c r="P14" s="113"/>
      <c r="Q14" s="86"/>
      <c r="R14" s="86"/>
      <c r="S14" s="86"/>
      <c r="T14" s="117"/>
      <c r="U14" s="118"/>
      <c r="V14" s="118"/>
      <c r="W14" s="118"/>
      <c r="X14" s="119"/>
      <c r="Y14" s="123"/>
      <c r="Z14" s="124"/>
      <c r="AA14" s="124"/>
      <c r="AB14" s="124"/>
      <c r="AC14" s="125"/>
      <c r="AD14" s="129"/>
      <c r="AE14" s="130"/>
      <c r="AF14" s="130"/>
      <c r="AG14" s="130"/>
      <c r="AH14" s="131"/>
      <c r="AI14" s="135"/>
      <c r="AJ14" s="136"/>
      <c r="AK14" s="136"/>
      <c r="AL14" s="136"/>
      <c r="AM14" s="137"/>
      <c r="AN14" s="110"/>
      <c r="AO14" s="111"/>
      <c r="AP14" s="111"/>
      <c r="AQ14" s="112"/>
    </row>
    <row r="15" spans="1:43" ht="45">
      <c r="A15" s="2" t="s">
        <v>32</v>
      </c>
      <c r="B15" s="2" t="s">
        <v>33</v>
      </c>
      <c r="C15" s="2" t="s">
        <v>34</v>
      </c>
      <c r="D15" s="2" t="s">
        <v>35</v>
      </c>
      <c r="E15" s="2" t="s">
        <v>0</v>
      </c>
      <c r="F15" s="15" t="s">
        <v>36</v>
      </c>
      <c r="G15" s="15" t="s">
        <v>37</v>
      </c>
      <c r="H15" s="15" t="s">
        <v>38</v>
      </c>
      <c r="I15" s="15" t="s">
        <v>39</v>
      </c>
      <c r="J15" s="15" t="s">
        <v>40</v>
      </c>
      <c r="K15" s="15" t="s">
        <v>41</v>
      </c>
      <c r="L15" s="15" t="s">
        <v>42</v>
      </c>
      <c r="M15" s="15" t="s">
        <v>43</v>
      </c>
      <c r="N15" s="15" t="s">
        <v>44</v>
      </c>
      <c r="O15" s="15" t="s">
        <v>45</v>
      </c>
      <c r="P15" s="15" t="s">
        <v>46</v>
      </c>
      <c r="Q15" s="2" t="s">
        <v>47</v>
      </c>
      <c r="R15" s="2" t="s">
        <v>48</v>
      </c>
      <c r="S15" s="2" t="s">
        <v>49</v>
      </c>
      <c r="T15" s="3" t="s">
        <v>50</v>
      </c>
      <c r="U15" s="3" t="s">
        <v>51</v>
      </c>
      <c r="V15" s="3" t="s">
        <v>52</v>
      </c>
      <c r="W15" s="3" t="s">
        <v>53</v>
      </c>
      <c r="X15" s="3" t="s">
        <v>54</v>
      </c>
      <c r="Y15" s="18" t="s">
        <v>50</v>
      </c>
      <c r="Z15" s="18" t="s">
        <v>51</v>
      </c>
      <c r="AA15" s="18" t="s">
        <v>52</v>
      </c>
      <c r="AB15" s="18" t="s">
        <v>53</v>
      </c>
      <c r="AC15" s="18" t="s">
        <v>54</v>
      </c>
      <c r="AD15" s="19" t="s">
        <v>50</v>
      </c>
      <c r="AE15" s="19" t="s">
        <v>51</v>
      </c>
      <c r="AF15" s="19" t="s">
        <v>52</v>
      </c>
      <c r="AG15" s="19" t="s">
        <v>53</v>
      </c>
      <c r="AH15" s="19" t="s">
        <v>54</v>
      </c>
      <c r="AI15" s="20" t="s">
        <v>50</v>
      </c>
      <c r="AJ15" s="20" t="s">
        <v>51</v>
      </c>
      <c r="AK15" s="20" t="s">
        <v>52</v>
      </c>
      <c r="AL15" s="20" t="s">
        <v>53</v>
      </c>
      <c r="AM15" s="20" t="s">
        <v>54</v>
      </c>
      <c r="AN15" s="4" t="s">
        <v>50</v>
      </c>
      <c r="AO15" s="4" t="s">
        <v>51</v>
      </c>
      <c r="AP15" s="4" t="s">
        <v>52</v>
      </c>
      <c r="AQ15" s="4" t="s">
        <v>53</v>
      </c>
    </row>
    <row r="16" spans="1:43" s="22" customFormat="1" ht="96" customHeight="1">
      <c r="A16" s="17">
        <v>1</v>
      </c>
      <c r="B16" s="16" t="s">
        <v>55</v>
      </c>
      <c r="C16" s="21" t="s">
        <v>56</v>
      </c>
      <c r="D16" s="16" t="s">
        <v>57</v>
      </c>
      <c r="E16" s="16" t="s">
        <v>1</v>
      </c>
      <c r="F16" s="16" t="s">
        <v>58</v>
      </c>
      <c r="G16" s="16" t="s">
        <v>59</v>
      </c>
      <c r="H16" s="40">
        <v>1</v>
      </c>
      <c r="I16" s="16" t="s">
        <v>60</v>
      </c>
      <c r="J16" s="16" t="s">
        <v>58</v>
      </c>
      <c r="K16" s="28">
        <v>1</v>
      </c>
      <c r="L16" s="28">
        <v>1</v>
      </c>
      <c r="M16" s="28">
        <v>1</v>
      </c>
      <c r="N16" s="28">
        <v>1</v>
      </c>
      <c r="O16" s="28">
        <v>1</v>
      </c>
      <c r="P16" s="16" t="s">
        <v>61</v>
      </c>
      <c r="Q16" s="16" t="s">
        <v>62</v>
      </c>
      <c r="R16" s="16" t="s">
        <v>63</v>
      </c>
      <c r="S16" s="16" t="s">
        <v>64</v>
      </c>
      <c r="T16" s="44">
        <f t="shared" ref="T16:T18" si="0">K16</f>
        <v>1</v>
      </c>
      <c r="U16" s="45">
        <v>1</v>
      </c>
      <c r="V16" s="46">
        <f t="shared" ref="V16:V18" si="1">IF(U16/T16&gt;100%,100%,U16/T16)</f>
        <v>1</v>
      </c>
      <c r="W16" s="16" t="s">
        <v>65</v>
      </c>
      <c r="X16" s="16" t="s">
        <v>62</v>
      </c>
      <c r="Y16" s="23">
        <f t="shared" ref="Y16:Y17" si="2">L16</f>
        <v>1</v>
      </c>
      <c r="Z16" s="36">
        <v>1</v>
      </c>
      <c r="AA16" s="42">
        <f t="shared" ref="AA16" si="3">IF(Z16/Y16&gt;100%,100%,Z16/Y16)</f>
        <v>1</v>
      </c>
      <c r="AB16" s="16" t="s">
        <v>66</v>
      </c>
      <c r="AC16" s="16" t="s">
        <v>67</v>
      </c>
      <c r="AD16" s="44">
        <f t="shared" ref="AD16:AD17" si="4">M16</f>
        <v>1</v>
      </c>
      <c r="AE16" s="78">
        <v>1</v>
      </c>
      <c r="AF16" s="46">
        <f t="shared" ref="AF16:AF17" si="5">IF(AE16/AD16&gt;100%,100%,AE16/AD16)</f>
        <v>1</v>
      </c>
      <c r="AG16" s="16" t="s">
        <v>68</v>
      </c>
      <c r="AH16" s="76" t="s">
        <v>69</v>
      </c>
      <c r="AI16" s="23">
        <f t="shared" ref="AI16:AI17" si="6">N16</f>
        <v>1</v>
      </c>
      <c r="AJ16" s="83">
        <v>1</v>
      </c>
      <c r="AK16" s="80">
        <f t="shared" ref="AK16:AK17" si="7">IF(AJ16/AI16&gt;100%,100%,AJ16/AI16)</f>
        <v>1</v>
      </c>
      <c r="AL16" s="16" t="s">
        <v>70</v>
      </c>
      <c r="AM16" s="16" t="s">
        <v>71</v>
      </c>
      <c r="AN16" s="44">
        <f t="shared" ref="AN16:AN17" si="8">O16</f>
        <v>1</v>
      </c>
      <c r="AO16" s="45">
        <f>AVERAGE(U16,Z16,AE16,AJ16)</f>
        <v>1</v>
      </c>
      <c r="AP16" s="46">
        <f t="shared" ref="AP16:AP17" si="9">IF(AO16/AN16&gt;100%,100%,AO16/AN16)</f>
        <v>1</v>
      </c>
      <c r="AQ16" s="16" t="s">
        <v>72</v>
      </c>
    </row>
    <row r="17" spans="1:43" s="22" customFormat="1" ht="96" customHeight="1">
      <c r="A17" s="17">
        <v>1</v>
      </c>
      <c r="B17" s="16" t="s">
        <v>55</v>
      </c>
      <c r="C17" s="21" t="s">
        <v>73</v>
      </c>
      <c r="D17" s="16" t="s">
        <v>74</v>
      </c>
      <c r="E17" s="16" t="s">
        <v>1</v>
      </c>
      <c r="F17" s="16" t="s">
        <v>75</v>
      </c>
      <c r="G17" s="16" t="s">
        <v>76</v>
      </c>
      <c r="H17" s="17">
        <v>2</v>
      </c>
      <c r="I17" s="16" t="s">
        <v>77</v>
      </c>
      <c r="J17" s="16" t="s">
        <v>78</v>
      </c>
      <c r="K17" s="29">
        <v>1</v>
      </c>
      <c r="L17" s="29">
        <v>0</v>
      </c>
      <c r="M17" s="29">
        <v>1</v>
      </c>
      <c r="N17" s="29">
        <v>0</v>
      </c>
      <c r="O17" s="29">
        <v>2</v>
      </c>
      <c r="P17" s="16" t="s">
        <v>61</v>
      </c>
      <c r="Q17" s="16" t="s">
        <v>75</v>
      </c>
      <c r="R17" s="16" t="s">
        <v>63</v>
      </c>
      <c r="S17" s="16" t="s">
        <v>64</v>
      </c>
      <c r="T17" s="47">
        <f t="shared" si="0"/>
        <v>1</v>
      </c>
      <c r="U17" s="29">
        <v>1</v>
      </c>
      <c r="V17" s="46">
        <f t="shared" si="1"/>
        <v>1</v>
      </c>
      <c r="W17" s="16" t="s">
        <v>79</v>
      </c>
      <c r="X17" s="16" t="s">
        <v>80</v>
      </c>
      <c r="Y17" s="23">
        <f t="shared" si="2"/>
        <v>0</v>
      </c>
      <c r="Z17" s="36" t="s">
        <v>81</v>
      </c>
      <c r="AA17" s="42" t="s">
        <v>82</v>
      </c>
      <c r="AB17" s="16" t="s">
        <v>81</v>
      </c>
      <c r="AC17" s="16" t="s">
        <v>81</v>
      </c>
      <c r="AD17" s="47">
        <f t="shared" si="4"/>
        <v>1</v>
      </c>
      <c r="AE17" s="17">
        <v>1</v>
      </c>
      <c r="AF17" s="46">
        <f t="shared" si="5"/>
        <v>1</v>
      </c>
      <c r="AG17" s="16" t="s">
        <v>83</v>
      </c>
      <c r="AH17" s="76" t="s">
        <v>84</v>
      </c>
      <c r="AI17" s="23">
        <f t="shared" si="6"/>
        <v>0</v>
      </c>
      <c r="AJ17" s="16" t="s">
        <v>85</v>
      </c>
      <c r="AK17" s="80" t="s">
        <v>85</v>
      </c>
      <c r="AL17" s="16" t="s">
        <v>85</v>
      </c>
      <c r="AM17" s="16" t="s">
        <v>85</v>
      </c>
      <c r="AN17" s="47">
        <f t="shared" si="8"/>
        <v>2</v>
      </c>
      <c r="AO17" s="29">
        <f>SUM(U17,AE17)</f>
        <v>2</v>
      </c>
      <c r="AP17" s="46">
        <f t="shared" si="9"/>
        <v>1</v>
      </c>
      <c r="AQ17" s="16" t="s">
        <v>72</v>
      </c>
    </row>
    <row r="18" spans="1:43" s="22" customFormat="1" ht="96" customHeight="1">
      <c r="A18" s="17">
        <v>1</v>
      </c>
      <c r="B18" s="16" t="s">
        <v>55</v>
      </c>
      <c r="C18" s="21" t="s">
        <v>86</v>
      </c>
      <c r="D18" s="16" t="s">
        <v>87</v>
      </c>
      <c r="E18" s="16" t="s">
        <v>1</v>
      </c>
      <c r="F18" s="16" t="s">
        <v>88</v>
      </c>
      <c r="G18" s="16" t="s">
        <v>89</v>
      </c>
      <c r="H18" s="16">
        <v>1</v>
      </c>
      <c r="I18" s="16" t="s">
        <v>60</v>
      </c>
      <c r="J18" s="16" t="s">
        <v>90</v>
      </c>
      <c r="K18" s="28">
        <v>1</v>
      </c>
      <c r="L18" s="28">
        <v>1</v>
      </c>
      <c r="M18" s="28">
        <v>1</v>
      </c>
      <c r="N18" s="28">
        <v>1</v>
      </c>
      <c r="O18" s="28">
        <v>1</v>
      </c>
      <c r="P18" s="16" t="s">
        <v>61</v>
      </c>
      <c r="Q18" s="16" t="s">
        <v>91</v>
      </c>
      <c r="R18" s="16" t="s">
        <v>92</v>
      </c>
      <c r="S18" s="16" t="s">
        <v>93</v>
      </c>
      <c r="T18" s="44">
        <f t="shared" si="0"/>
        <v>1</v>
      </c>
      <c r="U18" s="45">
        <v>1</v>
      </c>
      <c r="V18" s="46">
        <f t="shared" si="1"/>
        <v>1</v>
      </c>
      <c r="W18" s="16" t="s">
        <v>94</v>
      </c>
      <c r="X18" s="16" t="s">
        <v>91</v>
      </c>
      <c r="Y18" s="23">
        <f t="shared" ref="Y18" si="10">L18</f>
        <v>1</v>
      </c>
      <c r="Z18" s="36">
        <v>1</v>
      </c>
      <c r="AA18" s="42">
        <f t="shared" ref="AA18" si="11">IF(Z18/Y18&gt;100%,100%,Z18/Y18)</f>
        <v>1</v>
      </c>
      <c r="AB18" s="41" t="s">
        <v>95</v>
      </c>
      <c r="AC18" s="16" t="s">
        <v>96</v>
      </c>
      <c r="AD18" s="44">
        <f t="shared" ref="AD18" si="12">M18</f>
        <v>1</v>
      </c>
      <c r="AE18" s="78">
        <v>1</v>
      </c>
      <c r="AF18" s="46">
        <f t="shared" ref="AF18" si="13">IF(AE18/AD18&gt;100%,100%,AE18/AD18)</f>
        <v>1</v>
      </c>
      <c r="AG18" s="16" t="s">
        <v>94</v>
      </c>
      <c r="AH18" s="16" t="s">
        <v>91</v>
      </c>
      <c r="AI18" s="23">
        <f t="shared" ref="AI18" si="14">N18</f>
        <v>1</v>
      </c>
      <c r="AJ18" s="83">
        <v>1</v>
      </c>
      <c r="AK18" s="80">
        <f t="shared" ref="AK18" si="15">IF(AJ18/AI18&gt;100%,100%,AJ18/AI18)</f>
        <v>1</v>
      </c>
      <c r="AL18" s="16" t="s">
        <v>97</v>
      </c>
      <c r="AM18" s="16" t="s">
        <v>91</v>
      </c>
      <c r="AN18" s="44">
        <f t="shared" ref="AN18" si="16">O18</f>
        <v>1</v>
      </c>
      <c r="AO18" s="45">
        <f>AVERAGE(U18,Z18,AE18,AJ18)</f>
        <v>1</v>
      </c>
      <c r="AP18" s="46">
        <f t="shared" ref="AP18" si="17">IF(AO18/AN18&gt;100%,100%,AO18/AN18)</f>
        <v>1</v>
      </c>
      <c r="AQ18" s="16" t="s">
        <v>72</v>
      </c>
    </row>
    <row r="19" spans="1:43" s="22" customFormat="1" ht="96" customHeight="1">
      <c r="A19" s="17">
        <v>1</v>
      </c>
      <c r="B19" s="16" t="s">
        <v>55</v>
      </c>
      <c r="C19" s="21" t="s">
        <v>98</v>
      </c>
      <c r="D19" s="16" t="s">
        <v>99</v>
      </c>
      <c r="E19" s="16" t="s">
        <v>1</v>
      </c>
      <c r="F19" s="16" t="s">
        <v>100</v>
      </c>
      <c r="G19" s="16" t="s">
        <v>100</v>
      </c>
      <c r="H19" s="17">
        <v>1</v>
      </c>
      <c r="I19" s="16" t="s">
        <v>77</v>
      </c>
      <c r="J19" s="16" t="s">
        <v>100</v>
      </c>
      <c r="K19" s="29">
        <v>0</v>
      </c>
      <c r="L19" s="29">
        <v>0</v>
      </c>
      <c r="M19" s="29">
        <v>1</v>
      </c>
      <c r="N19" s="29">
        <v>0</v>
      </c>
      <c r="O19" s="29">
        <v>1</v>
      </c>
      <c r="P19" s="16" t="s">
        <v>61</v>
      </c>
      <c r="Q19" s="16" t="s">
        <v>101</v>
      </c>
      <c r="R19" s="16" t="s">
        <v>63</v>
      </c>
      <c r="S19" s="16" t="s">
        <v>102</v>
      </c>
      <c r="T19" s="44" t="s">
        <v>81</v>
      </c>
      <c r="U19" s="17" t="s">
        <v>81</v>
      </c>
      <c r="V19" s="46" t="s">
        <v>81</v>
      </c>
      <c r="W19" s="16" t="s">
        <v>81</v>
      </c>
      <c r="X19" s="16" t="s">
        <v>81</v>
      </c>
      <c r="Y19" s="23">
        <f>M19</f>
        <v>1</v>
      </c>
      <c r="Z19" s="36" t="s">
        <v>81</v>
      </c>
      <c r="AA19" s="42" t="s">
        <v>82</v>
      </c>
      <c r="AB19" s="16" t="s">
        <v>81</v>
      </c>
      <c r="AC19" s="16" t="s">
        <v>81</v>
      </c>
      <c r="AD19" s="47">
        <f>M19</f>
        <v>1</v>
      </c>
      <c r="AE19" s="17">
        <v>1</v>
      </c>
      <c r="AF19" s="46">
        <f t="shared" ref="AF19:AF21" si="18">IF(AE19/AD19&gt;100%,100%,AE19/AD19)</f>
        <v>1</v>
      </c>
      <c r="AG19" s="16" t="s">
        <v>103</v>
      </c>
      <c r="AH19" s="16" t="s">
        <v>104</v>
      </c>
      <c r="AI19" s="23">
        <f t="shared" ref="AI19:AI21" si="19">N19</f>
        <v>0</v>
      </c>
      <c r="AJ19" s="16" t="s">
        <v>85</v>
      </c>
      <c r="AK19" s="80" t="s">
        <v>85</v>
      </c>
      <c r="AL19" s="16" t="s">
        <v>85</v>
      </c>
      <c r="AM19" s="16" t="s">
        <v>85</v>
      </c>
      <c r="AN19" s="44">
        <f t="shared" ref="AN19:AN21" si="20">O19</f>
        <v>1</v>
      </c>
      <c r="AO19" s="45">
        <f t="shared" ref="AO19" si="21">AVERAGE(U19,Z19,AE19,AJ19)</f>
        <v>1</v>
      </c>
      <c r="AP19" s="46">
        <f t="shared" ref="AP19:AP27" si="22">IF(AO19/AN19&gt;100%,100%,AO19/AN19)</f>
        <v>1</v>
      </c>
      <c r="AQ19" s="16" t="s">
        <v>72</v>
      </c>
    </row>
    <row r="20" spans="1:43" s="22" customFormat="1" ht="96" customHeight="1">
      <c r="A20" s="17">
        <v>1</v>
      </c>
      <c r="B20" s="16" t="s">
        <v>55</v>
      </c>
      <c r="C20" s="21" t="s">
        <v>105</v>
      </c>
      <c r="D20" s="16" t="s">
        <v>106</v>
      </c>
      <c r="E20" s="16" t="s">
        <v>1</v>
      </c>
      <c r="F20" s="16" t="s">
        <v>107</v>
      </c>
      <c r="G20" s="16" t="s">
        <v>108</v>
      </c>
      <c r="H20" s="17">
        <v>2</v>
      </c>
      <c r="I20" s="16" t="s">
        <v>77</v>
      </c>
      <c r="J20" s="17" t="s">
        <v>108</v>
      </c>
      <c r="K20" s="29">
        <v>0</v>
      </c>
      <c r="L20" s="29">
        <v>0</v>
      </c>
      <c r="M20" s="29">
        <v>1</v>
      </c>
      <c r="N20" s="29">
        <v>1</v>
      </c>
      <c r="O20" s="29">
        <v>2</v>
      </c>
      <c r="P20" s="16" t="s">
        <v>61</v>
      </c>
      <c r="Q20" s="16" t="s">
        <v>109</v>
      </c>
      <c r="R20" s="16" t="s">
        <v>110</v>
      </c>
      <c r="S20" s="16" t="s">
        <v>111</v>
      </c>
      <c r="T20" s="44" t="s">
        <v>81</v>
      </c>
      <c r="U20" s="17" t="s">
        <v>81</v>
      </c>
      <c r="V20" s="46" t="s">
        <v>81</v>
      </c>
      <c r="W20" s="16" t="s">
        <v>81</v>
      </c>
      <c r="X20" s="16" t="s">
        <v>81</v>
      </c>
      <c r="Y20" s="23">
        <f>M20</f>
        <v>1</v>
      </c>
      <c r="Z20" s="36" t="s">
        <v>81</v>
      </c>
      <c r="AA20" s="42" t="s">
        <v>82</v>
      </c>
      <c r="AB20" s="16" t="s">
        <v>81</v>
      </c>
      <c r="AC20" s="16" t="s">
        <v>81</v>
      </c>
      <c r="AD20" s="47">
        <f>N20</f>
        <v>1</v>
      </c>
      <c r="AE20" s="29">
        <v>1</v>
      </c>
      <c r="AF20" s="46">
        <f t="shared" si="18"/>
        <v>1</v>
      </c>
      <c r="AG20" s="16" t="s">
        <v>112</v>
      </c>
      <c r="AH20" s="16" t="s">
        <v>113</v>
      </c>
      <c r="AI20" s="84">
        <f>N20</f>
        <v>1</v>
      </c>
      <c r="AJ20" s="16">
        <v>1</v>
      </c>
      <c r="AK20" s="80">
        <f t="shared" ref="AK19:AK21" si="23">IF(AJ20/AI20&gt;100%,100%,AJ20/AI20)</f>
        <v>1</v>
      </c>
      <c r="AL20" s="16" t="s">
        <v>114</v>
      </c>
      <c r="AM20" s="16" t="s">
        <v>115</v>
      </c>
      <c r="AN20" s="47">
        <f t="shared" si="20"/>
        <v>2</v>
      </c>
      <c r="AO20" s="29">
        <f>SUM(AE20,AJ20)</f>
        <v>2</v>
      </c>
      <c r="AP20" s="46">
        <f t="shared" si="22"/>
        <v>1</v>
      </c>
      <c r="AQ20" s="16" t="s">
        <v>72</v>
      </c>
    </row>
    <row r="21" spans="1:43" s="22" customFormat="1" ht="96" customHeight="1">
      <c r="A21" s="17">
        <v>1</v>
      </c>
      <c r="B21" s="16" t="s">
        <v>55</v>
      </c>
      <c r="C21" s="21" t="s">
        <v>116</v>
      </c>
      <c r="D21" s="16" t="s">
        <v>117</v>
      </c>
      <c r="E21" s="16" t="s">
        <v>1</v>
      </c>
      <c r="F21" s="16" t="s">
        <v>118</v>
      </c>
      <c r="G21" s="16" t="s">
        <v>118</v>
      </c>
      <c r="H21" s="17">
        <v>1</v>
      </c>
      <c r="I21" s="16" t="s">
        <v>77</v>
      </c>
      <c r="J21" s="17" t="s">
        <v>118</v>
      </c>
      <c r="K21" s="29">
        <v>0</v>
      </c>
      <c r="L21" s="29">
        <v>0</v>
      </c>
      <c r="M21" s="29">
        <v>1</v>
      </c>
      <c r="N21" s="29">
        <v>0</v>
      </c>
      <c r="O21" s="29">
        <v>1</v>
      </c>
      <c r="P21" s="16" t="s">
        <v>61</v>
      </c>
      <c r="Q21" s="16" t="s">
        <v>119</v>
      </c>
      <c r="R21" s="16" t="s">
        <v>110</v>
      </c>
      <c r="S21" s="16" t="s">
        <v>111</v>
      </c>
      <c r="T21" s="44" t="s">
        <v>81</v>
      </c>
      <c r="U21" s="17" t="s">
        <v>81</v>
      </c>
      <c r="V21" s="46" t="s">
        <v>81</v>
      </c>
      <c r="W21" s="16" t="s">
        <v>81</v>
      </c>
      <c r="X21" s="16" t="s">
        <v>81</v>
      </c>
      <c r="Y21" s="23">
        <f t="shared" ref="Y21" si="24">L21</f>
        <v>0</v>
      </c>
      <c r="Z21" s="36" t="s">
        <v>81</v>
      </c>
      <c r="AA21" s="42" t="s">
        <v>82</v>
      </c>
      <c r="AB21" s="16" t="s">
        <v>81</v>
      </c>
      <c r="AC21" s="16" t="s">
        <v>81</v>
      </c>
      <c r="AD21" s="47">
        <f t="shared" ref="AD21" si="25">M21</f>
        <v>1</v>
      </c>
      <c r="AE21" s="29">
        <v>1</v>
      </c>
      <c r="AF21" s="46">
        <f t="shared" si="18"/>
        <v>1</v>
      </c>
      <c r="AG21" s="16" t="s">
        <v>120</v>
      </c>
      <c r="AH21" s="16" t="s">
        <v>121</v>
      </c>
      <c r="AI21" s="23">
        <f t="shared" si="19"/>
        <v>0</v>
      </c>
      <c r="AJ21" s="16" t="s">
        <v>85</v>
      </c>
      <c r="AK21" s="80" t="s">
        <v>85</v>
      </c>
      <c r="AL21" s="16" t="s">
        <v>85</v>
      </c>
      <c r="AM21" s="16" t="s">
        <v>85</v>
      </c>
      <c r="AN21" s="47">
        <f t="shared" si="20"/>
        <v>1</v>
      </c>
      <c r="AO21" s="29">
        <f>SUM(U21,AE21)</f>
        <v>1</v>
      </c>
      <c r="AP21" s="46">
        <f t="shared" si="22"/>
        <v>1</v>
      </c>
      <c r="AQ21" s="16" t="s">
        <v>72</v>
      </c>
    </row>
    <row r="22" spans="1:43" s="5" customFormat="1" ht="15.75">
      <c r="A22" s="10"/>
      <c r="B22" s="10"/>
      <c r="C22" s="10"/>
      <c r="D22" s="13" t="s">
        <v>122</v>
      </c>
      <c r="E22" s="10"/>
      <c r="F22" s="10"/>
      <c r="G22" s="10"/>
      <c r="H22" s="10"/>
      <c r="I22" s="10"/>
      <c r="J22" s="10"/>
      <c r="K22" s="14"/>
      <c r="L22" s="14"/>
      <c r="M22" s="14"/>
      <c r="N22" s="14"/>
      <c r="O22" s="14"/>
      <c r="P22" s="10"/>
      <c r="Q22" s="10"/>
      <c r="R22" s="10"/>
      <c r="S22" s="10"/>
      <c r="T22" s="48"/>
      <c r="U22" s="48"/>
      <c r="V22" s="30">
        <f>AVERAGE(V16:V21)*80%</f>
        <v>0.8</v>
      </c>
      <c r="W22" s="14"/>
      <c r="X22" s="14"/>
      <c r="Y22" s="14"/>
      <c r="Z22" s="14"/>
      <c r="AA22" s="14">
        <f>AVERAGE(AA16:AA21)*80%</f>
        <v>0.8</v>
      </c>
      <c r="AB22" s="14"/>
      <c r="AC22" s="14"/>
      <c r="AD22" s="14"/>
      <c r="AE22" s="14"/>
      <c r="AF22" s="75">
        <f>AVERAGE(AF16:AF21)*80%</f>
        <v>0.8</v>
      </c>
      <c r="AG22" s="14"/>
      <c r="AH22" s="14"/>
      <c r="AI22" s="14"/>
      <c r="AJ22" s="14"/>
      <c r="AK22" s="14">
        <f>AVERAGE(AK16:AK21)*80%</f>
        <v>0.8</v>
      </c>
      <c r="AL22" s="10"/>
      <c r="AM22" s="10"/>
      <c r="AN22" s="48"/>
      <c r="AO22" s="48"/>
      <c r="AP22" s="30">
        <f>AVERAGE(AP16:AP21)*80%</f>
        <v>0.8</v>
      </c>
      <c r="AQ22" s="10"/>
    </row>
    <row r="23" spans="1:43" s="65" customFormat="1" ht="249">
      <c r="A23" s="52">
        <v>7</v>
      </c>
      <c r="B23" s="53" t="s">
        <v>123</v>
      </c>
      <c r="C23" s="52" t="s">
        <v>124</v>
      </c>
      <c r="D23" s="53" t="s">
        <v>125</v>
      </c>
      <c r="E23" s="53" t="s">
        <v>3</v>
      </c>
      <c r="F23" s="53" t="s">
        <v>126</v>
      </c>
      <c r="G23" s="53" t="s">
        <v>127</v>
      </c>
      <c r="H23" s="54" t="s">
        <v>128</v>
      </c>
      <c r="I23" s="55" t="s">
        <v>60</v>
      </c>
      <c r="J23" s="53" t="s">
        <v>126</v>
      </c>
      <c r="K23" s="56" t="s">
        <v>85</v>
      </c>
      <c r="L23" s="56">
        <v>0.8</v>
      </c>
      <c r="M23" s="56" t="s">
        <v>85</v>
      </c>
      <c r="N23" s="56">
        <v>0.8</v>
      </c>
      <c r="O23" s="56">
        <v>0.8</v>
      </c>
      <c r="P23" s="53" t="s">
        <v>61</v>
      </c>
      <c r="Q23" s="57" t="s">
        <v>129</v>
      </c>
      <c r="R23" s="57" t="s">
        <v>130</v>
      </c>
      <c r="S23" s="57" t="s">
        <v>131</v>
      </c>
      <c r="T23" s="52" t="s">
        <v>85</v>
      </c>
      <c r="U23" s="58" t="s">
        <v>85</v>
      </c>
      <c r="V23" s="52" t="s">
        <v>85</v>
      </c>
      <c r="W23" s="52" t="s">
        <v>85</v>
      </c>
      <c r="X23" s="53" t="s">
        <v>85</v>
      </c>
      <c r="Y23" s="59">
        <v>0.8</v>
      </c>
      <c r="Z23" s="60">
        <v>0.8</v>
      </c>
      <c r="AA23" s="61">
        <f>IF(Z23/Y23&gt;100%,100%,Z23/Y23)</f>
        <v>1</v>
      </c>
      <c r="AB23" s="77" t="s">
        <v>132</v>
      </c>
      <c r="AC23" s="53" t="s">
        <v>133</v>
      </c>
      <c r="AD23" s="62" t="s">
        <v>85</v>
      </c>
      <c r="AE23" s="54" t="s">
        <v>85</v>
      </c>
      <c r="AF23" s="53" t="s">
        <v>85</v>
      </c>
      <c r="AG23" s="53" t="s">
        <v>85</v>
      </c>
      <c r="AH23" s="53" t="s">
        <v>85</v>
      </c>
      <c r="AI23" s="59">
        <v>0.8</v>
      </c>
      <c r="AJ23" s="71">
        <v>0.87</v>
      </c>
      <c r="AK23" s="61">
        <f>IF(AJ23/AI23&gt;100%,100%,AJ23/AI23)</f>
        <v>1</v>
      </c>
      <c r="AL23" s="53" t="s">
        <v>134</v>
      </c>
      <c r="AM23" s="53" t="s">
        <v>135</v>
      </c>
      <c r="AN23" s="63">
        <v>0.8</v>
      </c>
      <c r="AO23" s="58">
        <f>AVERAGE(Z23,AJ23)</f>
        <v>0.83499999999999996</v>
      </c>
      <c r="AP23" s="64">
        <f t="shared" si="22"/>
        <v>1</v>
      </c>
      <c r="AQ23" s="53" t="s">
        <v>136</v>
      </c>
    </row>
    <row r="24" spans="1:43" s="65" customFormat="1" ht="99.75">
      <c r="A24" s="52">
        <v>7</v>
      </c>
      <c r="B24" s="53" t="s">
        <v>123</v>
      </c>
      <c r="C24" s="52" t="s">
        <v>137</v>
      </c>
      <c r="D24" s="53" t="s">
        <v>138</v>
      </c>
      <c r="E24" s="53" t="s">
        <v>3</v>
      </c>
      <c r="F24" s="53" t="s">
        <v>139</v>
      </c>
      <c r="G24" s="53" t="s">
        <v>140</v>
      </c>
      <c r="H24" s="54" t="s">
        <v>141</v>
      </c>
      <c r="I24" s="55" t="s">
        <v>77</v>
      </c>
      <c r="J24" s="53" t="s">
        <v>139</v>
      </c>
      <c r="K24" s="56">
        <v>0</v>
      </c>
      <c r="L24" s="56">
        <v>0.2</v>
      </c>
      <c r="M24" s="56">
        <v>0.6</v>
      </c>
      <c r="N24" s="56">
        <v>0.2</v>
      </c>
      <c r="O24" s="56">
        <v>1</v>
      </c>
      <c r="P24" s="53" t="s">
        <v>61</v>
      </c>
      <c r="Q24" s="57" t="s">
        <v>142</v>
      </c>
      <c r="R24" s="57" t="s">
        <v>143</v>
      </c>
      <c r="S24" s="57" t="s">
        <v>131</v>
      </c>
      <c r="T24" s="58" t="s">
        <v>85</v>
      </c>
      <c r="U24" s="58" t="s">
        <v>85</v>
      </c>
      <c r="V24" s="58" t="s">
        <v>85</v>
      </c>
      <c r="W24" s="58" t="s">
        <v>85</v>
      </c>
      <c r="X24" s="53" t="s">
        <v>85</v>
      </c>
      <c r="Y24" s="59">
        <f>L24</f>
        <v>0.2</v>
      </c>
      <c r="Z24" s="60">
        <v>0.2</v>
      </c>
      <c r="AA24" s="61">
        <f>IF(Z24/Y24&gt;100%,100%,Z24/Y24)</f>
        <v>1</v>
      </c>
      <c r="AB24" s="53" t="s">
        <v>144</v>
      </c>
      <c r="AC24" s="53" t="s">
        <v>145</v>
      </c>
      <c r="AD24" s="59">
        <f>M24</f>
        <v>0.6</v>
      </c>
      <c r="AE24" s="71">
        <v>0.6</v>
      </c>
      <c r="AF24" s="61">
        <f>IF(AE24/AD24&gt;100%,100%,AE24/AD24)</f>
        <v>1</v>
      </c>
      <c r="AG24" s="53" t="s">
        <v>146</v>
      </c>
      <c r="AH24" s="76" t="s">
        <v>147</v>
      </c>
      <c r="AI24" s="59">
        <f>N24</f>
        <v>0.2</v>
      </c>
      <c r="AJ24" s="71">
        <v>0.2</v>
      </c>
      <c r="AK24" s="61">
        <f>IF(AJ24/AI24&gt;100%,100%,AJ24/AI24)</f>
        <v>1</v>
      </c>
      <c r="AL24" s="53" t="s">
        <v>148</v>
      </c>
      <c r="AM24" s="53" t="s">
        <v>149</v>
      </c>
      <c r="AN24" s="63">
        <v>1</v>
      </c>
      <c r="AO24" s="58">
        <f>SUM(U24,Z24,AE24,AJ24)</f>
        <v>1</v>
      </c>
      <c r="AP24" s="64">
        <f t="shared" si="22"/>
        <v>1</v>
      </c>
      <c r="AQ24" s="53" t="s">
        <v>150</v>
      </c>
    </row>
    <row r="25" spans="1:43" s="65" customFormat="1" ht="117">
      <c r="A25" s="52">
        <v>7</v>
      </c>
      <c r="B25" s="53" t="s">
        <v>123</v>
      </c>
      <c r="C25" s="52" t="s">
        <v>151</v>
      </c>
      <c r="D25" s="53" t="s">
        <v>152</v>
      </c>
      <c r="E25" s="53" t="s">
        <v>3</v>
      </c>
      <c r="F25" s="53" t="s">
        <v>153</v>
      </c>
      <c r="G25" s="53" t="s">
        <v>154</v>
      </c>
      <c r="H25" s="54" t="s">
        <v>155</v>
      </c>
      <c r="I25" s="55" t="s">
        <v>77</v>
      </c>
      <c r="J25" s="53" t="s">
        <v>153</v>
      </c>
      <c r="K25" s="66">
        <v>0</v>
      </c>
      <c r="L25" s="66">
        <v>1</v>
      </c>
      <c r="M25" s="66">
        <v>0</v>
      </c>
      <c r="N25" s="66">
        <v>1</v>
      </c>
      <c r="O25" s="66">
        <v>2</v>
      </c>
      <c r="P25" s="53" t="s">
        <v>61</v>
      </c>
      <c r="Q25" s="57" t="s">
        <v>156</v>
      </c>
      <c r="R25" s="57" t="s">
        <v>156</v>
      </c>
      <c r="S25" s="57" t="s">
        <v>157</v>
      </c>
      <c r="T25" s="52" t="s">
        <v>85</v>
      </c>
      <c r="U25" s="58" t="s">
        <v>85</v>
      </c>
      <c r="V25" s="52" t="s">
        <v>85</v>
      </c>
      <c r="W25" s="52" t="s">
        <v>85</v>
      </c>
      <c r="X25" s="53" t="s">
        <v>85</v>
      </c>
      <c r="Y25" s="59">
        <v>1</v>
      </c>
      <c r="Z25" s="60">
        <v>1</v>
      </c>
      <c r="AA25" s="61">
        <f>IF(Z25/Y25&gt;100%,100%,Z25/Y25)</f>
        <v>1</v>
      </c>
      <c r="AB25" s="53" t="s">
        <v>158</v>
      </c>
      <c r="AC25" s="53" t="s">
        <v>159</v>
      </c>
      <c r="AD25" s="62" t="s">
        <v>85</v>
      </c>
      <c r="AE25" s="54" t="s">
        <v>85</v>
      </c>
      <c r="AF25" s="53" t="s">
        <v>85</v>
      </c>
      <c r="AG25" s="53" t="s">
        <v>85</v>
      </c>
      <c r="AH25" s="53" t="s">
        <v>85</v>
      </c>
      <c r="AI25" s="81">
        <v>1</v>
      </c>
      <c r="AJ25" s="62">
        <v>1</v>
      </c>
      <c r="AK25" s="61">
        <f>IF(AJ25/AI25&gt;100%,100%,AJ25/AI25)</f>
        <v>1</v>
      </c>
      <c r="AL25" s="53" t="s">
        <v>148</v>
      </c>
      <c r="AM25" s="53" t="s">
        <v>160</v>
      </c>
      <c r="AN25" s="67">
        <v>2</v>
      </c>
      <c r="AO25" s="82">
        <f>SUM(Z25,AJ25)</f>
        <v>2</v>
      </c>
      <c r="AP25" s="64">
        <f t="shared" si="22"/>
        <v>1</v>
      </c>
      <c r="AQ25" s="57" t="s">
        <v>161</v>
      </c>
    </row>
    <row r="26" spans="1:43" s="65" customFormat="1" ht="105">
      <c r="A26" s="52">
        <v>5</v>
      </c>
      <c r="B26" s="53" t="s">
        <v>162</v>
      </c>
      <c r="C26" s="52" t="s">
        <v>163</v>
      </c>
      <c r="D26" s="53" t="s">
        <v>164</v>
      </c>
      <c r="E26" s="53" t="s">
        <v>3</v>
      </c>
      <c r="F26" s="53" t="s">
        <v>165</v>
      </c>
      <c r="G26" s="53" t="s">
        <v>166</v>
      </c>
      <c r="H26" s="54" t="s">
        <v>167</v>
      </c>
      <c r="I26" s="55" t="s">
        <v>77</v>
      </c>
      <c r="J26" s="53" t="s">
        <v>165</v>
      </c>
      <c r="K26" s="68">
        <v>1</v>
      </c>
      <c r="L26" s="68">
        <v>0</v>
      </c>
      <c r="M26" s="68">
        <v>0</v>
      </c>
      <c r="N26" s="68">
        <v>0</v>
      </c>
      <c r="O26" s="68">
        <v>1</v>
      </c>
      <c r="P26" s="53" t="s">
        <v>61</v>
      </c>
      <c r="Q26" s="57" t="s">
        <v>168</v>
      </c>
      <c r="R26" s="57" t="s">
        <v>169</v>
      </c>
      <c r="S26" s="57" t="s">
        <v>170</v>
      </c>
      <c r="T26" s="63">
        <v>1</v>
      </c>
      <c r="U26" s="69">
        <v>1</v>
      </c>
      <c r="V26" s="70">
        <v>1</v>
      </c>
      <c r="W26" s="71" t="s">
        <v>171</v>
      </c>
      <c r="X26" s="71" t="s">
        <v>172</v>
      </c>
      <c r="Y26" s="59" t="s">
        <v>85</v>
      </c>
      <c r="Z26" s="60" t="s">
        <v>85</v>
      </c>
      <c r="AA26" s="61" t="s">
        <v>85</v>
      </c>
      <c r="AB26" s="53" t="s">
        <v>85</v>
      </c>
      <c r="AC26" s="53" t="s">
        <v>85</v>
      </c>
      <c r="AD26" s="59" t="s">
        <v>85</v>
      </c>
      <c r="AE26" s="53" t="s">
        <v>85</v>
      </c>
      <c r="AF26" s="53" t="s">
        <v>85</v>
      </c>
      <c r="AG26" s="53" t="s">
        <v>85</v>
      </c>
      <c r="AH26" s="53" t="s">
        <v>85</v>
      </c>
      <c r="AI26" s="59" t="s">
        <v>85</v>
      </c>
      <c r="AJ26" s="53" t="s">
        <v>85</v>
      </c>
      <c r="AK26" s="61" t="s">
        <v>85</v>
      </c>
      <c r="AL26" s="53" t="s">
        <v>85</v>
      </c>
      <c r="AM26" s="53" t="s">
        <v>85</v>
      </c>
      <c r="AN26" s="63">
        <v>1</v>
      </c>
      <c r="AO26" s="58">
        <v>1</v>
      </c>
      <c r="AP26" s="64">
        <f t="shared" si="22"/>
        <v>1</v>
      </c>
      <c r="AQ26" s="71" t="s">
        <v>171</v>
      </c>
    </row>
    <row r="27" spans="1:43" s="65" customFormat="1" ht="104.25" customHeight="1">
      <c r="A27" s="52">
        <v>5</v>
      </c>
      <c r="B27" s="53" t="s">
        <v>162</v>
      </c>
      <c r="C27" s="52" t="s">
        <v>173</v>
      </c>
      <c r="D27" s="53" t="s">
        <v>174</v>
      </c>
      <c r="E27" s="53" t="s">
        <v>3</v>
      </c>
      <c r="F27" s="53" t="s">
        <v>175</v>
      </c>
      <c r="G27" s="53" t="s">
        <v>176</v>
      </c>
      <c r="H27" s="53" t="s">
        <v>155</v>
      </c>
      <c r="I27" s="55" t="s">
        <v>60</v>
      </c>
      <c r="J27" s="53" t="s">
        <v>177</v>
      </c>
      <c r="K27" s="68">
        <v>1</v>
      </c>
      <c r="L27" s="68">
        <v>1</v>
      </c>
      <c r="M27" s="68">
        <v>1</v>
      </c>
      <c r="N27" s="68">
        <v>1</v>
      </c>
      <c r="O27" s="68">
        <v>1</v>
      </c>
      <c r="P27" s="53" t="s">
        <v>178</v>
      </c>
      <c r="Q27" s="53" t="s">
        <v>179</v>
      </c>
      <c r="R27" s="53" t="s">
        <v>169</v>
      </c>
      <c r="S27" s="57" t="s">
        <v>170</v>
      </c>
      <c r="T27" s="72">
        <v>1</v>
      </c>
      <c r="U27" s="69">
        <v>1</v>
      </c>
      <c r="V27" s="70">
        <f>U27/T27</f>
        <v>1</v>
      </c>
      <c r="W27" s="71" t="s">
        <v>180</v>
      </c>
      <c r="X27" s="71" t="s">
        <v>181</v>
      </c>
      <c r="Y27" s="59">
        <v>1</v>
      </c>
      <c r="Z27" s="73">
        <v>1</v>
      </c>
      <c r="AA27" s="61">
        <f>IF(Z27/Y27&gt;100%,100%,Z27/Y27)</f>
        <v>1</v>
      </c>
      <c r="AB27" s="74" t="s">
        <v>182</v>
      </c>
      <c r="AC27" s="53" t="s">
        <v>183</v>
      </c>
      <c r="AD27" s="59">
        <v>1</v>
      </c>
      <c r="AE27" s="73">
        <v>1</v>
      </c>
      <c r="AF27" s="61">
        <f>IF(AE27/AD27&gt;100%,100%,AE27/AD27)</f>
        <v>1</v>
      </c>
      <c r="AG27" s="53" t="s">
        <v>184</v>
      </c>
      <c r="AH27" s="53" t="s">
        <v>185</v>
      </c>
      <c r="AI27" s="59">
        <v>1</v>
      </c>
      <c r="AJ27" s="59">
        <v>1</v>
      </c>
      <c r="AK27" s="61">
        <f>IF(AJ27/AI27&gt;100%,100%,AJ27/AI27)</f>
        <v>1</v>
      </c>
      <c r="AL27" s="53" t="s">
        <v>186</v>
      </c>
      <c r="AM27" s="53" t="s">
        <v>187</v>
      </c>
      <c r="AN27" s="72">
        <v>1</v>
      </c>
      <c r="AO27" s="64">
        <f>AVERAGE(U27,Z27,AE27,AJ27)</f>
        <v>1</v>
      </c>
      <c r="AP27" s="64">
        <f t="shared" si="22"/>
        <v>1</v>
      </c>
      <c r="AQ27" s="71" t="s">
        <v>188</v>
      </c>
    </row>
    <row r="28" spans="1:43" s="5" customFormat="1" ht="15.75">
      <c r="A28" s="10"/>
      <c r="B28" s="10"/>
      <c r="C28" s="10"/>
      <c r="D28" s="11" t="s">
        <v>189</v>
      </c>
      <c r="E28" s="11"/>
      <c r="F28" s="11"/>
      <c r="G28" s="11"/>
      <c r="H28" s="11"/>
      <c r="I28" s="11"/>
      <c r="J28" s="11"/>
      <c r="K28" s="12"/>
      <c r="L28" s="12"/>
      <c r="M28" s="12"/>
      <c r="N28" s="12"/>
      <c r="O28" s="12"/>
      <c r="P28" s="11"/>
      <c r="Q28" s="10"/>
      <c r="R28" s="10"/>
      <c r="S28" s="10"/>
      <c r="T28" s="49"/>
      <c r="U28" s="49"/>
      <c r="V28" s="30">
        <f>AVERAGE(V23:V27)*20%</f>
        <v>0.2</v>
      </c>
      <c r="W28" s="10"/>
      <c r="X28" s="10"/>
      <c r="Y28" s="12"/>
      <c r="Z28" s="12"/>
      <c r="AA28" s="35">
        <f>AVERAGE(AA23:AA27)*20%</f>
        <v>0.2</v>
      </c>
      <c r="AB28" s="10"/>
      <c r="AC28" s="10"/>
      <c r="AD28" s="12"/>
      <c r="AE28" s="12"/>
      <c r="AF28" s="79">
        <f>AVERAGE(AF23:AF27)*20%</f>
        <v>0.2</v>
      </c>
      <c r="AG28" s="10"/>
      <c r="AH28" s="10"/>
      <c r="AI28" s="12"/>
      <c r="AJ28" s="12"/>
      <c r="AK28" s="32">
        <f>AVERAGE(AK23:AK27)*20%</f>
        <v>0.2</v>
      </c>
      <c r="AL28" s="10"/>
      <c r="AM28" s="10"/>
      <c r="AN28" s="49"/>
      <c r="AO28" s="49"/>
      <c r="AP28" s="30">
        <f>AVERAGE(AP23:AP27)*20%</f>
        <v>0.2</v>
      </c>
      <c r="AQ28" s="10"/>
    </row>
    <row r="29" spans="1:43" s="9" customFormat="1" ht="20.25">
      <c r="A29" s="6"/>
      <c r="B29" s="6"/>
      <c r="C29" s="6"/>
      <c r="D29" s="7" t="s">
        <v>190</v>
      </c>
      <c r="E29" s="6"/>
      <c r="F29" s="6"/>
      <c r="G29" s="6"/>
      <c r="H29" s="6"/>
      <c r="I29" s="6"/>
      <c r="J29" s="6"/>
      <c r="K29" s="8"/>
      <c r="L29" s="8"/>
      <c r="M29" s="8"/>
      <c r="N29" s="8"/>
      <c r="O29" s="8"/>
      <c r="P29" s="6"/>
      <c r="Q29" s="6"/>
      <c r="R29" s="6"/>
      <c r="S29" s="6"/>
      <c r="T29" s="50"/>
      <c r="U29" s="50"/>
      <c r="V29" s="31">
        <f>V22+V28</f>
        <v>1</v>
      </c>
      <c r="W29" s="6"/>
      <c r="X29" s="6"/>
      <c r="Y29" s="8"/>
      <c r="Z29" s="8"/>
      <c r="AA29" s="37">
        <f>AA22+AA28</f>
        <v>1</v>
      </c>
      <c r="AB29" s="6"/>
      <c r="AC29" s="6"/>
      <c r="AD29" s="8"/>
      <c r="AE29" s="8"/>
      <c r="AF29" s="37">
        <f>AF22+AF28</f>
        <v>1</v>
      </c>
      <c r="AG29" s="6"/>
      <c r="AH29" s="6"/>
      <c r="AI29" s="8"/>
      <c r="AJ29" s="8"/>
      <c r="AK29" s="85">
        <f>AK22+AK28</f>
        <v>1</v>
      </c>
      <c r="AL29" s="6"/>
      <c r="AM29" s="6"/>
      <c r="AN29" s="50"/>
      <c r="AO29" s="50"/>
      <c r="AP29" s="31">
        <f>AP22+AP28</f>
        <v>1</v>
      </c>
      <c r="AQ29" s="6"/>
    </row>
  </sheetData>
  <mergeCells count="21">
    <mergeCell ref="AN13:AQ14"/>
    <mergeCell ref="F13:P14"/>
    <mergeCell ref="T13:X14"/>
    <mergeCell ref="Y13:AC14"/>
    <mergeCell ref="AD13:AH14"/>
    <mergeCell ref="AI13:AM14"/>
    <mergeCell ref="Q13:S14"/>
    <mergeCell ref="K1:O1"/>
    <mergeCell ref="A2:J2"/>
    <mergeCell ref="A4:B9"/>
    <mergeCell ref="C4:D9"/>
    <mergeCell ref="E4:J4"/>
    <mergeCell ref="G5:J5"/>
    <mergeCell ref="G6:J6"/>
    <mergeCell ref="G7:J7"/>
    <mergeCell ref="G8:J8"/>
    <mergeCell ref="G9:J9"/>
    <mergeCell ref="A13:B14"/>
    <mergeCell ref="C13:E14"/>
    <mergeCell ref="A1:J1"/>
    <mergeCell ref="G10:J10"/>
  </mergeCells>
  <dataValidations count="1">
    <dataValidation allowBlank="1" showInputMessage="1" showErrorMessage="1" error="Escriba un texto " promptTitle="Cualquier contenido" sqref="E15 E3:E12" xr:uid="{00000000-0002-0000-0200-000000000000}"/>
  </dataValidations>
  <hyperlinks>
    <hyperlink ref="AH16" r:id="rId1" xr:uid="{3E883762-C188-43EA-AAE8-ECA482BA47DA}"/>
    <hyperlink ref="AH17" r:id="rId2" xr:uid="{0A793E18-8B54-4D61-9308-9BDD5F509C5F}"/>
    <hyperlink ref="AH24" r:id="rId3" xr:uid="{768B336D-4D34-4E09-BFAD-819B069E2D96}"/>
  </hyperlinks>
  <pageMargins left="0.7" right="0.7" top="0.75" bottom="0.75" header="0.3" footer="0.3"/>
  <pageSetup paperSize="9" orientation="portrait" r:id="rId4"/>
  <ignoredErrors>
    <ignoredError sqref="AD20" formula="1"/>
  </ignoredErrors>
  <drawing r:id="rId5"/>
  <legacyDrawing r:id="rId6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="Escriba un texto " promptTitle="Cualquier contenido" xr:uid="{00000000-0002-0000-0200-000001000000}">
          <x14:formula1>
            <xm:f>Listas!$A$2:$A$4</xm:f>
          </x14:formula1>
          <xm:sqref>E1 E13:E14 E28:E1048576 E22 E16:E17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4d1d2e24-7be0-47eb-a1db-99cc6d75caff" xsi:nil="true"/>
    <lcf76f155ced4ddcb4097134ff3c332f xmlns="4d1d2e24-7be0-47eb-a1db-99cc6d75caff">
      <Terms xmlns="http://schemas.microsoft.com/office/infopath/2007/PartnerControls"/>
    </lcf76f155ced4ddcb4097134ff3c332f>
    <TaxCatchAll xmlns="d6eaa91c-3afb-4015-aba1-5ff992c1a5ca" xsi:nil="true"/>
    <SharedWithUsers xmlns="d6eaa91c-3afb-4015-aba1-5ff992c1a5ca">
      <UserInfo>
        <DisplayName/>
        <AccountId xsi:nil="true"/>
        <AccountType/>
      </UserInfo>
    </SharedWithUsers>
    <MediaLengthInSeconds xmlns="4d1d2e24-7be0-47eb-a1db-99cc6d75caf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1BFFB4411CFC54CA6A3FA228255AE4E" ma:contentTypeVersion="19" ma:contentTypeDescription="Crear nuevo documento." ma:contentTypeScope="" ma:versionID="cf7f30f7140e17c94d377d6e3151e84d">
  <xsd:schema xmlns:xsd="http://www.w3.org/2001/XMLSchema" xmlns:xs="http://www.w3.org/2001/XMLSchema" xmlns:p="http://schemas.microsoft.com/office/2006/metadata/properties" xmlns:ns2="4d1d2e24-7be0-47eb-a1db-99cc6d75caff" xmlns:ns3="d6eaa91c-3afb-4015-aba1-5ff992c1a5ca" targetNamespace="http://schemas.microsoft.com/office/2006/metadata/properties" ma:root="true" ma:fieldsID="0d0d08e0558f5f74c02ec14063961090" ns2:_="" ns3:_="">
    <xsd:import namespace="4d1d2e24-7be0-47eb-a1db-99cc6d75caff"/>
    <xsd:import namespace="d6eaa91c-3afb-4015-aba1-5ff992c1a5c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1d2e24-7be0-47eb-a1db-99cc6d75ca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8" nillable="true" ma:displayName="Estado de aprobación" ma:internalName="Estado_x0020_de_x0020_aprobaci_x00f3_n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Etiquetas de imagen" ma:readOnly="false" ma:fieldId="{5cf76f15-5ced-4ddc-b409-7134ff3c332f}" ma:taxonomyMulti="true" ma:sspId="1310d8ee-99bf-4ea4-9dbe-e9e068685e8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eaa91c-3afb-4015-aba1-5ff992c1a5c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3879f101-e3f4-43e5-bfb2-af477e66da4d}" ma:internalName="TaxCatchAll" ma:showField="CatchAllData" ma:web="d6eaa91c-3afb-4015-aba1-5ff992c1a5c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BD912C2-67FF-4F74-B857-B8D2F5FE6CA6}"/>
</file>

<file path=customXml/itemProps2.xml><?xml version="1.0" encoding="utf-8"?>
<ds:datastoreItem xmlns:ds="http://schemas.openxmlformats.org/officeDocument/2006/customXml" ds:itemID="{265251AB-C88B-4079-B78F-2291AC2E7ABC}"/>
</file>

<file path=customXml/itemProps3.xml><?xml version="1.0" encoding="utf-8"?>
<ds:datastoreItem xmlns:ds="http://schemas.openxmlformats.org/officeDocument/2006/customXml" ds:itemID="{42F088D8-8FA0-4F25-A119-4DCC04B4E51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liliana casas</dc:creator>
  <cp:keywords/>
  <dc:description/>
  <cp:lastModifiedBy>Diego Luis Buelvas Ramirez</cp:lastModifiedBy>
  <cp:revision/>
  <dcterms:created xsi:type="dcterms:W3CDTF">2021-01-25T18:44:53Z</dcterms:created>
  <dcterms:modified xsi:type="dcterms:W3CDTF">2025-01-21T20:09:54Z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0x01010041BFFB4411CFC54CA6A3FA228255AE4E</vt:lpwstr>
  </property>
  <property fmtid="{D5CDD505-2E9C-101B-9397-08002B2CF9AE}" pid="3" name="Order">
    <vt:r8>6999600</vt:r8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  <property fmtid="{D5CDD505-2E9C-101B-9397-08002B2CF9AE}" pid="7" name="MediaServiceImageTags">
    <vt:lpwstr/>
  </property>
</Properties>
</file>