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06. FOMENTO/"/>
    </mc:Choice>
  </mc:AlternateContent>
  <xr:revisionPtr revIDLastSave="271" documentId="13_ncr:1_{F14FAD3A-DCAD-4E79-B856-898726BA57C7}" xr6:coauthVersionLast="47" xr6:coauthVersionMax="47" xr10:uidLastSave="{2BDB9789-F506-4153-9963-5057B5FDFCED}"/>
  <bookViews>
    <workbookView xWindow="-120" yWindow="-120" windowWidth="29040" windowHeight="15840" xr2:uid="{E1260591-A9D6-4A39-A2D7-BEEA545F6082}"/>
  </bookViews>
  <sheets>
    <sheet name="PROYECCION 2024" sheetId="1" r:id="rId1"/>
  </sheets>
  <definedNames>
    <definedName name="_xlnm._FilterDatabase" localSheetId="0" hidden="1">'PROYECCION 2024'!$A$16:$XEC$22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8" i="1" l="1"/>
  <c r="AJ35" i="1"/>
  <c r="AO32" i="1"/>
  <c r="AF35" i="1"/>
  <c r="AA26" i="1" l="1"/>
  <c r="AA25" i="1"/>
  <c r="AA24" i="1"/>
  <c r="AA23" i="1"/>
  <c r="AA22" i="1"/>
  <c r="AA21" i="1"/>
  <c r="AA20" i="1"/>
  <c r="AA19" i="1"/>
  <c r="AA18" i="1"/>
  <c r="AA17" i="1"/>
  <c r="AA16" i="1"/>
  <c r="AO25" i="1"/>
  <c r="AO24" i="1"/>
  <c r="AO23" i="1"/>
  <c r="AO22" i="1"/>
  <c r="AO21" i="1"/>
  <c r="AO20" i="1"/>
  <c r="AO19" i="1"/>
  <c r="AO17" i="1"/>
  <c r="AO16" i="1" l="1"/>
  <c r="AP16" i="1" s="1"/>
  <c r="AO26" i="1"/>
  <c r="AO27" i="1"/>
  <c r="AO28" i="1"/>
  <c r="AO29" i="1"/>
  <c r="AP29" i="1" s="1"/>
  <c r="AO35" i="1"/>
  <c r="AO33" i="1"/>
  <c r="AO31" i="1" l="1"/>
  <c r="AN28" i="1" l="1"/>
  <c r="AP28" i="1" s="1"/>
  <c r="AN27" i="1"/>
  <c r="AP27" i="1" s="1"/>
  <c r="AA29" i="1"/>
  <c r="AA28" i="1"/>
  <c r="Y27" i="1"/>
  <c r="AA27" i="1" s="1"/>
  <c r="AN26" i="1"/>
  <c r="AP26" i="1" s="1"/>
  <c r="AN25" i="1"/>
  <c r="AP25" i="1" s="1"/>
  <c r="AN24" i="1"/>
  <c r="AP24" i="1" s="1"/>
  <c r="AN23" i="1"/>
  <c r="AP23" i="1" s="1"/>
  <c r="AN22" i="1"/>
  <c r="AP22" i="1" s="1"/>
  <c r="AN21" i="1"/>
  <c r="AP21" i="1" s="1"/>
  <c r="AN20" i="1"/>
  <c r="AP20" i="1" s="1"/>
  <c r="AN19" i="1"/>
  <c r="AP19" i="1" s="1"/>
  <c r="AN18" i="1"/>
  <c r="AP18" i="1" s="1"/>
  <c r="AN17" i="1"/>
  <c r="AP17" i="1" s="1"/>
  <c r="T33" i="1"/>
  <c r="T32" i="1"/>
  <c r="AI23" i="1"/>
  <c r="AK23" i="1" s="1"/>
  <c r="AD23" i="1"/>
  <c r="AF23" i="1" s="1"/>
  <c r="T23" i="1"/>
  <c r="V23" i="1" s="1"/>
  <c r="AI21" i="1"/>
  <c r="AK21" i="1" s="1"/>
  <c r="AD21" i="1"/>
  <c r="AF21" i="1" s="1"/>
  <c r="T21" i="1"/>
  <c r="V21" i="1" s="1"/>
  <c r="AI20" i="1"/>
  <c r="AK20" i="1" s="1"/>
  <c r="AD20" i="1"/>
  <c r="AF20" i="1" s="1"/>
  <c r="T20" i="1"/>
  <c r="V20" i="1" s="1"/>
  <c r="AI19" i="1"/>
  <c r="AK19" i="1" s="1"/>
  <c r="AD19" i="1"/>
  <c r="AF19" i="1" s="1"/>
  <c r="T19" i="1"/>
  <c r="V19" i="1" s="1"/>
  <c r="AI18" i="1"/>
  <c r="AK18" i="1" s="1"/>
  <c r="AD18" i="1"/>
  <c r="AF18" i="1" s="1"/>
  <c r="T18" i="1"/>
  <c r="V18" i="1" s="1"/>
  <c r="AI17" i="1"/>
  <c r="AK17" i="1" s="1"/>
  <c r="AD17" i="1"/>
  <c r="AF17" i="1" s="1"/>
  <c r="T17" i="1"/>
  <c r="V17" i="1" s="1"/>
  <c r="V16" i="1"/>
  <c r="T29" i="1"/>
  <c r="V29" i="1" s="1"/>
  <c r="T28" i="1"/>
  <c r="V28" i="1" s="1"/>
  <c r="AN35" i="1"/>
  <c r="AP35" i="1" s="1"/>
  <c r="AK35" i="1"/>
  <c r="AA35" i="1"/>
  <c r="T35" i="1"/>
  <c r="V35" i="1" s="1"/>
  <c r="AN34" i="1"/>
  <c r="AP34" i="1" s="1"/>
  <c r="T34" i="1"/>
  <c r="V34" i="1" s="1"/>
  <c r="AN33" i="1"/>
  <c r="AP33" i="1" s="1"/>
  <c r="AI33" i="1"/>
  <c r="AK33" i="1" s="1"/>
  <c r="Y33" i="1"/>
  <c r="AA33" i="1" s="1"/>
  <c r="AN32" i="1"/>
  <c r="AP32" i="1" s="1"/>
  <c r="AI32" i="1"/>
  <c r="AD32" i="1"/>
  <c r="AF32" i="1" s="1"/>
  <c r="AF36" i="1" s="1"/>
  <c r="Y32" i="1"/>
  <c r="AA32" i="1" s="1"/>
  <c r="AN31" i="1"/>
  <c r="AP31" i="1" s="1"/>
  <c r="AI31" i="1"/>
  <c r="AK31" i="1" s="1"/>
  <c r="AK36" i="1" s="1"/>
  <c r="AD31" i="1"/>
  <c r="Y31" i="1"/>
  <c r="AA31" i="1" s="1"/>
  <c r="T31" i="1"/>
  <c r="AI29" i="1"/>
  <c r="AD29" i="1"/>
  <c r="AF29" i="1" s="1"/>
  <c r="AI28" i="1"/>
  <c r="AK28" i="1" s="1"/>
  <c r="AD28" i="1"/>
  <c r="AF28" i="1" s="1"/>
  <c r="AI27" i="1"/>
  <c r="AK27" i="1" s="1"/>
  <c r="AD27" i="1"/>
  <c r="AF27" i="1" s="1"/>
  <c r="T27" i="1"/>
  <c r="AI26" i="1"/>
  <c r="AK26" i="1" s="1"/>
  <c r="AD26" i="1"/>
  <c r="AI25" i="1"/>
  <c r="AK25" i="1" s="1"/>
  <c r="AD25" i="1"/>
  <c r="AF25" i="1" s="1"/>
  <c r="AI24" i="1"/>
  <c r="AK24" i="1" s="1"/>
  <c r="AD24" i="1"/>
  <c r="AI22" i="1"/>
  <c r="AK22" i="1" s="1"/>
  <c r="AD22" i="1"/>
  <c r="AF22" i="1" s="1"/>
  <c r="AI16" i="1"/>
  <c r="AK30" i="1" s="1"/>
  <c r="AD16" i="1"/>
  <c r="AF16" i="1" s="1"/>
  <c r="O29" i="1"/>
  <c r="V36" i="1" l="1"/>
  <c r="AA36" i="1"/>
  <c r="AP36" i="1"/>
  <c r="AA30" i="1"/>
  <c r="AA37" i="1" s="1"/>
  <c r="AP30" i="1"/>
  <c r="AF30" i="1"/>
  <c r="AF37" i="1" s="1"/>
  <c r="V30" i="1"/>
  <c r="V37" i="1" s="1"/>
  <c r="AK37" i="1"/>
  <c r="AP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24877E8E-7BC5-4430-AF61-719B68A50587}">
      <text>
        <r>
          <rPr>
            <b/>
            <sz val="9"/>
            <color indexed="81"/>
            <rFont val="Tahoma"/>
            <family val="2"/>
          </rPr>
          <t>Cuadro que resume los cambios realizados de una versión a otra</t>
        </r>
      </text>
    </comment>
    <comment ref="E5" authorId="0" shapeId="0" xr:uid="{D2CB9FB6-930B-410C-BE06-262E299A608F}">
      <text>
        <r>
          <rPr>
            <b/>
            <sz val="9"/>
            <color indexed="81"/>
            <rFont val="Tahoma"/>
            <family val="2"/>
          </rPr>
          <t xml:space="preserve">Número consecutivo de la versión generada </t>
        </r>
      </text>
    </comment>
    <comment ref="F5" authorId="0" shapeId="0" xr:uid="{E58FF068-92A3-4784-AA9B-EDAF40E3A590}">
      <text>
        <r>
          <rPr>
            <b/>
            <sz val="9"/>
            <color indexed="81"/>
            <rFont val="Tahoma"/>
            <family val="2"/>
          </rPr>
          <t>Fecha de la versión generada</t>
        </r>
      </text>
    </comment>
    <comment ref="G5" authorId="0" shapeId="0" xr:uid="{2FF645B1-DEBF-404F-ABF9-BA7042FD980C}">
      <text>
        <r>
          <rPr>
            <b/>
            <sz val="9"/>
            <color indexed="81"/>
            <rFont val="Tahoma"/>
            <family val="2"/>
          </rPr>
          <t>Breve descripción del cambio realizado en la nueva versión</t>
        </r>
      </text>
    </comment>
    <comment ref="A15" authorId="0" shapeId="0" xr:uid="{4F142FD2-B822-42F8-9BC0-2B3D42DEB0DC}">
      <text>
        <r>
          <rPr>
            <b/>
            <sz val="9"/>
            <color indexed="81"/>
            <rFont val="Tahoma"/>
            <family val="2"/>
          </rPr>
          <t>Incluya el número del objetivo estratégico, de acuerdo con lo adoptado en el Plan Estratégico Institucional</t>
        </r>
      </text>
    </comment>
    <comment ref="B15" authorId="0" shapeId="0" xr:uid="{929F686B-CCCE-4357-8695-6D361C9A995C}">
      <text>
        <r>
          <rPr>
            <b/>
            <sz val="9"/>
            <color indexed="81"/>
            <rFont val="Tahoma"/>
            <family val="2"/>
          </rPr>
          <t>Incluya el objetivo estratégico, de acuerdo con lo adoptado en el Plan Estratégico Institucional, al cual se asocia la meta</t>
        </r>
      </text>
    </comment>
    <comment ref="C15" authorId="0" shapeId="0" xr:uid="{1125A570-67DF-498E-8322-B0B6A79DFA4B}">
      <text>
        <r>
          <rPr>
            <b/>
            <sz val="9"/>
            <color indexed="81"/>
            <rFont val="Tahoma"/>
            <family val="2"/>
          </rPr>
          <t>Escriba el número de la meta, en orden consecutivo</t>
        </r>
      </text>
    </comment>
    <comment ref="D15" authorId="0" shapeId="0" xr:uid="{10733D5C-2816-4E32-A1B5-89274BB2E565}">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DC409C9B-5A00-4BA5-8AEE-0FFA36D0573B}">
      <text>
        <r>
          <rPr>
            <b/>
            <sz val="9"/>
            <color indexed="81"/>
            <rFont val="Tahoma"/>
            <family val="2"/>
          </rPr>
          <t xml:space="preserve">Seleccione la opción que corresponda
</t>
        </r>
      </text>
    </comment>
    <comment ref="F15" authorId="0" shapeId="0" xr:uid="{C45A4634-4342-4A8A-A1FD-0C08ED7E1364}">
      <text>
        <r>
          <rPr>
            <b/>
            <sz val="9"/>
            <color indexed="81"/>
            <rFont val="Tahoma"/>
            <family val="2"/>
          </rPr>
          <t>Indique un nombre corto que refleje lo que pretende medir. 
Ej. Porcentaje de giros acumulados</t>
        </r>
      </text>
    </comment>
    <comment ref="G15" authorId="0" shapeId="0" xr:uid="{6BF564EF-ECA7-4C2E-BFBB-CD39BF157F78}">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6F33727E-C224-4D0F-B5FB-0DC876E460E5}">
      <text>
        <r>
          <rPr>
            <b/>
            <sz val="9"/>
            <color indexed="81"/>
            <rFont val="Tahoma"/>
            <family val="2"/>
          </rPr>
          <t>Valor inicial que se toma como referencia para comparar el avance de la meta. Es importante indicar la magnitud, unidad de medida y la vigencia en la cual se obtuvo</t>
        </r>
      </text>
    </comment>
    <comment ref="I15" authorId="0" shapeId="0" xr:uid="{CD0290ED-AE66-40CE-9029-7BCCA7220385}">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81C753D9-1D8D-48AB-BB31-ED67DA71FC2B}">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E13B9090-C6C2-4BFD-A8AA-53997F922EAB}">
      <text>
        <r>
          <rPr>
            <b/>
            <sz val="9"/>
            <color indexed="81"/>
            <rFont val="Tahoma"/>
            <family val="2"/>
          </rPr>
          <t xml:space="preserve">Indique la magnitud programada para el trimestre. </t>
        </r>
      </text>
    </comment>
    <comment ref="L15" authorId="0" shapeId="0" xr:uid="{97AF14D9-3A76-43C8-B302-05D68A298860}">
      <text>
        <r>
          <rPr>
            <b/>
            <sz val="9"/>
            <color indexed="81"/>
            <rFont val="Tahoma"/>
            <family val="2"/>
          </rPr>
          <t xml:space="preserve">Indique la magnitud programada para el trimestre. </t>
        </r>
      </text>
    </comment>
    <comment ref="M15" authorId="0" shapeId="0" xr:uid="{E5441790-1951-4A76-8021-FED0EE4D902A}">
      <text>
        <r>
          <rPr>
            <b/>
            <sz val="9"/>
            <color indexed="81"/>
            <rFont val="Tahoma"/>
            <family val="2"/>
          </rPr>
          <t xml:space="preserve">Indique la magnitud programada para el trimestre. </t>
        </r>
      </text>
    </comment>
    <comment ref="N15" authorId="0" shapeId="0" xr:uid="{F955A835-E4B8-4AE5-95D7-B83A291F4483}">
      <text>
        <r>
          <rPr>
            <b/>
            <sz val="9"/>
            <color indexed="81"/>
            <rFont val="Tahoma"/>
            <family val="2"/>
          </rPr>
          <t xml:space="preserve">Indique la magnitud programada para el trimestre. </t>
        </r>
      </text>
    </comment>
    <comment ref="O15" authorId="0" shapeId="0" xr:uid="{4DA2B808-11B4-4877-9DBB-770414D1F58C}">
      <text>
        <r>
          <rPr>
            <b/>
            <sz val="9"/>
            <color indexed="81"/>
            <rFont val="Tahoma"/>
            <family val="2"/>
          </rPr>
          <t>Indique la programación total de la vigencia. 
Debe ser coherente con la meta.</t>
        </r>
      </text>
    </comment>
    <comment ref="P15" authorId="0" shapeId="0" xr:uid="{185C3A1B-B7D5-40F7-B620-83560E22099A}">
      <text>
        <r>
          <rPr>
            <b/>
            <sz val="9"/>
            <color indexed="81"/>
            <rFont val="Tahoma"/>
            <family val="2"/>
          </rPr>
          <t xml:space="preserve">Indique el tipo de indicador: 
- Eficacia 
- Eficiencia 
- Efectividad </t>
        </r>
      </text>
    </comment>
    <comment ref="Q15" authorId="0" shapeId="0" xr:uid="{DAFEBD4B-68F4-4235-8ED7-7BB07D251E04}">
      <text>
        <r>
          <rPr>
            <b/>
            <sz val="9"/>
            <color indexed="81"/>
            <rFont val="Tahoma"/>
            <family val="2"/>
          </rPr>
          <t>Indique la evidencia a presentar del cumplimiento de la meta. Se debe redactar de forma concreta y coherente con la meta</t>
        </r>
      </text>
    </comment>
    <comment ref="R15" authorId="0" shapeId="0" xr:uid="{D1CC9138-5596-41B8-89DE-402283EF2BE2}">
      <text>
        <r>
          <rPr>
            <b/>
            <sz val="9"/>
            <color indexed="81"/>
            <rFont val="Tahoma"/>
            <family val="2"/>
          </rPr>
          <t>Indique la herramienta o aplicativo donde reposa la información que da origen al entregable o en el que es posible contrastar o verificar la información de ser necesario.</t>
        </r>
      </text>
    </comment>
    <comment ref="S15" authorId="0" shapeId="0" xr:uid="{BE23B82D-6EAB-4CEC-B4FB-60D91F552068}">
      <text>
        <r>
          <rPr>
            <b/>
            <sz val="9"/>
            <color indexed="81"/>
            <rFont val="Tahoma"/>
            <family val="2"/>
          </rPr>
          <t>Indique el área y grupo de trabajo (si se tiene), responsable de cumplir o ejecutar la meta</t>
        </r>
      </text>
    </comment>
    <comment ref="T15" authorId="0" shapeId="0" xr:uid="{DDAECB17-FEDB-4BAD-9DEB-38C7ABDF6B81}">
      <text>
        <r>
          <rPr>
            <b/>
            <sz val="9"/>
            <color indexed="81"/>
            <rFont val="Tahoma"/>
            <family val="2"/>
          </rPr>
          <t>Indique la magnitud programada</t>
        </r>
      </text>
    </comment>
    <comment ref="U15" authorId="0" shapeId="0" xr:uid="{EEBBE13C-1B35-4E5E-8B3E-2CCBDC0E83B6}">
      <text>
        <r>
          <rPr>
            <b/>
            <sz val="9"/>
            <color indexed="81"/>
            <rFont val="Tahoma"/>
            <family val="2"/>
          </rPr>
          <t>Indique la magnitud ejecutada. Corresponde al resultado de medir el indicador de la meta</t>
        </r>
      </text>
    </comment>
    <comment ref="V15" authorId="0" shapeId="0" xr:uid="{1F6918CF-1EE7-4AF8-B3EF-55FED5210921}">
      <text>
        <r>
          <rPr>
            <b/>
            <sz val="9"/>
            <color indexed="81"/>
            <rFont val="Tahoma"/>
            <family val="2"/>
          </rPr>
          <t>Es el resultado porcentual de dividir lo ejecutado vs. lo programado. En caso de sobre ejecución, el resultado máximo es el 100%</t>
        </r>
      </text>
    </comment>
    <comment ref="W15" authorId="0" shapeId="0" xr:uid="{79D2F2BD-80DD-4D29-B332-4BB16116E34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5" authorId="0" shapeId="0" xr:uid="{39FEC7BF-F2A1-46FF-BED3-490B28162F4C}">
      <text>
        <r>
          <rPr>
            <b/>
            <sz val="9"/>
            <color indexed="81"/>
            <rFont val="Tahoma"/>
            <family val="2"/>
          </rPr>
          <t xml:space="preserve">Indicar el nombre concreto de la evidencia aportada. </t>
        </r>
      </text>
    </comment>
    <comment ref="Y15" authorId="0" shapeId="0" xr:uid="{D7686A69-CF5D-4976-807B-A0AD0B74E417}">
      <text>
        <r>
          <rPr>
            <b/>
            <sz val="9"/>
            <color indexed="81"/>
            <rFont val="Tahoma"/>
            <family val="2"/>
          </rPr>
          <t>Indique la magnitud programada</t>
        </r>
      </text>
    </comment>
    <comment ref="Z15" authorId="0" shapeId="0" xr:uid="{24207A36-EDBD-4580-971E-43370EAAF6A0}">
      <text>
        <r>
          <rPr>
            <b/>
            <sz val="9"/>
            <color indexed="81"/>
            <rFont val="Tahoma"/>
            <family val="2"/>
          </rPr>
          <t>Indique la magnitud ejecutada. Corresponde al resultado de medir el indicador de la meta</t>
        </r>
      </text>
    </comment>
    <comment ref="AA15" authorId="0" shapeId="0" xr:uid="{B5363B76-9F2D-4129-AFAD-90A4FFF4E8A3}">
      <text>
        <r>
          <rPr>
            <b/>
            <sz val="9"/>
            <color indexed="81"/>
            <rFont val="Tahoma"/>
            <family val="2"/>
          </rPr>
          <t>Es el resultado porcentual de dividir lo ejecutado vs. lo programado. En caso de sobre ejecución, el resultado máximo es el 100%</t>
        </r>
      </text>
    </comment>
    <comment ref="AB15" authorId="0" shapeId="0" xr:uid="{DD605667-46D2-4519-9F03-CE5FE9EE76F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5" authorId="0" shapeId="0" xr:uid="{EF844228-DC26-43A8-915C-6F25F6B77EF0}">
      <text>
        <r>
          <rPr>
            <b/>
            <sz val="9"/>
            <color indexed="81"/>
            <rFont val="Tahoma"/>
            <family val="2"/>
          </rPr>
          <t xml:space="preserve">Indicar el nombre concreto de la evidencia aportada. </t>
        </r>
      </text>
    </comment>
    <comment ref="AD15" authorId="0" shapeId="0" xr:uid="{57226BCA-EFC3-43BE-A67A-10E9AE7AEF2B}">
      <text>
        <r>
          <rPr>
            <b/>
            <sz val="9"/>
            <color indexed="81"/>
            <rFont val="Tahoma"/>
            <family val="2"/>
          </rPr>
          <t>Indique la magnitud programada</t>
        </r>
      </text>
    </comment>
    <comment ref="AE15" authorId="0" shapeId="0" xr:uid="{B7E4C93D-2B79-4525-8994-6FC2D3E6DA5E}">
      <text>
        <r>
          <rPr>
            <b/>
            <sz val="9"/>
            <color indexed="81"/>
            <rFont val="Tahoma"/>
            <family val="2"/>
          </rPr>
          <t>Indique la magnitud ejecutada. Corresponde al resultado de medir el indicador de la meta</t>
        </r>
      </text>
    </comment>
    <comment ref="AF15" authorId="0" shapeId="0" xr:uid="{5C1CBCA8-1A77-4EE1-8F2D-5FDED5A40B5D}">
      <text>
        <r>
          <rPr>
            <b/>
            <sz val="9"/>
            <color indexed="81"/>
            <rFont val="Tahoma"/>
            <family val="2"/>
          </rPr>
          <t>Es el resultado porcentual de dividir lo ejecutado vs. lo programado. En caso de sobre ejecución, el resultado máximo es el 100%</t>
        </r>
      </text>
    </comment>
    <comment ref="AG15" authorId="0" shapeId="0" xr:uid="{613F4B47-D8FD-4E06-8F5B-831F3A5EA24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5" authorId="0" shapeId="0" xr:uid="{82EBA6F3-3CAF-46B1-870D-3A928684ACAE}">
      <text>
        <r>
          <rPr>
            <b/>
            <sz val="9"/>
            <color indexed="81"/>
            <rFont val="Tahoma"/>
            <family val="2"/>
          </rPr>
          <t xml:space="preserve">Indicar el nombre concreto de la evidencia aportada. </t>
        </r>
      </text>
    </comment>
    <comment ref="AI15" authorId="0" shapeId="0" xr:uid="{76293AF8-C867-4C4F-A375-A4F697A338D8}">
      <text>
        <r>
          <rPr>
            <b/>
            <sz val="9"/>
            <color indexed="81"/>
            <rFont val="Tahoma"/>
            <family val="2"/>
          </rPr>
          <t>Indique la magnitud programada</t>
        </r>
      </text>
    </comment>
    <comment ref="AJ15" authorId="0" shapeId="0" xr:uid="{09310FFB-740D-4FFA-85F1-F3A7E124FCF1}">
      <text>
        <r>
          <rPr>
            <b/>
            <sz val="9"/>
            <color indexed="81"/>
            <rFont val="Tahoma"/>
            <family val="2"/>
          </rPr>
          <t>Indique la magnitud ejecutada. Corresponde al resultado de medir el indicador de la meta</t>
        </r>
      </text>
    </comment>
    <comment ref="AK15" authorId="0" shapeId="0" xr:uid="{2C07B30A-4B21-4CEC-A272-C914144390F6}">
      <text>
        <r>
          <rPr>
            <b/>
            <sz val="9"/>
            <color indexed="81"/>
            <rFont val="Tahoma"/>
            <family val="2"/>
          </rPr>
          <t>Es el resultado porcentual de dividir lo ejecutado vs. lo programado. En caso de sobre ejecución, el resultado máximo es el 100%</t>
        </r>
      </text>
    </comment>
    <comment ref="AL15" authorId="0" shapeId="0" xr:uid="{A47F3912-EFB6-4591-BE3A-2AEB1261929F}">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5" authorId="0" shapeId="0" xr:uid="{3AC40CF6-9CDB-464E-BECF-40BDE112ACF8}">
      <text>
        <r>
          <rPr>
            <b/>
            <sz val="9"/>
            <color indexed="81"/>
            <rFont val="Tahoma"/>
            <family val="2"/>
          </rPr>
          <t xml:space="preserve">Indicar el nombre concreto de la evidencia aportada. </t>
        </r>
      </text>
    </comment>
    <comment ref="AN15" authorId="0" shapeId="0" xr:uid="{BD691187-1FE2-4A0C-B64B-8C4FC07E8C84}">
      <text>
        <r>
          <rPr>
            <b/>
            <sz val="9"/>
            <color indexed="81"/>
            <rFont val="Tahoma"/>
            <family val="2"/>
          </rPr>
          <t>Indique la magnitud total programada para la vigencia</t>
        </r>
      </text>
    </comment>
    <comment ref="AO15" authorId="0" shapeId="0" xr:uid="{428F409B-BB6B-4B44-8C90-11881F1A1F06}">
      <text>
        <r>
          <rPr>
            <b/>
            <sz val="9"/>
            <color indexed="81"/>
            <rFont val="Tahoma"/>
            <family val="2"/>
          </rPr>
          <t xml:space="preserve">Indique la magnitud ejecutada acumulada para la vigencia </t>
        </r>
      </text>
    </comment>
    <comment ref="AP15" authorId="0" shapeId="0" xr:uid="{C664E7D6-0BCD-401A-9F98-ED726193231D}">
      <text>
        <r>
          <rPr>
            <b/>
            <sz val="9"/>
            <color indexed="81"/>
            <rFont val="Tahoma"/>
            <family val="2"/>
          </rPr>
          <t>Es el resultado porcentual de dividir lo ejecutado vs. lo programado. En caso de sobre ejecución, el resultado máximo es el 100%</t>
        </r>
      </text>
    </comment>
    <comment ref="AQ15" authorId="0" shapeId="0" xr:uid="{D49B0ACB-8AB4-44D1-8B85-F96EE5C9272E}">
      <text>
        <r>
          <rPr>
            <b/>
            <sz val="9"/>
            <color indexed="81"/>
            <rFont val="Tahoma"/>
            <family val="2"/>
          </rPr>
          <t>Es la descripción detallada de los avances y logros obtenidos con la ejecución de la meta acumulados para la vigencia</t>
        </r>
      </text>
    </comment>
    <comment ref="D30" authorId="0" shapeId="0" xr:uid="{366E0311-8B30-4A13-A869-C7EF9DB924AD}">
      <text>
        <r>
          <rPr>
            <b/>
            <sz val="9"/>
            <color indexed="81"/>
            <rFont val="Tahoma"/>
            <family val="2"/>
          </rPr>
          <t>Promedio obtenido para el periodo x 80%</t>
        </r>
      </text>
    </comment>
    <comment ref="D36" authorId="0" shapeId="0" xr:uid="{55F42CEA-76DE-41AF-857F-C5782402FF31}">
      <text>
        <r>
          <rPr>
            <b/>
            <sz val="9"/>
            <color indexed="81"/>
            <rFont val="Tahoma"/>
            <family val="2"/>
          </rPr>
          <t>Promedio obtenido en las metas transversales para el periodo x 20%</t>
        </r>
      </text>
    </comment>
    <comment ref="D37" authorId="0" shapeId="0" xr:uid="{BBC08941-3704-4C60-8EAC-854314E424E3}">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<sst xmlns="http://schemas.openxmlformats.org/spreadsheetml/2006/main" count="525" uniqueCount="330">
  <si>
    <r>
      <rPr>
        <b/>
        <sz val="14"/>
        <color theme="1"/>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FOMENTO Y PROTECCIÓN DE DDHH</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</si>
  <si>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</si>
  <si>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</si>
  <si>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&lt;</t>
  </si>
  <si>
    <t>DEPENDENCIAS ASOCIADAS</t>
  </si>
  <si>
    <t>Subsecretaría para la Gobernabilidad y Garantía de Derechos
Dirección de Derechos Humanos
Subdirección de Asuntos de Libertad Religiosa y de Conciencia</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</si>
  <si>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</si>
  <si>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</si>
  <si>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</si>
  <si>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</si>
  <si>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</si>
  <si>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14711</t>
    </r>
  </si>
  <si>
    <t>20 de marzo de 2024</t>
  </si>
  <si>
    <t>Se realiza modificacion de la meta MT2 , en cuanto a la programacion periodica,  debido a la aprobacion de una modificacion en el cronograma de actualizacion documental mediante correo electronico de fecha 19 de marzo de 2024 del analista del proceso de la OAP.  Caso Hola No 28228</t>
  </si>
  <si>
    <t>03 de mayo de 2024</t>
  </si>
  <si>
    <t>Para el primer trimestre de la vigencia 2024, el Plan de Gestión del proceso Fomento y porteccion de los DDHH alcanzó un nivel de desempeño del 100% y del 15,61% acumulado para la vigencia.</t>
  </si>
  <si>
    <t>30 dejulio de 2024</t>
  </si>
  <si>
    <t>Para segundo trimestre de la vigencia 2024, el Plan de Gestión del proceso Fomento y porteccion de los DDHH alcanzó un nivel de desempeño del 97,25% y del 60,02% acumulado para la vigencia.</t>
  </si>
  <si>
    <t>30 de octubre de 2024</t>
  </si>
  <si>
    <t>Para tercer  trimestre de la vigencia 2024, el Plan de Gestión del proceso Fomento y porteccion de los DDHH alcanzó un nivel de desempeño del 93,10% y del 79,38% acumulado para la vigencia.</t>
  </si>
  <si>
    <t>31 de enero de 2025</t>
  </si>
  <si>
    <t>Para cuarto  trimestre de la vigencia 2024, el Plan de Gestión del proceso Fomento y porteccion de los DDHH alcanzó un nivel de desempeño del 95,08% y del 95,69%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</si>
  <si>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</si>
  <si>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</si>
  <si>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</si>
  <si>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</si>
  <si>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</si>
  <si>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</si>
  <si>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</si>
  <si>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</si>
  <si>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</si>
  <si>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</si>
  <si>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</si>
  <si>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</si>
  <si>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</si>
  <si>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</si>
  <si>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</si>
  <si>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</si>
  <si>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</si>
  <si>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</si>
  <si>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</si>
  <si>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</si>
  <si>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</si>
  <si>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</si>
  <si>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</si>
  <si>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</si>
  <si>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</si>
  <si>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</si>
  <si>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</si>
  <si>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</si>
  <si>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</si>
  <si>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</si>
  <si>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</si>
  <si>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</si>
  <si>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</si>
  <si>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Brindar atención oportuna y de calidad a los diferentes sectores poblacionales, generando relaciones de confianza y respeto por la diferencia.</t>
  </si>
  <si>
    <t xml:space="preserve">Acompañar el proceso de aprobación del 100% de los planes de trabajo de Comités Locales de Derechos Humanos </t>
  </si>
  <si>
    <t>Gestión</t>
  </si>
  <si>
    <t>Porcentaje de planes de trabajo aprobados por el comité local de DDHH</t>
  </si>
  <si>
    <t>(No. de planes de trabajo aprobados por los comités locales de DDHH / No.  de planes de trabajo presentados en los  Comités Locales de DDHH) X 100</t>
  </si>
  <si>
    <t>20 planes de trabajo de Comités locales de Derechos Humanos aprobados para cada una de las vigencias 2021, 2022 y 2023</t>
  </si>
  <si>
    <t>Suma</t>
  </si>
  <si>
    <t>Porcentaje de planes de trabajo aprobados</t>
  </si>
  <si>
    <t>Eficacia</t>
  </si>
  <si>
    <t xml:space="preserve">(20) documentos de Excel de Plan de Trabajo CLDDHH y (20) actas de aprobación de los planes de trabajo. </t>
  </si>
  <si>
    <t>Documentos Planes de Trabajo CLDDHH</t>
  </si>
  <si>
    <t>Dirección de Derechos Humanos 
-Equipo Territorial</t>
  </si>
  <si>
    <t>En el primer trimestre de 2024, se logró la aprobación de dos (2)  planes de trabajo de los Comité Locales de Derechos Humanos de las localidades de Chapinero y Suba.</t>
  </si>
  <si>
    <t>(2) documentos de Excel de Planes de Trabajo CLDDHH y (dos) actas de aprobación del plan de trabajo</t>
  </si>
  <si>
    <t>En el segundo trimestre de 2024, se logró la aprobación de 10 ( diez)  planes de trabajo de los Comités Locales de Derechos Humanos de las localidades de Usaquén, Teusaquillo, Fontibón, Engativá, Rafael Uribe Uribe, Barrios Unidos, Antonio Nariño, Santa Fe, Kennedy y Puente Aranda.</t>
  </si>
  <si>
    <t>( 10 ) documentos de Excel de Planes de Trabajo CLDDHH y (10) actas de aprobación de los planes de trabajo.</t>
  </si>
  <si>
    <t>En el tercer trimestre de 2024, se logró la aprobación de ocho (8)  planes de trabajo de los Comités Locales de Derechos Humanos de las localidades de Ciudad Bolívar, Bosa, Candelaria, Sumapaz, Usme, Los Mártires, San Cristóbal y Tunjuelito.</t>
  </si>
  <si>
    <t>(8) documentos de Excel de Planes de Trabajo CLDDHH y (8) actas de aprobación de los planes de trabajo.</t>
  </si>
  <si>
    <t xml:space="preserve">Meta no programada </t>
  </si>
  <si>
    <t xml:space="preserve">Meta no programada para este periodo </t>
  </si>
  <si>
    <t xml:space="preserve">100% de cumplimiento de la meta programada para la vigencia </t>
  </si>
  <si>
    <t>Atender el 100% de personas que se contacten a través de los canales de las rutas de atención dispuestas por la Dirección de Derechos Humanos</t>
  </si>
  <si>
    <t>Porcentaje de atenciones realizadas por las rutas de atención</t>
  </si>
  <si>
    <t>(Número de atenciones realizadas / Número de solicitudes realizadas) X 100</t>
  </si>
  <si>
    <t xml:space="preserve">A la fecha en 2023 se han realizado 1966 atenciones en  las (5) Rutas de  Prevención y promoción de DDHH </t>
  </si>
  <si>
    <t>Constante</t>
  </si>
  <si>
    <t>Porcentaje de atenciones realizadas</t>
  </si>
  <si>
    <t>Informes trimestrales con caracterizaciones de la población atendida y tipo de atenciones realizadas</t>
  </si>
  <si>
    <t>Sistema de información</t>
  </si>
  <si>
    <t>Dirección de Derechos Humanos- Equipo Prevención</t>
  </si>
  <si>
    <t xml:space="preserve">Durante el primer trimestre del 2024, las rutas de atención del componente de prevención brindaron atención jurídica y psicosocial al 100 % de los casos que fueron puestos en conocimiento de la entidad, registrando un total de trescientos treinta y un (331) atenciones discriminadas así: cuarenta y siete (47) ingresos, nueve (9) nuevos hechos, ciento treinta y ocho (138) seguimientos, noventa y seis (96) orientaciones y cuarenta y un (41) no contactos; estos últimos se cuentan dentro de las atenciones por cuanto implican registro en aplicativo, intentos de contacto y proyección de oficios dirigidos a las entidades competentes, a fin de que inicien de oficio las investigaciones en materia penal y disciplinaria.
No obstante, es importante precisar que como casos recepcionados por primera vez, se registraron 143 y es sobre estos a los que corresponde la cantidad de orientaciones y no contactos mencionados anteriormente. La cantidad de seguimientos, ingresos y nuevos hechos sí bien puede corresponder a atenciones relacionadas con los casos que se conocieron por primera vez, también incluyen las atenciones que se realizaron en este trimestre, en esas modalidades a casos recepcionados en períodos anteriores.  Asimismo, se debe entender que un solo caso puede contar con diferentes tipos de atenciones (ingreso, orientación, seguimiento, nuevos hechos) y a la vez se puede contar con varios seguimientos, nuevos hechos u orientaciones. 
</t>
  </si>
  <si>
    <t xml:space="preserve">(1) Informe de gestión de la Rutas de prevención y protección de derechos humanos </t>
  </si>
  <si>
    <t>Durante el segundo trimestre del 2024, las rutas de atención del componente de prevención brindaron atención jurídica y psicosocial al 100 % de los casos que fueron puestos en conocimiento de la entidad, registrando un total de ochoscientas setenta y cinco (875) atenciones discriminadas así: 
* Setenta y cinco (75) ingresos
* Sesenta y tres (63) nuevos hechos
* Quinientos Veintiiocho (528) seguimientos
* Ciento cincueta y ocho (158) orientaciones
* Cincuenta  (50) no contactos; estos últimos se cuentan dentro de las atenciones por cuanto implican registro en aplicativo, intentos de contacto y proyección de oficios dirigidos a las entidades competentes, a fin de que inicien de oficio las investigaciones en materia penal y disciplinaria.</t>
  </si>
  <si>
    <t>Un Informe trimestral con caracterizaciones de la población atendida y tipo de atenciones realizadas</t>
  </si>
  <si>
    <t>Durante el tercer trimestre del 2024, las rutas de atención del componente de prevención brindaron atención jurídica y psicosocial al 100 % de los casos que fueron puestos en conocimiento de la entidad, registrando un total de novescientas cuarenta y nueve (949) atenciones discriminadas así: 
* Noventa y Nueve (99) ingresos
* Noventa y un (91) nuevos hechos
* Quinientos Veinti siete (527) seguimientos
* Ciento setenta y uno (171) orientaciones
* Sesenta y uno (61) no contactos; estos últimos se cuentan dentro de las atenciones por cuanto implican registro en aplicativo, intentos de contacto y proyección de oficios dirigidos a las entidades competentes, a fin de que inicien de oficio las investigaciones en materia penal y disciplinaria.</t>
  </si>
  <si>
    <t xml:space="preserve">"Durante el cuarto trimestre del 2024, las rutas de atención del componente de prevención brindaron atención jurídica y psicosocial al 100% de los casos que fueron puestos en conocimientos de la entidad, registrando un total de novecientas ocho (908) atenciones discriminadas así:
Ochenta y tres (83) Ingresos.
Setenta y cinco (75) Nuevos Hechos.
Ciento y cincuenta y cinco (155) Orientaciones.
Quinientos treinta y dos (532) Seguimientos.
Sesenta y tres (63) no contactos; estos últimos se cuentan dentro de las atenciones por cuanto implican registro en el aplicativo, intentos de contacto y proyección de oficios dirigidos a las entidades competentes, a fin de que inicien de oficio las investigaciones en materia penal y disciplinaria."
</t>
  </si>
  <si>
    <t xml:space="preserve">Un Informe trimestral con caracterizaciones de la población atendida y tipo de atenciones realizadas
</t>
  </si>
  <si>
    <t>100% de cumplimiento de la meta programada para la vigencia 2024.</t>
  </si>
  <si>
    <t>Realizar (4 ) informes de Gestión de Archivos según las disposiciones existentes (Protocolo gestión de archivos de derechos humanos - Acuerdo 04 de 2015) en acompañamiento de la Dirección Administrativa.</t>
  </si>
  <si>
    <t xml:space="preserve">Número de Informes de avance de la gestión de archivos de la Dirección de DDHH </t>
  </si>
  <si>
    <t>Sumatoria  de informes de avance de la gestión de archivos de la Dirección de Derechos Humanos</t>
  </si>
  <si>
    <t xml:space="preserve"> A la fecha se han reportado (3)   informes trimestrales  de gestión de archivo- 2023 </t>
  </si>
  <si>
    <t xml:space="preserve">Informes de avance de gestión de archivos </t>
  </si>
  <si>
    <t>Informe trimestral de seguimiento</t>
  </si>
  <si>
    <t xml:space="preserve">Informes de seguimiento </t>
  </si>
  <si>
    <t>Dirección de Derechos Humanos</t>
  </si>
  <si>
    <t xml:space="preserve">En el primer trimestre de 2024, se realizó la gestión de la documentación generada y recibida tanto física como electrónica para la Dirección de Derechos Humanos, donde se organizó, consolidó y posteriormenre se ejecutó el diligenciamiento del Formato único de inventario documental (FUID), que se utiliza como base de datos de la información que reposa en los depósitos físicos a cargo de la Dirección y en el repositorio temporal SharePoint con código 310.
Adicionalmente, se realizaron los reportes correspondientes a préstamo y/o consulta de expedientes de los archivos de gestión, pérdida o extravío de documentación del archivo de gestión y avances en la organización del archivo de gestión de la Dirección de Derechos  Humanos. </t>
  </si>
  <si>
    <t xml:space="preserve">(1) Informe de gestión de archivos de la Dirección de Derechos Humanos </t>
  </si>
  <si>
    <t>En el segundo trimestre de 2024, se realizó la gestión de la documentación generada y recibida tanto física como electrónica para la Dirección de Derechos Humanos, donde se organizó, consolidó y posteriormente se ejecutó el diligenciamiento del Formato único de inventario documental (FUID), que se utiliza como base de datos de la información que reposa en los depósitos físicos a cargo de la Dirección y en el repositorio temporal SharePoint con código 310.
Además se está adelantando la verificación, validación y organización de los documentos correspondientes a las vigencias 2013, 2014, 2015 y 2016.</t>
  </si>
  <si>
    <t>Informe de avance de gestión de archivos durante el segundo trimestre 2024.</t>
  </si>
  <si>
    <t xml:space="preserve">En el tercer trimestre de 2024, se realizó la gestión de la documentación generada y recibida tanto física como electrónica para la Dirección de Derechos Humanos, donde se organizó, consolidó y posteriormente se ejecutó el diligenciamiento del Formato único de inventario documental (FUID), que se utiliza como base de datos de la información que reposa en los depósitos físicos a cargo de la Dirección y en el repositorio temporal SharePoint con código 310.
Por otra parte, se solicitó acompañamiento y asistencia técnica al Grupo de Gestión del Patrimonio 
Documental de la Dirección Administrativa, con el fin de aclarar dudas y optimizar los lineamientos 
archivísticos para continuar con el proceso documental desde la Dirección, así mismo, para llevar a cabo la 
transferencia documental primaria, teniendo en cuenta la fecha programada en el “cronograma de 
transferencias documentales primarias SDG 2024”. Donde se realizó el proceso archivístico según el direccionamiento del Grupo de Gestión del Patromonio Documental.
</t>
  </si>
  <si>
    <t>Informe de avance de gestión de archivos durante el tercer trimestre 2024.</t>
  </si>
  <si>
    <t xml:space="preserve">En el cuarto trimestre, se solicito el acompañamiento y asistencia técnica al Grupo de Gestión del Patrimonio Documental de la Dirección Administrativa, con el fin de aclarar dudas y optimizar los lineamientos archivísticos para continuar con el proceso documental desde la Dirección, así mismo, para llevar a cabo la transferencia documental primaria, teniendo en cuenta la fecha programada en el “cronograma de transferencias documentales primarias SDG 2024”. Donde se realizó el proceso archivístico.
</t>
  </si>
  <si>
    <t xml:space="preserve">Informe de avance de gestión de archivos durante el cuarto trimestre 2024.
</t>
  </si>
  <si>
    <t>Atender al 100% de la demanda de educación en derechos humanos solicitada por agentes institucionales, fuerza pública y ciudadanía en general</t>
  </si>
  <si>
    <t>Porcentaje de cumplimiento de la demanda de formación sobre derechos humanos</t>
  </si>
  <si>
    <t>(# de personas formadas / # de personas que demandan procesos de formación) * 100</t>
  </si>
  <si>
    <t>15.970  registros de personas participantes en el  proceso de formación  Dirección de DDHH entre el 2020 y septiembre del 2023</t>
  </si>
  <si>
    <t>Informe trimestral consolidado de procesos de formación</t>
  </si>
  <si>
    <t>Base de datos de formación</t>
  </si>
  <si>
    <t xml:space="preserve">Dirección de Derechos Humanos
Equipo de formación </t>
  </si>
  <si>
    <t>En el marco del Programa Distrital de Educación en Derechos Humanos para la Paz y la Reconciliación (PEDHU), en el primer trimestre del 2024,  se cuenta con 592 registros de servidores/as públicas, agentes de la fuerza púbica y ciudadanía en general que demandaron y recibieron fortalecimiento técnico en incorporación del enfoque basado en derechos a la gestión pública y en el desarrollo de capacidades ciudadanas, para un  total de once (11) cursos de formación impartidos en las instalaciones de la Secretaría Distrital de Gobierno y de manera virtual.</t>
  </si>
  <si>
    <t xml:space="preserve">(1) Informe trimestral de personas formadas en derechos humanos </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</si>
  <si>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segundo trimestre del 2024,  se cuenta con 875 registros de servidores/as públicas, agentes de la fuerza púbica y ciudadanía en general que demandaron y recibieron fortalecimiento técnico incorporación del enfoque basado en derechos en la gestión pública y en el desarrollo de capacidades ciudadanas en un total de treinta y tres (33) sesiones de formación impartidas en territorio y en modalidad virtual. </t>
  </si>
  <si>
    <t>Informe trimestral consolidado de procesos de formación con número de horas, participantes, fechas y temáticas.</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</si>
  <si>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tercer trimestre del 2024,  se cuenta con 875 registros de servidores/as públicas, agentes de la fuerza púbica y ciudadanía en general que demandaron y recibieron fortalecimiento técnico incorporación del enfoque basado en derechos en la gestión pública y en el desarrollo de capacidades ciudadanas en un total de treinta y ocho (38) sesiones de formación impartidas en territorio y en modalidad virtual. </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</si>
  <si>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cuarto trimestre del 2024,  se cuenta con 1.957 registros de servidores/as públicas, agentes de la fuerza púbica y ciudadanía en general que demandaron y recibieron fortalecimiento técnico incorporación del enfoque basado en derechos en la gestión pública, de los cuales 1.146 corresponden a nuevas personas formadas en el desarrollo de capacidades ciudadanas e institucionales, en un total de veintinueve (29) sesiones de formación impartidas en territorio y en modalidad virtual. 
</t>
  </si>
  <si>
    <t xml:space="preserve">Base de datos de formación
</t>
  </si>
  <si>
    <t xml:space="preserve">       
Realizar veinte (20) sensibilizaciones relacionadas con la política pública integral de Derechos Humanos en el marco de los comités locales de Derechos Humanos.</t>
  </si>
  <si>
    <t>Sensibilizaciones de política pública de Derechos Humanos en los Comités Locales de Derechos Humanos.</t>
  </si>
  <si>
    <t>Sumatoria de sensibilizaciones relacionada con la política pública integral de Derechos Humanos en el marco de los Comités Locales de Derechos Humanos</t>
  </si>
  <si>
    <t xml:space="preserve">A la fecha en 2023 se han reportado 15 Sensibilizaciones en los espacios de los Comités locales de Derechos humanos - bimensual </t>
  </si>
  <si>
    <t>(20) actas de Sensibilizaciones de política pública de Derechos Humanos en los Comités Locales de Derechos Humanos.</t>
  </si>
  <si>
    <t>Actas de sensibilización de los Comités Locales de Derechos Humanos</t>
  </si>
  <si>
    <t>Dirección de Derechos Humanos 
 Equipo de Política Pública de DDHH</t>
  </si>
  <si>
    <t>Teniendo en cuenta que en el Decreto Distrital 204 de 2023 que modificó el Decreto 455 de 2018, se estipuló el desarrollo de un proceso de elecciones para la delegación de las organizaciones sociales de derechos humanos y organizaciones sociales de comunidad refugiada y migrante; durante este trimestre se enfocaron las socializaciones en el proceso de pedagogía electoral, el cual además de fortalecer la instancia facilitará la territorialización de la Política Pública Integral de Derechos Humanos en las localidades del Distrito. Lo anterior se realizó en las localidades priorizadas de Sumapaz, Usme y Bosa</t>
  </si>
  <si>
    <t>(3 ) actas de los comités locales priorizados en el trimestre: Sumapaz, Usme y Bosa</t>
  </si>
  <si>
    <t xml:space="preserve">En el segundo trimestre de la vigencia 2024,  el equipo de política pública de la Dirección de Derechos Humanos, en calidad de líder de la secretaría técnica del Comité Distrital de Derechos Humanos y como líder de la  Política Pública Integral de Derechos Humanos realizó seis (6) sensibilizaciones de la referida política con la finalidad de contribuir adecuadamente en el proceso de territorialización de esta y la apropiación de los integrantes de la instancia y de la comunidad que participa en cada uno de los Comités Locales.- Cabe mencionar que se supera la meta establecida para este trimestre, producto de la demanda por parte de la instancia local y porque coincidió con la finalización del proceso de elecciones de nuevos representantes de los Comités, liderados por la secretaría técnica del Comité Distrital de Derechos Humanos, que hacía necesario fortalecer la articulación entre lo distrital y local. </t>
  </si>
  <si>
    <t xml:space="preserve">
Actas de los Comités Locales de:
1. Usaquén
2. San Cristóbal
3. Barrios Unidos
4.Ciudad Bolívar
5.Teusaquillo
6. Tunjuelito</t>
  </si>
  <si>
    <t xml:space="preserve">En el tercer  trimestre de la vigencia 2024,  el equipo de política pública de la Dirección de Derechos Humanos, en calidad de líder de la secretaría técnica del Comité Distrital de Derechos Humanos y como líder de la  Política Pública Integral de Derechos Humanos realizó cinco (5) sensibilizaciones de la PPIDDHH en los Comités Locales de Derechos Humanos de las localidades descritas en las evidencias. Cabe mencionar que durante este trimestre se hizo énfasis en compartir con los participantes de los Comités como se han territorializado los productos de la PPIDDHH en cada una de sus localidades, de manera particular los que se encuentran a cargo de la Dirección de Derechos Humanos como lo son las rutas de atención y los procesos formativos. </t>
  </si>
  <si>
    <t xml:space="preserve">1. Evidencias Comité Local Antonio Nariño
2. Evidencias Comité Local Fontibón
3. Evidecias Comité Local Kennedy
4. Evidencias Comité Local Rafael Uribe Uribe
5 Evidencias Comité Local Suba
</t>
  </si>
  <si>
    <t xml:space="preserve">En el cuarto  trimestre de la vigencia 2024,  el equipo de política pública de la Dirección de Derechos Humanos, en calidad de líder de la secretaría técnica del Comité Distrital de Derechos Humanos y como líder de la  Política Pública Integral de Derechos Humanos realizó cuatro (4) sensibilizaciones de la PPIDDHH en los Comités Locales de Derechos Humanos de las localidades descritas en las evidencias. Cabe mencionar que durante este trimestre se hizo énfasis en compartir con los participantes de los Comités como se han territorializado los productos de la PPIDDHH en cada una de sus localidades, de manera particular los que se encuentran a cargo de la Dirección de Derechos Humanos como lo son las rutas de atención y los procesos formativos. Adicionalmente, se anexan las actas de dos (2) sensibilizaciones que fueron realizadas en el segundo trimestre en el marco de los Comités Locales de DDHH de Mártires y Chapinero, las cuales no fueron reportadas y cargadas en su oportunidad.
</t>
  </si>
  <si>
    <t xml:space="preserve">"1. Evidencias Comité Local Puente Aranda
2. Evidencias Comité  Local La Candelaria
3. Evidencias Comité  Local Engativá
4. Evidencias Comité  Local Santa fe
5. Evidencias Comité  Local Mártires
6. Evidencias Comité  Local Chapinero"
</t>
  </si>
  <si>
    <t>90% de cumplimiento de la meta programada para la vigencia 2024.</t>
  </si>
  <si>
    <t>Realizar (220) acciones de territorialización de  la política pública integral de Derechos Humanos en el Distrito Capital, que favorezca la participación ciudadana en los Comités Locales de Derechos Humanos.</t>
  </si>
  <si>
    <t>No. de  acciones de territorialización de la política pública de DDHH</t>
  </si>
  <si>
    <t>Sumatoria de acciones de territorialización de la política pública de DDHH</t>
  </si>
  <si>
    <t xml:space="preserve">A la fecha en 2023 se han reportado 385 acciones. </t>
  </si>
  <si>
    <t>Número de acciones realizadas de territorialización de la política pública de DDHH</t>
  </si>
  <si>
    <t>Efectividad</t>
  </si>
  <si>
    <t xml:space="preserve">Informe de gestión territorial mensual </t>
  </si>
  <si>
    <t xml:space="preserve">Listados de asistencia y/o actas. </t>
  </si>
  <si>
    <t xml:space="preserve">En el primer trimestre, por parte del componente territorial se realizaron 20 acciones de territorialización de la politica pública de DDHH. Entre ellos se destacan: Intervención de los canales de los Angéles, Fucha, acompañamiento a instancias de participación como COLMYEG, Consejo de Seguridad, Consejo de Seguridad para las mujeres,  divulgación de las rutas de atención de la Dirección, participación en interlocutorio de DDHH de la localidad de Usme.  Además, de realizar acciones para el fortalecimeinto de la participación en los Comités Locales y reuniones previas con las alcaldías locales, referentes institucionales y ciudadanía interesada. Todas estas  actividades fueron desarrolladas específicamente en las localidades de Engativá, Usme, Usaquén. </t>
  </si>
  <si>
    <t xml:space="preserve">(1) informe trimestral  consolidado de estrategias de territorialización </t>
  </si>
  <si>
    <t xml:space="preserve">En el segundo trimestre, por parte del componente territorial se realizaron 80 acciones de territorialización de la política pública de DDHH. Entre ellos se destacan: acompañamiento a instancias de participación como COLMYEG, Consejo de Seguridad, Consejo de Seguridad para las mujeres, divulgación de las rutas de atención de la Dirección, acompañamientos en el marco de las movilizaciones sociales, plantones y evaluación de la forma en la que se desarrolla en el marco del Decreto 053. Se participó en reuniones con Casas de memoria de Suba. A su vez se contó con la participación en las mesas locales de Entornos Escolares de las localidades de Teusaquillo, Chapinero Fontibón en aras de identificar problemáticas, articular acciones con entidades y socializar la estrategia para prevención del delito de trata de personas. Se socializó de la ruta de trata de personas a padres de familia del Centro Amar de Fontibón, Funfación Crecer. Porcesos de formación en la Biblioteca Pública Servitá en articulación con la Fundación Gabriela Mistral, Casa Periferia.
Se participó en la mega toma en prevención del delito de trata de personas en el terminal del Salitre de la localidad de Fontibón. Se divulgaron las rutas de atención en el marco de las ferias de servicios en la localidad de Los Mártires. Se acompañó el proceso de prácticas de estudiantes del programa de la  profesionalización de líderes y lideresas en la localidad de Sumapaz.  </t>
  </si>
  <si>
    <t xml:space="preserve"> Tres (3) Informes de gestión territorial correspondientes a los meses de abril, mayo y junio  del presente año, los cuales describe las acciones implementadas en todas las 20 localidades.
70 actas correspondientes a  acciones territoriales y
10 Listados de asistencias de acciones territoriales para un total de 80 evidencias. </t>
  </si>
  <si>
    <t xml:space="preserve">En el tercer trimestre, por parte del componente territorial se realizaron 80 acciones de territorialización de la Política Pública de DDHH. Entre ellos se destacan: 
Instancias de participación entre ellas: Comités Operativos de Mujer y géneros, COLMYGE, Consejos de seguridad, mesas de entornos escolares, consejos de seguridad para las mujeres.
Megatomas de prevención del delito de trata de personas
Procesos de formación certificada a la organización Gabriela Mistral.
Acompañamientos a Laboratorios de Cultura de Paz.
Acompañamientos en materia de Movilizaciones, plantones y paro de transporte público.
</t>
  </si>
  <si>
    <t xml:space="preserve"> Tres (3) Informes de gestión territorial correspondientes a los meses de julio, agosto y septiembre del presente año, los cuales describe las acciones implementadas en todas las 20 localidades.
80 evidencias entre actas y asistencias de las accciones de territorialización </t>
  </si>
  <si>
    <t xml:space="preserve">"En el cuarto trimestre, por parte del componente territorial se realizaron 40 acciones de territorialización de la Política Pública de DDHH. Entre ellos se destacan: 
Participación en Consejo Local de niños, niñas y Adolescentes, Comité civil de convivencia,Consejo local de seguridad para las mujeres, Comité de Justicia Transicional de Rafael Uribe Uribe, mesa para firmantes. Se asistió a la reunión en casa de memoria de la localidad de suba, conversatorio en la localidad de Fontibón denominado se toma la palabra con su gente, se realizó festival de los derechos y el parque la Alameda de Fontibón, se participó en el festival Usaca de la localidad de usaquén, se participó en la feria de servicios en el centro comercial Gran Estación en articulación con la personería local, se coordinó el festival de los derechos en la localidad de Teusaquillo, se desarrollaron una serie de formaciones en derechos humanos a mujeres y miembros de fuerza pública de la localidad de Kennedy.
"
</t>
  </si>
  <si>
    <t xml:space="preserve">""" Tres (3) Informes de gestión territorial correspondientes a los meses de octubre,noviembre y diciembre del presente año, los cuales describe las acciones implementadas en todas las 20 localidades.
40 evidencias entre actas y asistencias de las accciones de territorialización """
</t>
  </si>
  <si>
    <t>70% de cumplimiento de la meta programada para la vigencia 2024.</t>
  </si>
  <si>
    <t>Implementar seis (6) estrategias con enfoque territorial y poblacional  para el fortalecimiento de la organización social y comunitaria en garantía de los derechos humanos.</t>
  </si>
  <si>
    <t>Número de estrategias con enfoque poblacional y territorial para la garantía de los derechos humanos.</t>
  </si>
  <si>
    <t>Sumatoria de estrategias implementadas.</t>
  </si>
  <si>
    <t>(6) estrategias con enfoque territorial y poblacional  para el fortalecimiento de la organización social y comunitaria en garantía de los derechos humanos, implementadas 2023</t>
  </si>
  <si>
    <t xml:space="preserve">Número de estrategias implementadas
</t>
  </si>
  <si>
    <t>(6) Documentos estrategias territoriales y poblacionales</t>
  </si>
  <si>
    <t>Listados de asistencia, actas, pieza audiovisual</t>
  </si>
  <si>
    <t>No programada</t>
  </si>
  <si>
    <t xml:space="preserve">Esta meta no está programada para este trimestre.
Sin embargo, se realizó una reunión para el mes de febrero y una para el mes de marzo 2024, en aras de dar lineamientos para el diseño de las estrategias territoriales y poblacionales.  </t>
  </si>
  <si>
    <t xml:space="preserve">En el segundo trimestre del año 2024, se han Implementado dos (2) estrategias con enfoque territorial y poblacional  para el fortalecimiento de la organización social y comunitaria en garantía de los derechos humanos en las localidades de:
-Usaquén denominada “Recuperando Memoria, Construyendo Paz, desde las Historias no contadas”.
-Suba denominada: HABLANDO DE DERECHOS HUMANOS: para Promover y difundir los Derechos humanos a través del diálogo y encuentros con los NNA en territorio vulnerados. </t>
  </si>
  <si>
    <t>Dos (2) Documentos estrategias territoriales y poblacionales, correspondientes a las localidades de Usaquén y Suba.</t>
  </si>
  <si>
    <t>En el tercer trimestre del año 2024, se implementaron dos (2) estrategias con enfoque territorial y poblacional  para el fortalecimiento de la organización social y comunitaria en garantía de los derechos humanos en las localidades de:
Fontibón denominada  "LUCHA SIN CADENAS CONTRA LA TRATA DE PERSONAS".
Kennedy denominada “UNIDOS CONTRA LA TRATA": La estrategia está enfocada en realizar un ejercicio de prevención y de conciencia sobre el delito de trata de personas en diversos espacios con presencia ciudadana de la localidad octava objeto de riesgo según las recomendaciones desde la Alerta 010 emitida desde la Defensoría del Pueblo.</t>
  </si>
  <si>
    <t>Dos (2) Documentos estrategias territoriales y poblacionales, correspondientes a las localidades de Fontibón y Kennedy.</t>
  </si>
  <si>
    <t xml:space="preserve">"""En el cuarto trimestre del año 2024, se implementaron dos (2) estrategias con enfoque territorial y poblacional  para el fortalecimiento de la organización social y comunitaria en garantía de los derechos humanos en las localidades de:  Teusaquillo denominada  ""COLLAGE DE DERECHOS "". Estrategia con el objetivo de brindar herramientas a niños, niñas y adolescentes (NNA), personal docente y administrativo de las instituciones educativas de la localidad en materia de conocimiento, acceso a las rutas de atención frente al delito de Trata de personas, con el fin de prevenir riesgos a la vida, integridad, libertades y demás derechos humanos que se ven vulnerados con este delito.  
Los Mártires denominada “UN SI POR LOS DERECHOS"": La estrategia está enfocada Fomentar una cultura de respeto y convivencia entre los NNA de los diferentes colegios de la localidad de Los Mártires mediante la concientización acerca de la importancia de los derechos humanos y conocimiento de rutas de atención en caso de vulneración de derechos con de la localidad."
</t>
  </si>
  <si>
    <t xml:space="preserve">Dos (2) Documentos estrategias territoriales y poblacionales, correspondientes a las localidades de Teusaquillo y Los Mártires
</t>
  </si>
  <si>
    <t>Brindar atención oportuna y de calidad a los diferentes sectores poblacionales, generando relaciones de confianza y respeto por la diferencia</t>
  </si>
  <si>
    <t>Atender el 100% de solicitudes que realicen  organizaciones internacionales, sociales, de la academia e interinstitucionales en cuanto a socializaciones y capacitaciones para el fortalecimiento de las rutas de atención en materia de prevención de derechos humanos</t>
  </si>
  <si>
    <t>Porcentaje de socializaciones y capacitaciones</t>
  </si>
  <si>
    <t>Número de socializaciones y capacitaciones realizadas / Número de socializaciones y capacitaciones programadas * 100</t>
  </si>
  <si>
    <t>N/A</t>
  </si>
  <si>
    <t>Informes trimestrales de ejecución</t>
  </si>
  <si>
    <t>Actas de socialización y capacitación</t>
  </si>
  <si>
    <t>Dirección de Derechos Humanos- Equipo de Prevención</t>
  </si>
  <si>
    <t xml:space="preserve">Durante el primer trimestre del 2024, el componente de prevención a través de las rutas de atención lideró y/o participó en (6) espacios en donde se socializaron y visibilizaron las cinco rutas de la Dirección de Derechos Humanos, cumpliendo con el objetivo de brindar a los asistentes herramientas para prevenir las vulneraciones de derechos humanos, así como, dar a conocer el procedimiento para atender los casos en donde ya han ocurrido vulneraciones.        
Es de mencionar que, las localidades en donde se llevaron a cabo las socializaciones mencionadas anteriormente fueron: Candelaria, Los Mártires, Barrios Unidos, Engativá, Fontibón, Santa Fe y Teusaquillo, incluyendo instituciones y organizaciones de orden nacional e internacional.
</t>
  </si>
  <si>
    <t>Actas y listados de asistencia de socialización y capacitación</t>
  </si>
  <si>
    <t xml:space="preserve">Durante el segundo trimestre del 2024 se realizaron setenta y ocho (78) articulaciones interinstitucionales, con organizaciones sociales y academia, así:
* Veinticinco (25) estuvieron centradas en el fortalecimiento  en la ruta de atención a víctimas del delito de trata de personas
* Veintidos (22) en la ruta de presunto abuso de autoridad, 
* Catorce (14) a la ruta de atención a víctimas de violencias en razón a su orientación sexual o identidad de género
*  Nueve (9)en la ruta de atención a defensores y defensoras de DDHH
* Ocho (8) a la ruta por la reconciliación.
Además, Se realizaron sesenta y cuatro (64) socializaciones de las rutas de atención ofertadas por la Dirección, de las cuales 
* Treinta y cuatro (34) fueron de la ruta de atención a víctimas de trata de personas
* Once (11) socializaciones de todas las rutas. 
* Ocho (8) ruta de atención a defensores y defensoras de DDHH
* Cinco (5) de la ruta de atención a víctimas de presunto abuso de autoridad
* Cinco (5) de la ruta de atención a victimas de violencia a raíz de su orientación sexual
* Una (1) socialización de la ruta por la reconciliación </t>
  </si>
  <si>
    <t>Informe trimestral de ejecución
Se adjuntan carpetas con actas y listados de asistencia de las socializaciones y articulaciones por cada ruta para los meses de Abril, Mayo y Junio de 2024.</t>
  </si>
  <si>
    <t>Durante el tercer trimestre del 2024 se realizaron ciento diez (110) articulaciones interinstitucionales, con organizaciones sociales y academia, así:
* Cincuenta y uno (51) estuvieron centradas en el fortalecimiento  en la ruta de atención a víctimas del delito de trata de personas
* Nueve (9) en la ruta de presunto abuso de autoridad, 
* Veinti uno  (21) a la ruta de atención a víctimas de violencias en razón a su orientación sexual o identidad de género
*  Ocho (8) en la ruta de atención a defensores y defensoras de DDHH
* Veinti uno  (21) a la ruta por la reconciliación.
Además, se realizaron sesenta y cuatro (64) socializaciones de las rutas de atención ofertadas por la Dirección, de las cuales 
* Cuarenta (40) fueron de la ruta de atención a víctimas de trata de personas
* Nueve (9) socializaciones de todas las rutas. 
* Cuatro (4) ruta de atención a defensores y defensoras de DDHH
* Cuatro (4) de la ruta de atención a víctimas de presunto abuso de autoridad
* Cinco (5) de la ruta de atención a victimas de violencia a raíz de su orientación sexual
* Dos (2) socializaciones de la ruta por la reconciliación</t>
  </si>
  <si>
    <t xml:space="preserve">
Se adjuntan carpetas con actas y listados de asistencia de las socializaciones y articulaciones por cada ruta para los meses de Julio, Agosto y Septiembrede 2024.</t>
  </si>
  <si>
    <t xml:space="preserve">"Durante el cuarto trimestre del 2024 (a corte 15 de diciembre) se realizaron ochenta y cuatro (84) articulaciones interinstitucionales, con organizaciones sociales y academia, así:
* Treinta y cuatro (34) estuvieron centradas en el fortalecimiento  en la ruta de atención a víctimas del delito de trata de personas
* Doce (12) en la ruta de presunto abuso de autoridad, 
* Trece (13) a la ruta de atención a víctimas de violencias en razón a su orientación sexual o identidad de género
*  Trece (13) en la ruta de atención a defensores y defensoras de DDHH
* Nueve (9) a la ruta por la reconciliación.
* Tres (3) correspondientes a todas las rutas.
Además, se realizaron setenta y dos (72) socializaciones de las rutas de atención ofertadas por la Dirección, de las cuales 
* Treinta y seis (36) fueron de la ruta de atención a víctimas de trata de personas
* Nueve (8) socializaciones de todas las rutas. 
* Trece (13) ruta de atención a defensores y defensoras de DDHH
* Siete (7) de la ruta de atención a víctimas de presunto abuso de autoridad
* Dos (2) de la ruta de atención a victimas de violencia a raíz de su orientación sexual
* Seis (6) socializaciones de la ruta por la reconciliación"
</t>
  </si>
  <si>
    <t xml:space="preserve">"
Se adjuntan carpetas con actas y listados de asistencia de las socializaciones y articulaciones por cada ruta para los meses de Octubre, Noviembre y Diciembre de 2024."
</t>
  </si>
  <si>
    <t>Realizar dos (2) Informes de avance a la implementación del Decreto 053 de 2023 "por medio del cual se establece y adopta el Protocolo Distrital para la garantía y protección de los derechos a la reunión, manifestación pública y la protesta social pacífica" y el seguimiento a las recomendaciones del CIDH</t>
  </si>
  <si>
    <t xml:space="preserve">Número de Informes de avance de implementación  </t>
  </si>
  <si>
    <t xml:space="preserve">Sumatoria del número de Informes de avance de implementación  </t>
  </si>
  <si>
    <t>Dos (2) informes de seguimiento al Decreto 053 de 2023,  por recomendación de la Comité Internacional de Derechos Humanos - 2023</t>
  </si>
  <si>
    <t>Número de Informes de avance a la implementación del Decreto 053 de 2023</t>
  </si>
  <si>
    <t>Informe semestral de seguimiento</t>
  </si>
  <si>
    <t>No programada para el trimestre</t>
  </si>
  <si>
    <t xml:space="preserve">Se elaboro un informe en el cual se han venido implementando actividades para la socialización del Decreto 053 de 2023. Se realizaron las siguientes acciones:
seis (6) socializaciones al equipo interno de la Dirección de Derechos Humanos, dos (2) a Estaciones de Policía, una (1) a policías que se encuentran en el Puesto de Mando Institucional (PMI)
una (1) al consejo de seguridad de Usaquén, una (1) a la ciudadanía de la localidad de Suba y dos (3) a universidades públicas.  
En el marco del Decreto 053 de 2023, y con el objetivo de garantizar los derechos humanos en medio de las movilizaciones y protestas sociales, el equipo ha participado en diferentes reuniones con la MEBOG sobre la planeación de las movilizaciones: 
sesenta y uno (61) PMU Distritales, Igualmente, se ha participado en diferentes PMU Nacional instalado por el Ministerio del Interior, así como en PMI instalados por la Metropolitana de Bogotá. 
veinticuatro (24) mesas de coordinación y seguimiento, dos (2) de estas fueron ordinarias. Simultáneamente, ha sesionado tres (3) Submesas para la garantía de los derechos de las mujeres, diversidades y disidencias sexuales y de género, y dos (2) mesas de trabajo para la elaboración de una metodología del decreto 053 de 2023 con enfoque de género para de esa forma materializar uno de los enfoques que el decreto contempla
Finalmente, de acuerdo con las acciones posteriores del decreto se han realizado oficios para solicitud de los informes a cada una de las entidades con asiento permanente con el fin de darle cumplimiento al apartado 48 y 49 en el que la Policía Metropolitana de Bogotá y las entidades distritales están obligadas a presentar informes sobre las actuaciones desarrolladas en las manifestaciones públicas. </t>
  </si>
  <si>
    <t xml:space="preserve">Un (1) informe de avance de la implementación del Decreto 053 de 2023, presentado a la cancillería para contribuir al consolidado que se presentó a la CIDH. </t>
  </si>
  <si>
    <t>Meta no programada</t>
  </si>
  <si>
    <t xml:space="preserve">Para este trimeste no se debe hacer entrega de informe por cuanto no está programado, sin embargo se relacionan todas las acciones de gestión realizadas en el trimestre, así: 
Socializaciones del r el Decreto 053 de 2023. doce (12) sesiones informativas en las estaciones de policía de Mártires y Fontibón, así como en las alcaldías de Bosa y Chapinero, dirigidas a los gestores del área de seguridad. En el marco de este decreto, con el objetivo de garantizar los derechos humanos durante las movilizaciones y protestas sociales, el equipo ha participado en múltiples reuniones con la MEBOG para planificar estas actividades. En este trimestre, se han liderado más de cuarenta y dos (42) PMU Distritales, donde se ha supervisado las manifestaciones y se han tomado las acciones necesarias para proteger los derechos de quienes participan en manifestaciones pacíficas, así como de quienes no lo hacen. Además, se ha participado en un (1) PMU Nacional convocado por el Ministerio del Interior. A continuación, se detallan las fechas en las que se llevaron a cabo estas acciones:
Asimismo, se llevaron a cabo quince (15) mesas de coordinación y seguimiento, junto con cuatro (4) Submesas enfocadas en la garantía de los derechos de mujeres, así como de diversidades y disidencias sexuales y de género. Además, se realizaron dos (2) mesas de trabajo con universidades públicas para analizar la situación de conflictividad y manifestaciones en sus campus. A continuación, se detalla la información mencionada:
Finalmente, tras los incidentes ocurridos el 8 de marzo de 2024, se estableció una mesa técnica para evaluar los avances de la investigación interna realizada por la Policía Metropolitana. Además, se llevaron a cabo reuniones técnicas para desarrollar una hoja de ruta sobre el manejo de manifestaciones en entornos escolares, la cual fue validada en la Mesa Distrital de entornos escolares.
</t>
  </si>
  <si>
    <t>Un (1) informe de avance de la implementación del Decreto 053 de 2023 que contrinuye al informe que debe entregarse a la CIDH</t>
  </si>
  <si>
    <t xml:space="preserve">Se han llevado a cabo diversas actividades para socializar el Decreto 053 de 2023. En el cuarto trimestre, se realizaron catorce (14) sesiones informativas en las estaciones de policía de Kennedy, Bosa y Teusaquillo y en la alcaldía local Chapinero y Barrios Unidos, dirigidas a los gestores del área de seguridad. En el marco de este decreto, con el objetivo de garantizar los derechos humanos durante las movilizaciones y protestas sociales, el equipo ha instalado en este cuarto trimestre, veinte dos (22) Puestos de Mando Unificados (PMU), seis (6) Mesas Distritales de Coordinación y Seguimiento, tres (3) Submesas para la garantía y seguimiento de los derechos de las mujeres, diversidades, disidencias de género y sexuales. 
</t>
  </si>
  <si>
    <t xml:space="preserve">Un (1) informe de avance de la implementación del Decreto 053 de 2023 que contribuye al informe que debe entregarse a la CIDH
</t>
  </si>
  <si>
    <t>Realizar tres (3) Informes de seguimiento a los planes de acción y reportes de las acciones implementadas en el Distrito respecto a las Alertas Tempranas emitidas  por la Defensoría del Pueblo y de la Comisión Intersectorial de Alertas Tempranas (CIPRAT) del Ministerio del Interior.</t>
  </si>
  <si>
    <t xml:space="preserve">Número de Informes de seguimiento </t>
  </si>
  <si>
    <t xml:space="preserve">sumatoria del número de Informes de seguimiento </t>
  </si>
  <si>
    <t xml:space="preserve">Dos (2)  informes 2022. </t>
  </si>
  <si>
    <t xml:space="preserve">Durante el II trimestre de 2024, de acuerdo con el Decreto 2124 de 2017, a la Secretaría Distrital de Gobierno le corresponde: (i) recopilar la información institucional del Distrito; (ii) impulsar las medidas preventivas y de reacción rápida ante los factores de riesgo advertidos por la Defensoría del Pueblo; (iii) coordinar con la CIPRAT lo relacionado con la respuesta rápida y; (iv) evaluar el impacto de las medidas adoptadas.Bajo este marco normativo, la Dirección de Derechos Humanos ha impulsado acciones orientadas a la defensa de los derechos humanos de la población del Distrito Capital, desde el quipo de Alertas Tempranas de la Dirección de Derechos Humanos, se destacan los siguientes procesos: Mesa Técnica de Seguimiento a Violaciones de DD. HH y Alertas Tempranas, Asistencia técnica sobre las alertas tempranas y el PIDPAZ en instancias distritales y locales, MTG Mesa territorial de garantías, Acciones institucionales concertadas y retroalimentadas con la comunidad en el marco de los comités locales de DD. HH, Construcción e implementación de la estrategia semilleros Red Activa, los cuales tiene como objetivo la prevención del delito de trata de personas, Avances y consolidación del sistema de información para reporte y seguimiento de las acciones de la Alerta Temprana 004 de 2024. </t>
  </si>
  <si>
    <t>Informe de seguimiento a los planes de acción y reportes de las acciones implementadas en el Distrito respecto de las Alertas Tempranas emitidas por la Defensoría del Pueblo.</t>
  </si>
  <si>
    <t>Durante el III trimestre de 2024, de acuerdo con el Decreto 2124 de 2017, a la Secretaría Distrital de Gobierno le corresponde: (i) recopilar la información institucional del Distrito; (ii) impulsar las medidas preventivas y de reacción rápida ante los factores de riesgo advertidos por la Defensoría del Pueblo; (iii) coordinar con la CIPRAT lo relacionado con la respuesta rápida y; (iv) evaluar el impacto de las medidas adoptadas.Bajo este marco normativo, la Dirección de Derechos Humanos ha impulsado acciones orientadas a la defensa de los derechos humanos de la población del Distrito Capital, desde el equipo de Alertas Tempranas de la Dirección de Derechos Humanos, se destacan los siguientes procesos: Implementación de la estrategia Semilleros Red Activa en prevención al delito de trata de personas en la localidad de los Mártires y Fontibón. De esta manera, se logró que la estrategia esté implementada en 4 localidades: Barrios Unidos, Chapinero, Mártires y Fontibón. Lo anterior, en atención a las Alertas Tempranas 010 de 2021 y 004 de 2024, Articulación con los Directores(as) Locales de Educación y/o rectores(as) de las localidades de Ciudad Bolívar, Teusaquillo, Bosa y Santa Fe con el fin de implementar la estrategia de Semilleros Red Activa, Concertación de fechas para instalar los tres subgrupos que se desprenden de la Mesa Territorial de Garantías de Bogotá para el mes de octubre, Realización de la tercera sesión ordinaria de la Mesa de seguimiento a casos de violaciones de Derechos Humanos y Alertas Tempranas, Realización de sesión extraordinaria en julio de la Mesa de seguimiento a violaciones de derechos humanos y alertas tempranas en instalaciones de la Casa de Oportunidades para las Mujeres CIOM de la localidad de Usme. Esta sesión se citó dando cumplimiento al plan de trabajo de la Mesa y por denuncias de amenazas presentadas a integrantes del Partido Comunes y personas reincorporadas.</t>
  </si>
  <si>
    <t xml:space="preserve">"Durante el IV trimestre de 2024, de acuerdo con el Decreto 2124 de 2017, a la Secretaría Distrital de Gobierno le corresponde: (i) recopilar la información institucional del Distrito; (ii) impulsar las medidas preventivas y de reacción rápida ante los factores de riesgo advertidos por la Defensoría del Pueblo; (iii) coordinar con la CIPRAT lo relacionado con la respuesta rápida y; (iv) evaluar el impacto de las medidas adoptadas.Bajo este marco normativo, la Dirección de Derechos Humanos ha impulsado acciones orientadas a la defensa de los derechos humanos de la población del Distrito Capital, desde el equipo de Alertas Tempranas de la Dirección de Derechos Humanos, se destacan los siguientes procesos:
- Finalización de la estrategia Semilleros RedActiva en las localidades de Mártires, Suba, Teusquillo, Barrios Unidos y Fontibón. Lo anterior, en atención a las Alertas Tempranas 010 de 2021 y 004 de 2024.  Se ha brindado asistencia técnica a las entidades Distritales como Secretaría Distrital de Seguridad, Justicia y Convivencia, IDIPRON, Secretaría Distrital de Desarrollo Económico, Secretaría Distrital de Planeación, Secretaría Distrital de Integración Social, Secretaría Distrital de la Mujer y a las 20 Alcaldías Locales, con el fin de aclarar dudas sobre el reporte de las Alertas Tempranas y lograr un reporte con información pertinente y de calidad. ). Asimismo, se realizó la presentación del informe de las acciones adelantadas por la Administración Distrital para dar respuesta a las recomendaciones de la Alerta Temprana 004 de 2024.  ·	Puesta en funcionamiento del sistema de información de Alertas Tempranas para la Alerta Temprana 004 de 2024. Se capacitaron a los profesionales de las diferentes entidades del Distrito y a las (9) nueve Alcaldías Locales en el sistema de información, diseñado por el Observatorio de Conflictividad Social en atención a la recomendación 2 de la AT 004 de 2024, a fin de efectuar reporte por esta vía. Por ultimo, en el mes de octubre, se destaca la instalación de los tres (3) subgrupos de la Mesa Territorial de Garantías: subgrupo de prevención y prevención, subgrupo de mujeres y género y subgrupo de investigación y garantía de no repetición. Para este trimestre, se presenta informe que recopila la información de la AT 004 de 2024 y de la AT 005 de 2022 y AT 019 de 2023 en la localidad de Sumapaz. "
</t>
  </si>
  <si>
    <t xml:space="preserve">Informe de seguimiento a los planes de acción y reportes de las acciones implementadas en el Distrito respecto de las Alertas Tempranas emitidas por la Defensoría del Pueblo.
</t>
  </si>
  <si>
    <t>Realizar dos (2) Informes de gestión del Comité Distrital de Prevención.</t>
  </si>
  <si>
    <t xml:space="preserve">Número de Informes de gestión </t>
  </si>
  <si>
    <t xml:space="preserve">Sumatoría del número de informes de gestión </t>
  </si>
  <si>
    <t>Un informe 2023.</t>
  </si>
  <si>
    <r>
      <rPr>
        <sz val="11"/>
        <color rgb="FF171717"/>
        <rFont val="Calibri Light"/>
        <family val="2"/>
        <scheme val="major"/>
      </rPr>
      <t xml:space="preserve">Durante del segundo trimestre del 2024, se desarrollaron las siguientes acciones: </t>
    </r>
    <r>
      <rPr>
        <sz val="11"/>
        <color rgb="FF000000"/>
        <rFont val="Calibri Light"/>
        <family val="2"/>
        <scheme val="major"/>
      </rPr>
      <t xml:space="preserve">El 26 de junio del año en curso, se realizó la II Sesión del Comité Distrital de prevención 2. Presentación del informe de las acciones ejecutadas dentro del primer trimestre en el marco de prevención teniendo como base el Plan de Acción del PIDPAZ. (SDMujer, SDG, OCPR, SDIS). El 13 de junio se llevó a cabo el Primer foro </t>
    </r>
    <r>
      <rPr>
        <b/>
        <i/>
        <sz val="11"/>
        <color rgb="FF000000"/>
        <rFont val="Calibri Light"/>
        <family val="2"/>
        <scheme val="major"/>
      </rPr>
      <t xml:space="preserve">Dialogo Activo Unidos por la Paz; </t>
    </r>
    <r>
      <rPr>
        <sz val="11"/>
        <color rgb="FF000000"/>
        <rFont val="Calibri Light"/>
        <family val="2"/>
        <scheme val="major"/>
      </rPr>
      <t xml:space="preserve">encuentro que hace parte plan de trabajo aprobado en la primera sesión del Comité Distrital de Prevención, el objetivo de la actividad es generar espacios de trabajo entre las autoridades y las comunidades para estructurar estrategias y acciones para prevenir las violaciones a los derechos humanos en la ciudad, con el objetivo de trabajar unidos en la construcción por la paz. (Decreto 598/2018. Funciones Art.7 No 7). </t>
    </r>
  </si>
  <si>
    <t xml:space="preserve">Un informe de gestión Comité Distrital de prevención. </t>
  </si>
  <si>
    <t>Meta no prograamda</t>
  </si>
  <si>
    <t xml:space="preserve">No hay programado para este trimestre informe, pero se presentan los avances del tercer trimestre: 
Durante el tercer trimestre del 2024, se desarrollaron las siguientes acciones: El 27 de septiembre se realizó la III Sesión del Comité Distrital de prevención. 1. Presentación de informe del segundo trimestre de la situación de seguridad y criminalidad en las diferentes localidades de Bogotá y las acciones que se vienen adelantando en materia de prevención para la mitigación del riesgo durante el año 2024. (SDSCJ). 2.Presentación de las acciones para la prevención del reclutamiento de niños, niñas y adolescentes. 3.Se presento propuesta de acciones en el marco de prevención teniendo como base el Plan de Acción del PIDPAZ, sujeto a aprobación para el 2024-2027. (SDMUJER, SDG, SDSCJ, OCPVR y la SDIS). 4. Se aprobó el Plan de Acción del 2024-2027. 
</t>
  </si>
  <si>
    <t>Asistencia IIISesión CDP, plan de Acción Aprobado PIDPAZ 2024-2027, Acta de la reunión del 1/08/2024 y 13/09/2024, asistencia del conversatorio del 23/09/2024 y 30/09/2024.</t>
  </si>
  <si>
    <t xml:space="preserve">"Durante el cuarto trimestre del 2024, se desarrollaron las siguientes acciones: 
El 28 de octubre del año en curso, se realizó la tercera jornada del conversatorio virtual: ¿cómo prevenir violación de derechos humanos conociendo las rutas de atención y orientación del distrito? Con el objetivo de fortalecer el conocimiento y acceso a la oferta institucional de los Funcionarios Públicos y los Contratistas, mediante la creación y desarrollo de jornadas de fortalecimiento de las rutas de atención.
 El 14 de noviembre del 2024, se realizó reunión de articulación sobre la feria de servicios interinstitucionales a realizarse en el marco de los compromisos adquiridos en él foro “Diálogo Activo Unidos por la Paz”. 
El 23 de noviembre del 2024, se llevó a cabo la feria de servicio interinstitucional en asocio con el Comité Local de Derechos Humanos de Santafé y Candelaria. 
El 3 de diciembre del año en curso, se realizó la IV Sesión del Comité Distrital de Prevención para la Coordinación de Acciones de Implementación de la Estrategia de Prevención de Vulneraciones a los Derechos a la Vida, Libertad, Integridad y Seguridad de Personas, Grupos o Comunidades donde se trataron los siguientes temas:  Informe anual del Comité Distrital de Prevención y balance plan de trabajo 2024. Informe del tercer trimestre de la situación de seguridad y criminalidad en las diferentes localidades de Bogotá y las acciones que se vienen adelantando en materia de prevención para la mitigación del riesgo durante el año 2024. Socialización del Plan de Contingencia para la Atención y Ayuda Humanitaria Inmediata de Bogotá, 
El 17 de diciembre, se realizó de manera virtual la segunda rendición de cuentas del 2024 del Comité Distrital de Prevención de acuerdo con el marco normativo descrito, la Secretaría Distrital de Gobierno en el ejercicio de su función de Secretaría Técnica, convocó  a la Rendición de Cuentas del Comité Distrital de Prevención del II Semestre-2024."
</t>
  </si>
  <si>
    <t xml:space="preserve">El informe del tercero y cuarto trimestre  de la instancia esta en revisiòn y firma, pero se adjunta como evidencia.
</t>
  </si>
  <si>
    <t>Promover una ciudadanía activa y responsable, propiciando espacios de participación, formación y diálogo con mayor inteligencia colectiva y conciencia común, donde las nuevas ciudadanías se sientan vinculadas e identificadas con el Gobierno Distrital.</t>
  </si>
  <si>
    <t>Realizar doce (12) sensibilizaciones para servidores públicos, líderes religiosos y/o ciudadanía en general en relación con el ejercicio y el contenido de las libertades fundamentales de religión culto y conciencia, participación ciudadana y/o resolución de conflictos.</t>
  </si>
  <si>
    <t>Número de acciones de sensibilización realizadas</t>
  </si>
  <si>
    <t>Sumatoria del No. de acciones de  sensibilización realizadas</t>
  </si>
  <si>
    <t>(12) eventos  de  sensibilización para servidores públicos, líderes religiosos y/o ciudadanía en general en relación con el ejercicio y el contenido de las libertades fundamentales de religión culto y conciencia, brindados por la SARLC de 
enero- sept. 2021</t>
  </si>
  <si>
    <t>Acciones de  sensibilización</t>
  </si>
  <si>
    <t>Informes, registros administrativos, material didáctico, documentos, registros fotográficos y/o vínculos digitales a las grabaciones y/o piezas publicitarias.</t>
  </si>
  <si>
    <t xml:space="preserve">Evento y/o  sensibilización, </t>
  </si>
  <si>
    <t>Subdirección de Asuntos de Libertad Religiosa y de Conciencia</t>
  </si>
  <si>
    <t xml:space="preserve">En el primer trimestre se relizaron dos jornadas de sensibilización, en modalidad  virtual y presencial, dirigidas a servidores y contratistas de Dirección de Derechos Humanos y Subdirección Asuntos de Libertad Reliigosa . Estas jornadas pretendían promover la reflexión sobre el derecho a la libertad religiosa desde diferentes perspectivas, utilizando una metodología interactiva presentando un caso histórico o contemporáneo relevante del sector religioso, fomentando la reflexión sobre el respeto y la garantía de los derechos desde diferentes perspectivas. El tiempo de las jornadas fue de 4 horas. Se beneficiaron aproximadamente 20 funcionarios y contratistas, y se obtuvieron resultados satisfactorios en las evaluaciones. </t>
  </si>
  <si>
    <t xml:space="preserve">Registro Asistencia  presencial y virtual                                                                               Presentación  sobre la sensibilizacion de la  libertad religiosa                                                Registro fotografica     
Evaluaciones realizadas a las capacitacions   </t>
  </si>
  <si>
    <t>En el segundo trimestre, la Subdirección realizó cuatro jornadas de sensibilización, en las cuales 160 personas fueron capacitadas en el reconocimiento de la libertad religiosa, culto y conciencia. 
Las sensibilizaciones se llevaron a cabo de la siguiente manera:
Dos jornadas con la Policía Nacional:
1.. La primera, el 19 de abril, con una duración de una hora y 15 minutos, contó con la asistencia de 56 personas del Curso de Derechos Humanos.
 2. La segunda, el 2 de mayo, en la Escuela de Seguridad Vial (ESEVI) de la Policía Metropolitana de Bogotá, tuvo 78 asistentes.
Dos jornadas con servidores públicos:
1. La primera se realizó el 24 de junio, durante tres horas, en la oficina de atención a la ciudadanía, con la asistencia de 7 personas.
2. La segunda se desarrolló el 26 de junio, con la participación de 19 inspectores de Policía de las alcaldías locales.</t>
  </si>
  <si>
    <t>Informe de cada una de las sensiblizaciones</t>
  </si>
  <si>
    <t xml:space="preserve">En el tercer trimestre, la Subdirección realizaron seis jornadas de sensibilización en Colegios , en las cuales 343 personas fueron capacitadas en el reconocimiento de la libertad religiosa, culto y conciencia. 
Las sensibilizaciones se llevaron a cabo de la siguiente manera:
En Julio se sensibilizaron 80 personas
En Agosto se sensibilizaron 10 personas
En Septiembre se sensibilizaron 253 personas
</t>
  </si>
  <si>
    <t xml:space="preserve">"En el cuarto trimestre 2024, la Subdirección de Asuntos de Libertad Religiosa y de Conciencia  presenta informe de la siguiente manera: 
.1. Sensibilización de la Ruta por la Libertad Religiosa, de Culto y de Conciencia con la Iglesia Universal Apostólica Anglicana ""IUAA"" Fraternidad Sacerdotal El Buen Pastor.
Fecha: 30 noviembre de 2024 - 8:00 a 12:00 m
Aforo: 21 personas 
2 VII Foro de Libertad Religiosa liderado por la Mesa Técnica de Universidades con la participación del sector interreligioso en la Universidad de los Andes.
Fecha: 4 octubre de 2024 - 8:00 12:00 M
Aforo: 160 personas "
</t>
  </si>
  <si>
    <t xml:space="preserve">"VII Foro Distrital de Libertad Religiosa_memorias
VII Foro Distrital Uniandes 04-10-2024
Planilla Asistencia VII Foro Distrital de Libertad Religiosa 04-10-2024
Planilla asistencia Socializacion Ruta 
Sensibilizacion Ruta IUAA 30-11-2024 "
</t>
  </si>
  <si>
    <t>Implementar estrategias de Gobierno Abierto y transparencia, haciendo uso de herramientas de las TIC para su divulgación, como parte del fortalecimiento de la relación entre la ciudadanía y el gobierno.</t>
  </si>
  <si>
    <t xml:space="preserve">Realizar (4)  Informes de acompañamiento a las reuniones ordinarias y extraordinarias  de los  comités locales de libertad religiosa </t>
  </si>
  <si>
    <t xml:space="preserve">Número de  informes de acompañamiento a las reuniones ordinarias y extraordinarias de los comités locales de libertad religiosa  </t>
  </si>
  <si>
    <t>Sumatoria  de informes  de acompañamiento a las reuniones ordinarias y extraordinarias de los comités locales de libertad religiosa</t>
  </si>
  <si>
    <t>(4) Informes trimestrales  de acompañamiento a las reuniones ordinarias y extraordinarias de los comités locales de libertad religiosa 2023</t>
  </si>
  <si>
    <t xml:space="preserve">Informes de acompañamiento a las reuniones ordinarias y extraordinarias de los comités locales de libertad religiosa </t>
  </si>
  <si>
    <t>Informes trimestral de seguimiento</t>
  </si>
  <si>
    <t xml:space="preserve">Durante el periodo reportado la Subdirección de Asuntos de Libertad Religiosa y de Conciencia, realizó acompañamiento a las diferentes sesiones reportando avances cuantitativos en (16) sesiones ordinarias, (2) sesiones extraordinarias (5) reuniones preparatorias, en total (23) . 
El equipo de la Subdirección avanza en una línea de trabajo, que permita fortalecer los Comités Locales de Libertad Religiosa en Bogotá, dentro de la estrategia inicial, se contempla el diseño de un instrumento que permita caracterizar, el estado de los comités locales, analizando la situación actual e identificando sus fortalezas, debilidades, oportunidades y amenazas. Esto permitirá diseñar intervenciones específicas. </t>
  </si>
  <si>
    <t>Informe Trimestral -  Acompañamiento a los comités locales y distrital I trimestre</t>
  </si>
  <si>
    <t>Durante el segundo trimestre la Subdirección de Asuntos de Libertad Religiosa y de Conciencia, realizó acompañamiento a las diferentes sesiones realizadas por los Comités Locales de libertad religiosa, reportando un avance significativo en la medida en que solamente 2 de los 19 comites locales siguen inactivos con agenda propuesta para la realización de reunion de inicio 2024, reportando avances cuantitativos en  28 reuniones , 16 de ellas ordinarias,  10 extraordinarias y  2 preparatorias Esto permitirá diseñar intervenciones específicas.</t>
  </si>
  <si>
    <t>Informe de seguimiento</t>
  </si>
  <si>
    <t>Durante el tercer trimestre la Subdirección de Asuntos de Libertad Religiosa y de Conciencia, realizó acompañamiento a las diferentes sesiones realizadas por los Comités de libertad religiosa, reportando un avance significativo en la medida en que solamente los 19 comites locales se encuentran activos, mediante diversas acciones que han permitido tener contacto continuo con lideres pertenecientes a estos espacios de participación</t>
  </si>
  <si>
    <t xml:space="preserve">La subdirección de Asuntos de Libertad Religiosa  y de conciencia reporta avances para el IV trimestre con un  el informe de acompañamiento a los comités locales y distrital .
</t>
  </si>
  <si>
    <t xml:space="preserve">Informe de Seguimiento acompñamiento a los comites locales y distrital
</t>
  </si>
  <si>
    <t xml:space="preserve">Avanzar  en un 50% el diagnóstico de la situación de vulneración y amenaza a los derechos fundamentales a la libertad y objeción de conciencia en Bogotá, en los ámbitos: educativo, laboral, médico, militar, ciudadanía en general. </t>
  </si>
  <si>
    <t xml:space="preserve">Retadora </t>
  </si>
  <si>
    <t>Porcentaje de avance de la elaboración del diagnóstico</t>
  </si>
  <si>
    <t>(No. De acciones implementadas / No de acciones programadas para el periodo) * peso ponderado )X 100</t>
  </si>
  <si>
    <t xml:space="preserve">A la fecha avance del 35%  del 50 % programado para el 2023- (1) Informe consolidado de la fase de diseño y recolección de la información y fuentes de sondeo de indagación a las entidades públicas. </t>
  </si>
  <si>
    <t>Informe trimestral de avance en la elaboración de diagnóstico de la vulneración a los derechos fundamentales a la libertad y objeción de conciencia en el Distrito Capital</t>
  </si>
  <si>
    <t xml:space="preserve">1. Finalización de fase de  Recolección de información  2. Análisis y sistematización de  información  cualitativa y cuantitativa 3. Socialización de la Información </t>
  </si>
  <si>
    <t xml:space="preserve">En el trimestre se trabajó en la elaboración del cronograma y plan de trabajo sobre Libertad de Conciencia en el Distrito Capital, estableciendo tareas, responsables y lineamientos para tener el documento consolidado en las fechas establecidas. 
Se avanzó en la elaboración del boletín que condensa los resultados de la encuesta ciudadana sobre libertad de conciencia en (19) localidades de Bogotá; este ejercicio representa un paso importante en la producción de información y datos pertinentes en torno al conocimiento, ejercicio, vulneración, amenaza y garantía de este derecho fundamental. </t>
  </si>
  <si>
    <t>Informe trimestral.
Plan de Trabajo y cronograma                       Boletin de los resultados de la encuesta ciudadana sobre liberta de conciencia</t>
  </si>
  <si>
    <t xml:space="preserve">En el segundo trimestre se avanzó en la elaboración del boletín que condensa los resultados de la encuesta ciudadana sobre libertad de conciencia en (19) localidades de Bogotá; al construir la matriz de sistematización de resultados de las consultas institucionales elevadas por la Subdirección para la construcción del diagnóstico distrital sobre libertad de conciencia, registrando y clasificando la información por cada entidad y ámbito en el que se desarrolla. 
Así mismo se diseñó la estructura que orientará el orden y contenido del documento de diagnóstico distrital sobre libertad de conciencia. </t>
  </si>
  <si>
    <t>Informe II Trimestre</t>
  </si>
  <si>
    <t xml:space="preserve">A lo largo del tercer trimestre se trabajo en la estructura del diagnostico distrital sobre libertad de conciencia y avanzado de en el diagnóstico de libertad de conciencia </t>
  </si>
  <si>
    <t>1- Estructura diagnóstico distrital libertad de conciencia
2 - Documento Diagnóstico Libertad de Conciencia</t>
  </si>
  <si>
    <t>Total metas técnicas (80%)</t>
  </si>
  <si>
    <t>Fortalecer la gestión institucional aumentando las capacidades de la entidad para la planeación, seguimiento y ejecución de sus metas y recursos, y la gestión del talento humano.</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</si>
  <si>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</si>
  <si>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</si>
  <si>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</si>
  <si>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</si>
  <si>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</si>
  <si>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2023</t>
  </si>
  <si>
    <t>Reporte ambiental Oficina Asesora de Planeación</t>
  </si>
  <si>
    <t>Herramienta Oficina Asesora de Planeación</t>
  </si>
  <si>
    <t>Aplicación de la meta: dependencias del proceso.
Reporte de la meta: Oficina Asesora de Planeación</t>
  </si>
  <si>
    <t>Subsecretaría para la Gobernabilidad y Garantía de Derechos (Calificación 65%)
Consumo de papel: Reporte hasta el mes de marzo 
Participación: Cultura Ambiental: 10 personas; Socialicación medidas de ahorro agua y energía: 7 personas.
Semana ambiental: No hubo participación por parte de esta dependencia.
Recepción campaña puesto a puesto: Se otorga a todas las dependencias un puntaje de 10 puntos como máximo por su excelente recepeción en las campañas y socializaciones realizadas puesto a puesto.
Dirección de Derechos Humanos (Calificación 65%)
Consumo de papel: Reporte hasta el mes de abril
Participación: Cultura Ambiental: 8 personas; Socialicación medidas de ahorro agua y energía: 13 personas.
Semana ambiental: No hubo participación por parte de esta dependencia.
Recepción campaña puesto a puesto: Se otorga a todas las dependencias un puntaje de 10 puntos como máximo por su excelente recepeción en las campañas y socializaciones realizadas puesto a puesto.
Subdirección de Libertad Religiosa y de Conciencia (Calificación 43%)
Consumo de papel: No ha presentado reporte en el semestre
Participación: Partcipo una persona en la capacitación de Cultura Ambiental dada el 20 de junio
Semana ambiental: No hubo participación por parte de esta dependencia.
Recepción campaña puesto a puesto: Se otorga a todas las dependencias un puntaje de 10 puntos como máximo por su excelente recepeción en las campañas y socializaciones realizadas puesto a puesto.</t>
  </si>
  <si>
    <t>Reporte meta ambiental OAP</t>
  </si>
  <si>
    <t>Subsecretaría para la Gobernabilidad y Garantía de Derechos: calificación 77%
Consumo de papel: Se presenta reporte de consumo hasta el mes de noviembre de 2024
Participación: Participaron 2 en generalidades del Sistema de Gestión Ambiental y 1 en Cero Papel
Curso gestión ambiental: Participaron 10 personas de 31
Dirección de Derechos Humanos:calificación 70%
Consumo de papel: Se presenta reporte hasta el mes de diciembre de 2024
Participación: Participaron 9 en generalidades del Sistema de Gestión Ambiental y 1 en Cero Papel
Curso gestión ambiental: Participaron 4 personas de 76
Subdirección de Libertad Religiosa y de Conciencia: calificación 37%
Consumo de papel: Se presento reporte hasta el mes de junio de 2024
Participación: No se cuenta con participación en las capacitaciones de generalidades del Sistema de Gestión Ambiental y Cero Papel.
Curso gestión ambiental: Participaron 3 personas de 14</t>
  </si>
  <si>
    <t xml:space="preserve">Reporte meta ambiental del Equipo ambiental de la OAP </t>
  </si>
  <si>
    <t xml:space="preserve">El cumplimiento de la meta fue del 74,38% acumulado durante la vigencia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</si>
  <si>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</si>
  <si>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</si>
  <si>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</si>
  <si>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</si>
  <si>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</si>
  <si>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</si>
  <si>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</si>
  <si>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La dependencia dio cumplimeinto a la meta establecida para el trimestre</t>
  </si>
  <si>
    <t xml:space="preserve">Tablero maestro de documentos </t>
  </si>
  <si>
    <t xml:space="preserve">Listado maestro de documenotos </t>
  </si>
  <si>
    <t xml:space="preserve">Listado maestro de documentos </t>
  </si>
  <si>
    <t>La dependencia dio cumplimiento al 100% de la meta establecida para la vigencia</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</si>
  <si>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</si>
  <si>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</si>
  <si>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</si>
  <si>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</si>
  <si>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t>
  </si>
  <si>
    <t>Líder del proceso</t>
  </si>
  <si>
    <t>Listado de asistencia y PPT</t>
  </si>
  <si>
    <t>la dependencia dio cumplimeinto  a la actividad programada para el periodo</t>
  </si>
  <si>
    <t>Listado de asistencia y demas evidencias</t>
  </si>
  <si>
    <t xml:space="preserve">100% de cumplimeinto a la meta establecida para  la vigencia </t>
  </si>
  <si>
    <t>T4</t>
  </si>
  <si>
    <t>Dar respuesta al 100% de los requerimientos ciudadanos asignados a las dependencias de nivel central  con corte a 31 de diciembre de 2023 registradas y tipificadas como Derechos de Petición en el aplicativo Bogotá te Escucha y gestor documental ORFEO.</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</si>
  <si>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</si>
  <si>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</si>
  <si>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</si>
  <si>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</si>
  <si>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</si>
  <si>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t>
  </si>
  <si>
    <t>El proceso cumplió con la atención del 100% de requerimientos ciudadanos asignados a 31 de diciembre de 2023, registrados y tipificados como Derechos de Petición en el aplicativo Bogotá te Escucha y gestor documental ORFEO.</t>
  </si>
  <si>
    <t>Memorando SGI 20244600114073</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</si>
  <si>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</si>
  <si>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</si>
  <si>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</si>
  <si>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términos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</si>
  <si>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</si>
  <si>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</si>
  <si>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</si>
  <si>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El proceso cumplió oportunamente con la atención de 4 requerimientos registrados y tipificados como Derechos de Petición en el aplicativo Bogotá te Escucha y gestor documental ORFEO durante la vigencia 2024.</t>
  </si>
  <si>
    <t>Memorando SGI 20244600126503</t>
  </si>
  <si>
    <t xml:space="preserve">La dependencia dio cumplimeinto a la meta establecida para el trimestre dando respuesta a 19 requerimientos de los 19 instaurados </t>
  </si>
  <si>
    <t>Reporte requerimientos ciudadanos radicado 20244600214423</t>
  </si>
  <si>
    <t>El proceso dio respuesta a 1 requerimiento de 2 instaurados para el periodo</t>
  </si>
  <si>
    <t>Radicado No. 20244600316223  Reporte de peticiones ciudadanas gestionadas (con respuesta definitiva o traslado por competencia)</t>
  </si>
  <si>
    <t xml:space="preserve">el proceso dio respuesta a 2 de los 4 requerimientos instaurados en el periodo </t>
  </si>
  <si>
    <t xml:space="preserve">Segun Radicado No. 20254600001173
Fecha: 03-01-2025 de la Oficina de Atencion a la ciudadania </t>
  </si>
  <si>
    <t xml:space="preserve">El proceso cumplió con el 75% de la  atención de requerimientos registrados y tipificados como Derechos de Petición en el aplicativo Bogotá te Escucha y gestor documental ORFEO durante la vigencia 2024.
</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</si>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</sst>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1"/>
      <color theme="1"/>
      <name val="Calibri"/>
      <family val="2"/>
      <scheme val="minor"/>
    </font>
    <font>
      <sz val="11"/>
      <color theme="1"/>
      <name val="Calibri"/>
      <family val="2"/>
      <scheme val="minor"/>
    </font>
    <font>
      <b/>
      <sz val="11"/>
      <color theme="1"/>
      <name val="Calibri Light"/>
      <family val="2"/>
      <scheme val="major"/>
    </font>
    <font>
      <b/>
      <sz val="14"/>
      <color theme="1"/>
      <name val="Calibri Light"/>
      <family val="2"/>
      <scheme val="major"/>
    </font>
    <font>
      <b/>
      <u/>
      <sz val="11"/>
      <color theme="1"/>
      <name val="Calibri Light"/>
      <family val="2"/>
      <scheme val="major"/>
    </font>
    <font>
      <sz val="11"/>
      <color theme="1"/>
      <name val="Calibri Light"/>
      <family val="2"/>
      <scheme val="major"/>
    </font>
    <font>
      <b/>
      <sz val="11"/>
      <name val="Calibri Light"/>
      <family val="2"/>
      <scheme val="major"/>
    </font>
    <font>
      <sz val="11"/>
      <name val="Calibri Light"/>
      <family val="2"/>
      <scheme val="major"/>
    </font>
    <font>
      <sz val="11"/>
      <name val="Calibri"/>
      <family val="2"/>
      <scheme val="minor"/>
    </font>
    <font>
      <b/>
      <sz val="9"/>
      <color indexed="81"/>
      <name val="Tahoma"/>
      <family val="2"/>
    </font>
    <font>
      <sz val="9"/>
      <color indexed="81"/>
      <name val="Tahoma"/>
      <family val="2"/>
    </font>
    <font>
      <sz val="11"/>
      <name val="Calibri"/>
      <family val="2"/>
    </font>
    <font>
      <sz val="12"/>
      <color theme="1"/>
      <name val="Calibri Light"/>
      <family val="2"/>
      <scheme val="major"/>
    </font>
    <font>
      <b/>
      <sz val="12"/>
      <color theme="1"/>
      <name val="Calibri Light"/>
      <family val="2"/>
      <scheme val="major"/>
    </font>
    <font>
      <sz val="11"/>
      <color rgb="FF0070C0"/>
      <name val="Calibri Light"/>
      <family val="2"/>
      <scheme val="major"/>
    </font>
    <font>
      <b/>
      <sz val="12"/>
      <color rgb="FF0070C0"/>
      <name val="Calibri Light"/>
      <family val="2"/>
      <scheme val="major"/>
    </font>
    <font>
      <sz val="14"/>
      <color theme="1"/>
      <name val="Calibri Light"/>
      <family val="2"/>
      <scheme val="major"/>
    </font>
    <font>
      <sz val="11"/>
      <name val="Calibri Light"/>
      <family val="2"/>
    </font>
    <font>
      <sz val="11"/>
      <color rgb="FF0070C0"/>
      <name val="Calibri Light"/>
      <family val="2"/>
    </font>
    <font>
      <sz val="11"/>
      <color rgb="FF0070C0"/>
      <name val="Aptos Narrow"/>
      <family val="2"/>
    </font>
    <font>
      <sz val="11"/>
      <color rgb="FF171717"/>
      <name val="Calibri Light"/>
      <family val="2"/>
      <scheme val="major"/>
    </font>
    <font>
      <sz val="11"/>
      <color rgb="FF000000"/>
      <name val="Calibri Light"/>
      <family val="2"/>
      <scheme val="major"/>
    </font>
    <font>
      <b/>
      <i/>
      <sz val="11"/>
      <color rgb="FF000000"/>
      <name val="Calibri Light"/>
      <family val="2"/>
      <scheme val="major"/>
    </font>
    <font>
      <sz val="11"/>
      <color rgb="FF000000"/>
      <name val="Calibri"/>
      <family val="2"/>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190">
    <xf numFmtId="0" fontId="0" fillId="0" borderId="0" xfId="0"/>
    <xf numFmtId="0" fontId="5" fillId="2" borderId="1" xfId="0" applyFont="1" applyFill="1" applyBorder="1" applyAlignment="1">
      <alignment horizontal="center" vertical="center" wrapText="1"/>
    </xf>
    <xf numFmtId="0" fontId="5" fillId="2" borderId="0" xfId="0" applyFont="1" applyFill="1" applyAlignment="1">
      <alignment wrapText="1"/>
    </xf>
    <xf numFmtId="0" fontId="5" fillId="2" borderId="0" xfId="0" applyFont="1" applyFill="1" applyAlignment="1">
      <alignment horizontal="center" wrapText="1"/>
    </xf>
    <xf numFmtId="0" fontId="2" fillId="3" borderId="1" xfId="0" applyFont="1" applyFill="1" applyBorder="1" applyAlignment="1">
      <alignment horizontal="center" vertical="center" wrapText="1"/>
    </xf>
    <xf numFmtId="0" fontId="5" fillId="0" borderId="0" xfId="0" applyFont="1" applyAlignment="1">
      <alignment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0" xfId="0" applyFont="1" applyAlignment="1">
      <alignment horizontal="justify" vertical="center" wrapText="1"/>
    </xf>
    <xf numFmtId="0" fontId="5" fillId="0" borderId="0" xfId="0" applyFont="1" applyAlignment="1">
      <alignment horizontal="center" wrapText="1"/>
    </xf>
    <xf numFmtId="0" fontId="8" fillId="0" borderId="1" xfId="0" applyFont="1" applyBorder="1" applyAlignment="1">
      <alignment horizontal="center" vertical="center"/>
    </xf>
    <xf numFmtId="0" fontId="11" fillId="0" borderId="1" xfId="0" applyFont="1" applyBorder="1" applyAlignment="1">
      <alignment vertical="center" wrapText="1"/>
    </xf>
    <xf numFmtId="0" fontId="11" fillId="0" borderId="7" xfId="0" applyFont="1" applyBorder="1" applyAlignment="1">
      <alignment vertical="center" wrapText="1"/>
    </xf>
    <xf numFmtId="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5" fillId="0" borderId="0" xfId="0" applyFont="1" applyAlignment="1">
      <alignment vertical="center" wrapText="1"/>
    </xf>
    <xf numFmtId="0" fontId="11" fillId="0" borderId="14" xfId="0" applyFont="1" applyBorder="1" applyAlignment="1">
      <alignment vertical="center" wrapText="1"/>
    </xf>
    <xf numFmtId="0" fontId="11" fillId="0" borderId="12" xfId="0" applyFont="1" applyBorder="1" applyAlignment="1">
      <alignment vertical="center" wrapText="1"/>
    </xf>
    <xf numFmtId="0" fontId="11"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vertic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2" fillId="3" borderId="1" xfId="0" applyFont="1" applyFill="1" applyBorder="1" applyAlignment="1">
      <alignment wrapText="1"/>
    </xf>
    <xf numFmtId="0" fontId="13" fillId="3" borderId="1" xfId="0" applyFont="1" applyFill="1" applyBorder="1"/>
    <xf numFmtId="9" fontId="13" fillId="3" borderId="1" xfId="1" applyFont="1" applyFill="1" applyBorder="1" applyAlignment="1">
      <alignment wrapText="1"/>
    </xf>
    <xf numFmtId="0" fontId="12" fillId="0" borderId="0" xfId="0" applyFont="1" applyAlignment="1">
      <alignment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3" borderId="1" xfId="0" applyFont="1" applyFill="1" applyBorder="1" applyAlignment="1">
      <alignment wrapText="1"/>
    </xf>
    <xf numFmtId="9" fontId="15" fillId="3" borderId="1" xfId="0" applyNumberFormat="1" applyFont="1" applyFill="1" applyBorder="1" applyAlignment="1">
      <alignment wrapText="1"/>
    </xf>
    <xf numFmtId="0" fontId="16" fillId="4" borderId="1" xfId="0" applyFont="1" applyFill="1" applyBorder="1" applyAlignment="1">
      <alignment wrapText="1"/>
    </xf>
    <xf numFmtId="0" fontId="3" fillId="4" borderId="1" xfId="0" applyFont="1" applyFill="1" applyBorder="1" applyAlignment="1">
      <alignment wrapText="1"/>
    </xf>
    <xf numFmtId="9" fontId="16" fillId="4" borderId="1" xfId="1" applyFont="1" applyFill="1" applyBorder="1" applyAlignment="1">
      <alignment wrapText="1"/>
    </xf>
    <xf numFmtId="0" fontId="16" fillId="0" borderId="0" xfId="0" applyFont="1" applyAlignment="1">
      <alignment wrapText="1"/>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2" fillId="3" borderId="1" xfId="0" applyFont="1" applyFill="1" applyBorder="1" applyAlignment="1">
      <alignment horizontal="center" wrapText="1"/>
    </xf>
    <xf numFmtId="0" fontId="15" fillId="3" borderId="1" xfId="0" applyFont="1" applyFill="1" applyBorder="1" applyAlignment="1">
      <alignment horizontal="center" wrapText="1"/>
    </xf>
    <xf numFmtId="0" fontId="16" fillId="4" borderId="1" xfId="0" applyFont="1" applyFill="1" applyBorder="1" applyAlignment="1">
      <alignment horizontal="center" wrapText="1"/>
    </xf>
    <xf numFmtId="9" fontId="13" fillId="3" borderId="1" xfId="1" applyFont="1" applyFill="1" applyBorder="1" applyAlignment="1">
      <alignment horizontal="center" wrapText="1"/>
    </xf>
    <xf numFmtId="9" fontId="15" fillId="3" borderId="1" xfId="0" applyNumberFormat="1" applyFont="1" applyFill="1" applyBorder="1" applyAlignment="1">
      <alignment horizontal="center" wrapText="1"/>
    </xf>
    <xf numFmtId="9" fontId="16" fillId="4" borderId="1" xfId="1" applyFont="1" applyFill="1" applyBorder="1" applyAlignment="1">
      <alignment horizontal="center" wrapText="1"/>
    </xf>
    <xf numFmtId="0" fontId="5" fillId="2" borderId="0" xfId="0" applyFont="1" applyFill="1" applyAlignment="1">
      <alignment horizontal="left" wrapText="1"/>
    </xf>
    <xf numFmtId="0" fontId="5" fillId="0" borderId="0" xfId="0" applyFont="1" applyAlignment="1">
      <alignment horizontal="left" wrapText="1"/>
    </xf>
    <xf numFmtId="0" fontId="8" fillId="0" borderId="1" xfId="0" applyFont="1" applyBorder="1" applyAlignment="1">
      <alignment horizontal="left" vertical="center"/>
    </xf>
    <xf numFmtId="0" fontId="11" fillId="0" borderId="7" xfId="0" applyFont="1" applyBorder="1" applyAlignment="1">
      <alignment horizontal="left" vertical="center"/>
    </xf>
    <xf numFmtId="0" fontId="11" fillId="0" borderId="12" xfId="0" applyFont="1" applyBorder="1" applyAlignment="1">
      <alignment horizontal="left" vertical="center"/>
    </xf>
    <xf numFmtId="0" fontId="12" fillId="3" borderId="1" xfId="0" applyFont="1" applyFill="1" applyBorder="1" applyAlignment="1">
      <alignment horizontal="left" wrapText="1"/>
    </xf>
    <xf numFmtId="0" fontId="15" fillId="3" borderId="1" xfId="0" applyFont="1" applyFill="1" applyBorder="1" applyAlignment="1">
      <alignment horizontal="left" wrapText="1"/>
    </xf>
    <xf numFmtId="0" fontId="16" fillId="4" borderId="1" xfId="0" applyFont="1" applyFill="1" applyBorder="1" applyAlignment="1">
      <alignment horizontal="left" wrapText="1"/>
    </xf>
    <xf numFmtId="0" fontId="11" fillId="0" borderId="7" xfId="0" applyFont="1" applyBorder="1" applyAlignment="1">
      <alignment horizontal="left" vertical="center" wrapText="1"/>
    </xf>
    <xf numFmtId="0" fontId="11" fillId="0" borderId="12" xfId="0" applyFont="1" applyBorder="1" applyAlignment="1">
      <alignment horizontal="left" vertical="center" wrapText="1"/>
    </xf>
    <xf numFmtId="1" fontId="7" fillId="0" borderId="1" xfId="0" applyNumberFormat="1" applyFont="1" applyBorder="1" applyAlignment="1">
      <alignment horizontal="justify" vertical="center" wrapText="1"/>
    </xf>
    <xf numFmtId="0" fontId="7" fillId="0" borderId="1" xfId="0" applyFont="1" applyBorder="1" applyAlignment="1">
      <alignment horizontal="justify" vertical="center" wrapText="1"/>
    </xf>
    <xf numFmtId="0" fontId="11" fillId="0" borderId="2" xfId="0" applyFont="1" applyBorder="1" applyAlignment="1">
      <alignment vertical="center" wrapText="1"/>
    </xf>
    <xf numFmtId="0" fontId="11" fillId="0" borderId="1" xfId="0" applyFont="1" applyBorder="1" applyAlignment="1">
      <alignment horizontal="center" vertical="center" wrapText="1"/>
    </xf>
    <xf numFmtId="0" fontId="11" fillId="0" borderId="4" xfId="0" applyFont="1" applyBorder="1" applyAlignment="1">
      <alignment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wrapText="1"/>
    </xf>
    <xf numFmtId="9" fontId="11" fillId="0" borderId="4" xfId="0" applyNumberFormat="1" applyFont="1" applyBorder="1" applyAlignment="1">
      <alignment horizontal="center" vertical="center"/>
    </xf>
    <xf numFmtId="9" fontId="11" fillId="0" borderId="4" xfId="0" applyNumberFormat="1" applyFont="1" applyBorder="1" applyAlignment="1">
      <alignment horizontal="center" vertical="center" wrapText="1"/>
    </xf>
    <xf numFmtId="0" fontId="11" fillId="0" borderId="4" xfId="0" applyFont="1" applyBorder="1" applyAlignment="1">
      <alignment horizontal="left" vertical="center"/>
    </xf>
    <xf numFmtId="0" fontId="7" fillId="0" borderId="0" xfId="0" applyFont="1" applyAlignment="1">
      <alignment wrapText="1"/>
    </xf>
    <xf numFmtId="0" fontId="7" fillId="0" borderId="0" xfId="0" applyFont="1" applyAlignment="1">
      <alignment vertical="center" wrapText="1"/>
    </xf>
    <xf numFmtId="0" fontId="11" fillId="0" borderId="1" xfId="0" applyFont="1" applyBorder="1" applyAlignment="1">
      <alignment horizontal="center" vertical="center"/>
    </xf>
    <xf numFmtId="0" fontId="11" fillId="0" borderId="15" xfId="0" applyFont="1" applyBorder="1" applyAlignment="1">
      <alignment vertical="center" wrapText="1"/>
    </xf>
    <xf numFmtId="0" fontId="11" fillId="0" borderId="13" xfId="0" applyFont="1" applyBorder="1" applyAlignment="1">
      <alignment vertical="center" wrapText="1"/>
    </xf>
    <xf numFmtId="1" fontId="8" fillId="0" borderId="1" xfId="0" applyNumberFormat="1" applyFont="1" applyBorder="1" applyAlignment="1">
      <alignment horizontal="center" vertical="center"/>
    </xf>
    <xf numFmtId="1" fontId="8" fillId="0" borderId="1" xfId="0" applyNumberFormat="1" applyFont="1" applyBorder="1" applyAlignment="1">
      <alignment horizontal="left" vertical="center" wrapText="1"/>
    </xf>
    <xf numFmtId="9" fontId="7" fillId="0" borderId="1" xfId="1" applyFont="1" applyFill="1" applyBorder="1" applyAlignment="1">
      <alignment horizontal="center" vertical="center" wrapText="1"/>
    </xf>
    <xf numFmtId="0" fontId="14" fillId="2" borderId="1" xfId="0" applyFont="1" applyFill="1" applyBorder="1" applyAlignment="1">
      <alignment horizontal="justify" vertical="center" wrapText="1"/>
    </xf>
    <xf numFmtId="10"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0" fontId="7" fillId="0" borderId="1" xfId="0" applyNumberFormat="1" applyFont="1" applyBorder="1" applyAlignment="1">
      <alignment horizontal="left" vertical="center" wrapText="1"/>
    </xf>
    <xf numFmtId="10" fontId="17" fillId="0" borderId="1" xfId="0" applyNumberFormat="1" applyFont="1" applyBorder="1" applyAlignment="1">
      <alignment horizontal="center" vertical="center" wrapText="1"/>
    </xf>
    <xf numFmtId="0" fontId="11" fillId="2" borderId="13"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9" fontId="7" fillId="0" borderId="1" xfId="1" applyFont="1" applyBorder="1" applyAlignment="1">
      <alignment horizontal="center" vertical="center" wrapText="1"/>
    </xf>
    <xf numFmtId="0" fontId="5" fillId="0" borderId="0" xfId="0" applyFont="1" applyAlignment="1">
      <alignment horizontal="center" vertical="center" wrapText="1"/>
    </xf>
    <xf numFmtId="10" fontId="13" fillId="3" borderId="1" xfId="1" applyNumberFormat="1" applyFont="1" applyFill="1" applyBorder="1" applyAlignment="1">
      <alignment horizontal="center" wrapText="1"/>
    </xf>
    <xf numFmtId="10" fontId="3" fillId="4" borderId="1" xfId="1" applyNumberFormat="1" applyFont="1" applyFill="1" applyBorder="1" applyAlignment="1">
      <alignment horizontal="center" wrapText="1"/>
    </xf>
    <xf numFmtId="9" fontId="14" fillId="0" borderId="1" xfId="0" applyNumberFormat="1" applyFont="1" applyBorder="1" applyAlignment="1">
      <alignment horizontal="justify" vertical="center" wrapText="1"/>
    </xf>
    <xf numFmtId="9" fontId="14"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9"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1" fontId="14" fillId="0" borderId="1" xfId="0" applyNumberFormat="1" applyFont="1" applyBorder="1" applyAlignment="1">
      <alignment horizontal="left" vertical="center" wrapText="1"/>
    </xf>
    <xf numFmtId="9" fontId="14" fillId="0" borderId="1" xfId="1" applyFont="1" applyBorder="1" applyAlignment="1">
      <alignment horizontal="center" vertical="center" wrapText="1"/>
    </xf>
    <xf numFmtId="164" fontId="14" fillId="0" borderId="1" xfId="1" applyNumberFormat="1" applyFont="1" applyBorder="1" applyAlignment="1">
      <alignment horizontal="center" vertical="center" wrapText="1"/>
    </xf>
    <xf numFmtId="10" fontId="14" fillId="0" borderId="1" xfId="1"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0" xfId="0" applyFont="1" applyAlignment="1">
      <alignment horizontal="justify" vertical="center" wrapText="1"/>
    </xf>
    <xf numFmtId="9" fontId="14" fillId="2" borderId="1" xfId="1" applyFont="1" applyFill="1" applyBorder="1" applyAlignment="1">
      <alignment horizontal="center" vertical="center" wrapText="1"/>
    </xf>
    <xf numFmtId="9" fontId="14" fillId="0" borderId="1" xfId="1" applyFont="1" applyFill="1" applyBorder="1" applyAlignment="1">
      <alignment horizontal="center" vertical="center" wrapText="1"/>
    </xf>
    <xf numFmtId="1" fontId="14" fillId="2" borderId="1" xfId="1" applyNumberFormat="1" applyFont="1" applyFill="1" applyBorder="1" applyAlignment="1">
      <alignment horizontal="center" vertical="center" wrapText="1"/>
    </xf>
    <xf numFmtId="1" fontId="14" fillId="0" borderId="1" xfId="1"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9" fontId="18" fillId="0" borderId="1" xfId="1" applyFont="1" applyBorder="1" applyAlignment="1">
      <alignment horizontal="center" vertical="center" wrapText="1"/>
    </xf>
    <xf numFmtId="0" fontId="19" fillId="0" borderId="13" xfId="0" applyFont="1" applyBorder="1" applyAlignment="1">
      <alignment horizontal="left" vertical="center" wrapText="1"/>
    </xf>
    <xf numFmtId="10" fontId="14" fillId="0" borderId="1" xfId="1" applyNumberFormat="1" applyFont="1" applyBorder="1" applyAlignment="1">
      <alignment horizontal="justify" vertical="center" wrapText="1"/>
    </xf>
    <xf numFmtId="9" fontId="14" fillId="0" borderId="1" xfId="1" applyFont="1" applyBorder="1" applyAlignment="1">
      <alignment horizontal="justify" vertical="center" wrapText="1"/>
    </xf>
    <xf numFmtId="0" fontId="2" fillId="3" borderId="0" xfId="0" applyFont="1" applyFill="1" applyAlignment="1">
      <alignment horizontal="center" vertical="center" wrapText="1"/>
    </xf>
    <xf numFmtId="0" fontId="17" fillId="0" borderId="1" xfId="0" applyFont="1" applyBorder="1" applyAlignment="1">
      <alignment wrapText="1"/>
    </xf>
    <xf numFmtId="0" fontId="17" fillId="10" borderId="1" xfId="0" applyFont="1" applyFill="1" applyBorder="1" applyAlignment="1">
      <alignment vertical="center" wrapText="1"/>
    </xf>
    <xf numFmtId="1" fontId="7" fillId="0" borderId="1" xfId="0" applyNumberFormat="1"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justify" vertical="center" wrapText="1"/>
    </xf>
    <xf numFmtId="10" fontId="13" fillId="3" borderId="1" xfId="1" applyNumberFormat="1" applyFont="1" applyFill="1" applyBorder="1" applyAlignment="1">
      <alignment wrapText="1"/>
    </xf>
    <xf numFmtId="10" fontId="13" fillId="3" borderId="1" xfId="0" applyNumberFormat="1" applyFont="1" applyFill="1" applyBorder="1" applyAlignment="1">
      <alignment wrapText="1"/>
    </xf>
    <xf numFmtId="164" fontId="14" fillId="2" borderId="1" xfId="1"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1" fontId="17" fillId="0" borderId="1" xfId="0" applyNumberFormat="1" applyFont="1" applyBorder="1" applyAlignment="1">
      <alignment horizontal="center" vertical="center" wrapText="1"/>
    </xf>
    <xf numFmtId="10" fontId="3" fillId="4" borderId="1" xfId="0" applyNumberFormat="1" applyFont="1" applyFill="1" applyBorder="1" applyAlignment="1">
      <alignment wrapText="1"/>
    </xf>
    <xf numFmtId="9" fontId="7" fillId="0" borderId="1" xfId="1" applyFont="1" applyBorder="1" applyAlignment="1">
      <alignment horizontal="justify" vertical="center" wrapText="1"/>
    </xf>
    <xf numFmtId="10" fontId="7" fillId="0" borderId="1" xfId="1" applyNumberFormat="1" applyFont="1" applyBorder="1" applyAlignment="1">
      <alignment horizontal="justify" vertical="center" wrapText="1"/>
    </xf>
    <xf numFmtId="10" fontId="7" fillId="0" borderId="1" xfId="1" applyNumberFormat="1" applyFont="1" applyBorder="1" applyAlignment="1">
      <alignment horizontal="center" vertical="center" wrapText="1"/>
    </xf>
    <xf numFmtId="164" fontId="7" fillId="0" borderId="1" xfId="1" applyNumberFormat="1" applyFont="1" applyBorder="1" applyAlignment="1">
      <alignment horizontal="justify" vertical="center" wrapText="1"/>
    </xf>
    <xf numFmtId="164" fontId="17" fillId="0" borderId="1" xfId="0"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0" fontId="23" fillId="0" borderId="1" xfId="0" applyFont="1" applyBorder="1" applyAlignment="1">
      <alignment wrapText="1"/>
    </xf>
    <xf numFmtId="0" fontId="14" fillId="2" borderId="1" xfId="0" applyFont="1" applyFill="1" applyBorder="1" applyAlignment="1">
      <alignment horizontal="center" vertical="center" wrapText="1"/>
    </xf>
    <xf numFmtId="1" fontId="14" fillId="2" borderId="1" xfId="0" applyNumberFormat="1" applyFont="1" applyFill="1" applyBorder="1" applyAlignment="1">
      <alignment horizontal="left" vertical="center" wrapText="1"/>
    </xf>
    <xf numFmtId="9" fontId="7" fillId="0" borderId="1" xfId="0" applyNumberFormat="1" applyFont="1" applyBorder="1" applyAlignment="1">
      <alignment horizontal="justify"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12"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1863808</xdr:colOff>
      <xdr:row>0</xdr:row>
      <xdr:rowOff>742950</xdr:rowOff>
    </xdr:to>
    <xdr:pic>
      <xdr:nvPicPr>
        <xdr:cNvPr id="2" name="Imagen 1">
          <a:extLst>
            <a:ext uri="{FF2B5EF4-FFF2-40B4-BE49-F238E27FC236}">
              <a16:creationId xmlns:a16="http://schemas.microsoft.com/office/drawing/2014/main" id="{492539ED-D641-4E0F-97E8-7356FBB1C8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77465"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C80D-157C-4A9A-83EB-E9EDD4F5FA4B}">
  <dimension ref="A1:AQ37"/>
  <sheetViews>
    <sheetView tabSelected="1" topLeftCell="AL1" zoomScale="70" zoomScaleNormal="70" workbookViewId="0">
      <selection activeCell="T1" sqref="T1:AH1048576"/>
    </sheetView>
  </sheetViews>
  <sheetFormatPr defaultColWidth="10.85546875" defaultRowHeight="15"/>
  <cols>
    <col min="1" max="1" width="6.140625" style="5" customWidth="1"/>
    <col min="2" max="2" width="41.28515625" style="5" customWidth="1"/>
    <col min="3" max="3" width="8.140625" style="5" customWidth="1"/>
    <col min="4" max="4" width="44.28515625" style="5" bestFit="1" customWidth="1"/>
    <col min="5" max="5" width="10.85546875" style="5" customWidth="1"/>
    <col min="6" max="6" width="24.42578125" style="5" customWidth="1"/>
    <col min="7" max="7" width="28.85546875" style="5" customWidth="1"/>
    <col min="8" max="8" width="41" style="5" customWidth="1"/>
    <col min="9" max="9" width="18.42578125" style="11" customWidth="1"/>
    <col min="10" max="10" width="22.85546875" style="52" customWidth="1"/>
    <col min="11" max="14" width="7.28515625" style="11" customWidth="1"/>
    <col min="15" max="15" width="22.5703125" style="11" customWidth="1"/>
    <col min="16" max="16" width="17.85546875" style="52" customWidth="1"/>
    <col min="17" max="17" width="28.7109375" style="5" customWidth="1"/>
    <col min="18" max="18" width="33.28515625" style="5" customWidth="1"/>
    <col min="19" max="19" width="25.42578125" style="5" customWidth="1"/>
    <col min="20" max="22" width="22.85546875" style="11" hidden="1" customWidth="1"/>
    <col min="23" max="23" width="72.42578125" style="5" hidden="1" customWidth="1"/>
    <col min="24" max="24" width="21.5703125" style="5" hidden="1" customWidth="1"/>
    <col min="25" max="25" width="33" style="5" hidden="1" customWidth="1"/>
    <col min="26" max="26" width="24.5703125" style="5" hidden="1" customWidth="1"/>
    <col min="27" max="27" width="25.7109375" style="5" hidden="1" customWidth="1"/>
    <col min="28" max="28" width="68.5703125" style="5" hidden="1" customWidth="1"/>
    <col min="29" max="29" width="36.42578125" style="5" hidden="1" customWidth="1"/>
    <col min="30" max="31" width="10.85546875" style="5" hidden="1" customWidth="1"/>
    <col min="32" max="32" width="14" style="5" hidden="1" customWidth="1"/>
    <col min="33" max="33" width="49.42578125" style="5" hidden="1" customWidth="1"/>
    <col min="34" max="34" width="14.140625" style="5" hidden="1" customWidth="1"/>
    <col min="35" max="37" width="14.140625" style="5" customWidth="1"/>
    <col min="38" max="38" width="41.85546875" style="5" customWidth="1"/>
    <col min="39" max="39" width="34.140625" style="5" customWidth="1"/>
    <col min="40" max="40" width="14.140625" style="11" customWidth="1"/>
    <col min="41" max="41" width="26.85546875" style="11" customWidth="1"/>
    <col min="42" max="42" width="19.140625" style="11" customWidth="1"/>
    <col min="43" max="43" width="65" style="5" customWidth="1"/>
    <col min="44" max="16384" width="10.85546875" style="5"/>
  </cols>
  <sheetData>
    <row r="1" spans="1:43" s="2" customFormat="1" ht="70.5" customHeight="1">
      <c r="A1" s="137" t="s">
        <v>0</v>
      </c>
      <c r="B1" s="138"/>
      <c r="C1" s="138"/>
      <c r="D1" s="138"/>
      <c r="E1" s="138"/>
      <c r="F1" s="138"/>
      <c r="G1" s="138"/>
      <c r="H1" s="138"/>
      <c r="I1" s="138"/>
      <c r="J1" s="138"/>
      <c r="K1" s="139" t="s">
        <v>1</v>
      </c>
      <c r="L1" s="139"/>
      <c r="M1" s="139"/>
      <c r="N1" s="139"/>
      <c r="O1" s="139"/>
      <c r="P1" s="51"/>
      <c r="T1" s="3"/>
      <c r="U1" s="3"/>
      <c r="V1" s="3"/>
      <c r="AN1" s="3"/>
      <c r="AO1" s="3"/>
      <c r="AP1" s="3"/>
    </row>
    <row r="2" spans="1:43" s="17" customFormat="1" ht="23.45" customHeight="1">
      <c r="A2" s="140" t="s">
        <v>2</v>
      </c>
      <c r="B2" s="141"/>
      <c r="C2" s="141"/>
      <c r="D2" s="141"/>
      <c r="E2" s="141"/>
      <c r="F2" s="141"/>
      <c r="G2" s="141"/>
      <c r="H2" s="141"/>
      <c r="I2" s="141"/>
      <c r="J2" s="141"/>
      <c r="K2" s="23"/>
      <c r="L2" s="23"/>
      <c r="M2" s="23"/>
      <c r="N2" s="23"/>
      <c r="O2" s="23"/>
      <c r="P2" s="24"/>
      <c r="T2" s="88"/>
      <c r="U2" s="88"/>
      <c r="V2" s="88"/>
      <c r="AD2" s="17" t="s">
        <v>3</v>
      </c>
      <c r="AN2" s="88"/>
      <c r="AO2" s="88"/>
      <c r="AP2" s="88"/>
    </row>
    <row r="3" spans="1:43" ht="15" customHeight="1"/>
    <row r="4" spans="1:43" s="2" customFormat="1" ht="29.1" customHeight="1">
      <c r="A4" s="142" t="s">
        <v>4</v>
      </c>
      <c r="B4" s="143"/>
      <c r="C4" s="148" t="s">
        <v>5</v>
      </c>
      <c r="D4" s="149"/>
      <c r="E4" s="154" t="s">
        <v>6</v>
      </c>
      <c r="F4" s="155"/>
      <c r="G4" s="155"/>
      <c r="H4" s="155"/>
      <c r="I4" s="155"/>
      <c r="J4" s="156"/>
      <c r="K4" s="3"/>
      <c r="L4" s="3"/>
      <c r="M4" s="3"/>
      <c r="N4" s="3"/>
      <c r="O4" s="3"/>
      <c r="P4" s="51"/>
      <c r="T4" s="3"/>
      <c r="U4" s="3"/>
      <c r="V4" s="3"/>
      <c r="AN4" s="3"/>
      <c r="AO4" s="3"/>
      <c r="AP4" s="3"/>
    </row>
    <row r="5" spans="1:43" s="2" customFormat="1" ht="15" customHeight="1">
      <c r="A5" s="144"/>
      <c r="B5" s="145"/>
      <c r="C5" s="150"/>
      <c r="D5" s="151"/>
      <c r="E5" s="4" t="s">
        <v>7</v>
      </c>
      <c r="F5" s="4" t="s">
        <v>8</v>
      </c>
      <c r="G5" s="154" t="s">
        <v>9</v>
      </c>
      <c r="H5" s="155"/>
      <c r="I5" s="155"/>
      <c r="J5" s="156"/>
      <c r="K5" s="3"/>
      <c r="L5" s="3"/>
      <c r="M5" s="3"/>
      <c r="N5" s="3"/>
      <c r="O5" s="3"/>
      <c r="P5" s="51"/>
      <c r="T5" s="3"/>
      <c r="U5" s="3"/>
      <c r="V5" s="3"/>
      <c r="AN5" s="3"/>
      <c r="AO5" s="3"/>
      <c r="AP5" s="3"/>
    </row>
    <row r="6" spans="1:43" s="2" customFormat="1">
      <c r="A6" s="144"/>
      <c r="B6" s="145"/>
      <c r="C6" s="150"/>
      <c r="D6" s="151"/>
      <c r="E6" s="1">
        <v>1</v>
      </c>
      <c r="F6" s="1" t="s">
        <v>10</v>
      </c>
      <c r="G6" s="157" t="s">
        <v>11</v>
      </c>
      <c r="H6" s="157"/>
      <c r="I6" s="157"/>
      <c r="J6" s="157"/>
      <c r="K6" s="3"/>
      <c r="L6" s="3"/>
      <c r="M6" s="3"/>
      <c r="N6" s="3"/>
      <c r="O6" s="3"/>
      <c r="P6" s="51"/>
      <c r="T6" s="3"/>
      <c r="U6" s="3"/>
      <c r="V6" s="3"/>
      <c r="AN6" s="3"/>
      <c r="AO6" s="3"/>
      <c r="AP6" s="3"/>
    </row>
    <row r="7" spans="1:43" s="2" customFormat="1" ht="60" customHeight="1">
      <c r="A7" s="144"/>
      <c r="B7" s="145"/>
      <c r="C7" s="150"/>
      <c r="D7" s="151"/>
      <c r="E7" s="1">
        <v>2</v>
      </c>
      <c r="F7" s="1" t="s">
        <v>12</v>
      </c>
      <c r="G7" s="157" t="s">
        <v>13</v>
      </c>
      <c r="H7" s="157"/>
      <c r="I7" s="157"/>
      <c r="J7" s="157"/>
      <c r="K7" s="3"/>
      <c r="L7" s="3"/>
      <c r="M7" s="3"/>
      <c r="N7" s="3"/>
      <c r="O7" s="3"/>
      <c r="P7" s="51"/>
      <c r="T7" s="3"/>
      <c r="U7" s="3"/>
      <c r="V7" s="3"/>
      <c r="AN7" s="3"/>
      <c r="AO7" s="3"/>
      <c r="AP7" s="3"/>
    </row>
    <row r="8" spans="1:43" s="2" customFormat="1" ht="42.75" customHeight="1">
      <c r="A8" s="146"/>
      <c r="B8" s="147"/>
      <c r="C8" s="152"/>
      <c r="D8" s="153"/>
      <c r="E8" s="1">
        <v>3</v>
      </c>
      <c r="F8" s="1" t="s">
        <v>14</v>
      </c>
      <c r="G8" s="157" t="s">
        <v>15</v>
      </c>
      <c r="H8" s="157"/>
      <c r="I8" s="157"/>
      <c r="J8" s="157"/>
      <c r="K8" s="3"/>
      <c r="L8" s="3"/>
      <c r="M8" s="3"/>
      <c r="N8" s="3"/>
      <c r="O8" s="3"/>
      <c r="P8" s="51"/>
      <c r="T8" s="3"/>
      <c r="U8" s="3"/>
      <c r="V8" s="3"/>
      <c r="AN8" s="3"/>
      <c r="AO8" s="3"/>
      <c r="AP8" s="3"/>
    </row>
    <row r="9" spans="1:43" s="2" customFormat="1" ht="42.75" customHeight="1">
      <c r="A9" s="112"/>
      <c r="B9" s="112"/>
      <c r="C9" s="24"/>
      <c r="D9" s="24"/>
      <c r="E9" s="1">
        <v>4</v>
      </c>
      <c r="F9" s="1" t="s">
        <v>16</v>
      </c>
      <c r="G9" s="136" t="s">
        <v>17</v>
      </c>
      <c r="H9" s="136"/>
      <c r="I9" s="136"/>
      <c r="J9" s="136"/>
      <c r="K9" s="3"/>
      <c r="L9" s="3"/>
      <c r="M9" s="3"/>
      <c r="N9" s="3"/>
      <c r="O9" s="3"/>
      <c r="P9" s="51"/>
      <c r="T9" s="3"/>
      <c r="U9" s="3"/>
      <c r="V9" s="3"/>
      <c r="AN9" s="3"/>
      <c r="AO9" s="3"/>
      <c r="AP9" s="3"/>
    </row>
    <row r="10" spans="1:43" s="2" customFormat="1" ht="42.75" customHeight="1">
      <c r="A10" s="112"/>
      <c r="B10" s="112"/>
      <c r="C10" s="24"/>
      <c r="D10" s="24"/>
      <c r="E10" s="1">
        <v>5</v>
      </c>
      <c r="F10" s="1" t="s">
        <v>18</v>
      </c>
      <c r="G10" s="136" t="s">
        <v>19</v>
      </c>
      <c r="H10" s="136"/>
      <c r="I10" s="136"/>
      <c r="J10" s="136"/>
      <c r="K10" s="3"/>
      <c r="L10" s="3"/>
      <c r="M10" s="3"/>
      <c r="N10" s="3"/>
      <c r="O10" s="3"/>
      <c r="P10" s="51"/>
      <c r="T10" s="3"/>
      <c r="U10" s="3"/>
      <c r="V10" s="3"/>
      <c r="AN10" s="3"/>
      <c r="AO10" s="3"/>
      <c r="AP10" s="3"/>
    </row>
    <row r="11" spans="1:43" s="2" customFormat="1" ht="42.75" customHeight="1">
      <c r="A11" s="112"/>
      <c r="B11" s="112"/>
      <c r="C11" s="24"/>
      <c r="D11" s="24"/>
      <c r="E11" s="1">
        <v>6</v>
      </c>
      <c r="F11" s="1" t="s">
        <v>20</v>
      </c>
      <c r="G11" s="138" t="s">
        <v>21</v>
      </c>
      <c r="H11" s="138"/>
      <c r="I11" s="138"/>
      <c r="J11" s="138"/>
      <c r="K11" s="3"/>
      <c r="L11" s="3"/>
      <c r="M11" s="3"/>
      <c r="N11" s="3"/>
      <c r="O11" s="3"/>
      <c r="P11" s="51"/>
      <c r="T11" s="3"/>
      <c r="U11" s="3"/>
      <c r="V11" s="3"/>
      <c r="AN11" s="3"/>
      <c r="AO11" s="3"/>
      <c r="AP11" s="3"/>
    </row>
    <row r="12" spans="1:43" s="2" customFormat="1">
      <c r="I12" s="3"/>
      <c r="J12" s="51"/>
      <c r="K12" s="3"/>
      <c r="L12" s="3"/>
      <c r="M12" s="3"/>
      <c r="N12" s="3"/>
      <c r="O12" s="3"/>
      <c r="P12" s="51"/>
      <c r="T12" s="3"/>
      <c r="U12" s="3"/>
      <c r="V12" s="3"/>
      <c r="AN12" s="3"/>
      <c r="AO12" s="3"/>
      <c r="AP12" s="3"/>
    </row>
    <row r="13" spans="1:43" ht="14.45" customHeight="1">
      <c r="A13" s="158" t="s">
        <v>22</v>
      </c>
      <c r="B13" s="158"/>
      <c r="C13" s="158" t="s">
        <v>23</v>
      </c>
      <c r="D13" s="158"/>
      <c r="E13" s="158"/>
      <c r="F13" s="159" t="s">
        <v>24</v>
      </c>
      <c r="G13" s="159"/>
      <c r="H13" s="159"/>
      <c r="I13" s="159"/>
      <c r="J13" s="159"/>
      <c r="K13" s="159"/>
      <c r="L13" s="159"/>
      <c r="M13" s="159"/>
      <c r="N13" s="159"/>
      <c r="O13" s="159"/>
      <c r="P13" s="159"/>
      <c r="Q13" s="158" t="s">
        <v>25</v>
      </c>
      <c r="R13" s="158"/>
      <c r="S13" s="158"/>
      <c r="T13" s="160" t="s">
        <v>26</v>
      </c>
      <c r="U13" s="161"/>
      <c r="V13" s="161"/>
      <c r="W13" s="161"/>
      <c r="X13" s="162"/>
      <c r="Y13" s="166" t="s">
        <v>27</v>
      </c>
      <c r="Z13" s="167"/>
      <c r="AA13" s="167"/>
      <c r="AB13" s="167"/>
      <c r="AC13" s="168"/>
      <c r="AD13" s="172" t="s">
        <v>28</v>
      </c>
      <c r="AE13" s="173"/>
      <c r="AF13" s="173"/>
      <c r="AG13" s="173"/>
      <c r="AH13" s="174"/>
      <c r="AI13" s="178" t="s">
        <v>29</v>
      </c>
      <c r="AJ13" s="179"/>
      <c r="AK13" s="179"/>
      <c r="AL13" s="179"/>
      <c r="AM13" s="180"/>
      <c r="AN13" s="184" t="s">
        <v>30</v>
      </c>
      <c r="AO13" s="185"/>
      <c r="AP13" s="185"/>
      <c r="AQ13" s="186"/>
    </row>
    <row r="14" spans="1:43" ht="14.45" customHeight="1">
      <c r="A14" s="158"/>
      <c r="B14" s="158"/>
      <c r="C14" s="158"/>
      <c r="D14" s="158"/>
      <c r="E14" s="158"/>
      <c r="F14" s="159"/>
      <c r="G14" s="159"/>
      <c r="H14" s="159"/>
      <c r="I14" s="159"/>
      <c r="J14" s="159"/>
      <c r="K14" s="159"/>
      <c r="L14" s="159"/>
      <c r="M14" s="159"/>
      <c r="N14" s="159"/>
      <c r="O14" s="159"/>
      <c r="P14" s="159"/>
      <c r="Q14" s="158"/>
      <c r="R14" s="158"/>
      <c r="S14" s="158"/>
      <c r="T14" s="163"/>
      <c r="U14" s="164"/>
      <c r="V14" s="164"/>
      <c r="W14" s="164"/>
      <c r="X14" s="165"/>
      <c r="Y14" s="169"/>
      <c r="Z14" s="170"/>
      <c r="AA14" s="170"/>
      <c r="AB14" s="170"/>
      <c r="AC14" s="171"/>
      <c r="AD14" s="175"/>
      <c r="AE14" s="176"/>
      <c r="AF14" s="176"/>
      <c r="AG14" s="176"/>
      <c r="AH14" s="177"/>
      <c r="AI14" s="181"/>
      <c r="AJ14" s="182"/>
      <c r="AK14" s="182"/>
      <c r="AL14" s="182"/>
      <c r="AM14" s="183"/>
      <c r="AN14" s="187"/>
      <c r="AO14" s="188"/>
      <c r="AP14" s="188"/>
      <c r="AQ14" s="189"/>
    </row>
    <row r="15" spans="1:43" ht="135">
      <c r="A15" s="4" t="s">
        <v>31</v>
      </c>
      <c r="B15" s="4" t="s">
        <v>32</v>
      </c>
      <c r="C15" s="4" t="s">
        <v>33</v>
      </c>
      <c r="D15" s="4" t="s">
        <v>34</v>
      </c>
      <c r="E15" s="4" t="s">
        <v>35</v>
      </c>
      <c r="F15" s="25" t="s">
        <v>36</v>
      </c>
      <c r="G15" s="25" t="s">
        <v>37</v>
      </c>
      <c r="H15" s="25" t="s">
        <v>38</v>
      </c>
      <c r="I15" s="25" t="s">
        <v>39</v>
      </c>
      <c r="J15" s="25" t="s">
        <v>40</v>
      </c>
      <c r="K15" s="25" t="s">
        <v>41</v>
      </c>
      <c r="L15" s="25" t="s">
        <v>42</v>
      </c>
      <c r="M15" s="25" t="s">
        <v>43</v>
      </c>
      <c r="N15" s="25" t="s">
        <v>44</v>
      </c>
      <c r="O15" s="25" t="s">
        <v>45</v>
      </c>
      <c r="P15" s="25" t="s">
        <v>46</v>
      </c>
      <c r="Q15" s="4" t="s">
        <v>47</v>
      </c>
      <c r="R15" s="4" t="s">
        <v>48</v>
      </c>
      <c r="S15" s="4" t="s">
        <v>49</v>
      </c>
      <c r="T15" s="26" t="s">
        <v>50</v>
      </c>
      <c r="U15" s="26" t="s">
        <v>51</v>
      </c>
      <c r="V15" s="26" t="s">
        <v>52</v>
      </c>
      <c r="W15" s="26" t="s">
        <v>53</v>
      </c>
      <c r="X15" s="26" t="s">
        <v>54</v>
      </c>
      <c r="Y15" s="27" t="s">
        <v>50</v>
      </c>
      <c r="Z15" s="27" t="s">
        <v>51</v>
      </c>
      <c r="AA15" s="27" t="s">
        <v>52</v>
      </c>
      <c r="AB15" s="27" t="s">
        <v>53</v>
      </c>
      <c r="AC15" s="27" t="s">
        <v>54</v>
      </c>
      <c r="AD15" s="28" t="s">
        <v>50</v>
      </c>
      <c r="AE15" s="28" t="s">
        <v>51</v>
      </c>
      <c r="AF15" s="28" t="s">
        <v>52</v>
      </c>
      <c r="AG15" s="28" t="s">
        <v>53</v>
      </c>
      <c r="AH15" s="28" t="s">
        <v>54</v>
      </c>
      <c r="AI15" s="29" t="s">
        <v>50</v>
      </c>
      <c r="AJ15" s="29" t="s">
        <v>51</v>
      </c>
      <c r="AK15" s="29" t="s">
        <v>52</v>
      </c>
      <c r="AL15" s="29" t="s">
        <v>53</v>
      </c>
      <c r="AM15" s="29" t="s">
        <v>54</v>
      </c>
      <c r="AN15" s="30" t="s">
        <v>50</v>
      </c>
      <c r="AO15" s="30" t="s">
        <v>51</v>
      </c>
      <c r="AP15" s="30" t="s">
        <v>52</v>
      </c>
      <c r="AQ15" s="30" t="s">
        <v>53</v>
      </c>
    </row>
    <row r="16" spans="1:43" s="10" customFormat="1" ht="173.25" customHeight="1">
      <c r="A16" s="12">
        <v>5</v>
      </c>
      <c r="B16" s="7" t="s">
        <v>55</v>
      </c>
      <c r="C16" s="9">
        <v>1</v>
      </c>
      <c r="D16" s="7" t="s">
        <v>56</v>
      </c>
      <c r="E16" s="8" t="s">
        <v>57</v>
      </c>
      <c r="F16" s="7" t="s">
        <v>58</v>
      </c>
      <c r="G16" s="7" t="s">
        <v>59</v>
      </c>
      <c r="H16" s="8" t="s">
        <v>60</v>
      </c>
      <c r="I16" s="12" t="s">
        <v>61</v>
      </c>
      <c r="J16" s="8" t="s">
        <v>62</v>
      </c>
      <c r="K16" s="15">
        <v>0.1</v>
      </c>
      <c r="L16" s="15">
        <v>0.5</v>
      </c>
      <c r="M16" s="15">
        <v>0.4</v>
      </c>
      <c r="N16" s="15">
        <v>0</v>
      </c>
      <c r="O16" s="15">
        <v>1</v>
      </c>
      <c r="P16" s="53" t="s">
        <v>63</v>
      </c>
      <c r="Q16" s="9" t="s">
        <v>64</v>
      </c>
      <c r="R16" s="9" t="s">
        <v>65</v>
      </c>
      <c r="S16" s="9" t="s">
        <v>66</v>
      </c>
      <c r="T16" s="86">
        <v>0.1</v>
      </c>
      <c r="U16" s="86">
        <v>0.1</v>
      </c>
      <c r="V16" s="80">
        <f t="shared" ref="V16:V21" si="0">IF(U16/T16&gt;100%,100%,U16/T16)</f>
        <v>1</v>
      </c>
      <c r="W16" s="83" t="s">
        <v>67</v>
      </c>
      <c r="X16" s="83" t="s">
        <v>68</v>
      </c>
      <c r="Y16" s="86">
        <v>0.5</v>
      </c>
      <c r="Z16" s="121">
        <v>0.5</v>
      </c>
      <c r="AA16" s="80">
        <f t="shared" ref="AA16:AA26" si="1">IF(Z16/Y16&gt;100%,100%,Z16/Y16)</f>
        <v>1</v>
      </c>
      <c r="AB16" s="83" t="s">
        <v>69</v>
      </c>
      <c r="AC16" s="83" t="s">
        <v>70</v>
      </c>
      <c r="AD16" s="126">
        <f t="shared" ref="AD16:AD21" si="2">M16</f>
        <v>0.4</v>
      </c>
      <c r="AE16" s="129">
        <v>0.4</v>
      </c>
      <c r="AF16" s="127">
        <f t="shared" ref="AF16:AF21" si="3">IF(AE16/AD16&gt;100%,100%,AE16/AD16)</f>
        <v>1</v>
      </c>
      <c r="AG16" s="62" t="s">
        <v>71</v>
      </c>
      <c r="AH16" s="62" t="s">
        <v>72</v>
      </c>
      <c r="AI16" s="135">
        <f t="shared" ref="AI16:AI21" si="4">N16</f>
        <v>0</v>
      </c>
      <c r="AJ16" s="62" t="s">
        <v>73</v>
      </c>
      <c r="AK16" s="62" t="s">
        <v>73</v>
      </c>
      <c r="AL16" s="62" t="s">
        <v>74</v>
      </c>
      <c r="AM16" s="62" t="s">
        <v>73</v>
      </c>
      <c r="AN16" s="84">
        <v>1</v>
      </c>
      <c r="AO16" s="130">
        <f>SUM(U16,Z16,AE16,AJ16)</f>
        <v>1</v>
      </c>
      <c r="AP16" s="84">
        <f>IF(AO16/AN16&gt;100%,100%,AO16/AN16)</f>
        <v>1</v>
      </c>
      <c r="AQ16" s="83" t="s">
        <v>75</v>
      </c>
    </row>
    <row r="17" spans="1:43" s="10" customFormat="1" ht="238.5" customHeight="1">
      <c r="A17" s="12">
        <v>5</v>
      </c>
      <c r="B17" s="7" t="s">
        <v>55</v>
      </c>
      <c r="C17" s="9">
        <v>2</v>
      </c>
      <c r="D17" s="7" t="s">
        <v>76</v>
      </c>
      <c r="E17" s="8" t="s">
        <v>57</v>
      </c>
      <c r="F17" s="13" t="s">
        <v>77</v>
      </c>
      <c r="G17" s="14" t="s">
        <v>78</v>
      </c>
      <c r="H17" s="8" t="s">
        <v>79</v>
      </c>
      <c r="I17" s="12" t="s">
        <v>80</v>
      </c>
      <c r="J17" s="8" t="s">
        <v>81</v>
      </c>
      <c r="K17" s="15">
        <v>1</v>
      </c>
      <c r="L17" s="15">
        <v>1</v>
      </c>
      <c r="M17" s="15">
        <v>1</v>
      </c>
      <c r="N17" s="15">
        <v>1</v>
      </c>
      <c r="O17" s="15">
        <v>1</v>
      </c>
      <c r="P17" s="53" t="s">
        <v>63</v>
      </c>
      <c r="Q17" s="13" t="s">
        <v>82</v>
      </c>
      <c r="R17" s="14" t="s">
        <v>83</v>
      </c>
      <c r="S17" s="14" t="s">
        <v>84</v>
      </c>
      <c r="T17" s="80">
        <f t="shared" ref="T17:T21" si="5">K17</f>
        <v>1</v>
      </c>
      <c r="U17" s="80">
        <v>1</v>
      </c>
      <c r="V17" s="80">
        <f t="shared" si="0"/>
        <v>1</v>
      </c>
      <c r="W17" s="83" t="s">
        <v>85</v>
      </c>
      <c r="X17" s="83" t="s">
        <v>86</v>
      </c>
      <c r="Y17" s="80">
        <v>1</v>
      </c>
      <c r="Z17" s="121">
        <v>1</v>
      </c>
      <c r="AA17" s="80">
        <f t="shared" si="1"/>
        <v>1</v>
      </c>
      <c r="AB17" s="83" t="s">
        <v>87</v>
      </c>
      <c r="AC17" s="83" t="s">
        <v>88</v>
      </c>
      <c r="AD17" s="86">
        <f t="shared" si="2"/>
        <v>1</v>
      </c>
      <c r="AE17" s="121">
        <v>1</v>
      </c>
      <c r="AF17" s="128">
        <f t="shared" si="3"/>
        <v>1</v>
      </c>
      <c r="AG17" s="80" t="s">
        <v>89</v>
      </c>
      <c r="AH17" s="80" t="s">
        <v>88</v>
      </c>
      <c r="AI17" s="121">
        <f t="shared" si="4"/>
        <v>1</v>
      </c>
      <c r="AJ17" s="80">
        <v>1</v>
      </c>
      <c r="AK17" s="80">
        <f t="shared" ref="AK16:AK21" si="6">IF(AJ17/AI17&gt;100%,100%,AJ17/AI17)</f>
        <v>1</v>
      </c>
      <c r="AL17" s="80" t="s">
        <v>90</v>
      </c>
      <c r="AM17" s="80" t="s">
        <v>91</v>
      </c>
      <c r="AN17" s="80">
        <f t="shared" ref="AN17:AN28" si="7">O17</f>
        <v>1</v>
      </c>
      <c r="AO17" s="121">
        <f>AVERAGE(U17,Z17,AE17,AJ17)</f>
        <v>1</v>
      </c>
      <c r="AP17" s="84">
        <f>IF(AO17/AN17&gt;100%,100%,AO17/AN17)</f>
        <v>1</v>
      </c>
      <c r="AQ17" s="83" t="s">
        <v>92</v>
      </c>
    </row>
    <row r="18" spans="1:43" s="10" customFormat="1" ht="179.25" customHeight="1">
      <c r="A18" s="9">
        <v>5</v>
      </c>
      <c r="B18" s="7" t="s">
        <v>55</v>
      </c>
      <c r="C18" s="9">
        <v>3</v>
      </c>
      <c r="D18" s="7" t="s">
        <v>93</v>
      </c>
      <c r="E18" s="8" t="s">
        <v>57</v>
      </c>
      <c r="F18" s="7" t="s">
        <v>94</v>
      </c>
      <c r="G18" s="7" t="s">
        <v>95</v>
      </c>
      <c r="H18" s="8" t="s">
        <v>96</v>
      </c>
      <c r="I18" s="12" t="s">
        <v>61</v>
      </c>
      <c r="J18" s="8" t="s">
        <v>97</v>
      </c>
      <c r="K18" s="9">
        <v>1</v>
      </c>
      <c r="L18" s="9">
        <v>1</v>
      </c>
      <c r="M18" s="9">
        <v>1</v>
      </c>
      <c r="N18" s="9">
        <v>1</v>
      </c>
      <c r="O18" s="9">
        <v>4</v>
      </c>
      <c r="P18" s="53" t="s">
        <v>63</v>
      </c>
      <c r="Q18" s="9" t="s">
        <v>98</v>
      </c>
      <c r="R18" s="9" t="s">
        <v>99</v>
      </c>
      <c r="S18" s="9" t="s">
        <v>100</v>
      </c>
      <c r="T18" s="81">
        <f t="shared" si="5"/>
        <v>1</v>
      </c>
      <c r="U18" s="6">
        <v>1</v>
      </c>
      <c r="V18" s="87">
        <f t="shared" si="0"/>
        <v>1</v>
      </c>
      <c r="W18" s="82" t="s">
        <v>101</v>
      </c>
      <c r="X18" s="82" t="s">
        <v>102</v>
      </c>
      <c r="Y18" s="81">
        <v>1</v>
      </c>
      <c r="Z18" s="6">
        <v>1</v>
      </c>
      <c r="AA18" s="80">
        <f t="shared" si="1"/>
        <v>1</v>
      </c>
      <c r="AB18" s="82" t="s">
        <v>103</v>
      </c>
      <c r="AC18" s="82" t="s">
        <v>104</v>
      </c>
      <c r="AD18" s="131">
        <f t="shared" si="2"/>
        <v>1</v>
      </c>
      <c r="AE18" s="6">
        <v>1</v>
      </c>
      <c r="AF18" s="128">
        <f t="shared" si="3"/>
        <v>1</v>
      </c>
      <c r="AG18" s="6" t="s">
        <v>105</v>
      </c>
      <c r="AH18" s="6" t="s">
        <v>106</v>
      </c>
      <c r="AI18" s="81">
        <f t="shared" si="4"/>
        <v>1</v>
      </c>
      <c r="AJ18" s="6">
        <v>1</v>
      </c>
      <c r="AK18" s="128">
        <f t="shared" si="6"/>
        <v>1</v>
      </c>
      <c r="AL18" s="6" t="s">
        <v>107</v>
      </c>
      <c r="AM18" s="6" t="s">
        <v>108</v>
      </c>
      <c r="AN18" s="6">
        <f t="shared" si="7"/>
        <v>4</v>
      </c>
      <c r="AO18" s="6">
        <f>SUM(U18,Z18,AE18,AJ18)</f>
        <v>4</v>
      </c>
      <c r="AP18" s="84">
        <f>IF(AO18/AN18&gt;100%,100%,AO18/AN18)</f>
        <v>1</v>
      </c>
      <c r="AQ18" s="83" t="s">
        <v>92</v>
      </c>
    </row>
    <row r="19" spans="1:43" s="10" customFormat="1" ht="218.25" customHeight="1">
      <c r="A19" s="9">
        <v>5</v>
      </c>
      <c r="B19" s="7" t="s">
        <v>55</v>
      </c>
      <c r="C19" s="9">
        <v>4</v>
      </c>
      <c r="D19" s="7" t="s">
        <v>109</v>
      </c>
      <c r="E19" s="8" t="s">
        <v>57</v>
      </c>
      <c r="F19" s="8" t="s">
        <v>110</v>
      </c>
      <c r="G19" s="8" t="s">
        <v>111</v>
      </c>
      <c r="H19" s="8" t="s">
        <v>112</v>
      </c>
      <c r="I19" s="12" t="s">
        <v>80</v>
      </c>
      <c r="J19" s="8" t="s">
        <v>110</v>
      </c>
      <c r="K19" s="15">
        <v>1</v>
      </c>
      <c r="L19" s="15">
        <v>1</v>
      </c>
      <c r="M19" s="15">
        <v>1</v>
      </c>
      <c r="N19" s="15">
        <v>1</v>
      </c>
      <c r="O19" s="15">
        <v>1</v>
      </c>
      <c r="P19" s="53" t="s">
        <v>63</v>
      </c>
      <c r="Q19" s="9" t="s">
        <v>113</v>
      </c>
      <c r="R19" s="9" t="s">
        <v>114</v>
      </c>
      <c r="S19" s="9" t="s">
        <v>115</v>
      </c>
      <c r="T19" s="80">
        <f t="shared" si="5"/>
        <v>1</v>
      </c>
      <c r="U19" s="80">
        <v>1</v>
      </c>
      <c r="V19" s="80">
        <f t="shared" si="0"/>
        <v>1</v>
      </c>
      <c r="W19" s="83" t="s">
        <v>116</v>
      </c>
      <c r="X19" s="83" t="s">
        <v>117</v>
      </c>
      <c r="Y19" s="80">
        <v>1</v>
      </c>
      <c r="Z19" s="121">
        <v>1</v>
      </c>
      <c r="AA19" s="80">
        <f t="shared" si="1"/>
        <v>1</v>
      </c>
      <c r="AB19" s="83" t="s">
        <v>118</v>
      </c>
      <c r="AC19" s="80" t="s">
        <v>119</v>
      </c>
      <c r="AD19" s="86">
        <f t="shared" si="2"/>
        <v>1</v>
      </c>
      <c r="AE19" s="121">
        <v>1</v>
      </c>
      <c r="AF19" s="128">
        <f t="shared" si="3"/>
        <v>1</v>
      </c>
      <c r="AG19" s="80" t="s">
        <v>120</v>
      </c>
      <c r="AH19" s="80" t="s">
        <v>119</v>
      </c>
      <c r="AI19" s="121">
        <f t="shared" si="4"/>
        <v>1</v>
      </c>
      <c r="AJ19" s="80">
        <v>1</v>
      </c>
      <c r="AK19" s="80">
        <f t="shared" si="6"/>
        <v>1</v>
      </c>
      <c r="AL19" s="80" t="s">
        <v>121</v>
      </c>
      <c r="AM19" s="80" t="s">
        <v>122</v>
      </c>
      <c r="AN19" s="80">
        <f t="shared" si="7"/>
        <v>1</v>
      </c>
      <c r="AO19" s="121">
        <f>AVERAGE(U19,Z19,AE19,AJ19)</f>
        <v>1</v>
      </c>
      <c r="AP19" s="84">
        <f>IF(AO19/AN19&gt;100%,100%,AO19/AN19)</f>
        <v>1</v>
      </c>
      <c r="AQ19" s="83" t="s">
        <v>92</v>
      </c>
    </row>
    <row r="20" spans="1:43" s="10" customFormat="1" ht="216.75" customHeight="1">
      <c r="A20" s="9">
        <v>5</v>
      </c>
      <c r="B20" s="7" t="s">
        <v>55</v>
      </c>
      <c r="C20" s="9">
        <v>5</v>
      </c>
      <c r="D20" s="7" t="s">
        <v>123</v>
      </c>
      <c r="E20" s="8" t="s">
        <v>57</v>
      </c>
      <c r="F20" s="8" t="s">
        <v>124</v>
      </c>
      <c r="G20" s="8" t="s">
        <v>125</v>
      </c>
      <c r="H20" s="8" t="s">
        <v>126</v>
      </c>
      <c r="I20" s="9" t="s">
        <v>61</v>
      </c>
      <c r="J20" s="8" t="s">
        <v>127</v>
      </c>
      <c r="K20" s="9">
        <v>3</v>
      </c>
      <c r="L20" s="9">
        <v>6</v>
      </c>
      <c r="M20" s="9">
        <v>7</v>
      </c>
      <c r="N20" s="9">
        <v>4</v>
      </c>
      <c r="O20" s="16">
        <v>20</v>
      </c>
      <c r="P20" s="53" t="s">
        <v>63</v>
      </c>
      <c r="Q20" s="9" t="s">
        <v>127</v>
      </c>
      <c r="R20" s="9" t="s">
        <v>128</v>
      </c>
      <c r="S20" s="9" t="s">
        <v>129</v>
      </c>
      <c r="T20" s="81">
        <f t="shared" si="5"/>
        <v>3</v>
      </c>
      <c r="U20" s="6">
        <v>3</v>
      </c>
      <c r="V20" s="87">
        <f t="shared" si="0"/>
        <v>1</v>
      </c>
      <c r="W20" s="82" t="s">
        <v>130</v>
      </c>
      <c r="X20" s="6" t="s">
        <v>131</v>
      </c>
      <c r="Y20" s="81">
        <v>6</v>
      </c>
      <c r="Z20" s="6">
        <v>6</v>
      </c>
      <c r="AA20" s="80">
        <f t="shared" si="1"/>
        <v>1</v>
      </c>
      <c r="AB20" s="82" t="s">
        <v>132</v>
      </c>
      <c r="AC20" s="82" t="s">
        <v>133</v>
      </c>
      <c r="AD20" s="81">
        <f t="shared" si="2"/>
        <v>7</v>
      </c>
      <c r="AE20" s="6">
        <v>5</v>
      </c>
      <c r="AF20" s="128">
        <f t="shared" si="3"/>
        <v>0.7142857142857143</v>
      </c>
      <c r="AG20" s="6" t="s">
        <v>134</v>
      </c>
      <c r="AH20" s="6" t="s">
        <v>135</v>
      </c>
      <c r="AI20" s="81">
        <f t="shared" si="4"/>
        <v>4</v>
      </c>
      <c r="AJ20" s="6">
        <v>4</v>
      </c>
      <c r="AK20" s="128">
        <f t="shared" si="6"/>
        <v>1</v>
      </c>
      <c r="AL20" s="6" t="s">
        <v>136</v>
      </c>
      <c r="AM20" s="6" t="s">
        <v>137</v>
      </c>
      <c r="AN20" s="6">
        <f t="shared" si="7"/>
        <v>20</v>
      </c>
      <c r="AO20" s="6">
        <f>SUM(U20,Z20,AE20,AJ20)</f>
        <v>18</v>
      </c>
      <c r="AP20" s="84">
        <f t="shared" ref="AP20:AP29" si="8">IF(AO20/AN20&gt;100%,100%,AO20/AN20)</f>
        <v>0.9</v>
      </c>
      <c r="AQ20" s="83" t="s">
        <v>138</v>
      </c>
    </row>
    <row r="21" spans="1:43" s="10" customFormat="1" ht="308.25" customHeight="1">
      <c r="A21" s="9">
        <v>5</v>
      </c>
      <c r="B21" s="7" t="s">
        <v>55</v>
      </c>
      <c r="C21" s="9">
        <v>6</v>
      </c>
      <c r="D21" s="7" t="s">
        <v>139</v>
      </c>
      <c r="E21" s="8" t="s">
        <v>57</v>
      </c>
      <c r="F21" s="8" t="s">
        <v>140</v>
      </c>
      <c r="G21" s="7" t="s">
        <v>141</v>
      </c>
      <c r="H21" s="8" t="s">
        <v>142</v>
      </c>
      <c r="I21" s="9" t="s">
        <v>61</v>
      </c>
      <c r="J21" s="8" t="s">
        <v>143</v>
      </c>
      <c r="K21" s="9">
        <v>20</v>
      </c>
      <c r="L21" s="9">
        <v>80</v>
      </c>
      <c r="M21" s="9">
        <v>80</v>
      </c>
      <c r="N21" s="9">
        <v>40</v>
      </c>
      <c r="O21" s="16">
        <v>220</v>
      </c>
      <c r="P21" s="53" t="s">
        <v>144</v>
      </c>
      <c r="Q21" s="9" t="s">
        <v>145</v>
      </c>
      <c r="R21" s="9" t="s">
        <v>146</v>
      </c>
      <c r="S21" s="9" t="s">
        <v>66</v>
      </c>
      <c r="T21" s="81">
        <f t="shared" si="5"/>
        <v>20</v>
      </c>
      <c r="U21" s="6">
        <v>20</v>
      </c>
      <c r="V21" s="87">
        <f t="shared" si="0"/>
        <v>1</v>
      </c>
      <c r="W21" s="82" t="s">
        <v>147</v>
      </c>
      <c r="X21" s="82" t="s">
        <v>148</v>
      </c>
      <c r="Y21" s="123">
        <v>80</v>
      </c>
      <c r="Z21" s="124">
        <v>80</v>
      </c>
      <c r="AA21" s="80">
        <f t="shared" si="1"/>
        <v>1</v>
      </c>
      <c r="AB21" s="122" t="s">
        <v>149</v>
      </c>
      <c r="AC21" s="114" t="s">
        <v>150</v>
      </c>
      <c r="AD21" s="81">
        <f t="shared" si="2"/>
        <v>80</v>
      </c>
      <c r="AE21" s="6">
        <v>80</v>
      </c>
      <c r="AF21" s="128">
        <f t="shared" si="3"/>
        <v>1</v>
      </c>
      <c r="AG21" s="6" t="s">
        <v>151</v>
      </c>
      <c r="AH21" s="6" t="s">
        <v>152</v>
      </c>
      <c r="AI21" s="81">
        <f t="shared" si="4"/>
        <v>40</v>
      </c>
      <c r="AJ21" s="6">
        <v>40</v>
      </c>
      <c r="AK21" s="128">
        <f t="shared" si="6"/>
        <v>1</v>
      </c>
      <c r="AL21" s="6" t="s">
        <v>153</v>
      </c>
      <c r="AM21" s="6" t="s">
        <v>154</v>
      </c>
      <c r="AN21" s="6">
        <f t="shared" si="7"/>
        <v>220</v>
      </c>
      <c r="AO21" s="6">
        <f>SUM(U21,Z21,AE21,AJ21)</f>
        <v>220</v>
      </c>
      <c r="AP21" s="84">
        <f t="shared" si="8"/>
        <v>1</v>
      </c>
      <c r="AQ21" s="83" t="s">
        <v>155</v>
      </c>
    </row>
    <row r="22" spans="1:43" s="10" customFormat="1" ht="152.25" customHeight="1">
      <c r="A22" s="9">
        <v>5</v>
      </c>
      <c r="B22" s="7" t="s">
        <v>55</v>
      </c>
      <c r="C22" s="9">
        <v>7</v>
      </c>
      <c r="D22" s="7" t="s">
        <v>156</v>
      </c>
      <c r="E22" s="8" t="s">
        <v>57</v>
      </c>
      <c r="F22" s="7" t="s">
        <v>157</v>
      </c>
      <c r="G22" s="7" t="s">
        <v>158</v>
      </c>
      <c r="H22" s="8" t="s">
        <v>159</v>
      </c>
      <c r="I22" s="9" t="s">
        <v>61</v>
      </c>
      <c r="J22" s="8" t="s">
        <v>160</v>
      </c>
      <c r="K22" s="9">
        <v>0</v>
      </c>
      <c r="L22" s="9">
        <v>2</v>
      </c>
      <c r="M22" s="9">
        <v>2</v>
      </c>
      <c r="N22" s="9">
        <v>2</v>
      </c>
      <c r="O22" s="9">
        <v>6</v>
      </c>
      <c r="P22" s="53" t="s">
        <v>63</v>
      </c>
      <c r="Q22" s="9" t="s">
        <v>161</v>
      </c>
      <c r="R22" s="9" t="s">
        <v>162</v>
      </c>
      <c r="S22" s="9" t="s">
        <v>66</v>
      </c>
      <c r="T22" s="81" t="s">
        <v>163</v>
      </c>
      <c r="U22" s="81" t="s">
        <v>163</v>
      </c>
      <c r="V22" s="81" t="s">
        <v>163</v>
      </c>
      <c r="W22" s="62" t="s">
        <v>164</v>
      </c>
      <c r="X22" s="81" t="s">
        <v>163</v>
      </c>
      <c r="Y22" s="81">
        <v>2</v>
      </c>
      <c r="Z22" s="81">
        <v>2</v>
      </c>
      <c r="AA22" s="80">
        <f t="shared" si="1"/>
        <v>1</v>
      </c>
      <c r="AB22" s="62" t="s">
        <v>165</v>
      </c>
      <c r="AC22" s="81" t="s">
        <v>166</v>
      </c>
      <c r="AD22" s="61">
        <f t="shared" ref="AD22:AD29" si="9">M22</f>
        <v>2</v>
      </c>
      <c r="AE22" s="62">
        <v>2</v>
      </c>
      <c r="AF22" s="127">
        <f t="shared" ref="AF22:AF29" si="10">IF(AE22/AD22&gt;100%,100%,AE22/AD22)</f>
        <v>1</v>
      </c>
      <c r="AG22" s="62" t="s">
        <v>167</v>
      </c>
      <c r="AH22" s="62" t="s">
        <v>168</v>
      </c>
      <c r="AI22" s="61">
        <f t="shared" ref="AI22:AI29" si="11">N22</f>
        <v>2</v>
      </c>
      <c r="AJ22" s="62">
        <v>2</v>
      </c>
      <c r="AK22" s="127">
        <f t="shared" ref="AK22:AK29" si="12">IF(AJ22/AI22&gt;100%,100%,AJ22/AI22)</f>
        <v>1</v>
      </c>
      <c r="AL22" s="62" t="s">
        <v>169</v>
      </c>
      <c r="AM22" s="62" t="s">
        <v>170</v>
      </c>
      <c r="AN22" s="6">
        <f t="shared" si="7"/>
        <v>6</v>
      </c>
      <c r="AO22" s="81">
        <f>SUM(U22,Z22,AE22,AJ22)</f>
        <v>6</v>
      </c>
      <c r="AP22" s="84">
        <f t="shared" si="8"/>
        <v>1</v>
      </c>
      <c r="AQ22" s="83" t="s">
        <v>92</v>
      </c>
    </row>
    <row r="23" spans="1:43" s="71" customFormat="1" ht="273.75" customHeight="1">
      <c r="A23" s="6">
        <v>5</v>
      </c>
      <c r="B23" s="63" t="s">
        <v>171</v>
      </c>
      <c r="C23" s="64">
        <v>8</v>
      </c>
      <c r="D23" s="65" t="s">
        <v>172</v>
      </c>
      <c r="E23" s="65" t="s">
        <v>57</v>
      </c>
      <c r="F23" s="65" t="s">
        <v>173</v>
      </c>
      <c r="G23" s="65" t="s">
        <v>174</v>
      </c>
      <c r="H23" s="65" t="s">
        <v>175</v>
      </c>
      <c r="I23" s="66" t="s">
        <v>80</v>
      </c>
      <c r="J23" s="67" t="s">
        <v>173</v>
      </c>
      <c r="K23" s="68">
        <v>1</v>
      </c>
      <c r="L23" s="69">
        <v>1</v>
      </c>
      <c r="M23" s="69">
        <v>1</v>
      </c>
      <c r="N23" s="69">
        <v>1</v>
      </c>
      <c r="O23" s="69">
        <v>1</v>
      </c>
      <c r="P23" s="70" t="s">
        <v>63</v>
      </c>
      <c r="Q23" s="65" t="s">
        <v>176</v>
      </c>
      <c r="R23" s="65" t="s">
        <v>177</v>
      </c>
      <c r="S23" s="65" t="s">
        <v>178</v>
      </c>
      <c r="T23" s="80">
        <f t="shared" ref="T23:T29" si="13">K23</f>
        <v>1</v>
      </c>
      <c r="U23" s="80">
        <v>1</v>
      </c>
      <c r="V23" s="80">
        <f t="shared" ref="V23" si="14">IF(U23/T23&gt;100%,100%,U23/T23)</f>
        <v>1</v>
      </c>
      <c r="W23" s="83" t="s">
        <v>179</v>
      </c>
      <c r="X23" s="85" t="s">
        <v>180</v>
      </c>
      <c r="Y23" s="80">
        <v>1</v>
      </c>
      <c r="Z23" s="80">
        <v>1</v>
      </c>
      <c r="AA23" s="80">
        <f t="shared" si="1"/>
        <v>1</v>
      </c>
      <c r="AB23" s="113" t="s">
        <v>181</v>
      </c>
      <c r="AC23" s="81" t="s">
        <v>182</v>
      </c>
      <c r="AD23" s="86">
        <f t="shared" si="9"/>
        <v>1</v>
      </c>
      <c r="AE23" s="121">
        <v>1</v>
      </c>
      <c r="AF23" s="128">
        <f t="shared" si="10"/>
        <v>1</v>
      </c>
      <c r="AG23" s="80" t="s">
        <v>183</v>
      </c>
      <c r="AH23" s="80" t="s">
        <v>184</v>
      </c>
      <c r="AI23" s="121">
        <f t="shared" si="11"/>
        <v>1</v>
      </c>
      <c r="AJ23" s="80">
        <v>1</v>
      </c>
      <c r="AK23" s="80">
        <f t="shared" si="12"/>
        <v>1</v>
      </c>
      <c r="AL23" s="80" t="s">
        <v>185</v>
      </c>
      <c r="AM23" s="80" t="s">
        <v>186</v>
      </c>
      <c r="AN23" s="80">
        <f t="shared" si="7"/>
        <v>1</v>
      </c>
      <c r="AO23" s="121">
        <f>AVERAGE(U23,Z23,AE23,AJ23)</f>
        <v>1</v>
      </c>
      <c r="AP23" s="84">
        <f t="shared" si="8"/>
        <v>1</v>
      </c>
      <c r="AQ23" s="83" t="s">
        <v>92</v>
      </c>
    </row>
    <row r="24" spans="1:43" s="71" customFormat="1" ht="291" customHeight="1">
      <c r="A24" s="72">
        <v>5</v>
      </c>
      <c r="B24" s="63" t="s">
        <v>171</v>
      </c>
      <c r="C24" s="73">
        <v>9</v>
      </c>
      <c r="D24" s="13" t="s">
        <v>187</v>
      </c>
      <c r="E24" s="14" t="s">
        <v>57</v>
      </c>
      <c r="F24" s="14" t="s">
        <v>188</v>
      </c>
      <c r="G24" s="14" t="s">
        <v>189</v>
      </c>
      <c r="H24" s="14" t="s">
        <v>190</v>
      </c>
      <c r="I24" s="43" t="s">
        <v>61</v>
      </c>
      <c r="J24" s="59" t="s">
        <v>191</v>
      </c>
      <c r="K24" s="20">
        <v>0</v>
      </c>
      <c r="L24" s="20">
        <v>1</v>
      </c>
      <c r="M24" s="20">
        <v>0</v>
      </c>
      <c r="N24" s="20">
        <v>1</v>
      </c>
      <c r="O24" s="20">
        <v>2</v>
      </c>
      <c r="P24" s="54" t="s">
        <v>63</v>
      </c>
      <c r="Q24" s="14" t="s">
        <v>192</v>
      </c>
      <c r="R24" s="14" t="s">
        <v>99</v>
      </c>
      <c r="S24" s="65" t="s">
        <v>178</v>
      </c>
      <c r="T24" s="81" t="s">
        <v>163</v>
      </c>
      <c r="U24" s="81" t="s">
        <v>163</v>
      </c>
      <c r="V24" s="81" t="s">
        <v>163</v>
      </c>
      <c r="W24" s="62" t="s">
        <v>193</v>
      </c>
      <c r="X24" s="81" t="s">
        <v>163</v>
      </c>
      <c r="Y24" s="81">
        <v>1</v>
      </c>
      <c r="Z24" s="81">
        <v>1</v>
      </c>
      <c r="AA24" s="80">
        <f t="shared" si="1"/>
        <v>1</v>
      </c>
      <c r="AB24" s="82" t="s">
        <v>194</v>
      </c>
      <c r="AC24" s="81" t="s">
        <v>195</v>
      </c>
      <c r="AD24" s="61">
        <f t="shared" si="9"/>
        <v>0</v>
      </c>
      <c r="AE24" s="62" t="s">
        <v>163</v>
      </c>
      <c r="AF24" s="127" t="s">
        <v>196</v>
      </c>
      <c r="AG24" s="62" t="s">
        <v>197</v>
      </c>
      <c r="AH24" s="62" t="s">
        <v>198</v>
      </c>
      <c r="AI24" s="61">
        <f t="shared" si="11"/>
        <v>1</v>
      </c>
      <c r="AJ24" s="62">
        <v>1</v>
      </c>
      <c r="AK24" s="127">
        <f t="shared" si="12"/>
        <v>1</v>
      </c>
      <c r="AL24" s="62" t="s">
        <v>199</v>
      </c>
      <c r="AM24" s="62" t="s">
        <v>200</v>
      </c>
      <c r="AN24" s="6">
        <f t="shared" si="7"/>
        <v>2</v>
      </c>
      <c r="AO24" s="81">
        <f>SUM(Z24,AJ24)</f>
        <v>2</v>
      </c>
      <c r="AP24" s="84">
        <f t="shared" si="8"/>
        <v>1</v>
      </c>
      <c r="AQ24" s="83" t="s">
        <v>92</v>
      </c>
    </row>
    <row r="25" spans="1:43" s="71" customFormat="1" ht="273.75" customHeight="1">
      <c r="A25" s="72">
        <v>5</v>
      </c>
      <c r="B25" s="63" t="s">
        <v>171</v>
      </c>
      <c r="C25" s="73">
        <v>10</v>
      </c>
      <c r="D25" s="18" t="s">
        <v>201</v>
      </c>
      <c r="E25" s="19" t="s">
        <v>57</v>
      </c>
      <c r="F25" s="19" t="s">
        <v>202</v>
      </c>
      <c r="G25" s="19" t="s">
        <v>203</v>
      </c>
      <c r="H25" s="19" t="s">
        <v>204</v>
      </c>
      <c r="I25" s="44" t="s">
        <v>61</v>
      </c>
      <c r="J25" s="60" t="s">
        <v>202</v>
      </c>
      <c r="K25" s="21">
        <v>0</v>
      </c>
      <c r="L25" s="21">
        <v>1</v>
      </c>
      <c r="M25" s="21">
        <v>1</v>
      </c>
      <c r="N25" s="21">
        <v>1</v>
      </c>
      <c r="O25" s="21">
        <v>3</v>
      </c>
      <c r="P25" s="55" t="s">
        <v>63</v>
      </c>
      <c r="Q25" s="19" t="s">
        <v>98</v>
      </c>
      <c r="R25" s="19" t="s">
        <v>99</v>
      </c>
      <c r="S25" s="65" t="s">
        <v>178</v>
      </c>
      <c r="T25" s="81" t="s">
        <v>163</v>
      </c>
      <c r="U25" s="6" t="s">
        <v>163</v>
      </c>
      <c r="V25" s="6" t="s">
        <v>163</v>
      </c>
      <c r="W25" s="62" t="s">
        <v>193</v>
      </c>
      <c r="X25" s="62" t="s">
        <v>163</v>
      </c>
      <c r="Y25" s="81">
        <v>1</v>
      </c>
      <c r="Z25" s="81">
        <v>1</v>
      </c>
      <c r="AA25" s="80">
        <f t="shared" si="1"/>
        <v>1</v>
      </c>
      <c r="AB25" s="115" t="s">
        <v>205</v>
      </c>
      <c r="AC25" s="81" t="s">
        <v>206</v>
      </c>
      <c r="AD25" s="61">
        <f t="shared" si="9"/>
        <v>1</v>
      </c>
      <c r="AE25" s="62">
        <v>1</v>
      </c>
      <c r="AF25" s="127">
        <f t="shared" si="10"/>
        <v>1</v>
      </c>
      <c r="AG25" s="62" t="s">
        <v>207</v>
      </c>
      <c r="AH25" s="62" t="s">
        <v>206</v>
      </c>
      <c r="AI25" s="61">
        <f t="shared" si="11"/>
        <v>1</v>
      </c>
      <c r="AJ25" s="62">
        <v>1</v>
      </c>
      <c r="AK25" s="127">
        <f t="shared" si="12"/>
        <v>1</v>
      </c>
      <c r="AL25" s="62" t="s">
        <v>208</v>
      </c>
      <c r="AM25" s="62" t="s">
        <v>209</v>
      </c>
      <c r="AN25" s="6">
        <f t="shared" si="7"/>
        <v>3</v>
      </c>
      <c r="AO25" s="81">
        <f>SUM(AE25,AJ25,Z25)</f>
        <v>3</v>
      </c>
      <c r="AP25" s="84">
        <f t="shared" si="8"/>
        <v>1</v>
      </c>
      <c r="AQ25" s="83" t="s">
        <v>92</v>
      </c>
    </row>
    <row r="26" spans="1:43" s="71" customFormat="1" ht="179.25" customHeight="1">
      <c r="A26" s="72">
        <v>5</v>
      </c>
      <c r="B26" s="74" t="s">
        <v>171</v>
      </c>
      <c r="C26" s="73">
        <v>11</v>
      </c>
      <c r="D26" s="18" t="s">
        <v>210</v>
      </c>
      <c r="E26" s="19" t="s">
        <v>57</v>
      </c>
      <c r="F26" s="19" t="s">
        <v>211</v>
      </c>
      <c r="G26" s="19" t="s">
        <v>212</v>
      </c>
      <c r="H26" s="19" t="s">
        <v>213</v>
      </c>
      <c r="I26" s="44" t="s">
        <v>61</v>
      </c>
      <c r="J26" s="60" t="s">
        <v>211</v>
      </c>
      <c r="K26" s="21">
        <v>0</v>
      </c>
      <c r="L26" s="21">
        <v>1</v>
      </c>
      <c r="M26" s="21">
        <v>0</v>
      </c>
      <c r="N26" s="21">
        <v>1</v>
      </c>
      <c r="O26" s="21">
        <v>2</v>
      </c>
      <c r="P26" s="55" t="s">
        <v>63</v>
      </c>
      <c r="Q26" s="19" t="s">
        <v>98</v>
      </c>
      <c r="R26" s="22" t="s">
        <v>99</v>
      </c>
      <c r="S26" s="75" t="s">
        <v>178</v>
      </c>
      <c r="T26" s="81" t="s">
        <v>163</v>
      </c>
      <c r="U26" s="6" t="s">
        <v>163</v>
      </c>
      <c r="V26" s="6" t="s">
        <v>163</v>
      </c>
      <c r="W26" s="62" t="s">
        <v>193</v>
      </c>
      <c r="X26" s="62" t="s">
        <v>163</v>
      </c>
      <c r="Y26" s="62">
        <v>1</v>
      </c>
      <c r="Z26" s="81">
        <v>1</v>
      </c>
      <c r="AA26" s="80">
        <f t="shared" si="1"/>
        <v>1</v>
      </c>
      <c r="AB26" s="115" t="s">
        <v>214</v>
      </c>
      <c r="AC26" s="81" t="s">
        <v>215</v>
      </c>
      <c r="AD26" s="61">
        <f t="shared" si="9"/>
        <v>0</v>
      </c>
      <c r="AE26" s="62" t="s">
        <v>216</v>
      </c>
      <c r="AF26" s="127" t="s">
        <v>196</v>
      </c>
      <c r="AG26" s="62" t="s">
        <v>217</v>
      </c>
      <c r="AH26" s="62" t="s">
        <v>218</v>
      </c>
      <c r="AI26" s="61">
        <f t="shared" si="11"/>
        <v>1</v>
      </c>
      <c r="AJ26" s="62">
        <v>1</v>
      </c>
      <c r="AK26" s="127">
        <f t="shared" si="12"/>
        <v>1</v>
      </c>
      <c r="AL26" s="62" t="s">
        <v>219</v>
      </c>
      <c r="AM26" s="62" t="s">
        <v>220</v>
      </c>
      <c r="AN26" s="6">
        <f t="shared" si="7"/>
        <v>2</v>
      </c>
      <c r="AO26" s="81">
        <f>SUM(Z26,AJ26)</f>
        <v>2</v>
      </c>
      <c r="AP26" s="84">
        <f t="shared" si="8"/>
        <v>1</v>
      </c>
      <c r="AQ26" s="83" t="s">
        <v>92</v>
      </c>
    </row>
    <row r="27" spans="1:43" s="71" customFormat="1" ht="212.25" customHeight="1">
      <c r="A27" s="6">
        <v>2</v>
      </c>
      <c r="B27" s="8" t="s">
        <v>221</v>
      </c>
      <c r="C27" s="9">
        <v>12</v>
      </c>
      <c r="D27" s="7" t="s">
        <v>222</v>
      </c>
      <c r="E27" s="53" t="s">
        <v>57</v>
      </c>
      <c r="F27" s="7" t="s">
        <v>223</v>
      </c>
      <c r="G27" s="8" t="s">
        <v>224</v>
      </c>
      <c r="H27" s="8" t="s">
        <v>225</v>
      </c>
      <c r="I27" s="12" t="s">
        <v>61</v>
      </c>
      <c r="J27" s="8" t="s">
        <v>226</v>
      </c>
      <c r="K27" s="12">
        <v>2</v>
      </c>
      <c r="L27" s="12">
        <v>4</v>
      </c>
      <c r="M27" s="12">
        <v>4</v>
      </c>
      <c r="N27" s="12">
        <v>2</v>
      </c>
      <c r="O27" s="12">
        <v>12</v>
      </c>
      <c r="P27" s="55" t="s">
        <v>63</v>
      </c>
      <c r="Q27" s="8" t="s">
        <v>227</v>
      </c>
      <c r="R27" s="9" t="s">
        <v>228</v>
      </c>
      <c r="S27" s="9" t="s">
        <v>229</v>
      </c>
      <c r="T27" s="81">
        <f t="shared" si="13"/>
        <v>2</v>
      </c>
      <c r="U27" s="6">
        <v>2</v>
      </c>
      <c r="V27" s="80">
        <v>1</v>
      </c>
      <c r="W27" s="62" t="s">
        <v>230</v>
      </c>
      <c r="X27" s="62" t="s">
        <v>231</v>
      </c>
      <c r="Y27" s="81">
        <f t="shared" ref="Y27" si="15">L27</f>
        <v>4</v>
      </c>
      <c r="Z27" s="6">
        <v>4</v>
      </c>
      <c r="AA27" s="86">
        <f t="shared" ref="AA27:AA29" si="16">IF(Z27/Y27&gt;100%,100%,Z27/Y27)</f>
        <v>1</v>
      </c>
      <c r="AB27" s="116" t="s">
        <v>232</v>
      </c>
      <c r="AC27" s="117" t="s">
        <v>233</v>
      </c>
      <c r="AD27" s="61">
        <f t="shared" si="9"/>
        <v>4</v>
      </c>
      <c r="AE27" s="62">
        <v>6</v>
      </c>
      <c r="AF27" s="127">
        <f t="shared" si="10"/>
        <v>1</v>
      </c>
      <c r="AG27" s="62" t="s">
        <v>234</v>
      </c>
      <c r="AH27" s="62" t="s">
        <v>233</v>
      </c>
      <c r="AI27" s="61">
        <f t="shared" si="11"/>
        <v>2</v>
      </c>
      <c r="AJ27" s="62">
        <v>2</v>
      </c>
      <c r="AK27" s="127">
        <f t="shared" si="12"/>
        <v>1</v>
      </c>
      <c r="AL27" s="62" t="s">
        <v>235</v>
      </c>
      <c r="AM27" s="62" t="s">
        <v>236</v>
      </c>
      <c r="AN27" s="6">
        <f t="shared" si="7"/>
        <v>12</v>
      </c>
      <c r="AO27" s="6">
        <f>SUM(U27,Z27,AE27,AJ27)</f>
        <v>14</v>
      </c>
      <c r="AP27" s="84">
        <f t="shared" si="8"/>
        <v>1</v>
      </c>
      <c r="AQ27" s="83" t="s">
        <v>92</v>
      </c>
    </row>
    <row r="28" spans="1:43" s="71" customFormat="1" ht="166.5">
      <c r="A28" s="6">
        <v>3</v>
      </c>
      <c r="B28" s="8" t="s">
        <v>237</v>
      </c>
      <c r="C28" s="9">
        <v>13</v>
      </c>
      <c r="D28" s="7" t="s">
        <v>238</v>
      </c>
      <c r="E28" s="53" t="s">
        <v>57</v>
      </c>
      <c r="F28" s="7" t="s">
        <v>239</v>
      </c>
      <c r="G28" s="8" t="s">
        <v>240</v>
      </c>
      <c r="H28" s="8" t="s">
        <v>241</v>
      </c>
      <c r="I28" s="9" t="s">
        <v>61</v>
      </c>
      <c r="J28" s="8" t="s">
        <v>242</v>
      </c>
      <c r="K28" s="9">
        <v>1</v>
      </c>
      <c r="L28" s="9">
        <v>1</v>
      </c>
      <c r="M28" s="9">
        <v>1</v>
      </c>
      <c r="N28" s="9">
        <v>1</v>
      </c>
      <c r="O28" s="76">
        <v>4</v>
      </c>
      <c r="P28" s="77" t="s">
        <v>63</v>
      </c>
      <c r="Q28" s="77" t="s">
        <v>243</v>
      </c>
      <c r="R28" s="16" t="s">
        <v>99</v>
      </c>
      <c r="S28" s="9" t="s">
        <v>229</v>
      </c>
      <c r="T28" s="81">
        <f t="shared" si="13"/>
        <v>1</v>
      </c>
      <c r="U28" s="6">
        <v>1</v>
      </c>
      <c r="V28" s="87">
        <f t="shared" ref="V28:V29" si="17">IF(U28/T28&gt;100%,100%,U28/T28)</f>
        <v>1</v>
      </c>
      <c r="W28" s="82" t="s">
        <v>244</v>
      </c>
      <c r="X28" s="82" t="s">
        <v>245</v>
      </c>
      <c r="Y28" s="81">
        <v>1</v>
      </c>
      <c r="Z28" s="6">
        <v>1</v>
      </c>
      <c r="AA28" s="86">
        <f t="shared" si="16"/>
        <v>1</v>
      </c>
      <c r="AB28" s="62" t="s">
        <v>246</v>
      </c>
      <c r="AC28" s="62" t="s">
        <v>247</v>
      </c>
      <c r="AD28" s="61">
        <f t="shared" si="9"/>
        <v>1</v>
      </c>
      <c r="AE28" s="62">
        <v>1</v>
      </c>
      <c r="AF28" s="127">
        <f t="shared" si="10"/>
        <v>1</v>
      </c>
      <c r="AG28" s="62" t="s">
        <v>248</v>
      </c>
      <c r="AH28" s="62" t="s">
        <v>247</v>
      </c>
      <c r="AI28" s="61">
        <f t="shared" si="11"/>
        <v>1</v>
      </c>
      <c r="AJ28" s="62">
        <v>1</v>
      </c>
      <c r="AK28" s="127">
        <f t="shared" si="12"/>
        <v>1</v>
      </c>
      <c r="AL28" s="62" t="s">
        <v>249</v>
      </c>
      <c r="AM28" s="62" t="s">
        <v>250</v>
      </c>
      <c r="AN28" s="6">
        <f t="shared" si="7"/>
        <v>4</v>
      </c>
      <c r="AO28" s="6">
        <f>SUM(U28,Z28,AE28,AJ28)</f>
        <v>4</v>
      </c>
      <c r="AP28" s="84">
        <f t="shared" si="8"/>
        <v>1</v>
      </c>
      <c r="AQ28" s="83" t="s">
        <v>92</v>
      </c>
    </row>
    <row r="29" spans="1:43" s="71" customFormat="1" ht="166.5">
      <c r="A29" s="6">
        <v>2</v>
      </c>
      <c r="B29" s="8" t="s">
        <v>221</v>
      </c>
      <c r="C29" s="6">
        <v>14</v>
      </c>
      <c r="D29" s="8" t="s">
        <v>251</v>
      </c>
      <c r="E29" s="53" t="s">
        <v>252</v>
      </c>
      <c r="F29" s="9" t="s">
        <v>253</v>
      </c>
      <c r="G29" s="7" t="s">
        <v>254</v>
      </c>
      <c r="H29" s="8" t="s">
        <v>255</v>
      </c>
      <c r="I29" s="9" t="s">
        <v>61</v>
      </c>
      <c r="J29" s="8" t="s">
        <v>253</v>
      </c>
      <c r="K29" s="15">
        <v>0.05</v>
      </c>
      <c r="L29" s="15">
        <v>0.15</v>
      </c>
      <c r="M29" s="15">
        <v>0.15</v>
      </c>
      <c r="N29" s="15">
        <v>0.15</v>
      </c>
      <c r="O29" s="78">
        <f>SUM(K29:N29)</f>
        <v>0.5</v>
      </c>
      <c r="P29" s="55" t="s">
        <v>63</v>
      </c>
      <c r="Q29" s="8" t="s">
        <v>256</v>
      </c>
      <c r="R29" s="8" t="s">
        <v>257</v>
      </c>
      <c r="S29" s="9" t="s">
        <v>229</v>
      </c>
      <c r="T29" s="86">
        <f t="shared" si="13"/>
        <v>0.05</v>
      </c>
      <c r="U29" s="86">
        <v>0.05</v>
      </c>
      <c r="V29" s="80">
        <f t="shared" si="17"/>
        <v>1</v>
      </c>
      <c r="W29" s="83" t="s">
        <v>258</v>
      </c>
      <c r="X29" s="83" t="s">
        <v>259</v>
      </c>
      <c r="Y29" s="86">
        <v>0.15</v>
      </c>
      <c r="Z29" s="86">
        <v>0.15</v>
      </c>
      <c r="AA29" s="86">
        <f t="shared" si="16"/>
        <v>1</v>
      </c>
      <c r="AB29" s="62" t="s">
        <v>260</v>
      </c>
      <c r="AC29" s="62" t="s">
        <v>261</v>
      </c>
      <c r="AD29" s="126">
        <f t="shared" si="9"/>
        <v>0.15</v>
      </c>
      <c r="AE29" s="126">
        <v>0.15</v>
      </c>
      <c r="AF29" s="127">
        <f t="shared" si="10"/>
        <v>1</v>
      </c>
      <c r="AG29" s="62" t="s">
        <v>262</v>
      </c>
      <c r="AH29" s="62" t="s">
        <v>263</v>
      </c>
      <c r="AI29" s="61">
        <f t="shared" si="11"/>
        <v>0.15</v>
      </c>
      <c r="AJ29" s="62" t="s">
        <v>73</v>
      </c>
      <c r="AK29" s="127" t="s">
        <v>73</v>
      </c>
      <c r="AL29" s="62" t="s">
        <v>74</v>
      </c>
      <c r="AM29" s="62" t="s">
        <v>73</v>
      </c>
      <c r="AN29" s="86">
        <v>0.5</v>
      </c>
      <c r="AO29" s="121">
        <f>SUM(U29,Z29,AE29,AJ29)</f>
        <v>0.35</v>
      </c>
      <c r="AP29" s="84">
        <f t="shared" si="8"/>
        <v>0.7</v>
      </c>
      <c r="AQ29" s="83" t="s">
        <v>155</v>
      </c>
    </row>
    <row r="30" spans="1:43" s="34" customFormat="1" ht="15.75">
      <c r="A30" s="31"/>
      <c r="B30" s="31"/>
      <c r="C30" s="31"/>
      <c r="D30" s="32" t="s">
        <v>264</v>
      </c>
      <c r="E30" s="31"/>
      <c r="F30" s="31"/>
      <c r="G30" s="31"/>
      <c r="H30" s="31"/>
      <c r="I30" s="45"/>
      <c r="J30" s="56"/>
      <c r="K30" s="48"/>
      <c r="L30" s="48"/>
      <c r="M30" s="48"/>
      <c r="N30" s="48"/>
      <c r="O30" s="48"/>
      <c r="P30" s="56"/>
      <c r="Q30" s="31"/>
      <c r="R30" s="31"/>
      <c r="S30" s="31"/>
      <c r="T30" s="48"/>
      <c r="U30" s="48"/>
      <c r="V30" s="89">
        <f>AVERAGE(V16:V29)*80%</f>
        <v>0.8</v>
      </c>
      <c r="W30" s="33"/>
      <c r="X30" s="33"/>
      <c r="Y30" s="33"/>
      <c r="Z30" s="33"/>
      <c r="AA30" s="118">
        <f>AVERAGE(AA16:AA29)*80%</f>
        <v>0.8</v>
      </c>
      <c r="AB30" s="33"/>
      <c r="AC30" s="33"/>
      <c r="AD30" s="33"/>
      <c r="AE30" s="33"/>
      <c r="AF30" s="118">
        <f>AVERAGE(AF16:AF29)*80%</f>
        <v>0.78095238095238106</v>
      </c>
      <c r="AG30" s="33"/>
      <c r="AH30" s="33"/>
      <c r="AI30" s="33"/>
      <c r="AJ30" s="33"/>
      <c r="AK30" s="118">
        <f>AVERAGE(AK16:AK29)*80%</f>
        <v>0.8</v>
      </c>
      <c r="AL30" s="31"/>
      <c r="AM30" s="31"/>
      <c r="AN30" s="48"/>
      <c r="AO30" s="48"/>
      <c r="AP30" s="89">
        <f>AVERAGE(AP16:AP29)*80%</f>
        <v>0.77714285714285714</v>
      </c>
      <c r="AQ30" s="31"/>
    </row>
    <row r="31" spans="1:43" s="101" customFormat="1" ht="409.6">
      <c r="A31" s="35">
        <v>7</v>
      </c>
      <c r="B31" s="36" t="s">
        <v>265</v>
      </c>
      <c r="C31" s="35" t="s">
        <v>266</v>
      </c>
      <c r="D31" s="79" t="s">
        <v>267</v>
      </c>
      <c r="E31" s="36" t="s">
        <v>268</v>
      </c>
      <c r="F31" s="36" t="s">
        <v>269</v>
      </c>
      <c r="G31" s="36" t="s">
        <v>270</v>
      </c>
      <c r="H31" s="91" t="s">
        <v>271</v>
      </c>
      <c r="I31" s="79" t="s">
        <v>80</v>
      </c>
      <c r="J31" s="36" t="s">
        <v>269</v>
      </c>
      <c r="K31" s="92" t="s">
        <v>163</v>
      </c>
      <c r="L31" s="92">
        <v>0.8</v>
      </c>
      <c r="M31" s="92" t="s">
        <v>163</v>
      </c>
      <c r="N31" s="92">
        <v>0.8</v>
      </c>
      <c r="O31" s="92">
        <v>0.8</v>
      </c>
      <c r="P31" s="36" t="s">
        <v>63</v>
      </c>
      <c r="Q31" s="93" t="s">
        <v>272</v>
      </c>
      <c r="R31" s="93" t="s">
        <v>273</v>
      </c>
      <c r="S31" s="93" t="s">
        <v>274</v>
      </c>
      <c r="T31" s="94" t="str">
        <f>K31</f>
        <v>No programada</v>
      </c>
      <c r="U31" s="95" t="s">
        <v>163</v>
      </c>
      <c r="V31" s="95" t="s">
        <v>163</v>
      </c>
      <c r="W31" s="96" t="s">
        <v>193</v>
      </c>
      <c r="X31" s="96" t="s">
        <v>163</v>
      </c>
      <c r="Y31" s="97">
        <f>L31</f>
        <v>0.8</v>
      </c>
      <c r="Z31" s="98">
        <v>0.57999999999999996</v>
      </c>
      <c r="AA31" s="99">
        <f t="shared" ref="AA31:AA35" si="18">IF(Z31/Y31&gt;100%,100%,Z31/Y31)</f>
        <v>0.72499999999999987</v>
      </c>
      <c r="AB31" s="36" t="s">
        <v>275</v>
      </c>
      <c r="AC31" s="36" t="s">
        <v>276</v>
      </c>
      <c r="AD31" s="94" t="str">
        <f>U31</f>
        <v>No programada</v>
      </c>
      <c r="AE31" s="95" t="s">
        <v>163</v>
      </c>
      <c r="AF31" s="95" t="s">
        <v>163</v>
      </c>
      <c r="AG31" s="96" t="s">
        <v>163</v>
      </c>
      <c r="AH31" s="96" t="s">
        <v>163</v>
      </c>
      <c r="AI31" s="97">
        <f>N31</f>
        <v>0.8</v>
      </c>
      <c r="AJ31" s="100">
        <v>0.61</v>
      </c>
      <c r="AK31" s="99">
        <f t="shared" ref="AK31:AK35" si="19">IF(AJ31/AI31&gt;100%,100%,AJ31/AI31)</f>
        <v>0.76249999999999996</v>
      </c>
      <c r="AL31" s="132" t="s">
        <v>277</v>
      </c>
      <c r="AM31" s="36" t="s">
        <v>278</v>
      </c>
      <c r="AN31" s="94">
        <f>O31</f>
        <v>0.8</v>
      </c>
      <c r="AO31" s="100">
        <f>AVERAGE(Z31,AJ31)</f>
        <v>0.59499999999999997</v>
      </c>
      <c r="AP31" s="99">
        <f t="shared" ref="AP31:AP35" si="20">IF(AO31/AN31&gt;100%,100%,AO31/AN31)</f>
        <v>0.74374999999999991</v>
      </c>
      <c r="AQ31" s="96" t="s">
        <v>279</v>
      </c>
    </row>
    <row r="32" spans="1:43" s="101" customFormat="1" ht="126" customHeight="1">
      <c r="A32" s="35">
        <v>7</v>
      </c>
      <c r="B32" s="36" t="s">
        <v>265</v>
      </c>
      <c r="C32" s="35" t="s">
        <v>280</v>
      </c>
      <c r="D32" s="36" t="s">
        <v>281</v>
      </c>
      <c r="E32" s="36" t="s">
        <v>268</v>
      </c>
      <c r="F32" s="36" t="s">
        <v>282</v>
      </c>
      <c r="G32" s="36" t="s">
        <v>283</v>
      </c>
      <c r="H32" s="91" t="s">
        <v>284</v>
      </c>
      <c r="I32" s="79" t="s">
        <v>80</v>
      </c>
      <c r="J32" s="36" t="s">
        <v>282</v>
      </c>
      <c r="K32" s="102">
        <v>0</v>
      </c>
      <c r="L32" s="103">
        <v>0.25</v>
      </c>
      <c r="M32" s="103">
        <v>0.75</v>
      </c>
      <c r="N32" s="102">
        <v>0</v>
      </c>
      <c r="O32" s="102">
        <v>1</v>
      </c>
      <c r="P32" s="36" t="s">
        <v>63</v>
      </c>
      <c r="Q32" s="93" t="s">
        <v>285</v>
      </c>
      <c r="R32" s="93" t="s">
        <v>286</v>
      </c>
      <c r="S32" s="93" t="s">
        <v>274</v>
      </c>
      <c r="T32" s="94">
        <f t="shared" ref="T32:T33" si="21">K32</f>
        <v>0</v>
      </c>
      <c r="U32" s="95" t="s">
        <v>163</v>
      </c>
      <c r="V32" s="95" t="s">
        <v>163</v>
      </c>
      <c r="W32" s="96" t="s">
        <v>193</v>
      </c>
      <c r="X32" s="96" t="s">
        <v>163</v>
      </c>
      <c r="Y32" s="97">
        <f t="shared" ref="Y32:Y33" si="22">L32</f>
        <v>0.25</v>
      </c>
      <c r="Z32" s="100">
        <v>0.25</v>
      </c>
      <c r="AA32" s="99">
        <f t="shared" si="18"/>
        <v>1</v>
      </c>
      <c r="AB32" s="36" t="s">
        <v>287</v>
      </c>
      <c r="AC32" s="36" t="s">
        <v>288</v>
      </c>
      <c r="AD32" s="97">
        <f>M32</f>
        <v>0.75</v>
      </c>
      <c r="AE32" s="98">
        <v>0.75</v>
      </c>
      <c r="AF32" s="99">
        <f t="shared" ref="AF32" si="23">IF(AE32/AD32&gt;100%,100%,AE32/AD32)</f>
        <v>1</v>
      </c>
      <c r="AG32" s="36" t="s">
        <v>289</v>
      </c>
      <c r="AH32" s="36" t="s">
        <v>290</v>
      </c>
      <c r="AI32" s="97">
        <f t="shared" ref="AI32:AI33" si="24">N32</f>
        <v>0</v>
      </c>
      <c r="AJ32" s="95" t="s">
        <v>163</v>
      </c>
      <c r="AK32" s="95" t="s">
        <v>163</v>
      </c>
      <c r="AL32" s="95" t="s">
        <v>163</v>
      </c>
      <c r="AM32" s="95" t="s">
        <v>163</v>
      </c>
      <c r="AN32" s="94">
        <f t="shared" ref="AN32:AN35" si="25">O32</f>
        <v>1</v>
      </c>
      <c r="AO32" s="100">
        <f>SUM(Z32,AE32)</f>
        <v>1</v>
      </c>
      <c r="AP32" s="99">
        <f t="shared" si="20"/>
        <v>1</v>
      </c>
      <c r="AQ32" s="96" t="s">
        <v>291</v>
      </c>
    </row>
    <row r="33" spans="1:43" s="101" customFormat="1" ht="126" customHeight="1">
      <c r="A33" s="35">
        <v>7</v>
      </c>
      <c r="B33" s="36" t="s">
        <v>265</v>
      </c>
      <c r="C33" s="35" t="s">
        <v>292</v>
      </c>
      <c r="D33" s="36" t="s">
        <v>293</v>
      </c>
      <c r="E33" s="36" t="s">
        <v>268</v>
      </c>
      <c r="F33" s="36" t="s">
        <v>294</v>
      </c>
      <c r="G33" s="36" t="s">
        <v>295</v>
      </c>
      <c r="H33" s="36" t="s">
        <v>175</v>
      </c>
      <c r="I33" s="79" t="s">
        <v>61</v>
      </c>
      <c r="J33" s="36" t="s">
        <v>294</v>
      </c>
      <c r="K33" s="104">
        <v>0</v>
      </c>
      <c r="L33" s="104">
        <v>1</v>
      </c>
      <c r="M33" s="104">
        <v>0</v>
      </c>
      <c r="N33" s="104">
        <v>1</v>
      </c>
      <c r="O33" s="104">
        <v>2</v>
      </c>
      <c r="P33" s="36" t="s">
        <v>63</v>
      </c>
      <c r="Q33" s="93" t="s">
        <v>296</v>
      </c>
      <c r="R33" s="93" t="s">
        <v>296</v>
      </c>
      <c r="S33" s="36" t="s">
        <v>297</v>
      </c>
      <c r="T33" s="94">
        <f t="shared" si="21"/>
        <v>0</v>
      </c>
      <c r="U33" s="95" t="s">
        <v>163</v>
      </c>
      <c r="V33" s="95" t="s">
        <v>163</v>
      </c>
      <c r="W33" s="96" t="s">
        <v>193</v>
      </c>
      <c r="X33" s="96" t="s">
        <v>163</v>
      </c>
      <c r="Y33" s="105">
        <f t="shared" si="22"/>
        <v>1</v>
      </c>
      <c r="Z33" s="35">
        <v>1</v>
      </c>
      <c r="AA33" s="99">
        <f t="shared" si="18"/>
        <v>1</v>
      </c>
      <c r="AB33" s="36" t="s">
        <v>287</v>
      </c>
      <c r="AC33" s="36" t="s">
        <v>298</v>
      </c>
      <c r="AD33" s="95" t="s">
        <v>163</v>
      </c>
      <c r="AE33" s="95" t="s">
        <v>163</v>
      </c>
      <c r="AF33" s="95" t="s">
        <v>163</v>
      </c>
      <c r="AG33" s="96" t="s">
        <v>163</v>
      </c>
      <c r="AH33" s="96" t="s">
        <v>163</v>
      </c>
      <c r="AI33" s="105">
        <f t="shared" si="24"/>
        <v>1</v>
      </c>
      <c r="AJ33" s="133">
        <v>1</v>
      </c>
      <c r="AK33" s="99">
        <f t="shared" si="19"/>
        <v>1</v>
      </c>
      <c r="AL33" s="36" t="s">
        <v>299</v>
      </c>
      <c r="AM33" s="36" t="s">
        <v>300</v>
      </c>
      <c r="AN33" s="95">
        <f t="shared" si="25"/>
        <v>2</v>
      </c>
      <c r="AO33" s="95">
        <f>SUM(Z33,AJ33)</f>
        <v>2</v>
      </c>
      <c r="AP33" s="99">
        <f t="shared" si="20"/>
        <v>1</v>
      </c>
      <c r="AQ33" s="134" t="s">
        <v>301</v>
      </c>
    </row>
    <row r="34" spans="1:43" s="101" customFormat="1" ht="126" customHeight="1">
      <c r="A34" s="35">
        <v>5</v>
      </c>
      <c r="B34" s="36" t="s">
        <v>55</v>
      </c>
      <c r="C34" s="106" t="s">
        <v>302</v>
      </c>
      <c r="D34" s="107" t="s">
        <v>303</v>
      </c>
      <c r="E34" s="107" t="s">
        <v>268</v>
      </c>
      <c r="F34" s="107" t="s">
        <v>304</v>
      </c>
      <c r="G34" s="107" t="s">
        <v>305</v>
      </c>
      <c r="H34" s="107" t="s">
        <v>306</v>
      </c>
      <c r="I34" s="107" t="s">
        <v>61</v>
      </c>
      <c r="J34" s="107" t="s">
        <v>304</v>
      </c>
      <c r="K34" s="108">
        <v>1</v>
      </c>
      <c r="L34" s="108">
        <v>0</v>
      </c>
      <c r="M34" s="108">
        <v>0</v>
      </c>
      <c r="N34" s="108">
        <v>0</v>
      </c>
      <c r="O34" s="108">
        <v>1</v>
      </c>
      <c r="P34" s="107" t="s">
        <v>63</v>
      </c>
      <c r="Q34" s="107" t="s">
        <v>307</v>
      </c>
      <c r="R34" s="107" t="s">
        <v>308</v>
      </c>
      <c r="S34" s="107" t="s">
        <v>309</v>
      </c>
      <c r="T34" s="94">
        <f t="shared" ref="T34:T35" si="26">K34</f>
        <v>1</v>
      </c>
      <c r="U34" s="97">
        <v>1</v>
      </c>
      <c r="V34" s="99">
        <f t="shared" ref="V34:V35" si="27">IF(U34/T34&gt;100%,100%,U34/T34)</f>
        <v>1</v>
      </c>
      <c r="W34" s="109" t="s">
        <v>310</v>
      </c>
      <c r="X34" s="109" t="s">
        <v>311</v>
      </c>
      <c r="Y34" s="95" t="s">
        <v>163</v>
      </c>
      <c r="Z34" s="95" t="s">
        <v>163</v>
      </c>
      <c r="AA34" s="95" t="s">
        <v>163</v>
      </c>
      <c r="AB34" s="96" t="s">
        <v>163</v>
      </c>
      <c r="AC34" s="96" t="s">
        <v>163</v>
      </c>
      <c r="AD34" s="95" t="s">
        <v>163</v>
      </c>
      <c r="AE34" s="95" t="s">
        <v>163</v>
      </c>
      <c r="AF34" s="95" t="s">
        <v>163</v>
      </c>
      <c r="AG34" s="96" t="s">
        <v>163</v>
      </c>
      <c r="AH34" s="96" t="s">
        <v>163</v>
      </c>
      <c r="AI34" s="95" t="s">
        <v>163</v>
      </c>
      <c r="AJ34" s="95" t="s">
        <v>163</v>
      </c>
      <c r="AK34" s="95" t="s">
        <v>163</v>
      </c>
      <c r="AL34" s="96" t="s">
        <v>163</v>
      </c>
      <c r="AM34" s="96" t="s">
        <v>163</v>
      </c>
      <c r="AN34" s="94">
        <f t="shared" si="25"/>
        <v>1</v>
      </c>
      <c r="AO34" s="120">
        <v>1</v>
      </c>
      <c r="AP34" s="99">
        <f t="shared" si="20"/>
        <v>1</v>
      </c>
      <c r="AQ34" s="109" t="s">
        <v>310</v>
      </c>
    </row>
    <row r="35" spans="1:43" s="101" customFormat="1" ht="126" customHeight="1">
      <c r="A35" s="35">
        <v>5</v>
      </c>
      <c r="B35" s="36" t="s">
        <v>55</v>
      </c>
      <c r="C35" s="106" t="s">
        <v>312</v>
      </c>
      <c r="D35" s="107" t="s">
        <v>313</v>
      </c>
      <c r="E35" s="107" t="s">
        <v>268</v>
      </c>
      <c r="F35" s="107" t="s">
        <v>314</v>
      </c>
      <c r="G35" s="107" t="s">
        <v>315</v>
      </c>
      <c r="H35" s="107" t="s">
        <v>175</v>
      </c>
      <c r="I35" s="107" t="s">
        <v>80</v>
      </c>
      <c r="J35" s="107" t="s">
        <v>316</v>
      </c>
      <c r="K35" s="108">
        <v>1</v>
      </c>
      <c r="L35" s="108">
        <v>1</v>
      </c>
      <c r="M35" s="108">
        <v>1</v>
      </c>
      <c r="N35" s="108">
        <v>1</v>
      </c>
      <c r="O35" s="108">
        <v>1</v>
      </c>
      <c r="P35" s="107" t="s">
        <v>317</v>
      </c>
      <c r="Q35" s="107" t="s">
        <v>318</v>
      </c>
      <c r="R35" s="107" t="s">
        <v>308</v>
      </c>
      <c r="S35" s="107" t="s">
        <v>309</v>
      </c>
      <c r="T35" s="94">
        <f t="shared" si="26"/>
        <v>1</v>
      </c>
      <c r="U35" s="97">
        <v>1</v>
      </c>
      <c r="V35" s="99">
        <f t="shared" si="27"/>
        <v>1</v>
      </c>
      <c r="W35" s="109" t="s">
        <v>319</v>
      </c>
      <c r="X35" s="109" t="s">
        <v>320</v>
      </c>
      <c r="Y35" s="97">
        <v>1</v>
      </c>
      <c r="Z35" s="98">
        <v>1</v>
      </c>
      <c r="AA35" s="99">
        <f t="shared" si="18"/>
        <v>1</v>
      </c>
      <c r="AB35" s="110" t="s">
        <v>321</v>
      </c>
      <c r="AC35" s="111" t="s">
        <v>322</v>
      </c>
      <c r="AD35" s="97">
        <v>1</v>
      </c>
      <c r="AE35" s="98">
        <v>0.5</v>
      </c>
      <c r="AF35" s="99">
        <f>IF(AE35/AD35&gt;100%,100%,AE35/AD35)</f>
        <v>0.5</v>
      </c>
      <c r="AG35" s="110" t="s">
        <v>323</v>
      </c>
      <c r="AH35" s="111" t="s">
        <v>324</v>
      </c>
      <c r="AI35" s="97">
        <v>1</v>
      </c>
      <c r="AJ35" s="97">
        <f>2/4</f>
        <v>0.5</v>
      </c>
      <c r="AK35" s="99">
        <f t="shared" si="19"/>
        <v>0.5</v>
      </c>
      <c r="AL35" s="110" t="s">
        <v>325</v>
      </c>
      <c r="AM35" s="111" t="s">
        <v>326</v>
      </c>
      <c r="AN35" s="94">
        <f t="shared" si="25"/>
        <v>1</v>
      </c>
      <c r="AO35" s="98">
        <f>AVERAGE(U35,Z35, AE35,AJ35)</f>
        <v>0.75</v>
      </c>
      <c r="AP35" s="99">
        <f t="shared" si="20"/>
        <v>0.75</v>
      </c>
      <c r="AQ35" s="109" t="s">
        <v>327</v>
      </c>
    </row>
    <row r="36" spans="1:43" s="34" customFormat="1" ht="15.75">
      <c r="A36" s="31"/>
      <c r="B36" s="31"/>
      <c r="C36" s="31"/>
      <c r="D36" s="37" t="s">
        <v>328</v>
      </c>
      <c r="E36" s="37"/>
      <c r="F36" s="37"/>
      <c r="G36" s="37"/>
      <c r="H36" s="37"/>
      <c r="I36" s="46"/>
      <c r="J36" s="57"/>
      <c r="K36" s="49"/>
      <c r="L36" s="49"/>
      <c r="M36" s="49"/>
      <c r="N36" s="49"/>
      <c r="O36" s="49"/>
      <c r="P36" s="57"/>
      <c r="Q36" s="31"/>
      <c r="R36" s="31"/>
      <c r="S36" s="31"/>
      <c r="T36" s="49"/>
      <c r="U36" s="49"/>
      <c r="V36" s="89">
        <f>AVERAGE(V31:V35)*20%</f>
        <v>0.2</v>
      </c>
      <c r="W36" s="31"/>
      <c r="X36" s="31"/>
      <c r="Y36" s="38"/>
      <c r="Z36" s="38"/>
      <c r="AA36" s="119">
        <f>AVERAGE(AA31,AA35)*20%</f>
        <v>0.17249999999999999</v>
      </c>
      <c r="AB36" s="31"/>
      <c r="AC36" s="31"/>
      <c r="AD36" s="38"/>
      <c r="AE36" s="38"/>
      <c r="AF36" s="118">
        <f>AVERAGE(AF31:AF35)*20%</f>
        <v>0.15000000000000002</v>
      </c>
      <c r="AG36" s="31"/>
      <c r="AH36" s="31"/>
      <c r="AI36" s="38"/>
      <c r="AJ36" s="38"/>
      <c r="AK36" s="119">
        <f>AVERAGE(AK31:AK35)*20%</f>
        <v>0.15083333333333337</v>
      </c>
      <c r="AL36" s="31"/>
      <c r="AM36" s="31"/>
      <c r="AN36" s="49"/>
      <c r="AO36" s="49"/>
      <c r="AP36" s="89">
        <f>AVERAGE(AP31:AP35)*20%</f>
        <v>0.17975000000000002</v>
      </c>
      <c r="AQ36" s="31"/>
    </row>
    <row r="37" spans="1:43" s="42" customFormat="1" ht="18.75">
      <c r="A37" s="39"/>
      <c r="B37" s="39"/>
      <c r="C37" s="39"/>
      <c r="D37" s="40" t="s">
        <v>329</v>
      </c>
      <c r="E37" s="39"/>
      <c r="F37" s="39"/>
      <c r="G37" s="39"/>
      <c r="H37" s="39"/>
      <c r="I37" s="47"/>
      <c r="J37" s="58"/>
      <c r="K37" s="50"/>
      <c r="L37" s="50"/>
      <c r="M37" s="50"/>
      <c r="N37" s="50"/>
      <c r="O37" s="50"/>
      <c r="P37" s="58"/>
      <c r="Q37" s="39"/>
      <c r="R37" s="39"/>
      <c r="S37" s="39"/>
      <c r="T37" s="50"/>
      <c r="U37" s="50"/>
      <c r="V37" s="90">
        <f>V30+V36</f>
        <v>1</v>
      </c>
      <c r="W37" s="39"/>
      <c r="X37" s="39"/>
      <c r="Y37" s="41"/>
      <c r="Z37" s="41"/>
      <c r="AA37" s="125">
        <f>AA30+AA36</f>
        <v>0.97250000000000003</v>
      </c>
      <c r="AB37" s="39"/>
      <c r="AC37" s="39"/>
      <c r="AD37" s="41"/>
      <c r="AE37" s="41"/>
      <c r="AF37" s="125">
        <f>AF30+AF36</f>
        <v>0.93095238095238109</v>
      </c>
      <c r="AG37" s="39"/>
      <c r="AH37" s="39"/>
      <c r="AI37" s="41"/>
      <c r="AJ37" s="41"/>
      <c r="AK37" s="125">
        <f>AK30+AK36</f>
        <v>0.95083333333333342</v>
      </c>
      <c r="AL37" s="39"/>
      <c r="AM37" s="39"/>
      <c r="AN37" s="50"/>
      <c r="AO37" s="50"/>
      <c r="AP37" s="90">
        <f>AP30+AP36</f>
        <v>0.95689285714285721</v>
      </c>
      <c r="AQ37" s="39"/>
    </row>
  </sheetData>
  <mergeCells count="22">
    <mergeCell ref="G11:J11"/>
    <mergeCell ref="Y13:AC14"/>
    <mergeCell ref="AD13:AH14"/>
    <mergeCell ref="AI13:AM14"/>
    <mergeCell ref="AN13:AQ14"/>
    <mergeCell ref="A13:B14"/>
    <mergeCell ref="C13:E14"/>
    <mergeCell ref="F13:P14"/>
    <mergeCell ref="Q13:S14"/>
    <mergeCell ref="T13:X14"/>
    <mergeCell ref="G10:J10"/>
    <mergeCell ref="G9:J9"/>
    <mergeCell ref="A1:J1"/>
    <mergeCell ref="K1:O1"/>
    <mergeCell ref="A2:J2"/>
    <mergeCell ref="A4:B8"/>
    <mergeCell ref="C4:D8"/>
    <mergeCell ref="E4:J4"/>
    <mergeCell ref="G5:J5"/>
    <mergeCell ref="G6:J6"/>
    <mergeCell ref="G7:J7"/>
    <mergeCell ref="G8:J8"/>
  </mergeCells>
  <dataValidations count="3">
    <dataValidation type="list" allowBlank="1" showInputMessage="1" showErrorMessage="1" sqref="P18:P22 P16" xr:uid="{11CB0850-37EE-4CDD-9ED1-53464FCF9B47}">
      <formula1>$BU$16:$BU$16</formula1>
    </dataValidation>
    <dataValidation allowBlank="1" showInputMessage="1" showErrorMessage="1" error="Escriba un texto " promptTitle="Cualquier contenido" sqref="E15 E3:E12" xr:uid="{5294178C-7FFB-400A-8202-9B4CCB220F0E}"/>
    <dataValidation type="list" allowBlank="1" showInputMessage="1" showErrorMessage="1" sqref="P28" xr:uid="{7D65BAB5-6AB9-4624-9440-15BBAFFFDCD5}">
      <formula1>$CT$16:$CT$17</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SharedWithUsers xmlns="d6eaa91c-3afb-4015-aba1-5ff992c1a5ca">
      <UserInfo>
        <DisplayName/>
        <AccountId xsi:nil="true"/>
        <AccountType/>
      </UserInfo>
    </SharedWithUsers>
    <MediaLengthInSeconds xmlns="4d1d2e24-7be0-47eb-a1db-99cc6d75caff" xsi:nil="true"/>
  </documentManagement>
</p:properties>
</file>

<file path=customXml/itemProps1.xml><?xml version="1.0" encoding="utf-8"?>
<ds:datastoreItem xmlns:ds="http://schemas.openxmlformats.org/officeDocument/2006/customXml" ds:itemID="{99B30FA7-D5F0-4ED5-81A7-32E781F6E577}"/>
</file>

<file path=customXml/itemProps2.xml><?xml version="1.0" encoding="utf-8"?>
<ds:datastoreItem xmlns:ds="http://schemas.openxmlformats.org/officeDocument/2006/customXml" ds:itemID="{BBC991BD-5BEC-4CFB-B9B5-88E471ADCC15}"/>
</file>

<file path=customXml/itemProps3.xml><?xml version="1.0" encoding="utf-8"?>
<ds:datastoreItem xmlns:ds="http://schemas.openxmlformats.org/officeDocument/2006/customXml" ds:itemID="{9417EDB0-6A8D-4E56-B8DE-415CF005F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dc:creator>
  <cp:keywords/>
  <dc:description/>
  <cp:lastModifiedBy>Dora Elcy Guevara Agudelo</cp:lastModifiedBy>
  <cp:revision/>
  <dcterms:created xsi:type="dcterms:W3CDTF">2023-10-06T20:34:21Z</dcterms:created>
  <dcterms:modified xsi:type="dcterms:W3CDTF">2025-01-24T20:56:34Z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Order">
    <vt:r8>6448200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