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5. EVALUACION INDEP/"/>
    </mc:Choice>
  </mc:AlternateContent>
  <xr:revisionPtr revIDLastSave="165" documentId="8_{D20424C8-B5D0-45FC-9D41-BA3EF8BC0338}" xr6:coauthVersionLast="47" xr6:coauthVersionMax="47" xr10:uidLastSave="{87C448EE-66A8-43EE-80EE-A75BD72C077A}"/>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1" i="1" l="1"/>
  <c r="AK15" i="1"/>
  <c r="AI15" i="1"/>
  <c r="AF21" i="1"/>
  <c r="AF15" i="1" l="1"/>
  <c r="AF16" i="1" s="1"/>
  <c r="AD15" i="1"/>
  <c r="AO21" i="1"/>
  <c r="AO19" i="1"/>
  <c r="AO15" i="1"/>
  <c r="AP15" i="1" s="1"/>
  <c r="AO17" i="1"/>
  <c r="AN18" i="1" l="1"/>
  <c r="AO18" i="1" l="1"/>
  <c r="Y15" i="1"/>
  <c r="AA15" i="1" s="1"/>
  <c r="AA16" i="1" s="1"/>
  <c r="AP21" i="1"/>
  <c r="AP19" i="1"/>
  <c r="AN21" i="1"/>
  <c r="AK21" i="1"/>
  <c r="AA21" i="1"/>
  <c r="T21" i="1"/>
  <c r="V21" i="1" s="1"/>
  <c r="AN20" i="1"/>
  <c r="AP20" i="1" s="1"/>
  <c r="T20" i="1"/>
  <c r="V20" i="1" s="1"/>
  <c r="AN19" i="1"/>
  <c r="AI19" i="1"/>
  <c r="AK19" i="1" s="1"/>
  <c r="Y19" i="1"/>
  <c r="AA19" i="1" s="1"/>
  <c r="AI18" i="1"/>
  <c r="AD18" i="1"/>
  <c r="AF22" i="1" s="1"/>
  <c r="Y18" i="1"/>
  <c r="AA18" i="1" s="1"/>
  <c r="T18" i="1"/>
  <c r="V18" i="1" s="1"/>
  <c r="AN17" i="1"/>
  <c r="AP17" i="1" s="1"/>
  <c r="AI17" i="1"/>
  <c r="AK17" i="1" s="1"/>
  <c r="AD17" i="1"/>
  <c r="Y17" i="1"/>
  <c r="AA17" i="1" s="1"/>
  <c r="T17" i="1"/>
  <c r="AK16" i="1"/>
  <c r="AP16" i="1"/>
  <c r="V22" i="1" l="1"/>
  <c r="AP18" i="1"/>
  <c r="AP22" i="1" s="1"/>
  <c r="AP23" i="1" s="1"/>
  <c r="AA22" i="1"/>
  <c r="AA23" i="1" s="1"/>
  <c r="AK22" i="1"/>
  <c r="AK23" i="1" s="1"/>
  <c r="AF23" i="1"/>
  <c r="O15" i="1" l="1"/>
  <c r="V16" i="1"/>
  <c r="V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4" authorId="0" shapeId="0" xr:uid="{00000000-0006-0000-0000-000005000000}">
      <text>
        <r>
          <rPr>
            <b/>
            <sz val="9"/>
            <color indexed="81"/>
            <rFont val="Tahoma"/>
            <family val="2"/>
          </rPr>
          <t>Incluya el número del objetivo estratégico, de acuerdo con lo adoptado en el Plan Estratégico Institucional</t>
        </r>
      </text>
    </comment>
    <comment ref="B14"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4" authorId="0" shapeId="0" xr:uid="{00000000-0006-0000-0000-000007000000}">
      <text>
        <r>
          <rPr>
            <b/>
            <sz val="9"/>
            <color indexed="81"/>
            <rFont val="Tahoma"/>
            <family val="2"/>
          </rPr>
          <t>Escriba el número de la meta, en orden consecutivo</t>
        </r>
      </text>
    </comment>
    <comment ref="D14"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0000000-0006-0000-0000-000009000000}">
      <text>
        <r>
          <rPr>
            <b/>
            <sz val="9"/>
            <color indexed="81"/>
            <rFont val="Tahoma"/>
            <family val="2"/>
          </rPr>
          <t xml:space="preserve">Seleccione la opción que corresponda
</t>
        </r>
      </text>
    </comment>
    <comment ref="F14" authorId="0" shapeId="0" xr:uid="{00000000-0006-0000-0000-00000A000000}">
      <text>
        <r>
          <rPr>
            <b/>
            <sz val="9"/>
            <color indexed="81"/>
            <rFont val="Tahoma"/>
            <family val="2"/>
          </rPr>
          <t>Indique un nombre corto que refleje lo que pretende medir. 
Ej. Porcentaje de giros acumulados</t>
        </r>
      </text>
    </comment>
    <comment ref="G14"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00000000-0006-0000-0000-00000F000000}">
      <text>
        <r>
          <rPr>
            <b/>
            <sz val="9"/>
            <color indexed="81"/>
            <rFont val="Tahoma"/>
            <family val="2"/>
          </rPr>
          <t xml:space="preserve">Indique la magnitud programada para el trimestre.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Indique la programación total de la vigencia. 
Debe ser coherente con la meta.</t>
        </r>
      </text>
    </comment>
    <comment ref="P14" authorId="0" shapeId="0" xr:uid="{00000000-0006-0000-0000-000014000000}">
      <text>
        <r>
          <rPr>
            <b/>
            <sz val="9"/>
            <color indexed="81"/>
            <rFont val="Tahoma"/>
            <family val="2"/>
          </rPr>
          <t xml:space="preserve">Indique el tipo de indicador: 
- Eficancia 
- Eficiencia 
- Efectividad </t>
        </r>
      </text>
    </comment>
    <comment ref="Q14" authorId="0" shapeId="0" xr:uid="{00000000-0006-0000-0000-000015000000}">
      <text>
        <r>
          <rPr>
            <b/>
            <sz val="9"/>
            <color indexed="81"/>
            <rFont val="Tahoma"/>
            <family val="2"/>
          </rPr>
          <t>Indique la evidencia a presentar del cumplimiento de la meta. Se debe redactar de forma concreta y coherente con la meta</t>
        </r>
      </text>
    </comment>
    <comment ref="R14"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00000000-0006-0000-0000-000017000000}">
      <text>
        <r>
          <rPr>
            <b/>
            <sz val="9"/>
            <color indexed="81"/>
            <rFont val="Tahoma"/>
            <family val="2"/>
          </rPr>
          <t>Indique el área y grupo de trabajo (si se tiene), responsable de cumplir o ejecutar la meta</t>
        </r>
      </text>
    </comment>
    <comment ref="T14" authorId="0" shapeId="0" xr:uid="{00000000-0006-0000-0000-000018000000}">
      <text>
        <r>
          <rPr>
            <b/>
            <sz val="9"/>
            <color indexed="81"/>
            <rFont val="Tahoma"/>
            <family val="2"/>
          </rPr>
          <t>Indique la magnitud programada</t>
        </r>
      </text>
    </comment>
    <comment ref="U14" authorId="0" shapeId="0" xr:uid="{00000000-0006-0000-0000-000019000000}">
      <text>
        <r>
          <rPr>
            <b/>
            <sz val="9"/>
            <color indexed="81"/>
            <rFont val="Tahoma"/>
            <family val="2"/>
          </rPr>
          <t>Indique la magnitud ejecutada. Corresponde al resultado de medir el indicador de la meta</t>
        </r>
      </text>
    </comment>
    <comment ref="V14"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4"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00000000-0006-0000-0000-00001C000000}">
      <text>
        <r>
          <rPr>
            <b/>
            <sz val="9"/>
            <color indexed="81"/>
            <rFont val="Tahoma"/>
            <family val="2"/>
          </rPr>
          <t xml:space="preserve">Indicar el nombre concreto de la evidencia aportada. </t>
        </r>
      </text>
    </comment>
    <comment ref="Y14" authorId="0" shapeId="0" xr:uid="{00000000-0006-0000-0000-00001D000000}">
      <text>
        <r>
          <rPr>
            <b/>
            <sz val="9"/>
            <color indexed="81"/>
            <rFont val="Tahoma"/>
            <family val="2"/>
          </rPr>
          <t>Indique la magnitud programada</t>
        </r>
      </text>
    </comment>
    <comment ref="Z14" authorId="0" shapeId="0" xr:uid="{00000000-0006-0000-0000-00001E000000}">
      <text>
        <r>
          <rPr>
            <b/>
            <sz val="9"/>
            <color indexed="81"/>
            <rFont val="Tahoma"/>
            <family val="2"/>
          </rPr>
          <t>Indique la magnitud ejecutada. Corresponde al resultado de medir el indicador de la meta</t>
        </r>
      </text>
    </comment>
    <comment ref="AA14"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4"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00000000-0006-0000-0000-000021000000}">
      <text>
        <r>
          <rPr>
            <b/>
            <sz val="9"/>
            <color indexed="81"/>
            <rFont val="Tahoma"/>
            <family val="2"/>
          </rPr>
          <t xml:space="preserve">Indicar el nombre concreto de la evidencia aportada. </t>
        </r>
      </text>
    </comment>
    <comment ref="AD14" authorId="0" shapeId="0" xr:uid="{00000000-0006-0000-0000-000022000000}">
      <text>
        <r>
          <rPr>
            <b/>
            <sz val="9"/>
            <color indexed="81"/>
            <rFont val="Tahoma"/>
            <family val="2"/>
          </rPr>
          <t>Indique la magnitud programada</t>
        </r>
      </text>
    </comment>
    <comment ref="AE14" authorId="0" shapeId="0" xr:uid="{00000000-0006-0000-0000-000023000000}">
      <text>
        <r>
          <rPr>
            <b/>
            <sz val="9"/>
            <color indexed="81"/>
            <rFont val="Tahoma"/>
            <family val="2"/>
          </rPr>
          <t>Indique la magnitud ejecutada. Corresponde al resultado de medir el indicador de la meta</t>
        </r>
      </text>
    </comment>
    <comment ref="AF14"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4"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0000000-0006-0000-0000-000026000000}">
      <text>
        <r>
          <rPr>
            <b/>
            <sz val="9"/>
            <color indexed="81"/>
            <rFont val="Tahoma"/>
            <family val="2"/>
          </rPr>
          <t xml:space="preserve">Indicar el nombre concreto de la evidencia aportada. </t>
        </r>
      </text>
    </comment>
    <comment ref="AI14" authorId="0" shapeId="0" xr:uid="{00000000-0006-0000-0000-000027000000}">
      <text>
        <r>
          <rPr>
            <b/>
            <sz val="9"/>
            <color indexed="81"/>
            <rFont val="Tahoma"/>
            <family val="2"/>
          </rPr>
          <t>Indique la magnitud programada</t>
        </r>
      </text>
    </comment>
    <comment ref="AJ14" authorId="0" shapeId="0" xr:uid="{00000000-0006-0000-0000-000028000000}">
      <text>
        <r>
          <rPr>
            <b/>
            <sz val="9"/>
            <color indexed="81"/>
            <rFont val="Tahoma"/>
            <family val="2"/>
          </rPr>
          <t>Indique la magnitud ejecutada. Corresponde al resultado de medir el indicador de la meta</t>
        </r>
      </text>
    </comment>
    <comment ref="AK14"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4"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00000000-0006-0000-0000-00002B000000}">
      <text>
        <r>
          <rPr>
            <b/>
            <sz val="9"/>
            <color indexed="81"/>
            <rFont val="Tahoma"/>
            <family val="2"/>
          </rPr>
          <t xml:space="preserve">Indicar el nombre concreto de la evidencia aportada. </t>
        </r>
      </text>
    </comment>
    <comment ref="AN14" authorId="0" shapeId="0" xr:uid="{00000000-0006-0000-0000-00002C000000}">
      <text>
        <r>
          <rPr>
            <b/>
            <sz val="9"/>
            <color indexed="81"/>
            <rFont val="Tahoma"/>
            <family val="2"/>
          </rPr>
          <t>Indique la magnitud total programada para la vigencia</t>
        </r>
      </text>
    </comment>
    <comment ref="AO14" authorId="0" shapeId="0" xr:uid="{00000000-0006-0000-0000-00002D000000}">
      <text>
        <r>
          <rPr>
            <b/>
            <sz val="9"/>
            <color indexed="81"/>
            <rFont val="Tahoma"/>
            <family val="2"/>
          </rPr>
          <t xml:space="preserve">Indique la magnitud ejecutada acumulada para la vigencia </t>
        </r>
      </text>
    </comment>
    <comment ref="AP14"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4" authorId="0" shapeId="0" xr:uid="{00000000-0006-0000-0000-00002F000000}">
      <text>
        <r>
          <rPr>
            <b/>
            <sz val="9"/>
            <color indexed="81"/>
            <rFont val="Tahoma"/>
            <family val="2"/>
          </rPr>
          <t>Es la descripción detallada de los avances y logros obtenidos con la ejecución de la meta acumulados para la vigencia</t>
        </r>
      </text>
    </comment>
    <comment ref="D16" authorId="0" shapeId="0" xr:uid="{00000000-0006-0000-0000-000030000000}">
      <text>
        <r>
          <rPr>
            <b/>
            <sz val="9"/>
            <color indexed="81"/>
            <rFont val="Tahoma"/>
            <family val="2"/>
          </rPr>
          <t>Promedio obtenido para el periodo x 80%</t>
        </r>
      </text>
    </comment>
    <comment ref="D22" authorId="0" shapeId="0" xr:uid="{00000000-0006-0000-0000-000031000000}">
      <text>
        <r>
          <rPr>
            <b/>
            <sz val="9"/>
            <color indexed="81"/>
            <rFont val="Tahoma"/>
            <family val="2"/>
          </rPr>
          <t>Promedio obtenido en las metas transversales para el periodo x 20%</t>
        </r>
      </text>
    </comment>
    <comment ref="D23" authorId="0" shapeId="0" xr:uid="{00000000-0006-0000-0000-000032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<sst xmlns="http://schemas.openxmlformats.org/spreadsheetml/2006/main" count="234" uniqueCount="148">
  <si>
    <r>
      <rPr>
        <b/>
        <sz val="14"/>
        <rFont val="Calibri Light"/>
        <family val="2"/>
      </rPr>
      <t>FORMULACIÓN Y SEGUIMIENTO PLANES DE GESTIÓN NIVEL CENTRAL</t>
    </r>
    <r>
      <rPr>
        <b/>
        <sz val="11"/>
        <color indexed="8"/>
        <rFont val="Calibri Light"/>
        <family val="2"/>
      </rPr>
      <t xml:space="preserve">
PROCESO </t>
    </r>
    <r>
      <rPr>
        <b/>
        <u/>
        <sz val="11"/>
        <color rgb="FF000000"/>
        <rFont val="Calibri Light"/>
        <family val="2"/>
      </rPr>
      <t>EVALUACIÓN INDEPENDIENTE</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</si>
  <si>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</si>
  <si>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</si>
  <si>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</si>
  <si>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Oficina de Control Interno</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</si>
  <si>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</si>
  <si>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</si>
  <si>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</si>
  <si>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</si>
  <si>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</si>
  <si>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14755</t>
    </r>
  </si>
  <si>
    <t>03 de mayo de 2024</t>
  </si>
  <si>
    <t>Para el primer trimestre de la vigencia 2024, el Plan de Gestión del Proceso Evaluación Independiente alcanzó un nivel de desempeño del 100% y del 27% acumulado para la vigencia.</t>
  </si>
  <si>
    <t>30 de julio de 2024</t>
  </si>
  <si>
    <t>Para el segundo trimestre de la vigencia 2024, el Plan de Gestión del Proceso Evaluación Independiente alcanzó un nivel de desempeño del 99,83% y del 97,90% acumulado para la vigencia.</t>
  </si>
  <si>
    <t>30 de octubre de 2024</t>
  </si>
  <si>
    <t>Para el tercer trimestre de la vigencia 2024, el Plan de Gestión del Proceso Evaluación Independiente alcanzó un nivel de desempeño del 100,00% y del 97,90% acumulado para la vigencia.</t>
  </si>
  <si>
    <t>31 de enero de 2025</t>
  </si>
  <si>
    <t>Para el cuarto  trimestre de la vigencia 2024, el Plan de Gestión del Proceso Evaluación Independiente alcanzó un nivel de desempeño del 100% y del 100%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</si>
  <si>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</si>
  <si>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</si>
  <si>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</si>
  <si>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</si>
  <si>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</si>
  <si>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</si>
  <si>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</si>
  <si>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</si>
  <si>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</si>
  <si>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</si>
  <si>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</si>
  <si>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</si>
  <si>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</si>
  <si>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</si>
  <si>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</si>
  <si>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</si>
  <si>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</si>
  <si>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</si>
  <si>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</si>
  <si>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</si>
  <si>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</si>
  <si>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</si>
  <si>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</si>
  <si>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</si>
  <si>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</si>
  <si>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</si>
  <si>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</si>
  <si>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</si>
  <si>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</si>
  <si>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</si>
  <si>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</si>
  <si>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</si>
  <si>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</si>
  <si>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gestión institucional aumentando las capacidades de la entidad para la planeación, seguimiento y ejecución de sus metas y recursos, y la gestión del talento humano.</t>
  </si>
  <si>
    <t>Desarrollar el 100% del Plan Anual de Auditoría 2024, ejecutándolo en las fechas definidas para cada actividad, como mecanismo para evaluar el Sistema de Control Interno.</t>
  </si>
  <si>
    <t>Retadora (de mejora)</t>
  </si>
  <si>
    <t>Porcentaje de Plan Anual de Auditoría 2024 desarrollado.</t>
  </si>
  <si>
    <t>Número de actividades ejecutadas en el marco del Plan Anual de Auditoria  / Número de actividades programadas en el marco del Plan Anual de Auditoria X 100</t>
  </si>
  <si>
    <t>100% plan de gestión vigencia 2023</t>
  </si>
  <si>
    <t>Constante</t>
  </si>
  <si>
    <t>Actividades ejecutadas en el marco del Plan Anual  de Auditoría</t>
  </si>
  <si>
    <t>Eficacia</t>
  </si>
  <si>
    <t>Informes presentados a través del aplicativo de gestión documental y/o publicados a través de la página web</t>
  </si>
  <si>
    <t>Plan anual de auditoria</t>
  </si>
  <si>
    <t xml:space="preserve">Durante el primer trimestre de 2024, la Oficina de Control Interno dio cumplimiento al 100%  de las actividades descritas en el Plan Anual de Auditorias de la presente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y/o reportes generados correspondientes al primer trimestre de 2024:
1. Informe de seguimiento al Programa de Transparencia y Ética Pública, que incluye la gestión de riesgos de corrupción y seguimiento al Código de Integridad.
2. Evaluación Independiente al Sistema de Control Interno
3. Informe semestral seguimiento a los instrumentos técnicos y administrativos que hacen parte de la función de auditoria interna y gestión del riesgo de la SDG.
4. Evaluación Anual del Sistema de Control Interno Contable (Una vez al año para nivel central 20 alcaldías locales)
5. Evaluación de la gestión por áreas y/o dependencias 
6. Informe de seguimiento a derechos de autor
7. Informe Atención al Ciudadano sobre las quejas, sugerencias y reclamos. (Nivel central y alcaldías locales)
8. Seguimiento al cumplimiento de la Directiva No 008 de 2021 de la Alcaldía Mayor de Bogotá D.C / lineamientos para prevenir incumplimiento de Manuales de funciones y Competencias Laborales, manuales de procedimientos institucionales, así como por la pérdida, deterioro, alteración o uso indebido de bienes, elementos, documentos públicos e información contenida en bases de datos y sistemas de información.
9. Informe Austeridad en el Gasto (Nivel central)
10. Seguimiento a las Funciones del Comité de Conciliaciones y acciones de repetición. (nivel central). 
11. Rol Liderazgo Estratégico - Secretaría Técnica Comité Institucional de Coordinación de Control Interno
Comités Institucionales de Coordinación de Control Interno: Fecha 30/01/2024 y 05/03/2024
12. Asesoría y acompañamiento en diversos temas que sean requeridos por la Alta Dirección y dependencias de la Entidad y fomento de la cultura del control. Se realizó acompañamiento y asesoría en la Dirección administrativa y Dirección de Derechos Humanos en relación con la auditoria en desarrollo de contratación.
13. Atención a entes de Control
</t>
  </si>
  <si>
    <t>El avance de cumplimiento de esta meta se puede verificar en la matriz anexa del Plan Anual de Auditoría 2024, la cual muestra al detalle la relación de los informes reportados, los números de los radicados y links de publicación en la página Web de la entidad. 
Para el primer trimestre se realizaron 13 informes de auditorías y/o seguimientos,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https://historico.gobiernobogota.gov.co/transparencia/control/reportes-control-interno-sgd</t>
  </si>
  <si>
    <t xml:space="preserve">Durante el segundo  trimestre de 2024,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segundo trimestre de 2024:
1.	Informe de seguimiento al Programa de Transparencia y Ética Pública, que incluye la gestión de riesgos de corrupción y seguimiento al Código de Integridad.
2.	Auditorías a los procesos de contratación / Decreto 371 de 2010, Art. 2°
3.	Informe de seguimiento “Informe de gestión"
4.	Auditoría proceso INSPECCIÓN, VIGILANCIA Y CONTROL
5.	Informe de seguimiento planes de mejoramiento producto de auditorías internas
6.	Reporte medición del Desempeño Institucional - Encuesta FURAG
7.	Rol Liderazgo Estratégico - Secretaría Técnica Comité Institucional de Coordinación de Control Interno
Comités Institucionales de Coordinación de Control Interno:  Acta de comité No. 3 con fecha 11/06/2024
8.	Asesoría y acompañamiento en diversos temas que sean requeridos por la Alta Dirección y dependencias de la Entidad y fomento de la cultura del control
9.	Atención a entes de Control
</t>
  </si>
  <si>
    <t>El avance de cumplimiento de esta meta se puede verificar en la matriz anexa del Plan Anual de Auditoría 2024, la cual muestra al detalle la relación de los informes reportados, los números de los radicados y links de publicación en la página Web de la entidad. 
Para el segundo trimestre se realizaron cuarenta y cinco (45) informes de auditorías y/o seguimientos,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t>
  </si>
  <si>
    <t>"Durante el tercer  trimestre de 2024,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tercer trimestre de 2024:
1.	Informe de seguimiento al Programa de Transparencia y Ética Pública, que incluye la gestión de riesgos de corrupción y seguimiento al Código de Integridad.
2.	Evaluación Independiente al Sistema de Control Interno Semestral
3.	Informe semestral seguimiento a los instrumentos técnicos y administrativos que hacen parte de la función de auditoría interna y gestión del riesgo de la SDG.
4.	Informe Atención al Ciudadano sobre las quejas, sugerencias y reclamos. (Nivel central y alcaldías locales)
5.	Auditorías a los procesos de contratación / Decreto 371 de 2010, Art. 2°
6.	Informe de seguimiento ""Informé de gestión""
7.	Auditoría proceso INSPECCIÓN, VIGILANCIA Y CONTROL
8.	Informe Austeridad en el Gasto (Nivel central)
9.	Seguimiento a las Funciones del Comité de Conciliaciones y acciones de repetición. (nivel central).
10.	Seguimiento al Decreto 371 de 2010, Art. 4° y Plan de Participación Ciudadana
11.	Informe de seguimiento a las metas del plan de desarrollo
12.	Auditoría accesibilidad página web Secretaría Distrital de Gobierno
13.	Auditoría accesibilidad al medio físico de puntos de servicio al ciudadano Nivel Central
14.	Informe de seguimiento planes de mejoramiento suscritos con Contralorea Nivel Central y 20 AL. (En desarrollo)
15.	Informe de seguimiento Declaración de Bienes y Rentas, Conflicto de Interés e impuestos sobre la renta y Complementarios, incluye avance en el cumplimiento de la Directiva 015 de 2022 de la Procuraduría General de la Nación.
16.	Auditoría Integral al Sistema de Seguridad y Salud en el Trabajo - SST y Plan Estratégico de Seguridad víal. (En desarrollo)
17.	Auditoría al Sistema de Gestión Ambiental (En desarrollo)
18.	Rol Liderazgo Estratégico - Secretaría Técnica Comité Institucional de Coordinación de Control Interno
19.	Asesoría y acompañamiento en diversos temas que sean requeridos por la Alta Dirección y dependencias de la Entidad y fomento de la cultura del control
20.	Atención a entes de control
"</t>
  </si>
  <si>
    <t>El avance de cumplimiento de esta meta se puede verificar en la matriz anexa del Plan Anual de Auditoría 2024, la cual muestra al detalle la relación de los informes reportados, los números de los radicados y links de publicación en la página Web de la entidad. 
Para el segundo trimestre se realizaron cincuenta y seis (56) informes de auditorías y/o seguimientos,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t>
  </si>
  <si>
    <t xml:space="preserve">"Durante el cuarto trimestre de 2024,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primer trimestre de 2024:
1.	Evaluación Anual del Sistema de Control Interno Contable – En desarrollo
2.	Informe de seguimiento ""Informé de gestión""
3.	Auditoría proceso INSPECCIÓN, VIGILANCIA Y CONTROL
4.	Informe de seguimiento planes de mejoramiento suscritos con Contraloría Nivel Central y 20 AL
5.	Auditoría Integral al Sistema de Seguridad y Salud en el Trabajo - SST y Plan Estratégico de Seguridad vial.
6.	Auditoría al Sistema de Gestión Ambiental
7.	Seguimiento a la suscripción y evaluación de los Acuerdos de Gestión de los Gerentes Públicos.
8.	Auditoria Especial al Convenio Interadministrativo FDLSF-CD-256 2024
9.	Auditoría de gestión al avance en la implementación del Modelo Integrado de Planeación y Gestión – MIPG
10.	Rol Liderazgo Estratégico - Secretaría Técnica Comité Institucional de Coordinación de Control Interno
Comités Institucionales de Coordinación de Control Interno: Fecha 23/10/2024 y 31/12/2024
11.	Asesoría y acompañamiento en diversos temas que sean requeridos por la Alta Dirección y dependencias de la Entidad y fomento de la cultura del control. 
12.	Atención a entes de Control
"
</t>
  </si>
  <si>
    <t xml:space="preserve">"El avance de cumplimiento de esta meta se puede verificar en la matriz anexa del Plan Anual de Auditoría 2024, la cual muestra al detalle la relación de los informes reportados, los números de los radicados y links de publicación en la página Web de la entidad. 
Para el cuarto trimestre se realizaron sesenta y nueve (69) informes de auditorías y/o seguimientos,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
"
</t>
  </si>
  <si>
    <t xml:space="preserve">100% de cumplimiento de la meta programada para la vigencia </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</si>
  <si>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</si>
  <si>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</si>
  <si>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</si>
  <si>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</si>
  <si>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criterios ambientales</t>
  </si>
  <si>
    <t>Número de criterios ambientales cumplidos / Total de criterios ambientales establecidos * 100</t>
  </si>
  <si>
    <t>80% meta 2023</t>
  </si>
  <si>
    <t>No programada</t>
  </si>
  <si>
    <t>Reporte ambiental Oficina Asesora de Planeación</t>
  </si>
  <si>
    <t>Herramienta Oficina Asesora de Planeación</t>
  </si>
  <si>
    <t>Aplicación de la meta: dependencias del proceso.
Reporte de la meta: Oficina Asesora de Planeación</t>
  </si>
  <si>
    <t>No programada para el trimestre</t>
  </si>
  <si>
    <t>Oficina de Control Interno (Calificación 78%) 
Consumo de papel: Reporte hasta el mes de junio.
Participación: cultura Ambiental: 4 personas; Socialicación medidas de ahorro agua y energía:3 personas
Semana ambiental: No hubo participación por parte de esta dependencia.
Recepción campaña puesto a puesto: Se otorga a todas las dependencias un puntaje de 10 puntos como máximo por su excelente recepeción en las campañas y socializaciones realizadas puesto a puesto.</t>
  </si>
  <si>
    <t>Reporte meta ambiental OAP</t>
  </si>
  <si>
    <t xml:space="preserve">Oficina de Control Interno: calificación 93%
Consumo de papel: Se presentó reporte hasta el mes de diciembre de 2024.     
Participación: Participaron 5 personas en generalidades del Sistema de Gestión Ambiental y 2 en la socialización de la estrategia de Cero Papel.
Curso gestión ambiental: Realizaron el curso 09 personas de la dependencia de un total de 11 funcionarios de planta y contratistas. </t>
  </si>
  <si>
    <t>Reporte meta ambiental del Equipo ambiental de la OAP</t>
  </si>
  <si>
    <t>la dependencia dio cumplimiento al 100% de la meta programada para la vigencia 2024</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</si>
  <si>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</si>
  <si>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</si>
  <si>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</si>
  <si>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</si>
  <si>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</si>
  <si>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</si>
  <si>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</si>
  <si>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El proceso actualizó su documentació acorde al plan de trabajo establecido, de acuerdo con lo publicado en MATIZ</t>
  </si>
  <si>
    <t xml:space="preserve">Listado maestro de documentos </t>
  </si>
  <si>
    <t xml:space="preserve">La dependencia dio cumplimiento con lo programado en el cronograma de actualizacion documental para el periodo </t>
  </si>
  <si>
    <t>Tablero maestro de documentos de la Secretaria Distrital de Gobierno</t>
  </si>
  <si>
    <t xml:space="preserve">Meta no programada </t>
  </si>
  <si>
    <t xml:space="preserve">Meta no porgramada </t>
  </si>
  <si>
    <t>Meta no programada</t>
  </si>
  <si>
    <t xml:space="preserve">Meta no progamada </t>
  </si>
  <si>
    <t>El proceso actualizó el 100%  de la documentación acorde al plan de trabajo establecido, de acuerdo con lo publicado en MATIZ</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</si>
  <si>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</si>
  <si>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</si>
  <si>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</si>
  <si>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</si>
  <si>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</si>
  <si>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Suma</t>
  </si>
  <si>
    <t>Registro de asistencia y presentación realizada</t>
  </si>
  <si>
    <t>Líder del proceso</t>
  </si>
  <si>
    <t xml:space="preserve">la dependencia dio cumplimiento con lo programado para el periodo </t>
  </si>
  <si>
    <t>listado de asistencia y ppt</t>
  </si>
  <si>
    <t>La dependencia realizo la actividad el dia 05 de noviembre de 2024</t>
  </si>
  <si>
    <t xml:space="preserve">listado de asistencia, presenracion y demas evidencias </t>
  </si>
  <si>
    <t xml:space="preserve">100% de cumplimiento de la meta programada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</si>
  <si>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</si>
  <si>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</si>
  <si>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</si>
  <si>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</si>
  <si>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</si>
  <si>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</si>
  <si>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</si>
  <si>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</si>
  <si>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</si>
  <si>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</si>
  <si>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Memorando SGI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</si>
  <si>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</si>
  <si>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</si>
  <si>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</si>
  <si>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</si>
  <si>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</si>
  <si>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</si>
  <si>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</si>
  <si>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con la atención del 100% de requerimientos ciudadanos asignados a durante la vigencia 2024 registrados y tipificados como Derechos de Petición en el aplicativo Bogotá te Escucha y gestor documental ORFEO.</t>
  </si>
  <si>
    <t>Memorando SGI 20244600126503</t>
  </si>
  <si>
    <t>la dependencia dio respuesta a al 100% de los requeirimientos instaurados en el periodo</t>
  </si>
  <si>
    <t>Rta a requerimientos ciudadanos radicado No. 20244600214423</t>
  </si>
  <si>
    <t>El proceso cumplió con la atención del 100% de requerimientos ciudadanos asignados a durante la vigencia 2024 registrados y tipificados como Derechos de Petición en el aplicativo Bogotá te Escucha y gestor documental ORFEO</t>
  </si>
  <si>
    <t xml:space="preserve">Según Radicado No. 20244600316223 de la Oficina de atencion a la ciudadania </t>
  </si>
  <si>
    <t>la dependdencia dio respuesta a 2 de los 2 requerimientos instaurados  en el periodo</t>
  </si>
  <si>
    <t>Segun Radicado No. 20254600001173
Fecha: 03-01-2025</t>
  </si>
  <si>
    <t>Total metas transversales (20%)</t>
  </si>
  <si>
    <t xml:space="preserve">Total plan de gestión </t>
  </si>
  <si>
    <t>Gestión</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</si>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</sst>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b/>
      <sz val="11"/>
      <color indexed="8"/>
      <name val="Calibri Light"/>
      <family val="2"/>
    </font>
    <font>
      <b/>
      <sz val="14"/>
      <name val="Calibri Light"/>
      <family val="2"/>
    </font>
    <font>
      <b/>
      <sz val="9"/>
      <color indexed="81"/>
      <name val="Tahoma"/>
      <family val="2"/>
    </font>
    <font>
      <sz val="9"/>
      <color indexed="81"/>
      <name val="Tahoma"/>
      <family val="2"/>
    </font>
    <font>
      <sz val="11"/>
      <color theme="1"/>
      <name val="Calibri"/>
      <family val="2"/>
      <scheme val="minor"/>
    </font>
    <font>
      <sz val="11"/>
      <color theme="1"/>
      <name val="Calibri Light"/>
      <family val="2"/>
      <scheme val="major"/>
    </font>
    <font>
      <b/>
      <sz val="11"/>
      <color theme="1"/>
      <name val="Calibri Light"/>
      <family val="2"/>
      <scheme val="major"/>
    </font>
    <font>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2"/>
      <color theme="1"/>
      <name val="Calibri Light"/>
      <family val="2"/>
      <scheme val="major"/>
    </font>
    <font>
      <sz val="11"/>
      <color rgb="FF0070C0"/>
      <name val="Calibri Light"/>
      <family val="2"/>
      <scheme val="major"/>
    </font>
    <font>
      <sz val="10"/>
      <color theme="1"/>
      <name val="Calibri Light"/>
      <family val="2"/>
      <scheme val="major"/>
    </font>
    <font>
      <b/>
      <u/>
      <sz val="11"/>
      <color rgb="FF000000"/>
      <name val="Calibri Light"/>
      <family val="2"/>
    </font>
    <font>
      <b/>
      <sz val="11"/>
      <color theme="1"/>
      <name val="Calibri Light"/>
      <family val="2"/>
    </font>
    <font>
      <sz val="11"/>
      <name val="Calibri Light"/>
      <family val="2"/>
      <scheme val="major"/>
    </font>
    <font>
      <sz val="11"/>
      <name val="Calibri Light"/>
      <family val="2"/>
    </font>
    <font>
      <u/>
      <sz val="11"/>
      <color theme="10"/>
      <name val="Calibri"/>
      <family val="2"/>
      <scheme val="minor"/>
    </font>
    <font>
      <sz val="11"/>
      <color rgb="FF0070C0"/>
      <name val="Calibri Light"/>
      <family val="2"/>
    </font>
    <font>
      <sz val="11"/>
      <color rgb="FF0070C0"/>
      <name val="Aptos Narrow"/>
      <family val="2"/>
    </font>
    <font>
      <sz val="11"/>
      <color rgb="FF0070C0"/>
      <name val="Calibri"/>
      <family val="2"/>
      <scheme val="minor"/>
    </font>
    <font>
      <sz val="11"/>
      <color theme="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41" fontId="5"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cellStyleXfs>
  <cellXfs count="138">
    <xf numFmtId="0" fontId="0" fillId="0" borderId="0" xfId="0"/>
    <xf numFmtId="0" fontId="6" fillId="0" borderId="0" xfId="0" applyFont="1" applyAlignment="1">
      <alignment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0" xfId="0" applyFont="1" applyAlignment="1">
      <alignment wrapText="1"/>
    </xf>
    <xf numFmtId="0" fontId="9" fillId="5" borderId="1" xfId="0" applyFont="1" applyFill="1" applyBorder="1" applyAlignment="1">
      <alignment wrapText="1"/>
    </xf>
    <xf numFmtId="0" fontId="10" fillId="5" borderId="1" xfId="0" applyFont="1" applyFill="1" applyBorder="1" applyAlignment="1">
      <alignment wrapText="1"/>
    </xf>
    <xf numFmtId="9" fontId="9" fillId="5" borderId="1" xfId="2" applyFont="1" applyFill="1" applyBorder="1" applyAlignment="1">
      <alignment wrapText="1"/>
    </xf>
    <xf numFmtId="0" fontId="9" fillId="0" borderId="0" xfId="0" applyFont="1" applyAlignment="1">
      <alignment wrapText="1"/>
    </xf>
    <xf numFmtId="0" fontId="8" fillId="2" borderId="1" xfId="0" applyFont="1" applyFill="1" applyBorder="1" applyAlignment="1">
      <alignment wrapText="1"/>
    </xf>
    <xf numFmtId="0" fontId="11" fillId="2" borderId="1" xfId="0" applyFont="1" applyFill="1" applyBorder="1" applyAlignment="1">
      <alignment wrapText="1"/>
    </xf>
    <xf numFmtId="9" fontId="11" fillId="2" borderId="1" xfId="0" applyNumberFormat="1" applyFont="1" applyFill="1" applyBorder="1" applyAlignment="1">
      <alignment wrapText="1"/>
    </xf>
    <xf numFmtId="0" fontId="12" fillId="2" borderId="1" xfId="0" applyFont="1" applyFill="1" applyBorder="1"/>
    <xf numFmtId="9" fontId="12" fillId="2" borderId="1" xfId="2" applyFont="1" applyFill="1" applyBorder="1" applyAlignment="1">
      <alignment wrapText="1"/>
    </xf>
    <xf numFmtId="9" fontId="12" fillId="2" borderId="1" xfId="2" applyFont="1" applyFill="1" applyBorder="1" applyAlignment="1">
      <alignment horizontal="right" wrapText="1"/>
    </xf>
    <xf numFmtId="9" fontId="11" fillId="2" borderId="1" xfId="0" applyNumberFormat="1" applyFont="1" applyFill="1" applyBorder="1" applyAlignment="1">
      <alignment horizontal="right" wrapText="1"/>
    </xf>
    <xf numFmtId="9" fontId="9" fillId="5" borderId="1" xfId="2" applyFont="1" applyFill="1" applyBorder="1" applyAlignment="1">
      <alignment horizontal="right" wrapText="1"/>
    </xf>
    <xf numFmtId="0" fontId="7" fillId="5"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13" fillId="9" borderId="1" xfId="0" applyFont="1" applyFill="1" applyBorder="1" applyAlignment="1">
      <alignment horizontal="justify" vertical="center" wrapText="1"/>
    </xf>
    <xf numFmtId="0" fontId="6" fillId="0" borderId="0" xfId="0" applyFont="1" applyAlignment="1">
      <alignment horizontal="justify" vertical="center" wrapText="1"/>
    </xf>
    <xf numFmtId="0" fontId="13" fillId="0" borderId="1" xfId="0" applyFont="1" applyBorder="1" applyAlignment="1">
      <alignment horizontal="center" vertical="center" wrapText="1"/>
    </xf>
    <xf numFmtId="0" fontId="6" fillId="9" borderId="0" xfId="0" applyFont="1" applyFill="1" applyAlignment="1">
      <alignment wrapText="1"/>
    </xf>
    <xf numFmtId="0" fontId="7" fillId="9" borderId="0" xfId="0" applyFont="1" applyFill="1" applyAlignment="1">
      <alignment vertical="center" wrapText="1"/>
    </xf>
    <xf numFmtId="0" fontId="6" fillId="9" borderId="0" xfId="0" applyFont="1" applyFill="1" applyAlignment="1">
      <alignment vertical="center" wrapText="1"/>
    </xf>
    <xf numFmtId="0" fontId="6" fillId="9" borderId="1" xfId="0" applyFont="1" applyFill="1" applyBorder="1" applyAlignment="1">
      <alignment horizontal="center" vertical="center" wrapText="1"/>
    </xf>
    <xf numFmtId="0" fontId="6" fillId="0" borderId="1" xfId="0" applyFont="1" applyBorder="1" applyAlignment="1" applyProtection="1">
      <alignment horizontal="justify" vertical="center" wrapText="1"/>
      <protection hidden="1"/>
    </xf>
    <xf numFmtId="9" fontId="6" fillId="0" borderId="1" xfId="1" applyNumberFormat="1"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9" fontId="14" fillId="9" borderId="1" xfId="2" applyFont="1" applyFill="1" applyBorder="1" applyAlignment="1" applyProtection="1">
      <alignment horizontal="center" vertical="center" wrapText="1"/>
      <protection hidden="1"/>
    </xf>
    <xf numFmtId="9" fontId="6" fillId="0" borderId="1" xfId="0" applyNumberFormat="1" applyFont="1" applyBorder="1" applyAlignment="1" applyProtection="1">
      <alignment horizontal="justify" vertical="center" wrapText="1"/>
      <protection hidden="1"/>
    </xf>
    <xf numFmtId="164" fontId="6" fillId="0" borderId="1" xfId="0" applyNumberFormat="1" applyFont="1" applyBorder="1" applyAlignment="1">
      <alignment horizontal="justify" vertical="center" wrapText="1"/>
    </xf>
    <xf numFmtId="10" fontId="6" fillId="0" borderId="1" xfId="0" applyNumberFormat="1" applyFont="1" applyBorder="1" applyAlignment="1">
      <alignment horizontal="justify" vertical="center" wrapText="1"/>
    </xf>
    <xf numFmtId="10" fontId="6" fillId="0" borderId="1" xfId="2" applyNumberFormat="1" applyFont="1" applyBorder="1" applyAlignment="1">
      <alignment horizontal="justify" vertical="center" wrapText="1"/>
    </xf>
    <xf numFmtId="10" fontId="12" fillId="2" borderId="1" xfId="2" applyNumberFormat="1" applyFont="1" applyFill="1" applyBorder="1" applyAlignment="1">
      <alignment horizontal="center" wrapText="1"/>
    </xf>
    <xf numFmtId="10" fontId="12" fillId="2" borderId="1" xfId="0" applyNumberFormat="1" applyFont="1" applyFill="1" applyBorder="1" applyAlignment="1">
      <alignment horizontal="center" wrapText="1"/>
    </xf>
    <xf numFmtId="10" fontId="10" fillId="5" borderId="1" xfId="0" applyNumberFormat="1" applyFont="1" applyFill="1" applyBorder="1" applyAlignment="1">
      <alignment horizontal="center" wrapText="1"/>
    </xf>
    <xf numFmtId="9" fontId="6" fillId="0" borderId="1" xfId="0" applyNumberFormat="1" applyFont="1" applyBorder="1" applyAlignment="1">
      <alignment horizontal="justify" vertical="center" wrapText="1"/>
    </xf>
    <xf numFmtId="10" fontId="12" fillId="2" borderId="1" xfId="2" applyNumberFormat="1" applyFont="1" applyFill="1" applyBorder="1" applyAlignment="1">
      <alignment wrapText="1"/>
    </xf>
    <xf numFmtId="10" fontId="10" fillId="5" borderId="1" xfId="0" applyNumberFormat="1" applyFont="1" applyFill="1" applyBorder="1" applyAlignment="1">
      <alignment wrapText="1"/>
    </xf>
    <xf numFmtId="164" fontId="6" fillId="0" borderId="1" xfId="2" applyNumberFormat="1" applyFont="1" applyBorder="1" applyAlignment="1">
      <alignment horizontal="justify" vertical="center" wrapText="1"/>
    </xf>
    <xf numFmtId="0" fontId="6" fillId="9" borderId="13" xfId="0" applyFont="1" applyFill="1" applyBorder="1" applyAlignment="1" applyProtection="1">
      <alignment horizontal="center" vertical="center" wrapText="1"/>
      <protection hidden="1"/>
    </xf>
    <xf numFmtId="9" fontId="13" fillId="0" borderId="1" xfId="0" applyNumberFormat="1" applyFont="1" applyBorder="1" applyAlignment="1">
      <alignment horizontal="justify" vertical="center" wrapText="1"/>
    </xf>
    <xf numFmtId="9" fontId="13" fillId="9" borderId="1" xfId="0" applyNumberFormat="1"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1" xfId="0" applyNumberFormat="1" applyFont="1" applyBorder="1" applyAlignment="1">
      <alignment horizontal="left" vertical="center" wrapText="1"/>
    </xf>
    <xf numFmtId="9" fontId="13" fillId="0" borderId="1" xfId="2" applyFont="1" applyBorder="1" applyAlignment="1">
      <alignment horizontal="center" vertical="center" wrapText="1"/>
    </xf>
    <xf numFmtId="164" fontId="13" fillId="0" borderId="1" xfId="2" applyNumberFormat="1" applyFont="1" applyBorder="1" applyAlignment="1">
      <alignment horizontal="center" vertical="center" wrapText="1"/>
    </xf>
    <xf numFmtId="10" fontId="13" fillId="0" borderId="1" xfId="2"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13" fillId="0" borderId="0" xfId="0" applyFont="1" applyAlignment="1">
      <alignment horizontal="justify" vertical="center" wrapText="1"/>
    </xf>
    <xf numFmtId="9" fontId="13" fillId="9" borderId="1" xfId="2" applyFont="1" applyFill="1" applyBorder="1" applyAlignment="1">
      <alignment horizontal="center" vertical="center" wrapText="1"/>
    </xf>
    <xf numFmtId="10" fontId="13" fillId="0" borderId="1" xfId="0" applyNumberFormat="1" applyFont="1" applyBorder="1" applyAlignment="1">
      <alignment horizontal="center" vertical="center" wrapText="1"/>
    </xf>
    <xf numFmtId="1" fontId="13" fillId="9" borderId="1" xfId="2" applyNumberFormat="1" applyFont="1" applyFill="1" applyBorder="1" applyAlignment="1">
      <alignment horizontal="center" vertical="center" wrapText="1"/>
    </xf>
    <xf numFmtId="1" fontId="13" fillId="0" borderId="1" xfId="2"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9" fontId="20" fillId="0" borderId="1" xfId="2" applyFont="1" applyBorder="1" applyAlignment="1">
      <alignment horizontal="center" vertical="center" wrapText="1"/>
    </xf>
    <xf numFmtId="0" fontId="21" fillId="0" borderId="14" xfId="0" applyFont="1" applyBorder="1" applyAlignment="1">
      <alignment horizontal="left" vertical="center" wrapText="1"/>
    </xf>
    <xf numFmtId="10" fontId="13" fillId="0" borderId="1" xfId="2" applyNumberFormat="1" applyFont="1" applyBorder="1" applyAlignment="1">
      <alignment horizontal="justify" vertical="center" wrapText="1"/>
    </xf>
    <xf numFmtId="9" fontId="13" fillId="0" borderId="1" xfId="2" applyFont="1" applyBorder="1" applyAlignment="1">
      <alignment horizontal="justify" vertical="center" wrapText="1"/>
    </xf>
    <xf numFmtId="0" fontId="22" fillId="0" borderId="1" xfId="11" applyFont="1" applyBorder="1" applyAlignment="1">
      <alignment horizontal="justify" vertical="center" wrapText="1"/>
    </xf>
    <xf numFmtId="0" fontId="23" fillId="0" borderId="0" xfId="0" applyFont="1" applyAlignment="1">
      <alignment vertical="center" wrapText="1"/>
    </xf>
    <xf numFmtId="164" fontId="13" fillId="9" borderId="1" xfId="2"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164" fontId="12" fillId="2" borderId="1" xfId="2" applyNumberFormat="1" applyFont="1" applyFill="1" applyBorder="1" applyAlignment="1">
      <alignment wrapText="1"/>
    </xf>
    <xf numFmtId="0" fontId="7" fillId="2" borderId="0" xfId="0" applyFont="1" applyFill="1" applyAlignment="1">
      <alignment horizontal="center" vertical="center" wrapText="1"/>
    </xf>
    <xf numFmtId="0" fontId="6" fillId="0" borderId="0" xfId="0" applyFont="1" applyAlignment="1">
      <alignment horizontal="left" vertical="center" wrapText="1"/>
    </xf>
    <xf numFmtId="0" fontId="6" fillId="9" borderId="1" xfId="0" applyFont="1" applyFill="1" applyBorder="1" applyAlignment="1">
      <alignment wrapText="1"/>
    </xf>
    <xf numFmtId="9" fontId="6" fillId="0" borderId="1" xfId="2" applyFont="1" applyBorder="1" applyAlignment="1">
      <alignment horizontal="justify" vertical="center" wrapText="1"/>
    </xf>
    <xf numFmtId="10" fontId="12" fillId="2" borderId="1" xfId="0" applyNumberFormat="1" applyFont="1" applyFill="1" applyBorder="1" applyAlignment="1">
      <alignment wrapText="1"/>
    </xf>
    <xf numFmtId="0" fontId="16"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9" borderId="1" xfId="0" applyFont="1" applyFill="1" applyBorder="1" applyAlignment="1">
      <alignment horizontal="justify" vertical="center" wrapText="1"/>
    </xf>
    <xf numFmtId="0" fontId="6" fillId="9" borderId="1" xfId="0" applyFont="1" applyFill="1" applyBorder="1" applyAlignment="1">
      <alignment horizontal="left" vertical="top" wrapText="1"/>
    </xf>
    <xf numFmtId="0" fontId="18" fillId="9" borderId="1" xfId="0" applyFont="1" applyFill="1" applyBorder="1" applyAlignment="1">
      <alignment horizontal="left"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8" fillId="9" borderId="1" xfId="0" applyFont="1" applyFill="1" applyBorder="1" applyAlignment="1">
      <alignment horizontal="justify" vertical="center"/>
    </xf>
    <xf numFmtId="0" fontId="17" fillId="9" borderId="1" xfId="0" applyFont="1" applyFill="1" applyBorder="1" applyAlignment="1">
      <alignment horizontal="justify" vertical="center"/>
    </xf>
    <xf numFmtId="0" fontId="6" fillId="9" borderId="2" xfId="0" applyFont="1" applyFill="1" applyBorder="1" applyAlignment="1">
      <alignment horizontal="center" wrapText="1"/>
    </xf>
    <xf numFmtId="0" fontId="6" fillId="9" borderId="3" xfId="0" applyFont="1" applyFill="1" applyBorder="1" applyAlignment="1">
      <alignment horizontal="center" wrapText="1"/>
    </xf>
    <xf numFmtId="0" fontId="6" fillId="9" borderId="4" xfId="0" applyFont="1" applyFill="1" applyBorder="1" applyAlignment="1">
      <alignment horizontal="center" wrapText="1"/>
    </xf>
  </cellXfs>
  <cellStyles count="12">
    <cellStyle name="Hipervínculo" xfId="11" builtinId="8"/>
    <cellStyle name="Millares [0]" xfId="1" builtinId="6"/>
    <cellStyle name="Millares [0] 2" xfId="3" xr:uid="{00000000-0005-0000-0000-000001000000}"/>
    <cellStyle name="Millares [0] 3" xfId="4" xr:uid="{00000000-0005-0000-0000-000002000000}"/>
    <cellStyle name="Millares 2" xfId="5" xr:uid="{00000000-0005-0000-0000-000003000000}"/>
    <cellStyle name="Millares 3" xfId="6" xr:uid="{00000000-0005-0000-0000-000004000000}"/>
    <cellStyle name="Millares 4" xfId="7" xr:uid="{00000000-0005-0000-0000-000005000000}"/>
    <cellStyle name="Millares 5" xfId="8" xr:uid="{00000000-0005-0000-0000-000006000000}"/>
    <cellStyle name="Millares 6" xfId="9" xr:uid="{00000000-0005-0000-0000-000007000000}"/>
    <cellStyle name="Millares 7" xfId="10" xr:uid="{00000000-0005-0000-0000-000008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295275</xdr:colOff>
      <xdr:row>0</xdr:row>
      <xdr:rowOff>742950</xdr:rowOff>
    </xdr:to>
    <xdr:pic>
      <xdr:nvPicPr>
        <xdr:cNvPr id="1082" name="Imagen 1">
          <a:extLst>
            <a:ext uri="{FF2B5EF4-FFF2-40B4-BE49-F238E27FC236}">
              <a16:creationId xmlns:a16="http://schemas.microsoft.com/office/drawing/2014/main" id="{C9CFC357-16B7-1195-6109-04B85FF41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2764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topLeftCell="AJ1" zoomScale="80" zoomScaleNormal="80" workbookViewId="0">
      <selection activeCell="I15" sqref="I15"/>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9.71093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2" width="11.7109375" style="1" customWidth="1"/>
    <col min="13" max="13" width="15.140625" style="1" customWidth="1"/>
    <col min="14" max="14" width="11.710937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1" hidden="1" customWidth="1"/>
    <col min="23" max="23" width="114.140625" style="1" hidden="1" customWidth="1"/>
    <col min="24" max="24" width="74.28515625" style="1" hidden="1" customWidth="1"/>
    <col min="25" max="27" width="16.5703125" style="1" hidden="1" customWidth="1"/>
    <col min="28" max="28" width="88.42578125" style="1" hidden="1" customWidth="1"/>
    <col min="29" max="29" width="41.5703125" style="1" hidden="1" customWidth="1"/>
    <col min="30" max="32" width="16.5703125" style="1" hidden="1" customWidth="1"/>
    <col min="33" max="33" width="98.28515625" style="1" hidden="1" customWidth="1"/>
    <col min="34" max="34" width="54" style="1" hidden="1" customWidth="1"/>
    <col min="35" max="36" width="22" style="1" customWidth="1"/>
    <col min="37" max="37" width="16.5703125" style="1" customWidth="1"/>
    <col min="38" max="38" width="34.85546875" style="1" customWidth="1"/>
    <col min="39" max="41" width="16.5703125" style="1" customWidth="1"/>
    <col min="42" max="42" width="21.5703125" style="1" customWidth="1"/>
    <col min="43" max="43" width="39.42578125" style="1" customWidth="1"/>
    <col min="44" max="16384" width="10.85546875" style="1"/>
  </cols>
  <sheetData>
    <row r="1" spans="1:43" s="28" customFormat="1" ht="70.5" customHeight="1">
      <c r="A1" s="79" t="s">
        <v>0</v>
      </c>
      <c r="B1" s="80"/>
      <c r="C1" s="80"/>
      <c r="D1" s="80"/>
      <c r="E1" s="80"/>
      <c r="F1" s="80"/>
      <c r="G1" s="80"/>
      <c r="H1" s="80"/>
      <c r="I1" s="80"/>
      <c r="J1" s="80"/>
      <c r="K1" s="101" t="s">
        <v>1</v>
      </c>
      <c r="L1" s="101"/>
      <c r="M1" s="101"/>
      <c r="N1" s="101"/>
      <c r="O1" s="101"/>
    </row>
    <row r="2" spans="1:43" s="30" customFormat="1" ht="23.45" customHeight="1">
      <c r="A2" s="83" t="s">
        <v>2</v>
      </c>
      <c r="B2" s="84"/>
      <c r="C2" s="84"/>
      <c r="D2" s="84"/>
      <c r="E2" s="84"/>
      <c r="F2" s="84"/>
      <c r="G2" s="84"/>
      <c r="H2" s="84"/>
      <c r="I2" s="84"/>
      <c r="J2" s="84"/>
      <c r="K2" s="29"/>
      <c r="L2" s="29"/>
      <c r="M2" s="29"/>
      <c r="N2" s="29"/>
      <c r="O2" s="29"/>
    </row>
    <row r="3" spans="1:43" s="28" customFormat="1"/>
    <row r="4" spans="1:43" s="28" customFormat="1" ht="29.1" customHeight="1">
      <c r="A4" s="85" t="s">
        <v>3</v>
      </c>
      <c r="B4" s="86"/>
      <c r="C4" s="91" t="s">
        <v>4</v>
      </c>
      <c r="D4" s="92"/>
      <c r="E4" s="97" t="s">
        <v>5</v>
      </c>
      <c r="F4" s="98"/>
      <c r="G4" s="98"/>
      <c r="H4" s="98"/>
      <c r="I4" s="98"/>
      <c r="J4" s="99"/>
    </row>
    <row r="5" spans="1:43" s="28" customFormat="1" ht="15" customHeight="1">
      <c r="A5" s="87"/>
      <c r="B5" s="88"/>
      <c r="C5" s="93"/>
      <c r="D5" s="94"/>
      <c r="E5" s="2" t="s">
        <v>6</v>
      </c>
      <c r="F5" s="2" t="s">
        <v>7</v>
      </c>
      <c r="G5" s="97" t="s">
        <v>8</v>
      </c>
      <c r="H5" s="98"/>
      <c r="I5" s="98"/>
      <c r="J5" s="99"/>
    </row>
    <row r="6" spans="1:43" s="28" customFormat="1">
      <c r="A6" s="87"/>
      <c r="B6" s="88"/>
      <c r="C6" s="93"/>
      <c r="D6" s="94"/>
      <c r="E6" s="31">
        <v>1</v>
      </c>
      <c r="F6" s="31" t="s">
        <v>9</v>
      </c>
      <c r="G6" s="100" t="s">
        <v>10</v>
      </c>
      <c r="H6" s="100"/>
      <c r="I6" s="100"/>
      <c r="J6" s="100"/>
    </row>
    <row r="7" spans="1:43" s="28" customFormat="1" ht="51.75" customHeight="1">
      <c r="A7" s="87"/>
      <c r="B7" s="88"/>
      <c r="C7" s="93"/>
      <c r="D7" s="94"/>
      <c r="E7" s="31">
        <v>2</v>
      </c>
      <c r="F7" s="31" t="s">
        <v>11</v>
      </c>
      <c r="G7" s="100" t="s">
        <v>12</v>
      </c>
      <c r="H7" s="100"/>
      <c r="I7" s="100"/>
      <c r="J7" s="100"/>
    </row>
    <row r="8" spans="1:43" s="28" customFormat="1" ht="42" customHeight="1">
      <c r="A8" s="89"/>
      <c r="B8" s="90"/>
      <c r="C8" s="95"/>
      <c r="D8" s="96"/>
      <c r="E8" s="31">
        <v>3</v>
      </c>
      <c r="F8" s="31" t="s">
        <v>13</v>
      </c>
      <c r="G8" s="133" t="s">
        <v>14</v>
      </c>
      <c r="H8" s="134"/>
      <c r="I8" s="134"/>
      <c r="J8" s="134"/>
    </row>
    <row r="9" spans="1:43" s="28" customFormat="1" ht="42" customHeight="1">
      <c r="A9" s="74"/>
      <c r="B9" s="74"/>
      <c r="C9" s="75"/>
      <c r="D9" s="75"/>
      <c r="E9" s="31">
        <v>4</v>
      </c>
      <c r="F9" s="31" t="s">
        <v>15</v>
      </c>
      <c r="G9" s="102" t="s">
        <v>16</v>
      </c>
      <c r="H9" s="102"/>
      <c r="I9" s="102"/>
      <c r="J9" s="102"/>
    </row>
    <row r="10" spans="1:43" s="28" customFormat="1" ht="42.75" customHeight="1">
      <c r="A10" s="74"/>
      <c r="B10" s="74"/>
      <c r="C10" s="75"/>
      <c r="D10" s="75"/>
      <c r="E10" s="31">
        <v>5</v>
      </c>
      <c r="F10" s="31" t="s">
        <v>17</v>
      </c>
      <c r="G10" s="102" t="s">
        <v>18</v>
      </c>
      <c r="H10" s="102"/>
      <c r="I10" s="102"/>
      <c r="J10" s="102"/>
    </row>
    <row r="11" spans="1:43" s="28" customFormat="1" ht="52.5" customHeight="1">
      <c r="E11" s="76"/>
      <c r="F11" s="76"/>
      <c r="G11" s="135"/>
      <c r="H11" s="136"/>
      <c r="I11" s="136"/>
      <c r="J11" s="137"/>
    </row>
    <row r="12" spans="1:43" ht="14.45" customHeight="1">
      <c r="A12" s="81" t="s">
        <v>19</v>
      </c>
      <c r="B12" s="81"/>
      <c r="C12" s="81" t="s">
        <v>20</v>
      </c>
      <c r="D12" s="81"/>
      <c r="E12" s="81"/>
      <c r="F12" s="82" t="s">
        <v>21</v>
      </c>
      <c r="G12" s="82"/>
      <c r="H12" s="82"/>
      <c r="I12" s="82"/>
      <c r="J12" s="82"/>
      <c r="K12" s="82"/>
      <c r="L12" s="82"/>
      <c r="M12" s="82"/>
      <c r="N12" s="82"/>
      <c r="O12" s="82"/>
      <c r="P12" s="82"/>
      <c r="Q12" s="81" t="s">
        <v>22</v>
      </c>
      <c r="R12" s="81"/>
      <c r="S12" s="81"/>
      <c r="T12" s="127" t="s">
        <v>23</v>
      </c>
      <c r="U12" s="128"/>
      <c r="V12" s="128"/>
      <c r="W12" s="128"/>
      <c r="X12" s="129"/>
      <c r="Y12" s="103" t="s">
        <v>24</v>
      </c>
      <c r="Z12" s="104"/>
      <c r="AA12" s="104"/>
      <c r="AB12" s="104"/>
      <c r="AC12" s="105"/>
      <c r="AD12" s="109" t="s">
        <v>25</v>
      </c>
      <c r="AE12" s="110"/>
      <c r="AF12" s="110"/>
      <c r="AG12" s="110"/>
      <c r="AH12" s="111"/>
      <c r="AI12" s="115" t="s">
        <v>26</v>
      </c>
      <c r="AJ12" s="116"/>
      <c r="AK12" s="116"/>
      <c r="AL12" s="116"/>
      <c r="AM12" s="117"/>
      <c r="AN12" s="121" t="s">
        <v>27</v>
      </c>
      <c r="AO12" s="122"/>
      <c r="AP12" s="122"/>
      <c r="AQ12" s="123"/>
    </row>
    <row r="13" spans="1:43" ht="14.45" customHeight="1">
      <c r="A13" s="81"/>
      <c r="B13" s="81"/>
      <c r="C13" s="81"/>
      <c r="D13" s="81"/>
      <c r="E13" s="81"/>
      <c r="F13" s="82"/>
      <c r="G13" s="82"/>
      <c r="H13" s="82"/>
      <c r="I13" s="82"/>
      <c r="J13" s="82"/>
      <c r="K13" s="82"/>
      <c r="L13" s="82"/>
      <c r="M13" s="82"/>
      <c r="N13" s="82"/>
      <c r="O13" s="82"/>
      <c r="P13" s="82"/>
      <c r="Q13" s="81"/>
      <c r="R13" s="81"/>
      <c r="S13" s="81"/>
      <c r="T13" s="130"/>
      <c r="U13" s="131"/>
      <c r="V13" s="131"/>
      <c r="W13" s="131"/>
      <c r="X13" s="132"/>
      <c r="Y13" s="106"/>
      <c r="Z13" s="107"/>
      <c r="AA13" s="107"/>
      <c r="AB13" s="107"/>
      <c r="AC13" s="108"/>
      <c r="AD13" s="112"/>
      <c r="AE13" s="113"/>
      <c r="AF13" s="113"/>
      <c r="AG13" s="113"/>
      <c r="AH13" s="114"/>
      <c r="AI13" s="118"/>
      <c r="AJ13" s="119"/>
      <c r="AK13" s="119"/>
      <c r="AL13" s="119"/>
      <c r="AM13" s="120"/>
      <c r="AN13" s="124"/>
      <c r="AO13" s="125"/>
      <c r="AP13" s="125"/>
      <c r="AQ13" s="126"/>
    </row>
    <row r="14" spans="1:43" ht="45">
      <c r="A14" s="2" t="s">
        <v>28</v>
      </c>
      <c r="B14" s="2" t="s">
        <v>29</v>
      </c>
      <c r="C14" s="2" t="s">
        <v>30</v>
      </c>
      <c r="D14" s="2" t="s">
        <v>31</v>
      </c>
      <c r="E14" s="2" t="s">
        <v>32</v>
      </c>
      <c r="F14" s="18" t="s">
        <v>33</v>
      </c>
      <c r="G14" s="18" t="s">
        <v>34</v>
      </c>
      <c r="H14" s="18" t="s">
        <v>35</v>
      </c>
      <c r="I14" s="18" t="s">
        <v>36</v>
      </c>
      <c r="J14" s="18" t="s">
        <v>37</v>
      </c>
      <c r="K14" s="18" t="s">
        <v>38</v>
      </c>
      <c r="L14" s="18" t="s">
        <v>39</v>
      </c>
      <c r="M14" s="18" t="s">
        <v>40</v>
      </c>
      <c r="N14" s="18" t="s">
        <v>41</v>
      </c>
      <c r="O14" s="18" t="s">
        <v>42</v>
      </c>
      <c r="P14" s="18" t="s">
        <v>43</v>
      </c>
      <c r="Q14" s="2" t="s">
        <v>44</v>
      </c>
      <c r="R14" s="2" t="s">
        <v>45</v>
      </c>
      <c r="S14" s="2" t="s">
        <v>46</v>
      </c>
      <c r="T14" s="3" t="s">
        <v>47</v>
      </c>
      <c r="U14" s="3" t="s">
        <v>48</v>
      </c>
      <c r="V14" s="3" t="s">
        <v>49</v>
      </c>
      <c r="W14" s="3" t="s">
        <v>50</v>
      </c>
      <c r="X14" s="3" t="s">
        <v>51</v>
      </c>
      <c r="Y14" s="21" t="s">
        <v>47</v>
      </c>
      <c r="Z14" s="21" t="s">
        <v>48</v>
      </c>
      <c r="AA14" s="21" t="s">
        <v>49</v>
      </c>
      <c r="AB14" s="21" t="s">
        <v>50</v>
      </c>
      <c r="AC14" s="21" t="s">
        <v>51</v>
      </c>
      <c r="AD14" s="22" t="s">
        <v>47</v>
      </c>
      <c r="AE14" s="22" t="s">
        <v>48</v>
      </c>
      <c r="AF14" s="22" t="s">
        <v>49</v>
      </c>
      <c r="AG14" s="22" t="s">
        <v>50</v>
      </c>
      <c r="AH14" s="22" t="s">
        <v>51</v>
      </c>
      <c r="AI14" s="23" t="s">
        <v>47</v>
      </c>
      <c r="AJ14" s="23" t="s">
        <v>48</v>
      </c>
      <c r="AK14" s="23" t="s">
        <v>49</v>
      </c>
      <c r="AL14" s="23" t="s">
        <v>50</v>
      </c>
      <c r="AM14" s="23" t="s">
        <v>51</v>
      </c>
      <c r="AN14" s="4" t="s">
        <v>47</v>
      </c>
      <c r="AO14" s="4" t="s">
        <v>48</v>
      </c>
      <c r="AP14" s="4" t="s">
        <v>49</v>
      </c>
      <c r="AQ14" s="4" t="s">
        <v>50</v>
      </c>
    </row>
    <row r="15" spans="1:43" s="26" customFormat="1" ht="409.5" customHeight="1">
      <c r="A15" s="20">
        <v>7</v>
      </c>
      <c r="B15" s="19" t="s">
        <v>52</v>
      </c>
      <c r="C15" s="20">
        <v>1</v>
      </c>
      <c r="D15" s="19" t="s">
        <v>53</v>
      </c>
      <c r="E15" s="32" t="s">
        <v>54</v>
      </c>
      <c r="F15" s="32" t="s">
        <v>55</v>
      </c>
      <c r="G15" s="32" t="s">
        <v>56</v>
      </c>
      <c r="H15" s="33" t="s">
        <v>57</v>
      </c>
      <c r="I15" s="34" t="s">
        <v>58</v>
      </c>
      <c r="J15" s="32" t="s">
        <v>59</v>
      </c>
      <c r="K15" s="35">
        <v>1</v>
      </c>
      <c r="L15" s="35">
        <v>1</v>
      </c>
      <c r="M15" s="35">
        <v>1</v>
      </c>
      <c r="N15" s="35">
        <v>1</v>
      </c>
      <c r="O15" s="47">
        <f>SUM(K15:N15)</f>
        <v>4</v>
      </c>
      <c r="P15" s="20" t="s">
        <v>60</v>
      </c>
      <c r="Q15" s="32" t="s">
        <v>61</v>
      </c>
      <c r="R15" s="32" t="s">
        <v>62</v>
      </c>
      <c r="S15" s="32" t="s">
        <v>4</v>
      </c>
      <c r="T15" s="36">
        <v>1</v>
      </c>
      <c r="U15" s="37">
        <v>1</v>
      </c>
      <c r="V15" s="38">
        <v>1</v>
      </c>
      <c r="W15" s="19" t="s">
        <v>63</v>
      </c>
      <c r="X15" s="19" t="s">
        <v>64</v>
      </c>
      <c r="Y15" s="43">
        <f>L15</f>
        <v>1</v>
      </c>
      <c r="Z15" s="37">
        <v>1</v>
      </c>
      <c r="AA15" s="38">
        <f>IF(Z15/Y15&gt;100%,100%,Z15/Y15)</f>
        <v>1</v>
      </c>
      <c r="AB15" s="19" t="s">
        <v>65</v>
      </c>
      <c r="AC15" s="19" t="s">
        <v>66</v>
      </c>
      <c r="AD15" s="72">
        <f>M15</f>
        <v>1</v>
      </c>
      <c r="AE15" s="37">
        <v>1</v>
      </c>
      <c r="AF15" s="38">
        <f>IF(AE15/AD15&gt;100%,100%,AE15/AD15)</f>
        <v>1</v>
      </c>
      <c r="AG15" s="19" t="s">
        <v>67</v>
      </c>
      <c r="AH15" s="19" t="s">
        <v>68</v>
      </c>
      <c r="AI15" s="77">
        <f>N15</f>
        <v>1</v>
      </c>
      <c r="AJ15" s="43">
        <v>1</v>
      </c>
      <c r="AK15" s="39">
        <f>IF(AJ15/AI15&gt;100%,100%,AJ15/AI15)</f>
        <v>1</v>
      </c>
      <c r="AL15" s="19" t="s">
        <v>69</v>
      </c>
      <c r="AM15" s="19" t="s">
        <v>70</v>
      </c>
      <c r="AN15" s="43">
        <v>1</v>
      </c>
      <c r="AO15" s="46">
        <f>AVERAGE(U15,Z15,AE15,AJ15)</f>
        <v>1</v>
      </c>
      <c r="AP15" s="39">
        <f>IF(AO15/AN15&gt;100%,100%,AO15/AN15)</f>
        <v>1</v>
      </c>
      <c r="AQ15" s="19" t="s">
        <v>71</v>
      </c>
    </row>
    <row r="16" spans="1:43" s="5" customFormat="1" ht="15.75">
      <c r="A16" s="10"/>
      <c r="B16" s="10"/>
      <c r="C16" s="10"/>
      <c r="D16" s="13" t="s">
        <v>72</v>
      </c>
      <c r="E16" s="10"/>
      <c r="F16" s="10"/>
      <c r="G16" s="10"/>
      <c r="H16" s="10"/>
      <c r="I16" s="10"/>
      <c r="J16" s="10"/>
      <c r="K16" s="14"/>
      <c r="L16" s="14"/>
      <c r="M16" s="14"/>
      <c r="N16" s="14"/>
      <c r="O16" s="14"/>
      <c r="P16" s="10"/>
      <c r="Q16" s="10"/>
      <c r="R16" s="10"/>
      <c r="S16" s="10"/>
      <c r="T16" s="14"/>
      <c r="U16" s="14"/>
      <c r="V16" s="40">
        <f>AVERAGE(V15:V15)*80%</f>
        <v>0.8</v>
      </c>
      <c r="W16" s="14"/>
      <c r="X16" s="14"/>
      <c r="Y16" s="14"/>
      <c r="Z16" s="14"/>
      <c r="AA16" s="44">
        <f>AVERAGE(AA15:AA15)*80%</f>
        <v>0.8</v>
      </c>
      <c r="AB16" s="14"/>
      <c r="AC16" s="14"/>
      <c r="AD16" s="14"/>
      <c r="AE16" s="14"/>
      <c r="AF16" s="73">
        <f>AVERAGE(AF15:AF15)*80%</f>
        <v>0.8</v>
      </c>
      <c r="AG16" s="14"/>
      <c r="AH16" s="14"/>
      <c r="AI16" s="14"/>
      <c r="AJ16" s="14"/>
      <c r="AK16" s="44">
        <f>AVERAGE(AK15:AK15)*80%</f>
        <v>0.8</v>
      </c>
      <c r="AL16" s="10"/>
      <c r="AM16" s="10"/>
      <c r="AN16" s="15"/>
      <c r="AO16" s="15"/>
      <c r="AP16" s="40">
        <f>AVERAGE(AP15:AP15)*80%</f>
        <v>0.8</v>
      </c>
      <c r="AQ16" s="10"/>
    </row>
    <row r="17" spans="1:43" s="58" customFormat="1" ht="249">
      <c r="A17" s="27">
        <v>7</v>
      </c>
      <c r="B17" s="24" t="s">
        <v>52</v>
      </c>
      <c r="C17" s="27" t="s">
        <v>73</v>
      </c>
      <c r="D17" s="25" t="s">
        <v>74</v>
      </c>
      <c r="E17" s="24" t="s">
        <v>75</v>
      </c>
      <c r="F17" s="24" t="s">
        <v>76</v>
      </c>
      <c r="G17" s="24" t="s">
        <v>77</v>
      </c>
      <c r="H17" s="48" t="s">
        <v>78</v>
      </c>
      <c r="I17" s="25" t="s">
        <v>58</v>
      </c>
      <c r="J17" s="24" t="s">
        <v>76</v>
      </c>
      <c r="K17" s="49" t="s">
        <v>79</v>
      </c>
      <c r="L17" s="49">
        <v>0.8</v>
      </c>
      <c r="M17" s="49" t="s">
        <v>79</v>
      </c>
      <c r="N17" s="49">
        <v>0.8</v>
      </c>
      <c r="O17" s="49">
        <v>0.8</v>
      </c>
      <c r="P17" s="24" t="s">
        <v>60</v>
      </c>
      <c r="Q17" s="50" t="s">
        <v>80</v>
      </c>
      <c r="R17" s="50" t="s">
        <v>81</v>
      </c>
      <c r="S17" s="50" t="s">
        <v>82</v>
      </c>
      <c r="T17" s="51" t="str">
        <f>K17</f>
        <v>No programada</v>
      </c>
      <c r="U17" s="52" t="s">
        <v>79</v>
      </c>
      <c r="V17" s="52" t="s">
        <v>79</v>
      </c>
      <c r="W17" s="53" t="s">
        <v>83</v>
      </c>
      <c r="X17" s="53" t="s">
        <v>79</v>
      </c>
      <c r="Y17" s="54">
        <f>L17</f>
        <v>0.8</v>
      </c>
      <c r="Z17" s="55">
        <v>0.78</v>
      </c>
      <c r="AA17" s="56">
        <f t="shared" ref="AA17:AA21" si="0">IF(Z17/Y17&gt;100%,100%,Z17/Y17)</f>
        <v>0.97499999999999998</v>
      </c>
      <c r="AB17" s="24" t="s">
        <v>84</v>
      </c>
      <c r="AC17" s="24" t="s">
        <v>85</v>
      </c>
      <c r="AD17" s="51" t="str">
        <f>U17</f>
        <v>No programada</v>
      </c>
      <c r="AE17" s="52" t="s">
        <v>79</v>
      </c>
      <c r="AF17" s="52" t="s">
        <v>79</v>
      </c>
      <c r="AG17" s="53" t="s">
        <v>79</v>
      </c>
      <c r="AH17" s="53" t="s">
        <v>79</v>
      </c>
      <c r="AI17" s="54">
        <f>N17</f>
        <v>0.8</v>
      </c>
      <c r="AJ17" s="57">
        <v>0.93</v>
      </c>
      <c r="AK17" s="56">
        <f t="shared" ref="AK17:AK21" si="1">IF(AJ17/AI17&gt;100%,100%,AJ17/AI17)</f>
        <v>1</v>
      </c>
      <c r="AL17" s="24" t="s">
        <v>86</v>
      </c>
      <c r="AM17" s="24" t="s">
        <v>87</v>
      </c>
      <c r="AN17" s="51">
        <f>O17</f>
        <v>0.8</v>
      </c>
      <c r="AO17" s="57">
        <f>AVERAGE(Z17,AJ17)</f>
        <v>0.85499999999999998</v>
      </c>
      <c r="AP17" s="56">
        <f t="shared" ref="AP17:AP21" si="2">IF(AO17/AN17&gt;100%,100%,AO17/AN17)</f>
        <v>1</v>
      </c>
      <c r="AQ17" s="53" t="s">
        <v>88</v>
      </c>
    </row>
    <row r="18" spans="1:43" s="58" customFormat="1" ht="133.5">
      <c r="A18" s="27">
        <v>7</v>
      </c>
      <c r="B18" s="24" t="s">
        <v>52</v>
      </c>
      <c r="C18" s="27" t="s">
        <v>89</v>
      </c>
      <c r="D18" s="24" t="s">
        <v>90</v>
      </c>
      <c r="E18" s="24" t="s">
        <v>75</v>
      </c>
      <c r="F18" s="24" t="s">
        <v>91</v>
      </c>
      <c r="G18" s="24" t="s">
        <v>92</v>
      </c>
      <c r="H18" s="48" t="s">
        <v>93</v>
      </c>
      <c r="I18" s="25" t="s">
        <v>58</v>
      </c>
      <c r="J18" s="24" t="s">
        <v>91</v>
      </c>
      <c r="K18" s="59">
        <v>0.5</v>
      </c>
      <c r="L18" s="59">
        <v>0.5</v>
      </c>
      <c r="M18" s="59">
        <v>0</v>
      </c>
      <c r="N18" s="59">
        <v>0</v>
      </c>
      <c r="O18" s="59">
        <v>1</v>
      </c>
      <c r="P18" s="24" t="s">
        <v>60</v>
      </c>
      <c r="Q18" s="50" t="s">
        <v>94</v>
      </c>
      <c r="R18" s="50" t="s">
        <v>95</v>
      </c>
      <c r="S18" s="50" t="s">
        <v>82</v>
      </c>
      <c r="T18" s="51">
        <f t="shared" ref="T18:T21" si="3">K18</f>
        <v>0.5</v>
      </c>
      <c r="U18" s="57">
        <v>0.5</v>
      </c>
      <c r="V18" s="56">
        <f t="shared" ref="V18:V21" si="4">IF(U18/T18&gt;100%,100%,U18/T18)</f>
        <v>1</v>
      </c>
      <c r="W18" s="50" t="s">
        <v>96</v>
      </c>
      <c r="X18" s="24" t="s">
        <v>97</v>
      </c>
      <c r="Y18" s="54">
        <f t="shared" ref="Y18:Y19" si="5">L18</f>
        <v>0.5</v>
      </c>
      <c r="Z18" s="57">
        <v>0.5</v>
      </c>
      <c r="AA18" s="56">
        <f t="shared" si="0"/>
        <v>1</v>
      </c>
      <c r="AB18" s="24" t="s">
        <v>98</v>
      </c>
      <c r="AC18" s="24" t="s">
        <v>99</v>
      </c>
      <c r="AD18" s="54">
        <f>M18</f>
        <v>0</v>
      </c>
      <c r="AE18" s="55" t="s">
        <v>100</v>
      </c>
      <c r="AF18" s="56" t="s">
        <v>100</v>
      </c>
      <c r="AG18" s="24" t="s">
        <v>100</v>
      </c>
      <c r="AH18" s="24" t="s">
        <v>101</v>
      </c>
      <c r="AI18" s="54">
        <f t="shared" ref="AI18:AI19" si="6">N18</f>
        <v>0</v>
      </c>
      <c r="AJ18" s="27" t="s">
        <v>100</v>
      </c>
      <c r="AK18" s="56" t="s">
        <v>100</v>
      </c>
      <c r="AL18" s="24" t="s">
        <v>102</v>
      </c>
      <c r="AM18" s="24" t="s">
        <v>103</v>
      </c>
      <c r="AN18" s="51">
        <f>O18</f>
        <v>1</v>
      </c>
      <c r="AO18" s="60">
        <f>SUM(U18+Z18)</f>
        <v>1</v>
      </c>
      <c r="AP18" s="56">
        <f t="shared" si="2"/>
        <v>1</v>
      </c>
      <c r="AQ18" s="50" t="s">
        <v>104</v>
      </c>
    </row>
    <row r="19" spans="1:43" s="58" customFormat="1" ht="133.5">
      <c r="A19" s="27">
        <v>7</v>
      </c>
      <c r="B19" s="24" t="s">
        <v>52</v>
      </c>
      <c r="C19" s="27" t="s">
        <v>105</v>
      </c>
      <c r="D19" s="24" t="s">
        <v>106</v>
      </c>
      <c r="E19" s="24" t="s">
        <v>75</v>
      </c>
      <c r="F19" s="24" t="s">
        <v>107</v>
      </c>
      <c r="G19" s="24" t="s">
        <v>108</v>
      </c>
      <c r="H19" s="24" t="s">
        <v>109</v>
      </c>
      <c r="I19" s="25" t="s">
        <v>110</v>
      </c>
      <c r="J19" s="24" t="s">
        <v>107</v>
      </c>
      <c r="K19" s="61">
        <v>0</v>
      </c>
      <c r="L19" s="61">
        <v>1</v>
      </c>
      <c r="M19" s="61">
        <v>0</v>
      </c>
      <c r="N19" s="61">
        <v>1</v>
      </c>
      <c r="O19" s="61">
        <v>2</v>
      </c>
      <c r="P19" s="24" t="s">
        <v>60</v>
      </c>
      <c r="Q19" s="50" t="s">
        <v>111</v>
      </c>
      <c r="R19" s="50" t="s">
        <v>111</v>
      </c>
      <c r="S19" s="24" t="s">
        <v>112</v>
      </c>
      <c r="T19" s="52" t="s">
        <v>79</v>
      </c>
      <c r="U19" s="52" t="s">
        <v>79</v>
      </c>
      <c r="V19" s="52" t="s">
        <v>79</v>
      </c>
      <c r="W19" s="53" t="s">
        <v>83</v>
      </c>
      <c r="X19" s="53" t="s">
        <v>79</v>
      </c>
      <c r="Y19" s="62">
        <f t="shared" si="5"/>
        <v>1</v>
      </c>
      <c r="Z19" s="27">
        <v>1</v>
      </c>
      <c r="AA19" s="56">
        <f t="shared" si="0"/>
        <v>1</v>
      </c>
      <c r="AB19" s="69" t="s">
        <v>113</v>
      </c>
      <c r="AC19" s="24" t="s">
        <v>114</v>
      </c>
      <c r="AD19" s="52" t="s">
        <v>79</v>
      </c>
      <c r="AE19" s="52" t="s">
        <v>79</v>
      </c>
      <c r="AF19" s="52" t="s">
        <v>79</v>
      </c>
      <c r="AG19" s="53" t="s">
        <v>79</v>
      </c>
      <c r="AH19" s="53" t="s">
        <v>79</v>
      </c>
      <c r="AI19" s="62">
        <f t="shared" si="6"/>
        <v>1</v>
      </c>
      <c r="AJ19" s="27">
        <v>1</v>
      </c>
      <c r="AK19" s="56">
        <f t="shared" si="1"/>
        <v>1</v>
      </c>
      <c r="AL19" s="24" t="s">
        <v>115</v>
      </c>
      <c r="AM19" s="24" t="s">
        <v>116</v>
      </c>
      <c r="AN19" s="52">
        <f t="shared" ref="AN19:AN21" si="7">O19</f>
        <v>2</v>
      </c>
      <c r="AO19" s="52">
        <f>SUM(Z19,AJ19)</f>
        <v>2</v>
      </c>
      <c r="AP19" s="56">
        <f t="shared" si="2"/>
        <v>1</v>
      </c>
      <c r="AQ19" s="53" t="s">
        <v>117</v>
      </c>
    </row>
    <row r="20" spans="1:43" s="58" customFormat="1" ht="113.25" customHeight="1">
      <c r="A20" s="27">
        <v>5</v>
      </c>
      <c r="B20" s="24" t="s">
        <v>118</v>
      </c>
      <c r="C20" s="63" t="s">
        <v>119</v>
      </c>
      <c r="D20" s="64" t="s">
        <v>120</v>
      </c>
      <c r="E20" s="64" t="s">
        <v>75</v>
      </c>
      <c r="F20" s="64" t="s">
        <v>121</v>
      </c>
      <c r="G20" s="64" t="s">
        <v>122</v>
      </c>
      <c r="H20" s="64" t="s">
        <v>123</v>
      </c>
      <c r="I20" s="64" t="s">
        <v>110</v>
      </c>
      <c r="J20" s="64" t="s">
        <v>121</v>
      </c>
      <c r="K20" s="65">
        <v>1</v>
      </c>
      <c r="L20" s="65">
        <v>0</v>
      </c>
      <c r="M20" s="65">
        <v>0</v>
      </c>
      <c r="N20" s="65">
        <v>0</v>
      </c>
      <c r="O20" s="65">
        <v>1</v>
      </c>
      <c r="P20" s="64" t="s">
        <v>60</v>
      </c>
      <c r="Q20" s="64" t="s">
        <v>124</v>
      </c>
      <c r="R20" s="64" t="s">
        <v>125</v>
      </c>
      <c r="S20" s="64" t="s">
        <v>126</v>
      </c>
      <c r="T20" s="51">
        <f t="shared" si="3"/>
        <v>1</v>
      </c>
      <c r="U20" s="54">
        <v>1</v>
      </c>
      <c r="V20" s="56">
        <f t="shared" si="4"/>
        <v>1</v>
      </c>
      <c r="W20" s="66" t="s">
        <v>127</v>
      </c>
      <c r="X20" s="66" t="s">
        <v>128</v>
      </c>
      <c r="Y20" s="52" t="s">
        <v>79</v>
      </c>
      <c r="Z20" s="52" t="s">
        <v>79</v>
      </c>
      <c r="AA20" s="52" t="s">
        <v>79</v>
      </c>
      <c r="AB20" s="53" t="s">
        <v>79</v>
      </c>
      <c r="AC20" s="53" t="s">
        <v>79</v>
      </c>
      <c r="AD20" s="52" t="s">
        <v>79</v>
      </c>
      <c r="AE20" s="52" t="s">
        <v>79</v>
      </c>
      <c r="AF20" s="52" t="s">
        <v>79</v>
      </c>
      <c r="AG20" s="53" t="s">
        <v>79</v>
      </c>
      <c r="AH20" s="53" t="s">
        <v>79</v>
      </c>
      <c r="AI20" s="52" t="s">
        <v>79</v>
      </c>
      <c r="AJ20" s="52" t="s">
        <v>79</v>
      </c>
      <c r="AK20" s="52" t="s">
        <v>79</v>
      </c>
      <c r="AL20" s="53" t="s">
        <v>79</v>
      </c>
      <c r="AM20" s="53" t="s">
        <v>79</v>
      </c>
      <c r="AN20" s="51">
        <f t="shared" si="7"/>
        <v>1</v>
      </c>
      <c r="AO20" s="71">
        <v>1</v>
      </c>
      <c r="AP20" s="56">
        <f t="shared" si="2"/>
        <v>1</v>
      </c>
      <c r="AQ20" s="66" t="s">
        <v>127</v>
      </c>
    </row>
    <row r="21" spans="1:43" s="58" customFormat="1" ht="182.25">
      <c r="A21" s="27">
        <v>5</v>
      </c>
      <c r="B21" s="24" t="s">
        <v>118</v>
      </c>
      <c r="C21" s="63" t="s">
        <v>129</v>
      </c>
      <c r="D21" s="64" t="s">
        <v>130</v>
      </c>
      <c r="E21" s="64" t="s">
        <v>75</v>
      </c>
      <c r="F21" s="64" t="s">
        <v>131</v>
      </c>
      <c r="G21" s="64" t="s">
        <v>132</v>
      </c>
      <c r="H21" s="64" t="s">
        <v>109</v>
      </c>
      <c r="I21" s="64" t="s">
        <v>58</v>
      </c>
      <c r="J21" s="64" t="s">
        <v>133</v>
      </c>
      <c r="K21" s="65">
        <v>1</v>
      </c>
      <c r="L21" s="65">
        <v>1</v>
      </c>
      <c r="M21" s="65">
        <v>1</v>
      </c>
      <c r="N21" s="65">
        <v>1</v>
      </c>
      <c r="O21" s="65">
        <v>1</v>
      </c>
      <c r="P21" s="64" t="s">
        <v>134</v>
      </c>
      <c r="Q21" s="64" t="s">
        <v>135</v>
      </c>
      <c r="R21" s="64" t="s">
        <v>125</v>
      </c>
      <c r="S21" s="64" t="s">
        <v>126</v>
      </c>
      <c r="T21" s="51">
        <f t="shared" si="3"/>
        <v>1</v>
      </c>
      <c r="U21" s="54">
        <v>1</v>
      </c>
      <c r="V21" s="56">
        <f t="shared" si="4"/>
        <v>1</v>
      </c>
      <c r="W21" s="66" t="s">
        <v>136</v>
      </c>
      <c r="X21" s="66" t="s">
        <v>137</v>
      </c>
      <c r="Y21" s="54">
        <v>1</v>
      </c>
      <c r="Z21" s="55">
        <v>1</v>
      </c>
      <c r="AA21" s="56">
        <f t="shared" si="0"/>
        <v>1</v>
      </c>
      <c r="AB21" s="67" t="s">
        <v>138</v>
      </c>
      <c r="AC21" s="70" t="s">
        <v>139</v>
      </c>
      <c r="AD21" s="54">
        <v>1</v>
      </c>
      <c r="AE21" s="55">
        <v>1</v>
      </c>
      <c r="AF21" s="54">
        <f>IF(AE21/AD21&gt;100%,100%,AE21/AD21)</f>
        <v>1</v>
      </c>
      <c r="AG21" s="67" t="s">
        <v>140</v>
      </c>
      <c r="AH21" s="68" t="s">
        <v>141</v>
      </c>
      <c r="AI21" s="54">
        <v>1</v>
      </c>
      <c r="AJ21" s="54">
        <f>2/2</f>
        <v>1</v>
      </c>
      <c r="AK21" s="56">
        <f t="shared" si="1"/>
        <v>1</v>
      </c>
      <c r="AL21" s="67" t="s">
        <v>142</v>
      </c>
      <c r="AM21" s="68" t="s">
        <v>143</v>
      </c>
      <c r="AN21" s="51">
        <f t="shared" si="7"/>
        <v>1</v>
      </c>
      <c r="AO21" s="55">
        <f>AVERAGE(U21,Z21,AE21,AJ21)</f>
        <v>1</v>
      </c>
      <c r="AP21" s="56">
        <f t="shared" si="2"/>
        <v>1</v>
      </c>
      <c r="AQ21" s="66" t="s">
        <v>136</v>
      </c>
    </row>
    <row r="22" spans="1:43" s="5" customFormat="1" ht="17.25">
      <c r="A22" s="10"/>
      <c r="B22" s="10"/>
      <c r="C22" s="10"/>
      <c r="D22" s="11" t="s">
        <v>144</v>
      </c>
      <c r="E22" s="11"/>
      <c r="F22" s="11"/>
      <c r="G22" s="11"/>
      <c r="H22" s="11"/>
      <c r="I22" s="11"/>
      <c r="J22" s="11"/>
      <c r="K22" s="12"/>
      <c r="L22" s="12"/>
      <c r="M22" s="12"/>
      <c r="N22" s="12"/>
      <c r="O22" s="12"/>
      <c r="P22" s="11"/>
      <c r="Q22" s="10"/>
      <c r="R22" s="10"/>
      <c r="S22" s="10"/>
      <c r="T22" s="12"/>
      <c r="U22" s="12"/>
      <c r="V22" s="41">
        <f>AVERAGE(V17:V21)*20%</f>
        <v>0.2</v>
      </c>
      <c r="W22" s="10"/>
      <c r="X22" s="10"/>
      <c r="Y22" s="12"/>
      <c r="Z22" s="12"/>
      <c r="AA22" s="44">
        <f>AVERAGE(AA17:AA19)*20%</f>
        <v>0.19833333333333336</v>
      </c>
      <c r="AB22" s="10"/>
      <c r="AC22" s="10"/>
      <c r="AD22" s="12"/>
      <c r="AE22" s="12"/>
      <c r="AF22" s="73">
        <f>AVERAGE(AF17:AF21)*20%</f>
        <v>0.2</v>
      </c>
      <c r="AG22" s="10"/>
      <c r="AH22" s="10"/>
      <c r="AI22" s="12"/>
      <c r="AJ22" s="12"/>
      <c r="AK22" s="78">
        <f>AVERAGE(AK17:AK21)*20%</f>
        <v>0.2</v>
      </c>
      <c r="AL22" s="10"/>
      <c r="AM22" s="10"/>
      <c r="AN22" s="16"/>
      <c r="AO22" s="16"/>
      <c r="AP22" s="41">
        <f>AVERAGE(AP17:AP21)*20%</f>
        <v>0.2</v>
      </c>
      <c r="AQ22" s="10"/>
    </row>
    <row r="23" spans="1:43" s="9" customFormat="1" ht="20.25">
      <c r="A23" s="6"/>
      <c r="B23" s="6"/>
      <c r="C23" s="6"/>
      <c r="D23" s="7" t="s">
        <v>145</v>
      </c>
      <c r="E23" s="6"/>
      <c r="F23" s="6"/>
      <c r="G23" s="6"/>
      <c r="H23" s="6"/>
      <c r="I23" s="6"/>
      <c r="J23" s="6"/>
      <c r="K23" s="8"/>
      <c r="L23" s="8"/>
      <c r="M23" s="8"/>
      <c r="N23" s="8"/>
      <c r="O23" s="8"/>
      <c r="P23" s="6"/>
      <c r="Q23" s="6"/>
      <c r="R23" s="6"/>
      <c r="S23" s="6"/>
      <c r="T23" s="8"/>
      <c r="U23" s="8"/>
      <c r="V23" s="42">
        <f>V16+V22</f>
        <v>1</v>
      </c>
      <c r="W23" s="6"/>
      <c r="X23" s="6"/>
      <c r="Y23" s="8"/>
      <c r="Z23" s="8"/>
      <c r="AA23" s="45">
        <f>AA16+AA22</f>
        <v>0.99833333333333341</v>
      </c>
      <c r="AB23" s="6"/>
      <c r="AC23" s="6"/>
      <c r="AD23" s="8"/>
      <c r="AE23" s="8"/>
      <c r="AF23" s="45">
        <f>AF16+AF22</f>
        <v>1</v>
      </c>
      <c r="AG23" s="6"/>
      <c r="AH23" s="6"/>
      <c r="AI23" s="8"/>
      <c r="AJ23" s="8"/>
      <c r="AK23" s="45">
        <f>AK16+AK22</f>
        <v>1</v>
      </c>
      <c r="AL23" s="6"/>
      <c r="AM23" s="6"/>
      <c r="AN23" s="17"/>
      <c r="AO23" s="17"/>
      <c r="AP23" s="42">
        <f>AP16+AP22</f>
        <v>1</v>
      </c>
      <c r="AQ23" s="6"/>
    </row>
  </sheetData>
  <mergeCells count="22">
    <mergeCell ref="Y12:AC13"/>
    <mergeCell ref="AD12:AH13"/>
    <mergeCell ref="AI12:AM13"/>
    <mergeCell ref="AN12:AQ13"/>
    <mergeCell ref="G7:J7"/>
    <mergeCell ref="Q12:S13"/>
    <mergeCell ref="T12:X13"/>
    <mergeCell ref="G8:J8"/>
    <mergeCell ref="G10:J10"/>
    <mergeCell ref="G11:J11"/>
    <mergeCell ref="A1:J1"/>
    <mergeCell ref="C12:E13"/>
    <mergeCell ref="F12:P13"/>
    <mergeCell ref="A2:J2"/>
    <mergeCell ref="A4:B8"/>
    <mergeCell ref="C4:D8"/>
    <mergeCell ref="E4:J4"/>
    <mergeCell ref="G5:J5"/>
    <mergeCell ref="G6:J6"/>
    <mergeCell ref="A12:B13"/>
    <mergeCell ref="K1:O1"/>
    <mergeCell ref="G9:J9"/>
  </mergeCells>
  <dataValidations count="1">
    <dataValidation allowBlank="1" showInputMessage="1" showErrorMessage="1" error="Escriba un texto " promptTitle="Cualquier contenido" sqref="E14 E3:E11" xr:uid="{00000000-0002-0000-0000-000000000000}"/>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9.140625" defaultRowHeight="15"/>
  <cols>
    <col min="1" max="1" width="34.5703125" bestFit="1" customWidth="1"/>
    <col min="2" max="256" width="11.42578125" customWidth="1"/>
  </cols>
  <sheetData>
    <row r="1" spans="1:1">
      <c r="A1" t="s">
        <v>32</v>
      </c>
    </row>
    <row r="2" spans="1:1">
      <c r="A2" t="s">
        <v>146</v>
      </c>
    </row>
    <row r="3" spans="1:1">
      <c r="A3" t="s">
        <v>147</v>
      </c>
    </row>
    <row r="4" spans="1:1">
      <c r="A4"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38199B-A6E7-4A29-ACDC-7F1BB3CBCCB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F073E0EE-1151-4A7C-8AFF-2546C2CFB7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2025-01-17T21:06:29Z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Estado de aprobación">
    <vt:lpwstr/>
  </property>
  <property fmtid="{D5CDD505-2E9C-101B-9397-08002B2CF9AE}" pid="4" name="Order">
    <vt:r8>6448100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