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04. CONVIVENCIA/"/>
    </mc:Choice>
  </mc:AlternateContent>
  <xr:revisionPtr revIDLastSave="307" documentId="8_{4192E00F-9208-4752-B4A3-22E4DC4473C9}" xr6:coauthVersionLast="47" xr6:coauthVersionMax="47" xr10:uidLastSave="{024F8060-6DD9-405A-BA9B-EEF0F1ED1E44}"/>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1" l="1"/>
  <c r="AO18" i="1"/>
  <c r="AO19" i="1"/>
  <c r="AO23" i="1"/>
  <c r="AK18" i="1"/>
  <c r="AK16" i="1"/>
  <c r="AE26" i="1"/>
  <c r="AF26" i="1" s="1"/>
  <c r="AF16" i="1"/>
  <c r="AF18" i="1"/>
  <c r="AP17" i="1" l="1"/>
  <c r="AO22" i="1"/>
  <c r="AN22" i="1"/>
  <c r="AO16" i="1"/>
  <c r="AO15" i="1"/>
  <c r="AO26" i="1" l="1"/>
  <c r="AO24" i="1"/>
  <c r="AP24" i="1"/>
  <c r="AA18" i="1"/>
  <c r="AA16" i="1"/>
  <c r="T23" i="1"/>
  <c r="AP18" i="1"/>
  <c r="AP16" i="1"/>
  <c r="AP15" i="1"/>
  <c r="V16" i="1"/>
  <c r="AN26" i="1" l="1"/>
  <c r="AP26" i="1" s="1"/>
  <c r="AK26" i="1"/>
  <c r="AA26" i="1"/>
  <c r="T26" i="1"/>
  <c r="V26" i="1" s="1"/>
  <c r="AN25" i="1"/>
  <c r="AP25" i="1" s="1"/>
  <c r="T25" i="1"/>
  <c r="V25" i="1" s="1"/>
  <c r="AN24" i="1"/>
  <c r="AI24" i="1"/>
  <c r="AK24" i="1" s="1"/>
  <c r="Y24" i="1"/>
  <c r="AA24" i="1" s="1"/>
  <c r="AN23" i="1"/>
  <c r="AI23" i="1"/>
  <c r="AK23" i="1" s="1"/>
  <c r="AD23" i="1"/>
  <c r="Y23" i="1"/>
  <c r="AA23" i="1" s="1"/>
  <c r="AP22" i="1"/>
  <c r="AI22" i="1"/>
  <c r="AK22" i="1" s="1"/>
  <c r="AD22" i="1"/>
  <c r="Y22" i="1"/>
  <c r="AA22" i="1" s="1"/>
  <c r="T22" i="1"/>
  <c r="O20" i="1"/>
  <c r="AN20" i="1" s="1"/>
  <c r="AP20" i="1" s="1"/>
  <c r="AN19" i="1"/>
  <c r="AP19" i="1" s="1"/>
  <c r="AI19" i="1"/>
  <c r="AK19" i="1" s="1"/>
  <c r="AD19" i="1"/>
  <c r="AF19" i="1" s="1"/>
  <c r="Y19" i="1"/>
  <c r="AA19" i="1" s="1"/>
  <c r="AK15" i="1"/>
  <c r="AI20" i="1"/>
  <c r="AK20" i="1" s="1"/>
  <c r="AD20" i="1"/>
  <c r="AF20" i="1" s="1"/>
  <c r="AF15" i="1"/>
  <c r="Y20" i="1"/>
  <c r="AA20" i="1" s="1"/>
  <c r="AA15" i="1"/>
  <c r="T20" i="1"/>
  <c r="AK27" i="1" l="1"/>
  <c r="V27" i="1"/>
  <c r="AP23" i="1"/>
  <c r="AP27" i="1" s="1"/>
  <c r="AA27" i="1"/>
  <c r="AK21" i="1"/>
  <c r="V21" i="1"/>
  <c r="AF21" i="1"/>
  <c r="AA21" i="1"/>
  <c r="AP21" i="1"/>
  <c r="AA28" i="1" l="1"/>
  <c r="AK28" i="1"/>
  <c r="V28" i="1"/>
  <c r="AP28" i="1"/>
  <c r="AF27" i="1"/>
  <c r="AF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00000000-0006-0000-0000-000001000000}">
      <text>
        <r>
          <rPr>
            <b/>
            <sz val="9"/>
            <color indexed="81"/>
            <rFont val="Tahoma"/>
            <family val="2"/>
          </rPr>
          <t>Cuadro que resume los cambios realizados de una versión a otra</t>
        </r>
      </text>
    </comment>
    <comment ref="E5" authorId="0" shapeId="0" xr:uid="{00000000-0006-0000-0000-000002000000}">
      <text>
        <r>
          <rPr>
            <b/>
            <sz val="9"/>
            <color indexed="81"/>
            <rFont val="Tahoma"/>
            <family val="2"/>
          </rPr>
          <t xml:space="preserve">Número consecutivo de la versión generada </t>
        </r>
      </text>
    </comment>
    <comment ref="F5" authorId="0" shapeId="0" xr:uid="{00000000-0006-0000-0000-000003000000}">
      <text>
        <r>
          <rPr>
            <b/>
            <sz val="9"/>
            <color indexed="81"/>
            <rFont val="Tahoma"/>
            <family val="2"/>
          </rPr>
          <t>Fecha de la versión generada</t>
        </r>
      </text>
    </comment>
    <comment ref="G5" authorId="0" shapeId="0" xr:uid="{00000000-0006-0000-0000-000004000000}">
      <text>
        <r>
          <rPr>
            <b/>
            <sz val="9"/>
            <color indexed="81"/>
            <rFont val="Tahoma"/>
            <family val="2"/>
          </rPr>
          <t>Breve descripción del cambio realizado en la nueva versión</t>
        </r>
      </text>
    </comment>
    <comment ref="A14" authorId="0" shapeId="0" xr:uid="{00000000-0006-0000-0000-000005000000}">
      <text>
        <r>
          <rPr>
            <b/>
            <sz val="9"/>
            <color indexed="81"/>
            <rFont val="Tahoma"/>
            <family val="2"/>
          </rPr>
          <t>Incluya el número del objetivo estratégico, de acuerdo con lo adoptado en el Plan Estratégico Institucional</t>
        </r>
      </text>
    </comment>
    <comment ref="B14" authorId="0" shapeId="0" xr:uid="{00000000-0006-0000-0000-000006000000}">
      <text>
        <r>
          <rPr>
            <b/>
            <sz val="9"/>
            <color indexed="81"/>
            <rFont val="Tahoma"/>
            <family val="2"/>
          </rPr>
          <t>Incluya el objetivo estratégico, de acuerdo con lo adoptado en el Plan Estratégico Institucional, al cual se asocia la meta</t>
        </r>
      </text>
    </comment>
    <comment ref="C14" authorId="0" shapeId="0" xr:uid="{00000000-0006-0000-0000-000007000000}">
      <text>
        <r>
          <rPr>
            <b/>
            <sz val="9"/>
            <color indexed="81"/>
            <rFont val="Tahoma"/>
            <family val="2"/>
          </rPr>
          <t>Escriba el número de la meta, en orden consecutivo</t>
        </r>
      </text>
    </comment>
    <comment ref="D14" authorId="0" shapeId="0" xr:uid="{00000000-0006-0000-0000-000008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00000000-0006-0000-0000-000009000000}">
      <text>
        <r>
          <rPr>
            <b/>
            <sz val="9"/>
            <color indexed="81"/>
            <rFont val="Tahoma"/>
            <family val="2"/>
          </rPr>
          <t xml:space="preserve">Seleccione la opción que corresponda
</t>
        </r>
      </text>
    </comment>
    <comment ref="F14" authorId="0" shapeId="0" xr:uid="{00000000-0006-0000-0000-00000A000000}">
      <text>
        <r>
          <rPr>
            <b/>
            <sz val="9"/>
            <color indexed="81"/>
            <rFont val="Tahoma"/>
            <family val="2"/>
          </rPr>
          <t>Indique un nombre corto que refleje lo que pretende medir. 
Ej. Porcentaje de giros acumulados</t>
        </r>
      </text>
    </comment>
    <comment ref="G14"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00000000-0006-0000-0000-00000F000000}">
      <text>
        <r>
          <rPr>
            <b/>
            <sz val="9"/>
            <color indexed="81"/>
            <rFont val="Tahoma"/>
            <family val="2"/>
          </rPr>
          <t xml:space="preserve">Indique la magnitud programada para el trimestre.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Indique la programación total de la vigencia. 
Debe ser coherente con la meta.</t>
        </r>
      </text>
    </comment>
    <comment ref="P14" authorId="0" shapeId="0" xr:uid="{00000000-0006-0000-0000-000014000000}">
      <text>
        <r>
          <rPr>
            <b/>
            <sz val="9"/>
            <color indexed="81"/>
            <rFont val="Tahoma"/>
            <family val="2"/>
          </rPr>
          <t xml:space="preserve">Indique el tipo de indicador: 
- Eficancia 
- Eficiencia 
- Efectividad </t>
        </r>
      </text>
    </comment>
    <comment ref="Q14" authorId="0" shapeId="0" xr:uid="{00000000-0006-0000-0000-000015000000}">
      <text>
        <r>
          <rPr>
            <b/>
            <sz val="9"/>
            <color indexed="81"/>
            <rFont val="Tahoma"/>
            <family val="2"/>
          </rPr>
          <t>Indique la evidencia a presentar del cumplimiento de la meta. Se debe redactar de forma concreta y coherente con la meta</t>
        </r>
      </text>
    </comment>
    <comment ref="R14" authorId="0" shapeId="0" xr:uid="{00000000-0006-0000-0000-000016000000}">
      <text>
        <r>
          <rPr>
            <b/>
            <sz val="9"/>
            <color indexed="81"/>
            <rFont val="Tahoma"/>
            <family val="2"/>
          </rPr>
          <t>Indique la herramienta o aplicativo donde reposa la información que da origen al entregable o en el que es posible contrastar o verificar la información de ser necesario.</t>
        </r>
      </text>
    </comment>
    <comment ref="S14" authorId="0" shapeId="0" xr:uid="{00000000-0006-0000-0000-000017000000}">
      <text>
        <r>
          <rPr>
            <b/>
            <sz val="9"/>
            <color indexed="81"/>
            <rFont val="Tahoma"/>
            <family val="2"/>
          </rPr>
          <t>Indique el área y grupo de trabajo (si se tiene), responsable de cumplir o ejecutar la meta</t>
        </r>
      </text>
    </comment>
    <comment ref="T14" authorId="0" shapeId="0" xr:uid="{00000000-0006-0000-0000-000018000000}">
      <text>
        <r>
          <rPr>
            <b/>
            <sz val="9"/>
            <color indexed="81"/>
            <rFont val="Tahoma"/>
            <family val="2"/>
          </rPr>
          <t>Indique la magnitud programada</t>
        </r>
      </text>
    </comment>
    <comment ref="U14" authorId="0" shapeId="0" xr:uid="{00000000-0006-0000-0000-000019000000}">
      <text>
        <r>
          <rPr>
            <b/>
            <sz val="9"/>
            <color indexed="81"/>
            <rFont val="Tahoma"/>
            <family val="2"/>
          </rPr>
          <t>Indique la magnitud ejecutada. Corresponde al resultado de medir el indicador de la meta</t>
        </r>
      </text>
    </comment>
    <comment ref="V14"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W14"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4" authorId="0" shapeId="0" xr:uid="{00000000-0006-0000-0000-00001C000000}">
      <text>
        <r>
          <rPr>
            <b/>
            <sz val="9"/>
            <color indexed="81"/>
            <rFont val="Tahoma"/>
            <family val="2"/>
          </rPr>
          <t xml:space="preserve">Indicar el nombre concreto de la evidencia aportada. </t>
        </r>
      </text>
    </comment>
    <comment ref="Y14" authorId="0" shapeId="0" xr:uid="{00000000-0006-0000-0000-00001D000000}">
      <text>
        <r>
          <rPr>
            <b/>
            <sz val="9"/>
            <color indexed="81"/>
            <rFont val="Tahoma"/>
            <family val="2"/>
          </rPr>
          <t>Indique la magnitud programada</t>
        </r>
      </text>
    </comment>
    <comment ref="Z14" authorId="0" shapeId="0" xr:uid="{00000000-0006-0000-0000-00001E000000}">
      <text>
        <r>
          <rPr>
            <b/>
            <sz val="9"/>
            <color indexed="81"/>
            <rFont val="Tahoma"/>
            <family val="2"/>
          </rPr>
          <t>Indique la magnitud ejecutada. Corresponde al resultado de medir el indicador de la meta</t>
        </r>
      </text>
    </comment>
    <comment ref="AA14"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B14"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4" authorId="0" shapeId="0" xr:uid="{00000000-0006-0000-0000-000021000000}">
      <text>
        <r>
          <rPr>
            <b/>
            <sz val="9"/>
            <color indexed="81"/>
            <rFont val="Tahoma"/>
            <family val="2"/>
          </rPr>
          <t xml:space="preserve">Indicar el nombre concreto de la evidencia aportada. </t>
        </r>
      </text>
    </comment>
    <comment ref="AD14" authorId="0" shapeId="0" xr:uid="{00000000-0006-0000-0000-000022000000}">
      <text>
        <r>
          <rPr>
            <b/>
            <sz val="9"/>
            <color indexed="81"/>
            <rFont val="Tahoma"/>
            <family val="2"/>
          </rPr>
          <t>Indique la magnitud programada</t>
        </r>
      </text>
    </comment>
    <comment ref="AE14" authorId="0" shapeId="0" xr:uid="{00000000-0006-0000-0000-000023000000}">
      <text>
        <r>
          <rPr>
            <b/>
            <sz val="9"/>
            <color indexed="81"/>
            <rFont val="Tahoma"/>
            <family val="2"/>
          </rPr>
          <t>Indique la magnitud ejecutada. Corresponde al resultado de medir el indicador de la meta</t>
        </r>
      </text>
    </comment>
    <comment ref="AF14"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G14"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4" authorId="0" shapeId="0" xr:uid="{00000000-0006-0000-0000-000026000000}">
      <text>
        <r>
          <rPr>
            <b/>
            <sz val="9"/>
            <color indexed="81"/>
            <rFont val="Tahoma"/>
            <family val="2"/>
          </rPr>
          <t xml:space="preserve">Indicar el nombre concreto de la evidencia aportada. </t>
        </r>
      </text>
    </comment>
    <comment ref="AI14" authorId="0" shapeId="0" xr:uid="{00000000-0006-0000-0000-000027000000}">
      <text>
        <r>
          <rPr>
            <b/>
            <sz val="9"/>
            <color indexed="81"/>
            <rFont val="Tahoma"/>
            <family val="2"/>
          </rPr>
          <t>Indique la magnitud programada</t>
        </r>
      </text>
    </comment>
    <comment ref="AJ14" authorId="0" shapeId="0" xr:uid="{00000000-0006-0000-0000-000028000000}">
      <text>
        <r>
          <rPr>
            <b/>
            <sz val="9"/>
            <color indexed="81"/>
            <rFont val="Tahoma"/>
            <family val="2"/>
          </rPr>
          <t>Indique la magnitud ejecutada. Corresponde al resultado de medir el indicador de la meta</t>
        </r>
      </text>
    </comment>
    <comment ref="AK14" authorId="0" shapeId="0" xr:uid="{00000000-0006-0000-0000-000029000000}">
      <text>
        <r>
          <rPr>
            <b/>
            <sz val="9"/>
            <color indexed="81"/>
            <rFont val="Tahoma"/>
            <family val="2"/>
          </rPr>
          <t>Es el resultado porcentual de dividir lo ejecutado vs. lo programado. En caso de sobre ejecución, el resultado máximo es el 100%</t>
        </r>
      </text>
    </comment>
    <comment ref="AL14" authorId="0" shapeId="0" xr:uid="{00000000-0006-0000-0000-00002A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4" authorId="0" shapeId="0" xr:uid="{00000000-0006-0000-0000-00002B000000}">
      <text>
        <r>
          <rPr>
            <b/>
            <sz val="9"/>
            <color indexed="81"/>
            <rFont val="Tahoma"/>
            <family val="2"/>
          </rPr>
          <t xml:space="preserve">Indicar el nombre concreto de la evidencia aportada. </t>
        </r>
      </text>
    </comment>
    <comment ref="AN14" authorId="0" shapeId="0" xr:uid="{00000000-0006-0000-0000-00002C000000}">
      <text>
        <r>
          <rPr>
            <b/>
            <sz val="9"/>
            <color indexed="81"/>
            <rFont val="Tahoma"/>
            <family val="2"/>
          </rPr>
          <t>Indique la magnitud total programada para la vigencia</t>
        </r>
      </text>
    </comment>
    <comment ref="AO14" authorId="0" shapeId="0" xr:uid="{00000000-0006-0000-0000-00002D000000}">
      <text>
        <r>
          <rPr>
            <b/>
            <sz val="9"/>
            <color indexed="81"/>
            <rFont val="Tahoma"/>
            <family val="2"/>
          </rPr>
          <t xml:space="preserve">Indique la magnitud ejecutada acumulada para la vigencia </t>
        </r>
      </text>
    </comment>
    <comment ref="AP14" authorId="0" shapeId="0" xr:uid="{00000000-0006-0000-0000-00002E000000}">
      <text>
        <r>
          <rPr>
            <b/>
            <sz val="9"/>
            <color indexed="81"/>
            <rFont val="Tahoma"/>
            <family val="2"/>
          </rPr>
          <t>Es el resultado porcentual de dividir lo ejecutado vs. lo programado. En caso de sobre ejecución, el resultado máximo es el 100%</t>
        </r>
      </text>
    </comment>
    <comment ref="AQ14" authorId="0" shapeId="0" xr:uid="{00000000-0006-0000-0000-00002F000000}">
      <text>
        <r>
          <rPr>
            <b/>
            <sz val="9"/>
            <color indexed="81"/>
            <rFont val="Tahoma"/>
            <family val="2"/>
          </rPr>
          <t>Es la descripción detallada de los avances y logros obtenidos con la ejecución de la meta acumulados para la vigencia</t>
        </r>
      </text>
    </comment>
    <comment ref="D21" authorId="0" shapeId="0" xr:uid="{00000000-0006-0000-0000-000032000000}">
      <text>
        <r>
          <rPr>
            <b/>
            <sz val="9"/>
            <color indexed="81"/>
            <rFont val="Tahoma"/>
            <family val="2"/>
          </rPr>
          <t>Promedio obtenido para el periodo x 80%</t>
        </r>
      </text>
    </comment>
    <comment ref="D27" authorId="0" shapeId="0" xr:uid="{00000000-0006-0000-0000-000033000000}">
      <text>
        <r>
          <rPr>
            <b/>
            <sz val="9"/>
            <color indexed="81"/>
            <rFont val="Tahoma"/>
            <family val="2"/>
          </rPr>
          <t>Promedio obtenido en las metas transversales para el periodo x 20%</t>
        </r>
      </text>
    </comment>
    <comment ref="D2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<sst xmlns="http://schemas.openxmlformats.org/spreadsheetml/2006/main" count="354" uniqueCount="206">
  <si>
    <r>
      <rPr>
        <b/>
        <sz val="14"/>
        <rFont val="Calibri Light"/>
        <family val="2"/>
      </rPr>
      <t>FORMULACIÓN Y SEGUIMIENTO PLANES DE GESTIÓN NIVEL CENTRAL</t>
    </r>
    <r>
      <rPr>
        <b/>
        <sz val="11"/>
        <color indexed="8"/>
        <rFont val="Calibri Light"/>
        <family val="2"/>
      </rPr>
      <t xml:space="preserve">
PROCESO   CONVIVENCIA Y DIÁLOGO</t>
    </r>
    <r>
      <rPr>
        <b/>
        <sz val="11"/>
        <color theme="1"/>
        <rFont val="Calibri Light"/>
        <family val="2"/>
      </rPr>
      <t xml:space="preserve"> SOCIAL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</si>
  <si>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</si>
  <si>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</si>
  <si>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</si>
  <si>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Dirección de Convivencia y Diálogo Social</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</si>
  <si>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</si>
  <si>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</si>
  <si>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</si>
  <si>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</si>
  <si>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</si>
  <si>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14553</t>
    </r>
  </si>
  <si>
    <t>03 de mayo de 2024</t>
  </si>
  <si>
    <t>Para el primer trimestre de la vigencia 2024, el Plan de Gestión del proceso Convivencia y Dialogo Social alcanzó un nivel de desempeño del 100% y del 28,33% acumulado para la vigencia. De acuerdo con la solicitud del 04/03/2024 del Director de Conviviencia y Diálogo Social, en la que solicita la modificación el plan de trabajo para la actualización documental del proceso, se actualiza la programación trimestral de la meta transversal No. 2.</t>
  </si>
  <si>
    <t>30 de julio de 2024</t>
  </si>
  <si>
    <t xml:space="preserve">Para el segundo  trimestre de la vigencia 2024, el Plan de Gestión del proceso Convivencia y Dialogo Social alcanzó un nivel de desempeño del 98,59% y del 75,32% acumulado para la vigencia.  </t>
  </si>
  <si>
    <t>30 de octubre de 2024</t>
  </si>
  <si>
    <t xml:space="preserve">Para el tercer  trimestre de la vigencia 2024, el Plan de Gestión del proceso Convivencia y Dialogo Social alcanzó un nivel de desempeño del 95.73% y del 86,04% acumulado para la vigencia.  </t>
  </si>
  <si>
    <t>31 de enero de 2025</t>
  </si>
  <si>
    <t xml:space="preserve">Para el cuarto  trimestre de la vigencia 2024, el Plan de Gestión del proceso Convivencia y Dialogo Social alcanzó un nivel de desempeño del  97.69% y del 98.51% acumulado para la vigencia.  </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</si>
  <si>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</si>
  <si>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</si>
  <si>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</si>
  <si>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</si>
  <si>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</si>
  <si>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</si>
  <si>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</si>
  <si>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</si>
  <si>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</si>
  <si>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</si>
  <si>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</si>
  <si>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</si>
  <si>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</si>
  <si>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</si>
  <si>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</si>
  <si>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</si>
  <si>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</si>
  <si>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</si>
  <si>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</si>
  <si>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</si>
  <si>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</si>
  <si>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</si>
  <si>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</si>
  <si>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</si>
  <si>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</si>
  <si>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</si>
  <si>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</si>
  <si>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</si>
  <si>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</si>
  <si>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</si>
  <si>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</si>
  <si>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</si>
  <si>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</si>
  <si>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Promover una ciudadanía activa y responsable, propiciando espacios de participación, formación y diálogo con mayor inteligencia colectiva y conciencia común, donde las nuevas ciudadanías se sientan vinculadas e identificadas con el Gobierno Distrital.</t>
  </si>
  <si>
    <t>1</t>
  </si>
  <si>
    <t>Realizar 100% de acompañamientos por parte de la Dirección de Convivencia y Diálogo Social a eventos de alta complejidad solicitados y aprobados mediante plataforma SUGA.</t>
  </si>
  <si>
    <t>Gestión</t>
  </si>
  <si>
    <t xml:space="preserve">Porcentaje de acompañamientos realizados </t>
  </si>
  <si>
    <t>(Número acompañamientos realizados/Número acompañamientos de alta complejidad en sistema SUGA)x 100</t>
  </si>
  <si>
    <t>100%  (2023)</t>
  </si>
  <si>
    <t>Constante</t>
  </si>
  <si>
    <t>Porcetaje de acompañamientos</t>
  </si>
  <si>
    <t>Eficacia</t>
  </si>
  <si>
    <t>Acta evento(s) acompañado(s).
Matriz registro.</t>
  </si>
  <si>
    <t>Actas PMU.
Plataforma SUGA.</t>
  </si>
  <si>
    <t>Dirección de Convivencia y Diálogo SociaL (Equipo SUGA).</t>
  </si>
  <si>
    <t>En el primer trimestre de 2024, el equipo SUGA de la Dirección de Convivencia y Diálogo Social realizó el acompañamiento y labores de secretaría técnica del PMU en el 100% de eventos con aglomeración de público de alta complejidad solicitados y aprobados en la plataforma SUGA equivalente a  (62), dentro de los que se encuentran (31) eventos de futbol, (31) eventos culturales, que se contrastan con el registro en plataforma SUGA.
Adicionalmente, se realizaron (23) reuniones previas a eventos culturales y (24) soportes de acompañamiento a las verificaciones técnicas de los escenarios. De los 62 eventos acompañados, se reportan 29 soportes de convocatoria, teniendo en cuenta que una misma convocatoria corresponde a varias fechas del mismo evento.</t>
  </si>
  <si>
    <r>
      <t>Matriz en excel de eventos de alta aglomeración con sus respectivas actas.       
- Actas PMU eventos culturales: 31                                                   
- Actas PMU eventos de futbol: 31                                                 
- Actas reuniones previas:  23
- Actas de verificaciones: 24     
                                                                                                                                                                                                                                                                A continuación, se discriminan los soportes de convocatoria de los eventos (pantallazos SUGA), dado que, de los 62 eventos acompañados, se reportan 29 soportes de convocatoria, teniendo en cuenta que, en algunos casos una misma convocatoria corresponde a varias fechas del mismo evento.  
Soportes de convocatoria eventos de futbol (5):
1). Soporte de MILLONARIOS con resolución DJ025 donde  se relacionan los siguientes partidos:
- MILLONARIOS vs MEDELLÍN 21/01/2024
- MILLONARIOS vs JUNIOR 24/01/2024
- MILLONARIOS vs ALIANZA 31/01/2024
- MILLONARIOS vs AMÉRICA 07/02/2024
- MILLONARIOS vs MEDELLÍN - MILLONARIOS vs AGUILAS DORADAS 16/02/2024
- MILLONARIOS vs ONCE CALDAS 27/02/2024
- MILLONARIOS vs EQUIDAD 02/03/2024
- MILLONARIOS vs DEPORTIVO CALI 23/03/2024      
-MILLONARIOS vs SANTAFE 27/03/2024
2). Soporte de SANTA FE  con resolución DJ 033 donde se relacionan los siguientes partidos:
- SANTA FE vs ENVIGADO 27/01/2024
- SANTA FE vs BUCARAMANGA 06/02/2024
- SANTA FE vs DEPORTIVO CALI 13/02/2024                  
 -SANTA FE vs NACIONAL - SANTAFE vs JUNIOR 21/02/2024                                    
-SANTA FE vs BOCA JUNIOR 06/03/2024                                  
-SANTA FE vs FORTALEZA CEIF 09/03/2024                                    
-SANTA FE vs TOLIMA 16/03/2024                                
-SANTA FE vs EQUIDAD 31/03/2024
3). Soporte  de  EQUIDAD con reolución 027 donde se relacionan con los siguientes partidos:   
-EQUIDAD vs ENVIGADO 22/01/2024  
-EQUIDAD vs SANTA FE 30/01/2024    
-EQUIDAD vs TOLIMA 10/02/2024                                    
-EQUIDAD vs PATRIOTAS 18/02/2024                                         
-</t>
    </r>
    <r>
      <rPr>
        <sz val="11"/>
        <rFont val="Calibri Light"/>
        <family val="2"/>
        <scheme val="major"/>
      </rPr>
      <t>EQUIDAD vs CALI 08/03/2024                                      
-EQUIDAD vs NACIONAL 16/03/2024                                   
-EQUIDAD vs  MEDELLIN 22/03/2024 31/03/2024
- EQUIDAD vs AMERICA FEMENINO 24/02/2024
4) Soporte  de  EQUIDAD con reolución 117 donde se relaciona un partido:  
-EQUIDAD vs NACIONAL  25/02/2024</t>
    </r>
    <r>
      <rPr>
        <sz val="11"/>
        <color rgb="FF000000"/>
        <rFont val="Calibri Light"/>
        <family val="2"/>
        <scheme val="major"/>
      </rPr>
      <t xml:space="preserve">
5). Soporte de FORTALEZA con resolución  043 donde se relacionan los siguientes partidos:                                         
-FORTALEZA vs PATRIOTAS 25/01/2024                                   
-FORTALEZA vs ENVIGADO 04/02/2024                                      
-FORTALEZA vs JUNIOR 11/02/2024                                                                        
-FORTALEZA vs MILLONARIOS 30/03/2024     
6). Soporte de FORTALEZA  con resolución 151 donde se relaciona el  siguiente partido:        
-FORTALEZA vs AMERICA 17/03/2024     
                                                                                                                 .
Soportes de convocatoria eventos culturales (23):     
 1) Día de Reyes (tres fechas) 06/01/2024, 07/01/2024, 08/01/2024                                  
2)Quevedo Lationamerica Tour 20/01/2024                                 
3) Tour Colombia 11/02/2024      
4) Disclousure 15/02/2024          
5) Ritvales Arbat 16/02/2024      
6) Paulina Rubio 16/02/2024        
7) Suena Vol 2 17/02/2024         
8) No te va a gustar gira 30  22/02/2024                                  
9) Martin Garrix 23/02/2024     
10) Gilberto Santa Rosa 24/02/2024                                
11) Sin Merengue No Hay Fiesta 01/03/2024                                 
12) Metal Millennium  02/03/2024                   
13) Los Grandes De La Salsa 08/03/2024                                
14) Alimentarte Food Festival (4 fechas) 09/03/2024, 10/03/2024, 16/03/2024 y 17/03/2024         
15) Glory Days 13/03/2024        
16) Laura Pausini 10/03/2024   
17) Sube Monserrate 16/03/2024
18) Greeicy Yeliana 15/03/2024
19) La Cantina Más Grande De Colombia 2,0 16/03/2024          
20) Flor Bertotti En Concierto  17/03/2024                                  
21) Carrera Atletica Night Rice 10k 24/03/2024                          
22) Festival Estereo Picnic (4 fechas) 21/03/2024, 22/03/2024, 23/03/2024 y 24/03/2024         
23) Doom Festival 30/03/2024.</t>
    </r>
  </si>
  <si>
    <t xml:space="preserve">Durante el segundo trimestre de 2024, el equipo SUGA de la Dirección de Convivencia y Diálogo Social, realizó el acompañamiento y labores de secretaría técnica de PMU en el 100% de eventos con aglomeración de público de alta complejidad solicitados y aprobados en la plataforma SUGA, equivalentes a: setenta y seis (76), dentro de los que se encuentran veintiocho (28) eventos deportivos y cuarenta y ocho (48) eventos culturales. Adicionalmente, se realizó acompañamiento a cuarenta y dos (42) reuniones previas de eventos culturales y nueve (9) verificaciones en las cuales se requirió la presencia de la secretaria técnica del SUGA, las demás fueron asumidas por entidades competentes para la verificación técnica de los escenarios. De los setenta y seis (76) eventos acompañados, se reportan cuarenta (40) soportes de convocatoria, teniendo en cuenta que una misma convocatoria corresponde a varias fechas del mismo evento. </t>
  </si>
  <si>
    <t xml:space="preserve">Matriz en Excel de eventos de alta aglomeración con sus respectivas actas.       
- Actas PMU eventos culturales: 48                                                
- Actas PMU eventos de futbol: 28                                                     
- Actas reuniones previas:  42
- Actas de verificaciones: 9
A continuación, se discriminan los soportes de convocatoria de los eventos (pantallazos SUGA), dado que, de los setenta y seis (76) eventos acompañados, se reportan cuarenta (40) soportes de convocatoria de la siguiente manera:
Soportes de convocatoria eventos de futbol (8):
1). Soporte MILLONARIOS RES295 se relaciona el siguiente partido:
- MILLONARIOS vs FLAMENGO 02/04/2024
2). Soporte EQUIDAD RES252 se relacionan los siguientes partidos:
- LA EQUIDAD vs INTERNACIONAL FC/BOYACA CHICO 07/04/2024
- LA EQUIDAD vs FORTALEZA CLASE C1 18/04/2024
 3). Soporte FORTALEZA RES043 se relacionan los siguientes partidos:                                          -
- FORTALEZA CEIF vs ONCE CALDAS 09/04/2024    
- FORTALEZA CEIF vs ONCE CALDAS CLASE B 13/04/2024                                    
- FORTALEZA vs BUCARAMANGA CLASE C 22/04/2024
- FORTALEZA vs DEPORTIVO PEREIRA CLASE C 15/05/2024
4). Soporte SANTA FE RES144 se relaciona el siguiente partido: 
- SANTA FE vs MEDELLIN CLASE B1 FEMENINO 27/04/2024         
5). Soporte EQUIDAD RES027 se relacionan los siguientes partidos:  
- LA EQUIDAD vs DEPORTIVO PASTO/DEPORTIVO PEREIRA CLASE A FEMENINO 28/04/2024
- LA EQUIDAD vs SANTAFE  12/05/2024                                    
- LA EQUIDAD vs DEPORTES TOLIMA CLASE A 18/05/2024  
6). Soporte MILLONARIOS RES025 se relacionan los siguientes partidos:
- MILLONARIOS vs JUNIOR 17/04/2024
- MILLONARIOS vs CHICO 28/04/2024
- MILLONARIOS vs BOLIVAR CLASE A 08/05/2024
- MILLONARIOS vs DEPORTIVO PEREIRA CLASE A 11/05/2024
- MILLONARIOS vs PALESTINA 14/05/2024
- MILLONARIOS vs ATLETICO BUCARAMANGA CLASE A 19/05/2024
- MILLONARIOS vs JUNIOR 02/06/2024
7). Soporte SANTA FE RES033 se relacionan los siguientes partidos: 
- SANTA FE vs DEPORTIVO PASTO/SANTA FE vs NACIONAL 13/04/2024
- SANTA FE vs AMERICA CLASE A 21/04/2024
- SANTA FE vs INTERNACIONAL DE PALMIRA CLASE B 24/04/2024
- SANTA FE vs TOLIMA CLASE A 05/05/2024
- SANTA FE vs ALIANZA/SANTA FE VS BUCARAMANGA CLASE B 15/05/2024  
- SANTA FE vs ONCE CALDAS 23/05/2024
- SANTA FE vs EQUIDAD 26/05/2024
- SANTA FE vs ATLETICO BUCARAMANGA 15/06/2024
8). Soporte MILLONARIOS RES161 se relacionan los siguientes partidos: 
- MILLONARIOS vs SANTAFE FEMENINO C1 03/05/2024
- MILLONARIOS vs AMERICA FEMENINO 16/06/2024
Soportes de convocatoria eventos culturales (44):        
1) Air Supply the lost in love experience 02/04/2024
2) Mañana será Bonito Latam Tour Karol G 05/04/2024 y 06/04/2024
3) Willy García 30 años 30 éxitos en vivo 06/04/2024
4) Mana México lindo y querido Latam 2024 Tour 10/04/2024, 12/04/2024 y 13/04/2024
5) Viva el Merengue 12/04/2024
6) Paz Rock concierto de rock y musicas de los territorios 12/04/2024
7) Jonas Brothers 19/04/2024
8) Mon Laferte 20/04/2024
9) Carrera Verde Bogotá 2024 21/04/2024
10) Megadeth 21/04/2024 y 22/04/2024
11) Raphael Victoria 23/04/2024
12) Aniversario Vilma Palma e Vampiros me siento loco tour 27/04/2024
13) Homenaje a la Madre de las Madres 01/05/2024
14) Caifanes 2024 03/05/2024
15) Duki ADA Tour 04/05/2024
16) Carrera por los héroes 05/05/2024
17) Danna Live 05/05/2024
18) Damas Gratis 10/05/2024
19) Boogie Nights 15/05/2024
20) Pimpinela 16/05/2024
21) Capital Fest 17/05/2024
22) Celebración día de las y los Maestros SED 2024 17/05/2024
23) Silvestre Dangond llegó el poder 18/05/2024
24) Tour Lamina Once Cuarteto de Nos 18/05/2024
25) Carrera de las Rosas 19/05/2024
26) Juanes 23/05/2024 y 24/05/2024
27) Baum festival 2024 24/05/2024 y 25/05/2024
28) Don Tetto Histórico 25/05/2024
29) Yoga and Run 26/05/2024
30) A solas con Dios 31/05/2024
31) Pokerlimpics 2024 01/06/2024
32) Los Caligaris  2024 08/06/2024
33) This is Real III Festival de Hip Hop 14/06/2024
34) Festival Joropo al Parque 2024 15/06/2024 y 16/06/2024            
35) Festival de Festivales Vive la Salsa 21/06/2024 y 22/06/2024
36) Despechonato 22/06/2024
37) Runtrail Urbano 23/06/2024
38) 100%Fanaticos 28/06/2024
39) A Cielo Abierto 29/06/2024
40) Bogotá Pride Fest 29/06/2024         </t>
  </si>
  <si>
    <t>Durante el tercer trimestre de 2024, el equipo SUGA de la Dirección de Convivencia y Diálogo Social, realizó el acompañamiento y labores de secretaría técnica de PMU en el 100% de eventos con aglomeración de público de alta complejidad solicitados y aprobados en la plataforma SUGA y/o en su defecto avalados en el marco de escenarios identificados y reconocidos equivalentes a: ochenta y nueve (89) eventos, dentro de los que se encuentran veintiocho (28) eventos deportivos y sesenta (61) eventos culturales. Adicionalmente, se realizó acompañamiento a cincuenta (50) reuniones previas de eventos culturales.</t>
  </si>
  <si>
    <t>* Base de datos plataforma SUGA
* Matriz en excel de eventos de alta aglomeración con sus respectivas actas.        
- Actas PMU eventos culturales:  61                                              
- Actas PMU eventos de futbol:  28                                                     
- Actas reuniones previas:  50
A continuación, se discriminan cincuenta y cuatro (54) soportes de convocatoria de los ochenta y nueve (89) eventos acompañados teniendo en cuenta que, un mismo evento pudo tener varias frchas, igualmente es de aclarar que los eventos “Luli Pampin Bienvenidos” , “Concierto Maestro 2024”  ,“Franco Escamilla” , “Kanny García”  y “Tigres del Norte Aquí Mando Yo” no cuentan con resolución de aprobación debido a que se desarrollaron bajo la modalidad de escenarios identificados y reconocidos según resolución 470 del 2021 y circular conjunta 001 de SUGA .
Soportes de convocatoria eventos de futbol (6):
1). Soporte Millonarios RES791 se relacionan los siguientes partidos:
- Presentación Nómina Millonarios 2024 16/07/2024
- Millonarios vs Atlético Bucaramanga 21/07/2024
- Millonarios vs Nacional 24/07/2024
- Millonarios vs Tolima 02/08/2024
- Millonarios vs Jaguares 25/09/2024
- Millonarios vs Envigado 28/09/2024
2)  Soporte Santa Fe  RES790 se relacionan los siguientes partidos:
- Santa Fe vs Deportivo Pasto 17/07/2024
- Santa fe vs Equidad 27/07/2024
- Santa Fe vs Deportivo Cali 16/08/2024
- Santa Fe vs Alianza 26/09/2024      
3) Soporte Mundial FIFA Femenino Sub-20 - Campín RES1056 se relacionan los siguientes partidos:
- Camerún vs México/Colombia vs Australia 31/08/2024
- México vs Australia/Colombia vs Camerún 03/09/2024
- Canadá vs Brasil/Australia vs Camerún 06/09/2024
- Brasil vs Camerún/México vs Estados Unidos  11/09/2024
- Tercer Puesto Mundial Fifa: Estados Unidos vs Holanda 21/09/2024
- Final Mundial Fifa: Corea del Norte vs Japón 22/09/2024
4) Soporte Mundial FIFA Femenino Sub-20 - Techo RES1057 se relacionan los siguientes partidos:
- Alemania vs Venezuela/Nigeria vs Corea 01/09/2024
- Japón vs Nueva Zelanda/Ganha vs Austria 02/09/2024
- Alemania vs Nigeria/Corea vs Venezuela 04/09/2024
- Japón vs Ghana/Austria vs Nueva Zelanda 05/09/2024
- Corea vs Alemania/Estados Unidos vs Paraguay 07/09/2024
- Argentina vs Costa Rica/Austria vs Japón 08/09/2024
- Alemania vs Argentina/Japón vs Nigeria de 12/09/2024
5) Soporte Fortaleza RES945 se relacionan los siguientes partidos:
-Fortaleza vs Pasto 14/09/2024
- Fortaleza vs Cali 17/09/2024
- Fortaleza vs Santa Fe 21/09/2024
6)  Soporte Equidad  RES1116 se relacionan los siguientes partidos:
- La Equidad vs Millonarios 15/09/2024
- La Equidad vs Bucaramanga 28/09/2024
Soportes de convocatoria eventos culturales (48):   
1) Concierto Por La Esperanza IV 05/07/2024
2) Rawayana 05/07/2024
3) Franco Escamilla 05/07/2024
4) Dread Mar I 06/07/2024
5) Gira Morat Antes que Amanezca 06/07/2024 y 07/07/2024
6) Carrera Atlética 3k 5k Y 10k Compensar 2024 07/07/2024
7) Luli Pampin 07/07/2024
8) Rock And Pop 12/07/2024
9) Leyendas de la Salsa 13/07/2024
10) Aniversario Full 80s 19/07/2024
11) Conmemoración 20 de Julio Fontur 20/07/2024
12) Doom Independance 20/07/2024
13) Yeison Invicto Tour 27/07/2024, 28/07/2024 y 02/08/2024
14) Media Maratón de Bogotá 28/07/2024
15) Concierto Maestro 2024 01/08/2024
16) Expovinos 01/08/2024, 02/08/2024 y 03/08/2024
17) Carrera Atlética Sube Monserrate de Verano 2024 03/08/2024
18) Concierto Inaugural Festival de Verano 2024 04/08/2024
19)Carrera Atlética de Verano 3k y 10k 2024 07/08/2024
20) Myke Towers Vive La Tuya No La Mia Tour 09/08/2024
21) Magic 10/08/2024
22) Concierto Bogotá Gospel 10/08/2024
23) Concierto de Cierre Festival de Verano 2024 11/08/2024
24) Hasta Aquí Fue Francamente Franko 15/08/2024
25) Festival Hip Hop 2024 17/08/2024 y 18/08/2024
26) The Suso s Show 15 Años 23/08/2024
27) Un Sueño Llamado Sinfónico Felipe Peláez 24/08/2024
28) 60 Años Aniversario JFK 24/08/2024
29) Caminata de la Solidaridad 46 Años Siente La Vibra-festival- 25/08/2024
30) Caminata de la Solidaridad 46 Años Siente La Vibra-desfile y carrera- 25/08/2024
31) Premios Latino Music Awards 27/08/2024
32) Encuentro De Las Familias 29/08/2024
33) 2024 NCT Dream World Tour 31/08/2024
34) Diamante Eléctrico 31/08/2024
35) El Bronx Distrito Creativo - Festival De Música Del Pacifico Petronio Álvarez 2024 31/08/2024
36) Ryan Castro El Cantante del Ghetto Tour Bogota 06/09/2024
37) Carrera de la Mujer 08/09/2024
38) Transmisión Partido Colombia vs Argentina 10/09/2024
39) Tigres del Norte Aquí Mando Yo Tour 2024 12/09/2024, 13/09/2024 y 14/09/2024.
40) Festival Cordillera 2024 14/09/2024 y 15/09/2024
41) André Rieu 18/09/2024, 19/09/2024, 20/09/2024 y 21/09/2024
42) Maratón del Despecho 22/09/2024
43) Expedición Bodytech Bogotá 2024 22/09/2024
44) Kany García 26/09/2024
45) Pachanguero Tour 28/09/2024
46) Festival Jazz al Parque 28/09/2024 y 29/09/2024
47) Carrera Global Energy  29/09/2024
48) Redbull Balineras 29/09/2024</t>
  </si>
  <si>
    <t xml:space="preserve">Durante el cuarto trimestre de 2024, el equipo SUGA de la Dirección de Convivencia y Diálogo Social, realizó el acompañamiento y labores de secretaría técnica de PMU en el 100% de eventos con aglomeración de público de alta complejidad solicitados y aprobados en la plataforma SUGA y/o en su defecto avalados en el marco de escenarios identificados y reconocidos equivalentes a: Ciento treinta y cuatro eventos, dentro de los que se encuentran veintiicinco (25) eventos deportivos y ciento nueve (109) eventos culturales. Adicionalmente, se realizó acompañamiento a ochenta y dos (82) reuniones previas de eventos culturales.
</t>
  </si>
  <si>
    <t xml:space="preserve">"109 soporte de PMU.
82 Soportes de reuniones previas.
76 soporte de convocatorias.
1 Matriz de relación de los eventos egistrados en el SUGA.
Es pertinente mencionar que hay eventos que son radicados en el SUGA y ´presentan PMU previos y resultan ser cancelados dias antes de su realización, o en el caso del evento culrural Bogotá Brilla, no tuvo PMU."
</t>
  </si>
  <si>
    <t xml:space="preserve">100% de cumplimiento de la meta programada para la vigencia </t>
  </si>
  <si>
    <t>Fomentar la gestión del conocimiento y la innovación para agilizar la comunicación con el ciudadano, la prestación de trámites y servicios, y garantizar la toma de decisiones con base en evidencia.</t>
  </si>
  <si>
    <t>Realizar el 100% de los informes y/o solicitudes de información requeridos a  la Dirección de convivencia y diálogo social con relación a temas de convivencia, diálogo y/o conflictividades.</t>
  </si>
  <si>
    <t>Porcentaje de informes y/o solicitudes de información realizados.</t>
  </si>
  <si>
    <t>(Número de informes y/o solicitud de información realizados/Número de informes  y/o solicitud de información solicitados)*100</t>
  </si>
  <si>
    <t>Porcentaje de Informes
Documentos respuesta.</t>
  </si>
  <si>
    <t>Informe(s)
Documentos de respuesta</t>
  </si>
  <si>
    <t>En el primer trimestre de 2024, el equipo de la Dirección de Convivencia y Diálogo Social recibió cinco (5) solicitudes de informe en relación con acompañamientos a la movilización social, de los cuales se emitieron seis reportes de informe con el fin de dar respuesta oportuna a los diferentes requerimientos de la ciudad y/o entidades. Se reportan las solicitudes que fueron allegadas por correo electrónico y las respuestas.</t>
  </si>
  <si>
    <t>1.	15 de febrero solicitud transportistas.
•	Info. Manifestación transportistas.
2.	26 de febrero planto fiscalía.
•	Info. Plantón fiscalía. 
3.	03 de marzo. Inf. DP Santa fe
•	Informe Conmemoración Aniversario 83 del Club Independiente Santa Fe
4.	11 de marzo. Corte Suprema
•	Informe Corte Suprema
5.	11 de marzo. Minga recicladores
•	Informe acompañamiento minga.</t>
  </si>
  <si>
    <t>De acuerdo a las múltiples actividades que acompaña el equipo de Movilización Social, le es requerido una serie de informes que relacionan el tipo de acompamiento y situciones particualres es por ello, que para el periodo reportado se generaron catorce (14) informes.</t>
  </si>
  <si>
    <t>Seis (6) informes y soportes Abril.
Seis (6) informes y soportes Mayo.
Dos (2) informes y soportes junio.</t>
  </si>
  <si>
    <t xml:space="preserve">Durante el tercer trimestre la DCDS, realizó cuatro informes en relación con solicitudes que llegaron por comunicación externa las cuales obedecen a las acciones desarrolladas por los equipos que se encuentran en terreno con las y los gestores de Diálogo Social, en el marco de sus acciones. </t>
  </si>
  <si>
    <t>Cuatro (4) requerimientos con sus respectivos informes de respuesta.</t>
  </si>
  <si>
    <t xml:space="preserve">Para el IV trimestre del año, se realizó un total de nueve (9) informes relacionados con los temas que desarrolla la DCDS. Tres de ellos obedecen a informes relacionados con respuestas a Proposiciones del Concejo de Bogotá, tres a eventos atendidos y tres a insumos de DP.
</t>
  </si>
  <si>
    <t xml:space="preserve">"Nueve (9) informes de los cuales 3 contienen las solicitudes.
 y seis documenos con sus respectivas solicitudes."
</t>
  </si>
  <si>
    <t xml:space="preserve">Diseñar el tercer modulo del curso: "Herramientas de diálogo para el fortalecimiento de habilidades y competencias hacia la transformación de conflictos" con metodología de aprendizaje significativo a partir de talleres. </t>
  </si>
  <si>
    <t>Retadora (Mejora)</t>
  </si>
  <si>
    <t xml:space="preserve">Ficha metodológica del tercer módulo del curso "herramientas de diálogo para el fortalecimiento de habilidades y competencias hacia la transformación de conflictos"  </t>
  </si>
  <si>
    <t xml:space="preserve">Una (1) ficha metodológica del tercer módulo del curso "herramientas de diálogo para el fortalecimiento de habilidades y competencias hacia la transformación de conflictos"  </t>
  </si>
  <si>
    <t xml:space="preserve">2
 (2023) </t>
  </si>
  <si>
    <t>Suma</t>
  </si>
  <si>
    <t>Ficha metodológica</t>
  </si>
  <si>
    <t xml:space="preserve">Ficha metodológica del tercer módulo del curso del curso "Herramientas de diálogo para el fortalecimiento de habilidades y competencias hacia la transformación de conflictos"  </t>
  </si>
  <si>
    <t xml:space="preserve">Durante el primer trimestre de 2024, la Dirección de Convivencia y Diálogo Social elaboró el tercer módulo del Curso: "Herramientas para el fortalecimiento de habilidades y competencias hacia la transformación de conflictos", el cual se desarrolló como un espacio de construcción conjunta lúdico y participativo que pretende fortalecer las habilidades de abordaje de conflictos y desarrollar competencias clave para la mediación efectiva. Con este ejercicio, plasmado en dos fichas metodológicas (formato DHH-CDS-F049) y una presentación de apoyo, el equipo de la DCDS podrá comprender y entrenar las herramientas prácticas y teóricas para abordar conflictos promoviendo la comprensión mutua, la empatía y la búsqueda de soluciones colaborativas y fomentar la convivencia pacífica en entornos comunitarios que empoderan a los actores sociales en la búsqueda de acuerdos frente a los conflictos sociales. </t>
  </si>
  <si>
    <t>Dos (2) fichas metodológicas.
Una (1) presentación.</t>
  </si>
  <si>
    <t>No programada</t>
  </si>
  <si>
    <t xml:space="preserve">Meta no programada </t>
  </si>
  <si>
    <t>Meta no programada</t>
  </si>
  <si>
    <t xml:space="preserve"> Brindar cualificación al 80% de los y las integrantes de la dirección  mediante el curso: "herramientas de diálogo para el fortalecimiento de habilidades y competencias hacia la transformación de conflictos" según las necesidades y requerimientos de cada uno de los participantes. 
</t>
  </si>
  <si>
    <t>Porcentaje de integrantes de la dirección que reciben el curso.</t>
  </si>
  <si>
    <t>(Número de integrantes de la dirección que finalicen curso/(Número integrantes de la dirección)*100%)</t>
  </si>
  <si>
    <t xml:space="preserve">80%  (2023) </t>
  </si>
  <si>
    <t xml:space="preserve">Porcentaje de integrantes de la DCDS capacitados </t>
  </si>
  <si>
    <r>
      <t xml:space="preserve">
</t>
    </r>
    <r>
      <rPr>
        <sz val="11"/>
        <rFont val="Calibri Light"/>
        <family val="2"/>
        <scheme val="major"/>
      </rPr>
      <t>Cronograma de capacitación 
Matriz reporte registro de integrantes de la dirección y estado de participación en el curso.</t>
    </r>
  </si>
  <si>
    <t>No programada para el trimestre</t>
  </si>
  <si>
    <t xml:space="preserve">Para el segundo trimestre se cualificaron 81 personas de la Dirección en los módulos 1, 2 y 3 de acuerdo con las necesidades de cada participante, lo que equivale al 58%, sobrepasando la meta en 43 puntos porcentuales. </t>
  </si>
  <si>
    <t xml:space="preserve">Once (11) Actas de las jornas de cualificación.
Matriz de seguimiento a participantes </t>
  </si>
  <si>
    <t xml:space="preserve">Para el tercer  trimestre se cualificaron  35 personas de la Dirección en el tercer (3) módulo del curso "herramientas de diálogo"  de acuerdo con las necesidades de cada participante, lo que equivale al 23% de personas cualificadas en la dirección. Es de aclarar que el universo incremento en el tercer trimesre pasando de 145 a 157 personas. </t>
  </si>
  <si>
    <t xml:space="preserve">Seis (6) Actas de las jornas de cualificación.
Matriz de seguimiento a participantes </t>
  </si>
  <si>
    <t xml:space="preserve">" Durante el cuarto trimestre de 2024, se implementó los módulos 1, 2 y 3 del Curso: ""Herramientas para el fortalecimiento de habilidades y competencias hacia la transformación de conflictos"", según las necesidades y requerimientos de cada uno de los participantes 
En este sentido, el equipo encargado de estos procesos cualificó a treinta y un (31) integrantes del equipo de la dirección."
</t>
  </si>
  <si>
    <t>Cinco (5) actas de las jornadas de cualificación de la DCDS.
Una relación de las y los servidores que fueron cualificados.</t>
  </si>
  <si>
    <t>Implementar estrategias de Gobierno Abierto y transparencia, haciendo uso de herramientas de las TIC para su divulgación, como parte del fortalecimiento de la relación entre la ciudadanía y el gobierno.</t>
  </si>
  <si>
    <t xml:space="preserve">
Realizar seis (6) actividades de socialización de las acciones desarrolladas por parte del programa de diálogo social, Pactos de acción colectiva y/o Programa de Goles en paz 2.0. a la ciudadanía.</t>
  </si>
  <si>
    <t>Número de socializaciones desarrolladas.</t>
  </si>
  <si>
    <t>Sumatoria número de socializaciones realizadas</t>
  </si>
  <si>
    <t>9 
(2023)</t>
  </si>
  <si>
    <t>Socializaciones realizadas.</t>
  </si>
  <si>
    <t>De acuerdo con las diferentes actividades que realizan los equipos de los programas de Diálogo Social y Goles en Paz, durante el trimestre realizaron cuatro (4) socializaciones de las cuales dos hicieron parte de espacios liderados por la DCDS y dos por otras entidades donde se dio la oportunidad de dar a conocer sobre estos dos programas.</t>
  </si>
  <si>
    <t>Acta de espacio de diálogo Goles en Paz. 27 de junio de 2024.
Acta reunión directivos de la IED .  14 de junio de 2024.
Acta de reunión RUU consejo de barras. 26 de junio.
Acta sesipon 6 UAT. 11 de junio</t>
  </si>
  <si>
    <t>La DCDS, por medio de sus equipos que hacen parte de los programas Goles en Paz y Diálogo Social, lograron realizar dos (2) reuniones de socialización a la ciudadanía en relación con las acciones que se adelantan desde cada uno de sus tematicas y la incidencia que tiene para la construcción de ciudad.</t>
  </si>
  <si>
    <t>Acta 1. 8-8-24 Discapacidad diversa.
Acta 2. 18 -09-24 Barras tradicionales
Acta 3.  21-09-24 Barrio Los Puentes.</t>
  </si>
  <si>
    <t xml:space="preserve">Se reportaron dos (2) jornadas de socialización del Programa de Diáogo Social. 17 de octubre y el 21 de Noviembre de 2024.
</t>
  </si>
  <si>
    <t xml:space="preserve">Dos (2) actas de reunión para cada socialziación
</t>
  </si>
  <si>
    <t xml:space="preserve">100% de cumplimento de la meta por parte de la dependencia segun lo programado para la vigencia </t>
  </si>
  <si>
    <t>Fortalecer la gestión institucional aumentando las capacidades de la entidad para la planeación, seguimiento y ejecución de sus metas y recursos, y la gestión del talento humano.</t>
  </si>
  <si>
    <t>Realizar cuatro (4) informes de seguimiento de los temas a cargo de la Dirección en los cuales se consolide las acciones adelantadas (uno trimestralmente), de forma que permita conocer situación y estrategias para garantizar la implementación de acciones.</t>
  </si>
  <si>
    <t>Número de informes.</t>
  </si>
  <si>
    <t xml:space="preserve">Sumatoria número de informes realizados </t>
  </si>
  <si>
    <t>4
 (2023)</t>
  </si>
  <si>
    <t>Informes de seguimiento</t>
  </si>
  <si>
    <t>Informe(s)</t>
  </si>
  <si>
    <t>En el primer trimestre de 2024, la Dirección de Convivencia y Dialogo Social (DCDS) realizó un informe de gestión que recoge los logros y las acciones adelantadas, los retos presentados, las principales alertas y dificultades encontradas por los diferentes equipos de la Dirección vinculadas a las metas de trabajo propuestas.</t>
  </si>
  <si>
    <t>Un (1) informe de gestión</t>
  </si>
  <si>
    <t>La DCDS elabora informe en que evidencias los logros obtenidos en el primer trimestre del año 2024, los retos asumidos y además, reporta las alertas identificadas.</t>
  </si>
  <si>
    <t>Informe de gestión segundo trimestre.</t>
  </si>
  <si>
    <t>La DCDS elabora informe en que se evidencia los logros obtenidos en el tercer trimestre del año 2024, los retos asumidos y además reporta las alertas identificadas conel objetivo de hacer seguimiento de las acciones realizadas por cada uno de los equipos que apuntan al cumplimiento de objetivos trazados para la vigencia.</t>
  </si>
  <si>
    <t>Informe de gestipon tercer trimestre.</t>
  </si>
  <si>
    <t xml:space="preserve">Se realizó un informe de  gestión de la DCDS, correspondiente al IV Trimestre de 2024.
</t>
  </si>
  <si>
    <t xml:space="preserve">un (1) informe </t>
  </si>
  <si>
    <t>Total metas técnicas (80%)</t>
  </si>
  <si>
    <t>T1</t>
  </si>
  <si>
    <t>Obtener una calificación semestral del 80% en la medición de desempeño ambiental, de acuerdo a los criterios establecidos para el Sistema de Gestión Ambiental</t>
  </si>
  <si>
    <t>Sostenibilidad del sistema de gestión</t>
  </si>
  <si>
    <t>Porcentaje de cumplimiento de los criterios ambientales</t>
  </si>
  <si>
    <t>Número de criterios ambientales cumplidos / Total de criterios ambientales establecidos * 100</t>
  </si>
  <si>
    <t>80% meta 2023</t>
  </si>
  <si>
    <t>Reporte ambiental Oficina Asesora de Planeación</t>
  </si>
  <si>
    <t>Herramienta Oficina Asesora de Planeación</t>
  </si>
  <si>
    <t>Aplicación de la meta: dependencias del proceso.
Reporte de la meta: Oficina Asesora de Planeación</t>
  </si>
  <si>
    <t>Subsecretaría para la Gobernabilidad y Garantía de Derechos(Calificación 65%)
Consumo de papel: Reporte hasta el mes de marzo 
Participación: Cultura Ambiental: 10 personas; Socialicación medidas de ahorro agua y energía: 7 personas.
Semana ambiental: No hubo participación por parte de esta dependencia.
Recepción campaña puesto a puesto: Se otorga a todas las dependencias un puntaje de 10 puntos como máximo por su excelente recepeción en las campañas y socializaciones realizadas puesto a puesto.
Dirección de Convivencia y Diálogo Social (Calificación 50%) 
Consumo de papel: No han presentado reporte en el semestre
Participación: asistencia de 3 personas en jornada de capacitación de cultura ambiental
Semana ambiental: no participaron en las actividades de la semana ambiental.
Recepción campaña puesto a puesto: Se otorga a todas las dependencias un puntaje de 10 puntos como máximo por su excelente recepeción en las campañas y socializaciones realizadas puesto a puesto.</t>
  </si>
  <si>
    <t>Reporte meta ambiental de la OAP</t>
  </si>
  <si>
    <t>Subsecretaría para la Gobernabilidad y Garantía de Derechos: calificación 77%
Consumo de papel: Se presenta reporte de consumo hasta el mes de noviembre de 2024
Participación: Participaron 2 en generalidades del Sistema de Gestión Ambiental y 1 en Cero Papel
Curso gestión ambiental: Participaron 10 personas de 31, es decir, el 32,2%
Dirección de Convivencia y Diálogo Social: calificación 10%
Consumo de papel:  No han presentado reporte en el semestre
Participación: No hubo participación por parte de esta dependencia para el período evaluado ni para la capacitaciòn del Sistema de Gestión Ambiental ni para la capacitación de Cero Papel
Curso gestión ambiental: No se presentó participación en el curso del Sistema de Gestión Ambiental</t>
  </si>
  <si>
    <t xml:space="preserve">Reporte meta ambiental del Equipo ambiental de la OAP </t>
  </si>
  <si>
    <t xml:space="preserve">El proceso cumplió con un 62,81% de la meta programada para la vigencia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</si>
  <si>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</si>
  <si>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</si>
  <si>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</si>
  <si>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</si>
  <si>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</si>
  <si>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</si>
  <si>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</si>
  <si>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 xml:space="preserve">Dio cumplimiento a la actualizacion de los documentos  de conformidad con el cronograma estabecido </t>
  </si>
  <si>
    <t xml:space="preserve">Listado maestro de documentos internos de la Secretaria Distrital de Gobierno </t>
  </si>
  <si>
    <t xml:space="preserve">La dependencia dio cumplimento al 100% de la meta programada para la vigencia </t>
  </si>
  <si>
    <t xml:space="preserve">Listado maestro de documentos y cronograma de actualizacion documental </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</si>
  <si>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</si>
  <si>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</si>
  <si>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</si>
  <si>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</si>
  <si>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</si>
  <si>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t>
  </si>
  <si>
    <t>Líder del proceso</t>
  </si>
  <si>
    <t>la dependencia dio cumplimiento a la accion programada para el periodo</t>
  </si>
  <si>
    <t xml:space="preserve">Listado de asistencia </t>
  </si>
  <si>
    <t>Brindar atención oportuna y de calidad a los diferentes sectores poblacionales, generando relaciones de confianza y respeto por la diferencia.</t>
  </si>
  <si>
    <t>T4</t>
  </si>
  <si>
    <t>Dar respuesta al 100% de los requerimientos ciudadanos asignados a las dependencias de nivel central  con corte a 31 de diciembre de 2023 registradas y tipificadas como Derechos de Petición en el aplicativo Bogotá te Escucha y gestor documental ORFEO.</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</si>
  <si>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</si>
  <si>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</si>
  <si>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</si>
  <si>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</si>
  <si>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</si>
  <si>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t>
  </si>
  <si>
    <t>Se atendió 1 requerimiento ciudadano asignado con corte a 31 de diciembre de 2023 tipificado como Derechos de Petición registrado en el aplicativo Bogotá te Escucha y gestor documental ORFEO, por parte de las dependencias de Nivel Central responsables de dar respuesta.</t>
  </si>
  <si>
    <t>Reporte SGI Memorando  20244600114073</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</si>
  <si>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</si>
  <si>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</si>
  <si>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</si>
  <si>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términos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</si>
  <si>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</si>
  <si>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</si>
  <si>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</si>
  <si>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El proceso cumplió oportunamente con la atención de 21 requerimientos registrados y tipificados como Derechos de Petición en el aplicativo Bogotá te Escucha y gestor documental ORFEO durante la vigencia 2024.</t>
  </si>
  <si>
    <t>Reporte SGI Memorando 20244600126503</t>
  </si>
  <si>
    <t>La dependencia dio respuesta a 10 requerimeintos de los 10 instaurados  según radicado No  No. 2024460021442 del 10 de julio de 2024</t>
  </si>
  <si>
    <t>Rta requerimientos ciudaddanos No. 2024460021442</t>
  </si>
  <si>
    <t>Radicado No. 2024460031622 de la oficina de atencion a la ciudadania</t>
  </si>
  <si>
    <t xml:space="preserve">El proceso dio respuesta a 3 requerimientos de los 3 instaurados para el periodo </t>
  </si>
  <si>
    <t xml:space="preserve">Segun Radicado No. 20254600001173
Fecha: 03-01-2025 de la Oficina de atencion a la Ciudadania </t>
  </si>
  <si>
    <t>100% de respuestas a las peticiones ciudadanas instauradas  registrados y tipificados como Derechos de Petición en el aplicativo Bogotá te Escucha y gestor documental ORFEO durante la vigencia 2024</t>
  </si>
  <si>
    <t>Total metas transversales (20%)</t>
  </si>
  <si>
    <t xml:space="preserve">Total plan de gestión </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</si>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</sst>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1"/>
      <color indexed="8"/>
      <name val="Calibri Light"/>
      <family val="2"/>
    </font>
    <font>
      <b/>
      <sz val="14"/>
      <name val="Calibri Light"/>
      <family val="2"/>
    </font>
    <font>
      <b/>
      <sz val="9"/>
      <color indexed="81"/>
      <name val="Tahoma"/>
      <family val="2"/>
    </font>
    <font>
      <sz val="9"/>
      <color indexed="81"/>
      <name val="Tahoma"/>
      <family val="2"/>
    </font>
    <font>
      <sz val="11"/>
      <color theme="1"/>
      <name val="Calibri"/>
      <family val="2"/>
      <scheme val="minor"/>
    </font>
    <font>
      <sz val="11"/>
      <color theme="1"/>
      <name val="Calibri Light"/>
      <family val="2"/>
      <scheme val="major"/>
    </font>
    <font>
      <b/>
      <sz val="11"/>
      <color theme="1"/>
      <name val="Calibri Light"/>
      <family val="2"/>
      <scheme val="major"/>
    </font>
    <font>
      <sz val="11"/>
      <color rgb="FF0070C0"/>
      <name val="Calibri Light"/>
      <family val="2"/>
      <scheme val="major"/>
    </font>
    <font>
      <sz val="11"/>
      <name val="Calibri Light"/>
      <family val="2"/>
      <scheme val="major"/>
    </font>
    <font>
      <b/>
      <sz val="11"/>
      <color theme="1"/>
      <name val="Calibri Light"/>
      <family val="2"/>
    </font>
    <font>
      <u/>
      <sz val="11"/>
      <color theme="10"/>
      <name val="Calibri"/>
      <family val="2"/>
      <scheme val="minor"/>
    </font>
    <font>
      <sz val="11"/>
      <color rgb="FF000000"/>
      <name val="Calibri Light"/>
      <family val="2"/>
      <scheme val="major"/>
    </font>
    <font>
      <b/>
      <sz val="11"/>
      <color rgb="FF0070C0"/>
      <name val="Calibri Light"/>
      <family val="2"/>
      <scheme val="major"/>
    </font>
    <font>
      <sz val="11"/>
      <color theme="4"/>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9" fontId="5" fillId="0" borderId="0" applyFont="0" applyFill="0" applyBorder="0" applyAlignment="0" applyProtection="0"/>
    <xf numFmtId="0" fontId="11" fillId="0" borderId="0" applyNumberFormat="0" applyFill="0" applyBorder="0" applyAlignment="0" applyProtection="0"/>
  </cellStyleXfs>
  <cellXfs count="148">
    <xf numFmtId="0" fontId="0" fillId="0" borderId="0" xfId="0"/>
    <xf numFmtId="0" fontId="6" fillId="0" borderId="0" xfId="0" applyFont="1" applyAlignment="1">
      <alignment wrapText="1"/>
    </xf>
    <xf numFmtId="0" fontId="7" fillId="2" borderId="1" xfId="0" applyFont="1" applyFill="1" applyBorder="1" applyAlignment="1">
      <alignment horizontal="center" vertical="center" wrapText="1"/>
    </xf>
    <xf numFmtId="0" fontId="6" fillId="0" borderId="0" xfId="0" applyFont="1" applyAlignment="1">
      <alignment horizontal="justify" vertical="center" wrapText="1"/>
    </xf>
    <xf numFmtId="0" fontId="6" fillId="9" borderId="0" xfId="0" applyFont="1" applyFill="1" applyAlignment="1">
      <alignment wrapText="1"/>
    </xf>
    <xf numFmtId="0" fontId="7" fillId="9" borderId="0" xfId="0" applyFont="1" applyFill="1" applyAlignment="1">
      <alignment vertical="center" wrapText="1"/>
    </xf>
    <xf numFmtId="0" fontId="6" fillId="9" borderId="0" xfId="0" applyFont="1" applyFill="1" applyAlignment="1">
      <alignment vertical="center" wrapText="1"/>
    </xf>
    <xf numFmtId="0" fontId="6" fillId="9"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justify" vertical="center" wrapText="1"/>
    </xf>
    <xf numFmtId="49" fontId="6" fillId="0" borderId="13" xfId="0" applyNumberFormat="1" applyFont="1" applyBorder="1" applyAlignment="1">
      <alignment horizontal="center" vertical="center" wrapText="1"/>
    </xf>
    <xf numFmtId="0" fontId="6" fillId="9" borderId="0" xfId="0" applyFont="1" applyFill="1" applyAlignment="1">
      <alignment horizontal="center" wrapText="1"/>
    </xf>
    <xf numFmtId="0" fontId="6" fillId="9" borderId="0" xfId="0" applyFont="1" applyFill="1" applyAlignment="1">
      <alignment horizontal="center" vertical="center" wrapText="1"/>
    </xf>
    <xf numFmtId="1" fontId="6" fillId="0" borderId="13" xfId="0" applyNumberFormat="1" applyFont="1" applyBorder="1" applyAlignment="1">
      <alignment horizontal="center" vertical="center" wrapText="1"/>
    </xf>
    <xf numFmtId="0" fontId="6" fillId="0" borderId="0" xfId="0" applyFont="1" applyAlignment="1">
      <alignment horizontal="center" wrapText="1"/>
    </xf>
    <xf numFmtId="0" fontId="6" fillId="0" borderId="13" xfId="0" applyFont="1" applyBorder="1" applyAlignment="1">
      <alignment horizontal="left" vertical="center" wrapText="1"/>
    </xf>
    <xf numFmtId="9" fontId="6" fillId="0" borderId="13" xfId="0" applyNumberFormat="1" applyFont="1" applyBorder="1" applyAlignment="1">
      <alignment horizontal="center" vertical="center" wrapText="1"/>
    </xf>
    <xf numFmtId="9" fontId="6" fillId="0" borderId="13" xfId="1" applyFont="1" applyBorder="1" applyAlignment="1">
      <alignment horizontal="center" vertical="center" wrapText="1"/>
    </xf>
    <xf numFmtId="9" fontId="6" fillId="0" borderId="13" xfId="1" applyFont="1" applyBorder="1" applyAlignment="1">
      <alignment horizontal="right" vertical="center" wrapText="1"/>
    </xf>
    <xf numFmtId="0" fontId="9" fillId="0" borderId="13" xfId="0" applyFont="1" applyBorder="1" applyAlignment="1">
      <alignment horizontal="left" vertical="center" wrapText="1"/>
    </xf>
    <xf numFmtId="0" fontId="6" fillId="0" borderId="0" xfId="0" applyFont="1" applyAlignment="1">
      <alignment horizontal="left" vertical="center" wrapText="1"/>
    </xf>
    <xf numFmtId="0" fontId="6" fillId="9" borderId="13" xfId="0" applyFont="1" applyFill="1" applyBorder="1" applyAlignment="1">
      <alignment horizontal="left" vertical="center" wrapText="1"/>
    </xf>
    <xf numFmtId="9" fontId="6" fillId="9" borderId="13" xfId="1" applyFont="1" applyFill="1" applyBorder="1" applyAlignment="1">
      <alignment horizontal="center" vertical="center" wrapText="1"/>
    </xf>
    <xf numFmtId="9" fontId="6" fillId="9" borderId="13" xfId="0" applyNumberFormat="1" applyFont="1" applyFill="1" applyBorder="1" applyAlignment="1">
      <alignment horizontal="center" vertical="center" wrapText="1"/>
    </xf>
    <xf numFmtId="10" fontId="9" fillId="0" borderId="13" xfId="0" applyNumberFormat="1" applyFont="1" applyBorder="1" applyAlignment="1">
      <alignment horizontal="justify" vertical="center" wrapText="1"/>
    </xf>
    <xf numFmtId="1" fontId="6" fillId="0" borderId="13" xfId="0" applyNumberFormat="1" applyFont="1" applyBorder="1" applyAlignment="1">
      <alignment horizontal="left" vertical="center" wrapText="1"/>
    </xf>
    <xf numFmtId="0" fontId="9" fillId="0" borderId="13" xfId="0" applyFont="1" applyBorder="1" applyAlignment="1">
      <alignment horizontal="justify" vertical="center" wrapText="1"/>
    </xf>
    <xf numFmtId="0" fontId="9" fillId="9" borderId="13" xfId="0" applyFont="1" applyFill="1"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9" borderId="1" xfId="0" applyFont="1" applyFill="1" applyBorder="1" applyAlignment="1">
      <alignment horizontal="justify" vertical="center" wrapText="1"/>
    </xf>
    <xf numFmtId="1" fontId="6" fillId="9" borderId="13" xfId="0" applyNumberFormat="1" applyFont="1" applyFill="1" applyBorder="1" applyAlignment="1">
      <alignment horizontal="left" vertical="center" wrapText="1"/>
    </xf>
    <xf numFmtId="1" fontId="6" fillId="9" borderId="13" xfId="0" applyNumberFormat="1" applyFont="1" applyFill="1" applyBorder="1" applyAlignment="1">
      <alignment horizontal="center" vertical="center" wrapText="1"/>
    </xf>
    <xf numFmtId="1" fontId="6" fillId="9" borderId="13" xfId="1" applyNumberFormat="1" applyFont="1" applyFill="1" applyBorder="1" applyAlignment="1">
      <alignment horizontal="center" vertical="center" wrapText="1"/>
    </xf>
    <xf numFmtId="0" fontId="6" fillId="9" borderId="13" xfId="0" applyFont="1" applyFill="1" applyBorder="1" applyAlignment="1">
      <alignment horizontal="center" vertical="center" wrapText="1"/>
    </xf>
    <xf numFmtId="9" fontId="6" fillId="0" borderId="13" xfId="1" applyFont="1" applyBorder="1" applyAlignment="1">
      <alignment horizontal="justify" vertical="center" wrapText="1"/>
    </xf>
    <xf numFmtId="9" fontId="6" fillId="0" borderId="13" xfId="1" applyFont="1" applyBorder="1" applyAlignment="1">
      <alignment horizontal="left" vertical="center" wrapText="1"/>
    </xf>
    <xf numFmtId="0" fontId="7" fillId="4" borderId="15" xfId="0" applyFont="1" applyFill="1" applyBorder="1" applyAlignment="1">
      <alignment horizontal="center" vertical="center" wrapText="1"/>
    </xf>
    <xf numFmtId="0" fontId="6" fillId="9" borderId="13" xfId="0" applyFont="1" applyFill="1" applyBorder="1" applyAlignment="1">
      <alignment vertical="center" wrapText="1"/>
    </xf>
    <xf numFmtId="0" fontId="6" fillId="0" borderId="0" xfId="0" applyFont="1" applyAlignment="1">
      <alignment vertical="center" wrapText="1"/>
    </xf>
    <xf numFmtId="0" fontId="6" fillId="0" borderId="13" xfId="0" applyFont="1" applyBorder="1" applyAlignment="1">
      <alignment vertical="center" wrapText="1"/>
    </xf>
    <xf numFmtId="1" fontId="6" fillId="0" borderId="13" xfId="1" applyNumberFormat="1" applyFont="1" applyBorder="1" applyAlignment="1">
      <alignment horizontal="center" vertical="center" wrapText="1"/>
    </xf>
    <xf numFmtId="9" fontId="8" fillId="0" borderId="1" xfId="1" applyFont="1" applyBorder="1" applyAlignment="1">
      <alignment horizontal="justify" vertical="center" wrapText="1"/>
    </xf>
    <xf numFmtId="9" fontId="8" fillId="0" borderId="1" xfId="0" applyNumberFormat="1" applyFont="1" applyBorder="1" applyAlignment="1">
      <alignment horizontal="justify" vertical="center" wrapText="1"/>
    </xf>
    <xf numFmtId="9" fontId="8" fillId="9" borderId="1" xfId="0" applyNumberFormat="1"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9" fontId="8" fillId="0" borderId="1" xfId="1" applyFont="1" applyBorder="1" applyAlignment="1">
      <alignment horizontal="center" vertical="center" wrapText="1"/>
    </xf>
    <xf numFmtId="164" fontId="8" fillId="0" borderId="1" xfId="1" applyNumberFormat="1" applyFont="1" applyBorder="1" applyAlignment="1">
      <alignment horizontal="center" vertical="center" wrapText="1"/>
    </xf>
    <xf numFmtId="10" fontId="8" fillId="0" borderId="1" xfId="1"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1" xfId="0" applyNumberFormat="1" applyFont="1" applyBorder="1" applyAlignment="1">
      <alignment horizontal="left" vertical="center" wrapText="1"/>
    </xf>
    <xf numFmtId="164" fontId="8" fillId="0" borderId="1" xfId="0" applyNumberFormat="1" applyFont="1" applyBorder="1" applyAlignment="1">
      <alignment horizontal="center" vertical="center" wrapText="1"/>
    </xf>
    <xf numFmtId="10" fontId="8" fillId="0" borderId="8" xfId="1" applyNumberFormat="1" applyFont="1" applyBorder="1" applyAlignment="1">
      <alignment horizontal="center" vertical="center" wrapText="1"/>
    </xf>
    <xf numFmtId="0" fontId="8" fillId="0" borderId="0" xfId="0" applyFont="1" applyAlignment="1">
      <alignment horizontal="justify" vertical="center" wrapText="1"/>
    </xf>
    <xf numFmtId="9" fontId="8" fillId="9" borderId="1" xfId="1" applyFont="1" applyFill="1" applyBorder="1" applyAlignment="1">
      <alignment horizontal="center" vertical="center" wrapText="1"/>
    </xf>
    <xf numFmtId="1" fontId="8" fillId="9" borderId="1" xfId="1" applyNumberFormat="1" applyFont="1" applyFill="1" applyBorder="1" applyAlignment="1">
      <alignment horizontal="center" vertical="center" wrapText="1"/>
    </xf>
    <xf numFmtId="1" fontId="8" fillId="0" borderId="1" xfId="1" applyNumberFormat="1" applyFont="1" applyBorder="1" applyAlignment="1">
      <alignment horizontal="center" vertical="center" wrapText="1"/>
    </xf>
    <xf numFmtId="10" fontId="8" fillId="0" borderId="1" xfId="1" applyNumberFormat="1" applyFont="1" applyBorder="1" applyAlignment="1">
      <alignment horizontal="justify" vertical="center" wrapText="1"/>
    </xf>
    <xf numFmtId="9" fontId="12" fillId="0" borderId="13" xfId="0" applyNumberFormat="1" applyFont="1" applyBorder="1" applyAlignment="1">
      <alignment horizontal="center" vertical="center" wrapText="1"/>
    </xf>
    <xf numFmtId="9" fontId="12" fillId="0" borderId="14" xfId="0" applyNumberFormat="1" applyFont="1" applyBorder="1" applyAlignment="1">
      <alignment horizontal="center" vertical="center" wrapText="1"/>
    </xf>
    <xf numFmtId="0" fontId="12" fillId="0" borderId="14" xfId="0" applyFont="1" applyBorder="1" applyAlignment="1">
      <alignment horizontal="left" vertical="center" wrapText="1"/>
    </xf>
    <xf numFmtId="0" fontId="12" fillId="0" borderId="14" xfId="0" applyFont="1" applyBorder="1" applyAlignment="1">
      <alignment vertical="center" wrapText="1"/>
    </xf>
    <xf numFmtId="0" fontId="12" fillId="0" borderId="13" xfId="0" applyFont="1" applyBorder="1" applyAlignment="1">
      <alignment vertical="center" wrapText="1"/>
    </xf>
    <xf numFmtId="0" fontId="8" fillId="0" borderId="1" xfId="0" applyFont="1" applyBorder="1" applyAlignment="1">
      <alignment vertical="center" wrapText="1"/>
    </xf>
    <xf numFmtId="0" fontId="6" fillId="2" borderId="13" xfId="0" applyFont="1" applyFill="1" applyBorder="1" applyAlignment="1">
      <alignment wrapText="1"/>
    </xf>
    <xf numFmtId="0" fontId="7" fillId="2" borderId="13" xfId="0" applyFont="1" applyFill="1" applyBorder="1"/>
    <xf numFmtId="9" fontId="7" fillId="2" borderId="13" xfId="1" applyFont="1" applyFill="1" applyBorder="1" applyAlignment="1">
      <alignment wrapText="1"/>
    </xf>
    <xf numFmtId="9" fontId="7" fillId="2" borderId="13" xfId="1" applyFont="1" applyFill="1" applyBorder="1" applyAlignment="1">
      <alignment horizontal="center" wrapText="1"/>
    </xf>
    <xf numFmtId="10" fontId="7" fillId="2" borderId="13" xfId="1" applyNumberFormat="1" applyFont="1" applyFill="1" applyBorder="1" applyAlignment="1">
      <alignment horizontal="center" wrapText="1"/>
    </xf>
    <xf numFmtId="9" fontId="7" fillId="2" borderId="13" xfId="1" applyFont="1" applyFill="1" applyBorder="1" applyAlignment="1">
      <alignment vertical="center" wrapText="1"/>
    </xf>
    <xf numFmtId="9" fontId="7" fillId="2" borderId="16" xfId="1" applyFont="1" applyFill="1" applyBorder="1" applyAlignment="1">
      <alignment horizontal="center" wrapText="1"/>
    </xf>
    <xf numFmtId="10" fontId="7" fillId="2" borderId="15" xfId="1" applyNumberFormat="1" applyFont="1" applyFill="1" applyBorder="1" applyAlignment="1">
      <alignment horizontal="center" wrapText="1"/>
    </xf>
    <xf numFmtId="0" fontId="6" fillId="2" borderId="13" xfId="0" applyFont="1" applyFill="1" applyBorder="1" applyAlignment="1">
      <alignment vertical="center" wrapText="1"/>
    </xf>
    <xf numFmtId="0" fontId="13" fillId="2" borderId="13" xfId="0" applyFont="1" applyFill="1" applyBorder="1" applyAlignment="1">
      <alignment wrapText="1"/>
    </xf>
    <xf numFmtId="9" fontId="13" fillId="2" borderId="13" xfId="0" applyNumberFormat="1" applyFont="1" applyFill="1" applyBorder="1" applyAlignment="1">
      <alignment wrapText="1"/>
    </xf>
    <xf numFmtId="9" fontId="13" fillId="2" borderId="13" xfId="0" applyNumberFormat="1" applyFont="1" applyFill="1" applyBorder="1" applyAlignment="1">
      <alignment horizontal="center" wrapText="1"/>
    </xf>
    <xf numFmtId="0" fontId="6" fillId="2" borderId="17" xfId="0" applyFont="1" applyFill="1" applyBorder="1" applyAlignment="1">
      <alignment vertical="center" wrapText="1"/>
    </xf>
    <xf numFmtId="0" fontId="6" fillId="5" borderId="13" xfId="0" applyFont="1" applyFill="1" applyBorder="1" applyAlignment="1">
      <alignment wrapText="1"/>
    </xf>
    <xf numFmtId="0" fontId="7" fillId="5" borderId="13" xfId="0" applyFont="1" applyFill="1" applyBorder="1" applyAlignment="1">
      <alignment wrapText="1"/>
    </xf>
    <xf numFmtId="9" fontId="6" fillId="5" borderId="13" xfId="1" applyFont="1" applyFill="1" applyBorder="1" applyAlignment="1">
      <alignment wrapText="1"/>
    </xf>
    <xf numFmtId="9" fontId="6" fillId="5" borderId="13" xfId="1" applyFont="1" applyFill="1" applyBorder="1" applyAlignment="1">
      <alignment horizontal="center" wrapText="1"/>
    </xf>
    <xf numFmtId="10" fontId="7" fillId="5" borderId="13" xfId="1" applyNumberFormat="1" applyFont="1" applyFill="1" applyBorder="1" applyAlignment="1">
      <alignment horizontal="center" wrapText="1"/>
    </xf>
    <xf numFmtId="0" fontId="6" fillId="5" borderId="13" xfId="0" applyFont="1" applyFill="1" applyBorder="1" applyAlignment="1">
      <alignment vertical="center" wrapText="1"/>
    </xf>
    <xf numFmtId="10" fontId="6" fillId="0" borderId="13" xfId="1" applyNumberFormat="1" applyFont="1" applyBorder="1" applyAlignment="1">
      <alignment horizontal="justify" vertical="center" wrapText="1"/>
    </xf>
    <xf numFmtId="10" fontId="6" fillId="0" borderId="13" xfId="1" applyNumberFormat="1" applyFont="1" applyBorder="1" applyAlignment="1">
      <alignment horizontal="center" vertical="center" wrapText="1"/>
    </xf>
    <xf numFmtId="0" fontId="8" fillId="0" borderId="1" xfId="2" applyFont="1" applyBorder="1" applyAlignment="1">
      <alignment horizontal="justify" vertical="center" wrapText="1"/>
    </xf>
    <xf numFmtId="10" fontId="7" fillId="2" borderId="13" xfId="1" applyNumberFormat="1" applyFont="1" applyFill="1" applyBorder="1" applyAlignment="1">
      <alignment wrapText="1"/>
    </xf>
    <xf numFmtId="164" fontId="6" fillId="0" borderId="13" xfId="1" applyNumberFormat="1" applyFont="1" applyBorder="1" applyAlignment="1">
      <alignment horizontal="justify" vertical="center" wrapText="1"/>
    </xf>
    <xf numFmtId="164" fontId="6" fillId="0" borderId="13" xfId="0" applyNumberFormat="1" applyFont="1" applyBorder="1" applyAlignment="1">
      <alignment horizontal="justify" vertical="center" wrapText="1"/>
    </xf>
    <xf numFmtId="164" fontId="6" fillId="0" borderId="13" xfId="1" applyNumberFormat="1" applyFont="1" applyBorder="1" applyAlignment="1">
      <alignment horizontal="center" vertical="center" wrapText="1"/>
    </xf>
    <xf numFmtId="164" fontId="12" fillId="0" borderId="13" xfId="0" applyNumberFormat="1" applyFont="1" applyBorder="1" applyAlignment="1">
      <alignment horizontal="center" vertical="center" wrapText="1"/>
    </xf>
    <xf numFmtId="10" fontId="7" fillId="5" borderId="13" xfId="0" applyNumberFormat="1" applyFont="1" applyFill="1" applyBorder="1" applyAlignment="1">
      <alignment wrapText="1"/>
    </xf>
    <xf numFmtId="0" fontId="14" fillId="0" borderId="0" xfId="0" applyFont="1" applyAlignment="1">
      <alignment horizontal="center" vertical="center" wrapText="1"/>
    </xf>
    <xf numFmtId="10" fontId="6" fillId="0" borderId="15" xfId="1" applyNumberFormat="1" applyFont="1" applyBorder="1" applyAlignment="1">
      <alignment horizontal="center" vertical="center" wrapText="1"/>
    </xf>
    <xf numFmtId="0" fontId="7" fillId="2" borderId="0" xfId="0" applyFont="1" applyFill="1" applyAlignment="1">
      <alignment horizontal="center" vertical="center" wrapText="1"/>
    </xf>
    <xf numFmtId="164" fontId="7" fillId="2" borderId="13" xfId="1" applyNumberFormat="1" applyFont="1" applyFill="1" applyBorder="1" applyAlignment="1">
      <alignment horizontal="center" wrapText="1"/>
    </xf>
    <xf numFmtId="164" fontId="8" fillId="9" borderId="1" xfId="1" applyNumberFormat="1" applyFont="1" applyFill="1" applyBorder="1" applyAlignment="1">
      <alignment horizontal="center" vertical="center" wrapText="1"/>
    </xf>
    <xf numFmtId="10" fontId="7" fillId="5" borderId="13" xfId="0" applyNumberFormat="1" applyFont="1" applyFill="1" applyBorder="1" applyAlignment="1">
      <alignment horizontal="center" wrapText="1"/>
    </xf>
    <xf numFmtId="0" fontId="6" fillId="9" borderId="0" xfId="0" applyFont="1" applyFill="1" applyAlignment="1">
      <alignment horizontal="left" wrapText="1"/>
    </xf>
    <xf numFmtId="0" fontId="6" fillId="9" borderId="0" xfId="0" applyFont="1" applyFill="1" applyAlignment="1">
      <alignment horizontal="left" vertical="center" wrapText="1"/>
    </xf>
    <xf numFmtId="0" fontId="7" fillId="8" borderId="13" xfId="0" applyFont="1" applyFill="1" applyBorder="1" applyAlignment="1">
      <alignment horizontal="left" vertical="center" wrapText="1"/>
    </xf>
    <xf numFmtId="9" fontId="7" fillId="2" borderId="13" xfId="1" applyFont="1" applyFill="1" applyBorder="1" applyAlignment="1">
      <alignment horizontal="left" wrapText="1"/>
    </xf>
    <xf numFmtId="9" fontId="8" fillId="0" borderId="1" xfId="1" applyFont="1" applyBorder="1" applyAlignment="1">
      <alignment horizontal="left" vertical="center" wrapText="1"/>
    </xf>
    <xf numFmtId="1" fontId="8" fillId="0" borderId="1" xfId="1" applyNumberFormat="1" applyFont="1" applyBorder="1" applyAlignment="1">
      <alignment horizontal="left" vertical="center" wrapText="1"/>
    </xf>
    <xf numFmtId="9" fontId="13" fillId="2" borderId="13" xfId="0" applyNumberFormat="1" applyFont="1" applyFill="1" applyBorder="1" applyAlignment="1">
      <alignment horizontal="left" wrapText="1"/>
    </xf>
    <xf numFmtId="9" fontId="6" fillId="5" borderId="13" xfId="1" applyFont="1" applyFill="1" applyBorder="1" applyAlignment="1">
      <alignment horizontal="left" wrapText="1"/>
    </xf>
    <xf numFmtId="0" fontId="6" fillId="0" borderId="0" xfId="0" applyFont="1" applyAlignment="1">
      <alignment horizontal="left" wrapText="1"/>
    </xf>
    <xf numFmtId="164" fontId="8" fillId="9" borderId="1" xfId="0" applyNumberFormat="1" applyFont="1" applyFill="1" applyBorder="1" applyAlignment="1">
      <alignment horizontal="center" vertical="center" wrapText="1"/>
    </xf>
    <xf numFmtId="10" fontId="8" fillId="9" borderId="8" xfId="1" applyNumberFormat="1" applyFont="1" applyFill="1" applyBorder="1" applyAlignment="1">
      <alignment horizontal="center" vertical="center" wrapText="1"/>
    </xf>
    <xf numFmtId="164" fontId="6" fillId="0" borderId="13" xfId="0" applyNumberFormat="1" applyFont="1" applyBorder="1" applyAlignment="1">
      <alignment horizontal="center" vertical="center" wrapText="1"/>
    </xf>
    <xf numFmtId="0" fontId="7" fillId="4"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9" borderId="1" xfId="0" applyFont="1" applyFill="1" applyBorder="1" applyAlignment="1">
      <alignment horizontal="justify" vertical="center" wrapText="1"/>
    </xf>
    <xf numFmtId="0" fontId="7" fillId="3" borderId="13"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6"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horizontal="left" vertical="top" wrapText="1"/>
    </xf>
    <xf numFmtId="0" fontId="7" fillId="5" borderId="13"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8" fillId="9" borderId="1"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19050</xdr:colOff>
      <xdr:row>0</xdr:row>
      <xdr:rowOff>742950</xdr:rowOff>
    </xdr:to>
    <xdr:pic>
      <xdr:nvPicPr>
        <xdr:cNvPr id="1105" name="Imagen 1">
          <a:extLst>
            <a:ext uri="{FF2B5EF4-FFF2-40B4-BE49-F238E27FC236}">
              <a16:creationId xmlns:a16="http://schemas.microsoft.com/office/drawing/2014/main" id="{42BD3B92-7B8C-3090-F224-333891FA1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2764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8"/>
  <sheetViews>
    <sheetView tabSelected="1" topLeftCell="A7" zoomScale="90" zoomScaleNormal="90" workbookViewId="0">
      <selection activeCell="O8" sqref="O8"/>
    </sheetView>
  </sheetViews>
  <sheetFormatPr defaultColWidth="10.85546875" defaultRowHeight="15"/>
  <cols>
    <col min="1" max="1" width="4.140625" style="1" customWidth="1"/>
    <col min="2" max="2" width="29.7109375" style="1" customWidth="1"/>
    <col min="3" max="3" width="8.140625" style="1" customWidth="1"/>
    <col min="4" max="4" width="50.5703125" style="1" customWidth="1"/>
    <col min="5" max="5" width="17.140625" style="1" customWidth="1"/>
    <col min="6" max="6" width="24.42578125" style="1" customWidth="1"/>
    <col min="7" max="7" width="23.5703125" style="1" customWidth="1"/>
    <col min="8" max="8" width="10" style="1" customWidth="1"/>
    <col min="9" max="9" width="23.140625" style="1" customWidth="1"/>
    <col min="10" max="10" width="17.42578125" style="1" customWidth="1"/>
    <col min="11" max="11" width="8.140625" style="1" customWidth="1"/>
    <col min="12" max="12" width="7.28515625" style="1" customWidth="1"/>
    <col min="13" max="13" width="8.28515625" style="1" customWidth="1"/>
    <col min="14" max="14" width="7.28515625" style="1" customWidth="1"/>
    <col min="15" max="15" width="22.5703125" style="1" customWidth="1"/>
    <col min="16" max="16" width="17.85546875" style="1" customWidth="1"/>
    <col min="17" max="17" width="19.7109375" style="1" customWidth="1"/>
    <col min="18" max="18" width="21.7109375" style="1" customWidth="1"/>
    <col min="19" max="19" width="25.42578125" style="1" customWidth="1"/>
    <col min="20" max="22" width="16.5703125" style="21" hidden="1" customWidth="1"/>
    <col min="23" max="23" width="53.7109375" style="46" hidden="1" customWidth="1"/>
    <col min="24" max="24" width="41.28515625" style="46" hidden="1" customWidth="1"/>
    <col min="25" max="27" width="16.5703125" style="1" hidden="1" customWidth="1"/>
    <col min="28" max="28" width="33.42578125" style="1" hidden="1" customWidth="1"/>
    <col min="29" max="29" width="16.5703125" style="1" hidden="1" customWidth="1"/>
    <col min="30" max="32" width="16.5703125" style="21" hidden="1" customWidth="1"/>
    <col min="33" max="33" width="43.7109375" style="1" hidden="1" customWidth="1"/>
    <col min="34" max="34" width="16.5703125" style="1" hidden="1" customWidth="1"/>
    <col min="35" max="35" width="22" style="114" customWidth="1"/>
    <col min="36" max="36" width="22" style="21" customWidth="1"/>
    <col min="37" max="37" width="16.5703125" style="21" customWidth="1"/>
    <col min="38" max="38" width="34.85546875" style="1" customWidth="1"/>
    <col min="39" max="39" width="16.5703125" style="1" customWidth="1"/>
    <col min="40" max="41" width="16.5703125" style="21" customWidth="1"/>
    <col min="42" max="42" width="21.5703125" style="21" customWidth="1"/>
    <col min="43" max="43" width="39.42578125" style="47" customWidth="1"/>
    <col min="44" max="16384" width="10.85546875" style="1"/>
  </cols>
  <sheetData>
    <row r="1" spans="1:44" s="4" customFormat="1" ht="70.5" customHeight="1">
      <c r="A1" s="129" t="s">
        <v>0</v>
      </c>
      <c r="B1" s="130"/>
      <c r="C1" s="130"/>
      <c r="D1" s="130"/>
      <c r="E1" s="130"/>
      <c r="F1" s="130"/>
      <c r="G1" s="130"/>
      <c r="H1" s="130"/>
      <c r="I1" s="130"/>
      <c r="J1" s="130"/>
      <c r="K1" s="131" t="s">
        <v>1</v>
      </c>
      <c r="L1" s="131"/>
      <c r="M1" s="131"/>
      <c r="N1" s="131"/>
      <c r="O1" s="131"/>
      <c r="T1" s="18"/>
      <c r="U1" s="18"/>
      <c r="V1" s="18"/>
      <c r="W1" s="6"/>
      <c r="X1" s="6"/>
      <c r="AD1" s="18"/>
      <c r="AE1" s="18"/>
      <c r="AF1" s="18"/>
      <c r="AI1" s="106"/>
      <c r="AJ1" s="18"/>
      <c r="AK1" s="18"/>
      <c r="AN1" s="18"/>
      <c r="AO1" s="18"/>
      <c r="AP1" s="18"/>
      <c r="AQ1" s="45"/>
    </row>
    <row r="2" spans="1:44" s="6" customFormat="1" ht="23.45" customHeight="1">
      <c r="A2" s="133" t="s">
        <v>2</v>
      </c>
      <c r="B2" s="134"/>
      <c r="C2" s="134"/>
      <c r="D2" s="134"/>
      <c r="E2" s="134"/>
      <c r="F2" s="134"/>
      <c r="G2" s="134"/>
      <c r="H2" s="134"/>
      <c r="I2" s="134"/>
      <c r="J2" s="134"/>
      <c r="K2" s="5"/>
      <c r="L2" s="5"/>
      <c r="M2" s="5"/>
      <c r="N2" s="5"/>
      <c r="O2" s="5"/>
      <c r="T2" s="19"/>
      <c r="U2" s="19"/>
      <c r="V2" s="19"/>
      <c r="AD2" s="19"/>
      <c r="AE2" s="19"/>
      <c r="AF2" s="19"/>
      <c r="AI2" s="107"/>
      <c r="AJ2" s="19"/>
      <c r="AK2" s="19"/>
      <c r="AN2" s="19"/>
      <c r="AO2" s="19"/>
      <c r="AP2" s="19"/>
      <c r="AQ2" s="45"/>
    </row>
    <row r="3" spans="1:44" s="4" customFormat="1">
      <c r="T3" s="18"/>
      <c r="U3" s="18"/>
      <c r="V3" s="18"/>
      <c r="W3" s="6"/>
      <c r="X3" s="6"/>
      <c r="AD3" s="18"/>
      <c r="AE3" s="18"/>
      <c r="AF3" s="18"/>
      <c r="AI3" s="106"/>
      <c r="AJ3" s="18"/>
      <c r="AK3" s="18"/>
      <c r="AN3" s="18"/>
      <c r="AO3" s="18"/>
      <c r="AP3" s="18"/>
      <c r="AQ3" s="45"/>
    </row>
    <row r="4" spans="1:44" s="4" customFormat="1" ht="29.1" customHeight="1">
      <c r="A4" s="135" t="s">
        <v>3</v>
      </c>
      <c r="B4" s="136"/>
      <c r="C4" s="141" t="s">
        <v>4</v>
      </c>
      <c r="D4" s="142"/>
      <c r="E4" s="120" t="s">
        <v>5</v>
      </c>
      <c r="F4" s="121"/>
      <c r="G4" s="121"/>
      <c r="H4" s="121"/>
      <c r="I4" s="121"/>
      <c r="J4" s="122"/>
      <c r="T4" s="18"/>
      <c r="U4" s="18"/>
      <c r="V4" s="18"/>
      <c r="W4" s="6"/>
      <c r="X4" s="6"/>
      <c r="AD4" s="18"/>
      <c r="AE4" s="18"/>
      <c r="AF4" s="18"/>
      <c r="AI4" s="106"/>
      <c r="AJ4" s="18"/>
      <c r="AK4" s="18"/>
      <c r="AN4" s="18"/>
      <c r="AO4" s="18"/>
      <c r="AP4" s="18"/>
      <c r="AQ4" s="45"/>
    </row>
    <row r="5" spans="1:44" s="4" customFormat="1" ht="15" customHeight="1">
      <c r="A5" s="137"/>
      <c r="B5" s="138"/>
      <c r="C5" s="143"/>
      <c r="D5" s="144"/>
      <c r="E5" s="2" t="s">
        <v>6</v>
      </c>
      <c r="F5" s="2" t="s">
        <v>7</v>
      </c>
      <c r="G5" s="120" t="s">
        <v>8</v>
      </c>
      <c r="H5" s="121"/>
      <c r="I5" s="121"/>
      <c r="J5" s="122"/>
      <c r="T5" s="18"/>
      <c r="U5" s="18"/>
      <c r="V5" s="18"/>
      <c r="W5" s="6"/>
      <c r="X5" s="6"/>
      <c r="AD5" s="18"/>
      <c r="AE5" s="18"/>
      <c r="AF5" s="18"/>
      <c r="AI5" s="106"/>
      <c r="AJ5" s="18"/>
      <c r="AK5" s="18"/>
      <c r="AN5" s="18"/>
      <c r="AO5" s="18"/>
      <c r="AP5" s="18"/>
      <c r="AQ5" s="45"/>
    </row>
    <row r="6" spans="1:44" s="4" customFormat="1">
      <c r="A6" s="137"/>
      <c r="B6" s="138"/>
      <c r="C6" s="143"/>
      <c r="D6" s="144"/>
      <c r="E6" s="7">
        <v>1</v>
      </c>
      <c r="F6" s="7" t="s">
        <v>9</v>
      </c>
      <c r="G6" s="123" t="s">
        <v>10</v>
      </c>
      <c r="H6" s="123"/>
      <c r="I6" s="123"/>
      <c r="J6" s="123"/>
      <c r="T6" s="18"/>
      <c r="U6" s="18"/>
      <c r="V6" s="18"/>
      <c r="W6" s="6"/>
      <c r="X6" s="6"/>
      <c r="AD6" s="18"/>
      <c r="AE6" s="18"/>
      <c r="AF6" s="18"/>
      <c r="AI6" s="106"/>
      <c r="AJ6" s="18"/>
      <c r="AK6" s="18"/>
      <c r="AN6" s="18"/>
      <c r="AO6" s="18"/>
      <c r="AP6" s="18"/>
      <c r="AQ6" s="45"/>
    </row>
    <row r="7" spans="1:44" s="4" customFormat="1" ht="100.5" customHeight="1">
      <c r="A7" s="137"/>
      <c r="B7" s="138"/>
      <c r="C7" s="143"/>
      <c r="D7" s="144"/>
      <c r="E7" s="7">
        <v>2</v>
      </c>
      <c r="F7" s="7" t="s">
        <v>11</v>
      </c>
      <c r="G7" s="123" t="s">
        <v>12</v>
      </c>
      <c r="H7" s="123"/>
      <c r="I7" s="123"/>
      <c r="J7" s="123"/>
      <c r="T7" s="18"/>
      <c r="U7" s="18"/>
      <c r="V7" s="18"/>
      <c r="W7" s="6"/>
      <c r="X7" s="6"/>
      <c r="AD7" s="18"/>
      <c r="AE7" s="18"/>
      <c r="AF7" s="18"/>
      <c r="AI7" s="106"/>
      <c r="AJ7" s="18"/>
      <c r="AK7" s="18"/>
      <c r="AN7" s="18"/>
      <c r="AO7" s="18"/>
      <c r="AP7" s="18"/>
      <c r="AQ7" s="45"/>
    </row>
    <row r="8" spans="1:44" s="4" customFormat="1" ht="60" customHeight="1">
      <c r="A8" s="139"/>
      <c r="B8" s="140"/>
      <c r="C8" s="145"/>
      <c r="D8" s="146"/>
      <c r="E8" s="7">
        <v>3</v>
      </c>
      <c r="F8" s="7" t="s">
        <v>13</v>
      </c>
      <c r="G8" s="123" t="s">
        <v>14</v>
      </c>
      <c r="H8" s="123"/>
      <c r="I8" s="123"/>
      <c r="J8" s="123"/>
      <c r="T8" s="18"/>
      <c r="U8" s="18"/>
      <c r="V8" s="18"/>
      <c r="W8" s="6"/>
      <c r="X8" s="6"/>
      <c r="AD8" s="18"/>
      <c r="AE8" s="18"/>
      <c r="AF8" s="18"/>
      <c r="AI8" s="106"/>
      <c r="AJ8" s="18"/>
      <c r="AK8" s="18"/>
      <c r="AN8" s="18"/>
      <c r="AO8" s="18"/>
      <c r="AP8" s="18"/>
      <c r="AQ8" s="45"/>
    </row>
    <row r="9" spans="1:44" s="4" customFormat="1" ht="64.5" customHeight="1">
      <c r="A9" s="102"/>
      <c r="B9" s="102"/>
      <c r="C9" s="27"/>
      <c r="D9" s="27"/>
      <c r="E9" s="7">
        <v>4</v>
      </c>
      <c r="F9" s="7" t="s">
        <v>15</v>
      </c>
      <c r="G9" s="128" t="s">
        <v>16</v>
      </c>
      <c r="H9" s="128"/>
      <c r="I9" s="128"/>
      <c r="J9" s="128"/>
      <c r="T9" s="18"/>
      <c r="U9" s="18"/>
      <c r="V9" s="18"/>
      <c r="W9" s="6"/>
      <c r="X9" s="6"/>
      <c r="AD9" s="18"/>
      <c r="AE9" s="18"/>
      <c r="AF9" s="18"/>
      <c r="AI9" s="106"/>
      <c r="AJ9" s="18"/>
      <c r="AK9" s="18"/>
      <c r="AN9" s="18"/>
      <c r="AO9" s="18"/>
      <c r="AP9" s="18"/>
      <c r="AQ9" s="45"/>
    </row>
    <row r="10" spans="1:44" s="4" customFormat="1" ht="58.5" customHeight="1">
      <c r="A10" s="102"/>
      <c r="B10" s="102"/>
      <c r="C10" s="27"/>
      <c r="D10" s="27"/>
      <c r="E10" s="7">
        <v>5</v>
      </c>
      <c r="F10" s="7" t="s">
        <v>17</v>
      </c>
      <c r="G10" s="128" t="s">
        <v>18</v>
      </c>
      <c r="H10" s="128"/>
      <c r="I10" s="128"/>
      <c r="J10" s="128"/>
      <c r="T10" s="18"/>
      <c r="U10" s="18"/>
      <c r="V10" s="18"/>
      <c r="W10" s="6"/>
      <c r="X10" s="6"/>
      <c r="AD10" s="18"/>
      <c r="AE10" s="18"/>
      <c r="AF10" s="18"/>
      <c r="AI10" s="106"/>
      <c r="AJ10" s="18"/>
      <c r="AK10" s="18"/>
      <c r="AN10" s="18"/>
      <c r="AO10" s="18"/>
      <c r="AP10" s="18"/>
      <c r="AQ10" s="45"/>
    </row>
    <row r="11" spans="1:44" s="4" customFormat="1" ht="22.5" customHeight="1">
      <c r="T11" s="18"/>
      <c r="U11" s="18"/>
      <c r="V11" s="18"/>
      <c r="W11" s="6"/>
      <c r="X11" s="6"/>
      <c r="AD11" s="18"/>
      <c r="AE11" s="18"/>
      <c r="AF11" s="18"/>
      <c r="AI11" s="106"/>
      <c r="AJ11" s="18"/>
      <c r="AK11" s="18"/>
      <c r="AN11" s="18"/>
      <c r="AO11" s="18"/>
      <c r="AP11" s="18"/>
      <c r="AQ11" s="45"/>
    </row>
    <row r="12" spans="1:44" ht="14.45" customHeight="1">
      <c r="A12" s="119" t="s">
        <v>19</v>
      </c>
      <c r="B12" s="119"/>
      <c r="C12" s="119" t="s">
        <v>20</v>
      </c>
      <c r="D12" s="119"/>
      <c r="E12" s="119"/>
      <c r="F12" s="132" t="s">
        <v>21</v>
      </c>
      <c r="G12" s="132"/>
      <c r="H12" s="132"/>
      <c r="I12" s="132"/>
      <c r="J12" s="132"/>
      <c r="K12" s="132"/>
      <c r="L12" s="132"/>
      <c r="M12" s="132"/>
      <c r="N12" s="132"/>
      <c r="O12" s="132"/>
      <c r="P12" s="132"/>
      <c r="Q12" s="119" t="s">
        <v>22</v>
      </c>
      <c r="R12" s="119"/>
      <c r="S12" s="119"/>
      <c r="T12" s="124" t="s">
        <v>23</v>
      </c>
      <c r="U12" s="124"/>
      <c r="V12" s="124"/>
      <c r="W12" s="124"/>
      <c r="X12" s="124"/>
      <c r="Y12" s="125" t="s">
        <v>24</v>
      </c>
      <c r="Z12" s="125"/>
      <c r="AA12" s="125"/>
      <c r="AB12" s="125"/>
      <c r="AC12" s="125"/>
      <c r="AD12" s="126" t="s">
        <v>25</v>
      </c>
      <c r="AE12" s="126"/>
      <c r="AF12" s="126"/>
      <c r="AG12" s="126"/>
      <c r="AH12" s="126"/>
      <c r="AI12" s="127" t="s">
        <v>26</v>
      </c>
      <c r="AJ12" s="127"/>
      <c r="AK12" s="127"/>
      <c r="AL12" s="127"/>
      <c r="AM12" s="127"/>
      <c r="AN12" s="118" t="s">
        <v>27</v>
      </c>
      <c r="AO12" s="118"/>
      <c r="AP12" s="118"/>
      <c r="AQ12" s="118"/>
    </row>
    <row r="13" spans="1:44" ht="14.45" customHeight="1">
      <c r="A13" s="119"/>
      <c r="B13" s="119"/>
      <c r="C13" s="119"/>
      <c r="D13" s="119"/>
      <c r="E13" s="119"/>
      <c r="F13" s="132"/>
      <c r="G13" s="132"/>
      <c r="H13" s="132"/>
      <c r="I13" s="132"/>
      <c r="J13" s="132"/>
      <c r="K13" s="132"/>
      <c r="L13" s="132"/>
      <c r="M13" s="132"/>
      <c r="N13" s="132"/>
      <c r="O13" s="132"/>
      <c r="P13" s="132"/>
      <c r="Q13" s="119"/>
      <c r="R13" s="119"/>
      <c r="S13" s="119"/>
      <c r="T13" s="124"/>
      <c r="U13" s="124"/>
      <c r="V13" s="124"/>
      <c r="W13" s="124"/>
      <c r="X13" s="124"/>
      <c r="Y13" s="125"/>
      <c r="Z13" s="125"/>
      <c r="AA13" s="125"/>
      <c r="AB13" s="125"/>
      <c r="AC13" s="125"/>
      <c r="AD13" s="126"/>
      <c r="AE13" s="126"/>
      <c r="AF13" s="126"/>
      <c r="AG13" s="126"/>
      <c r="AH13" s="126"/>
      <c r="AI13" s="127"/>
      <c r="AJ13" s="127"/>
      <c r="AK13" s="127"/>
      <c r="AL13" s="127"/>
      <c r="AM13" s="127"/>
      <c r="AN13" s="118"/>
      <c r="AO13" s="118"/>
      <c r="AP13" s="118"/>
      <c r="AQ13" s="118"/>
    </row>
    <row r="14" spans="1:44" ht="45">
      <c r="A14" s="8" t="s">
        <v>28</v>
      </c>
      <c r="B14" s="8" t="s">
        <v>29</v>
      </c>
      <c r="C14" s="8" t="s">
        <v>30</v>
      </c>
      <c r="D14" s="8" t="s">
        <v>31</v>
      </c>
      <c r="E14" s="8" t="s">
        <v>32</v>
      </c>
      <c r="F14" s="9" t="s">
        <v>33</v>
      </c>
      <c r="G14" s="9" t="s">
        <v>34</v>
      </c>
      <c r="H14" s="9" t="s">
        <v>35</v>
      </c>
      <c r="I14" s="9" t="s">
        <v>36</v>
      </c>
      <c r="J14" s="9" t="s">
        <v>37</v>
      </c>
      <c r="K14" s="9" t="s">
        <v>38</v>
      </c>
      <c r="L14" s="9" t="s">
        <v>39</v>
      </c>
      <c r="M14" s="9" t="s">
        <v>40</v>
      </c>
      <c r="N14" s="9" t="s">
        <v>41</v>
      </c>
      <c r="O14" s="9" t="s">
        <v>42</v>
      </c>
      <c r="P14" s="9" t="s">
        <v>43</v>
      </c>
      <c r="Q14" s="8" t="s">
        <v>44</v>
      </c>
      <c r="R14" s="8" t="s">
        <v>45</v>
      </c>
      <c r="S14" s="8" t="s">
        <v>46</v>
      </c>
      <c r="T14" s="10" t="s">
        <v>47</v>
      </c>
      <c r="U14" s="10" t="s">
        <v>48</v>
      </c>
      <c r="V14" s="10" t="s">
        <v>49</v>
      </c>
      <c r="W14" s="10" t="s">
        <v>50</v>
      </c>
      <c r="X14" s="10" t="s">
        <v>51</v>
      </c>
      <c r="Y14" s="11" t="s">
        <v>47</v>
      </c>
      <c r="Z14" s="11" t="s">
        <v>48</v>
      </c>
      <c r="AA14" s="11" t="s">
        <v>49</v>
      </c>
      <c r="AB14" s="11" t="s">
        <v>50</v>
      </c>
      <c r="AC14" s="11" t="s">
        <v>51</v>
      </c>
      <c r="AD14" s="12" t="s">
        <v>47</v>
      </c>
      <c r="AE14" s="12" t="s">
        <v>48</v>
      </c>
      <c r="AF14" s="12" t="s">
        <v>49</v>
      </c>
      <c r="AG14" s="12" t="s">
        <v>50</v>
      </c>
      <c r="AH14" s="12" t="s">
        <v>51</v>
      </c>
      <c r="AI14" s="108" t="s">
        <v>47</v>
      </c>
      <c r="AJ14" s="13" t="s">
        <v>48</v>
      </c>
      <c r="AK14" s="13" t="s">
        <v>49</v>
      </c>
      <c r="AL14" s="13" t="s">
        <v>50</v>
      </c>
      <c r="AM14" s="13" t="s">
        <v>51</v>
      </c>
      <c r="AN14" s="14" t="s">
        <v>47</v>
      </c>
      <c r="AO14" s="14" t="s">
        <v>48</v>
      </c>
      <c r="AP14" s="44" t="s">
        <v>49</v>
      </c>
      <c r="AQ14" s="14" t="s">
        <v>50</v>
      </c>
    </row>
    <row r="15" spans="1:44" s="3" customFormat="1" ht="250.5" customHeight="1">
      <c r="A15" s="15">
        <v>2</v>
      </c>
      <c r="B15" s="16" t="s">
        <v>52</v>
      </c>
      <c r="C15" s="17" t="s">
        <v>53</v>
      </c>
      <c r="D15" s="16" t="s">
        <v>54</v>
      </c>
      <c r="E15" s="16" t="s">
        <v>55</v>
      </c>
      <c r="F15" s="16" t="s">
        <v>56</v>
      </c>
      <c r="G15" s="33" t="s">
        <v>57</v>
      </c>
      <c r="H15" s="31" t="s">
        <v>58</v>
      </c>
      <c r="I15" s="22" t="s">
        <v>59</v>
      </c>
      <c r="J15" s="16" t="s">
        <v>60</v>
      </c>
      <c r="K15" s="23">
        <v>1</v>
      </c>
      <c r="L15" s="23">
        <v>1</v>
      </c>
      <c r="M15" s="23">
        <v>1</v>
      </c>
      <c r="N15" s="23">
        <v>1</v>
      </c>
      <c r="O15" s="24">
        <v>1</v>
      </c>
      <c r="P15" s="22" t="s">
        <v>61</v>
      </c>
      <c r="Q15" s="16" t="s">
        <v>62</v>
      </c>
      <c r="R15" s="16" t="s">
        <v>63</v>
      </c>
      <c r="S15" s="16" t="s">
        <v>64</v>
      </c>
      <c r="T15" s="66">
        <v>1</v>
      </c>
      <c r="U15" s="67">
        <v>1</v>
      </c>
      <c r="V15" s="67">
        <v>1</v>
      </c>
      <c r="W15" s="68" t="s">
        <v>65</v>
      </c>
      <c r="X15" s="69" t="s">
        <v>66</v>
      </c>
      <c r="Y15" s="25">
        <v>1</v>
      </c>
      <c r="Z15" s="95">
        <v>1</v>
      </c>
      <c r="AA15" s="91">
        <f>IF(Z15/Y15&gt;100%,100%,Z15/Y15)</f>
        <v>1</v>
      </c>
      <c r="AB15" s="16" t="s">
        <v>67</v>
      </c>
      <c r="AC15" s="16" t="s">
        <v>68</v>
      </c>
      <c r="AD15" s="24">
        <v>1</v>
      </c>
      <c r="AE15" s="97">
        <v>1</v>
      </c>
      <c r="AF15" s="92">
        <f>IF(AE15/AD15&gt;100%,100%,AE15/AD15)</f>
        <v>1</v>
      </c>
      <c r="AG15" s="16" t="s">
        <v>69</v>
      </c>
      <c r="AH15" s="16" t="s">
        <v>70</v>
      </c>
      <c r="AI15" s="43">
        <v>1</v>
      </c>
      <c r="AJ15" s="117">
        <v>1</v>
      </c>
      <c r="AK15" s="92">
        <f>IF(AJ15/AI15&gt;100%,100%,AJ15/AI15)</f>
        <v>1</v>
      </c>
      <c r="AL15" s="16" t="s">
        <v>71</v>
      </c>
      <c r="AM15" s="16" t="s">
        <v>72</v>
      </c>
      <c r="AN15" s="66">
        <v>1</v>
      </c>
      <c r="AO15" s="98">
        <f>AVERAGE(U15,Z15,AE15,AJ15)</f>
        <v>1</v>
      </c>
      <c r="AP15" s="101">
        <f t="shared" ref="AP15:AP18" si="0">IF(AO15/AN15&gt;100%,100%,AO15/AN15)</f>
        <v>1</v>
      </c>
      <c r="AQ15" s="70" t="s">
        <v>73</v>
      </c>
    </row>
    <row r="16" spans="1:44" s="3" customFormat="1" ht="216">
      <c r="A16" s="22">
        <v>1</v>
      </c>
      <c r="B16" s="22" t="s">
        <v>74</v>
      </c>
      <c r="C16" s="15">
        <v>2</v>
      </c>
      <c r="D16" s="22" t="s">
        <v>75</v>
      </c>
      <c r="E16" s="22" t="s">
        <v>55</v>
      </c>
      <c r="F16" s="22" t="s">
        <v>76</v>
      </c>
      <c r="G16" s="26" t="s">
        <v>77</v>
      </c>
      <c r="H16" s="31" t="s">
        <v>58</v>
      </c>
      <c r="I16" s="22" t="s">
        <v>59</v>
      </c>
      <c r="J16" s="22" t="s">
        <v>78</v>
      </c>
      <c r="K16" s="23">
        <v>1</v>
      </c>
      <c r="L16" s="23">
        <v>1</v>
      </c>
      <c r="M16" s="23">
        <v>1</v>
      </c>
      <c r="N16" s="23">
        <v>1</v>
      </c>
      <c r="O16" s="23">
        <v>1</v>
      </c>
      <c r="P16" s="22" t="s">
        <v>61</v>
      </c>
      <c r="Q16" s="22" t="s">
        <v>79</v>
      </c>
      <c r="R16" s="22" t="s">
        <v>4</v>
      </c>
      <c r="S16" s="22" t="s">
        <v>4</v>
      </c>
      <c r="T16" s="24">
        <v>1</v>
      </c>
      <c r="U16" s="24">
        <v>1</v>
      </c>
      <c r="V16" s="15">
        <f t="shared" ref="V16" si="1">IF(U16/T16&gt;100%,100%,U16/T16)</f>
        <v>1</v>
      </c>
      <c r="W16" s="43" t="s">
        <v>80</v>
      </c>
      <c r="X16" s="43" t="s">
        <v>81</v>
      </c>
      <c r="Y16" s="25">
        <v>1</v>
      </c>
      <c r="Z16" s="96">
        <v>1</v>
      </c>
      <c r="AA16" s="91">
        <f>IF(Z16/Y16&gt;100%,100%,Z16/Y16)</f>
        <v>1</v>
      </c>
      <c r="AB16" s="24" t="s">
        <v>82</v>
      </c>
      <c r="AC16" s="22" t="s">
        <v>83</v>
      </c>
      <c r="AD16" s="24">
        <v>1</v>
      </c>
      <c r="AE16" s="97">
        <v>1</v>
      </c>
      <c r="AF16" s="92">
        <f>IF(AE16/AD16&gt;100%,100%,AE16/AD16)</f>
        <v>1</v>
      </c>
      <c r="AG16" s="24" t="s">
        <v>84</v>
      </c>
      <c r="AH16" s="22" t="s">
        <v>85</v>
      </c>
      <c r="AI16" s="43">
        <v>1</v>
      </c>
      <c r="AJ16" s="117">
        <v>1</v>
      </c>
      <c r="AK16" s="92">
        <f>IF(AJ16/AI16&gt;100%,100%,AJ16/AI16)</f>
        <v>1</v>
      </c>
      <c r="AL16" s="24" t="s">
        <v>86</v>
      </c>
      <c r="AM16" s="22" t="s">
        <v>87</v>
      </c>
      <c r="AN16" s="66">
        <v>1</v>
      </c>
      <c r="AO16" s="98">
        <f>AVERAGE(U16,Z16,AE16,AJ16)</f>
        <v>1</v>
      </c>
      <c r="AP16" s="101">
        <f t="shared" si="0"/>
        <v>1</v>
      </c>
      <c r="AQ16" s="70" t="s">
        <v>73</v>
      </c>
      <c r="AR16" s="27"/>
    </row>
    <row r="17" spans="1:44" s="3" customFormat="1" ht="152.25" customHeight="1">
      <c r="A17" s="22">
        <v>1</v>
      </c>
      <c r="B17" s="22" t="s">
        <v>74</v>
      </c>
      <c r="C17" s="41">
        <v>3</v>
      </c>
      <c r="D17" s="28" t="s">
        <v>88</v>
      </c>
      <c r="E17" s="28" t="s">
        <v>89</v>
      </c>
      <c r="F17" s="28" t="s">
        <v>90</v>
      </c>
      <c r="G17" s="28" t="s">
        <v>91</v>
      </c>
      <c r="H17" s="38" t="s">
        <v>92</v>
      </c>
      <c r="I17" s="28" t="s">
        <v>93</v>
      </c>
      <c r="J17" s="28" t="s">
        <v>94</v>
      </c>
      <c r="K17" s="39">
        <v>1</v>
      </c>
      <c r="L17" s="39">
        <v>0</v>
      </c>
      <c r="M17" s="39">
        <v>0</v>
      </c>
      <c r="N17" s="39">
        <v>0</v>
      </c>
      <c r="O17" s="40">
        <v>0.01</v>
      </c>
      <c r="P17" s="28" t="s">
        <v>61</v>
      </c>
      <c r="Q17" s="28" t="s">
        <v>95</v>
      </c>
      <c r="R17" s="28" t="s">
        <v>4</v>
      </c>
      <c r="S17" s="28" t="s">
        <v>4</v>
      </c>
      <c r="T17" s="40">
        <v>1</v>
      </c>
      <c r="U17" s="48">
        <v>1</v>
      </c>
      <c r="V17" s="24">
        <v>1</v>
      </c>
      <c r="W17" s="42" t="s">
        <v>96</v>
      </c>
      <c r="X17" s="42" t="s">
        <v>97</v>
      </c>
      <c r="Y17" s="24">
        <v>0</v>
      </c>
      <c r="Z17" s="15" t="s">
        <v>98</v>
      </c>
      <c r="AA17" s="92" t="s">
        <v>98</v>
      </c>
      <c r="AB17" s="24" t="s">
        <v>98</v>
      </c>
      <c r="AC17" s="22" t="s">
        <v>98</v>
      </c>
      <c r="AD17" s="24">
        <v>0</v>
      </c>
      <c r="AE17" s="97" t="s">
        <v>99</v>
      </c>
      <c r="AF17" s="92" t="s">
        <v>99</v>
      </c>
      <c r="AG17" s="24" t="s">
        <v>100</v>
      </c>
      <c r="AH17" s="22" t="s">
        <v>99</v>
      </c>
      <c r="AI17" s="43">
        <v>0</v>
      </c>
      <c r="AJ17" s="15" t="s">
        <v>99</v>
      </c>
      <c r="AK17" s="92" t="s">
        <v>99</v>
      </c>
      <c r="AL17" s="24" t="s">
        <v>99</v>
      </c>
      <c r="AM17" s="22" t="s">
        <v>100</v>
      </c>
      <c r="AN17" s="48">
        <v>1</v>
      </c>
      <c r="AO17" s="20">
        <v>1</v>
      </c>
      <c r="AP17" s="101">
        <f>IF(AO17/AN17&gt;100%,100%,AO17/AN17)</f>
        <v>1</v>
      </c>
      <c r="AQ17" s="70" t="s">
        <v>73</v>
      </c>
      <c r="AR17" s="27"/>
    </row>
    <row r="18" spans="1:44" s="3" customFormat="1" ht="265.5">
      <c r="A18" s="22">
        <v>1</v>
      </c>
      <c r="B18" s="22" t="s">
        <v>74</v>
      </c>
      <c r="C18" s="41">
        <v>4</v>
      </c>
      <c r="D18" s="28" t="s">
        <v>101</v>
      </c>
      <c r="E18" s="22" t="s">
        <v>89</v>
      </c>
      <c r="F18" s="22" t="s">
        <v>102</v>
      </c>
      <c r="G18" s="34" t="s">
        <v>103</v>
      </c>
      <c r="H18" s="32" t="s">
        <v>104</v>
      </c>
      <c r="I18" s="28" t="s">
        <v>93</v>
      </c>
      <c r="J18" s="34" t="s">
        <v>105</v>
      </c>
      <c r="K18" s="29">
        <v>0</v>
      </c>
      <c r="L18" s="29">
        <v>0.15</v>
      </c>
      <c r="M18" s="29">
        <v>0.3</v>
      </c>
      <c r="N18" s="29">
        <v>0.35</v>
      </c>
      <c r="O18" s="30">
        <v>0.8</v>
      </c>
      <c r="P18" s="28" t="s">
        <v>61</v>
      </c>
      <c r="Q18" s="28" t="s">
        <v>106</v>
      </c>
      <c r="R18" s="22" t="s">
        <v>4</v>
      </c>
      <c r="S18" s="22" t="s">
        <v>4</v>
      </c>
      <c r="T18" s="24" t="s">
        <v>98</v>
      </c>
      <c r="U18" s="24" t="s">
        <v>98</v>
      </c>
      <c r="V18" s="24" t="s">
        <v>98</v>
      </c>
      <c r="W18" s="43" t="s">
        <v>107</v>
      </c>
      <c r="X18" s="24" t="s">
        <v>98</v>
      </c>
      <c r="Y18" s="43">
        <v>0.15</v>
      </c>
      <c r="Z18" s="23">
        <v>0.57999999999999996</v>
      </c>
      <c r="AA18" s="92">
        <f>IF(Z18/Y18&gt;100%,100%,Z18/Y18)</f>
        <v>1</v>
      </c>
      <c r="AB18" s="97" t="s">
        <v>108</v>
      </c>
      <c r="AC18" s="22" t="s">
        <v>109</v>
      </c>
      <c r="AD18" s="24">
        <v>0.3</v>
      </c>
      <c r="AE18" s="97">
        <v>0.22</v>
      </c>
      <c r="AF18" s="92">
        <f>IF(AE18/AD18&gt;100%,100%,AE18/AD18)</f>
        <v>0.73333333333333339</v>
      </c>
      <c r="AG18" s="24" t="s">
        <v>110</v>
      </c>
      <c r="AH18" s="22" t="s">
        <v>111</v>
      </c>
      <c r="AI18" s="43">
        <v>0.35</v>
      </c>
      <c r="AJ18" s="23">
        <v>0.35</v>
      </c>
      <c r="AK18" s="92">
        <f>IF(AJ18/AI18&gt;100%,100%,AJ18/AI18)</f>
        <v>1</v>
      </c>
      <c r="AL18" s="92" t="s">
        <v>112</v>
      </c>
      <c r="AM18" s="22" t="s">
        <v>113</v>
      </c>
      <c r="AN18" s="24">
        <v>0.8</v>
      </c>
      <c r="AO18" s="23">
        <f>SUM(U18,Z18,AE18,AJ18)</f>
        <v>1.1499999999999999</v>
      </c>
      <c r="AP18" s="101">
        <f t="shared" si="0"/>
        <v>1</v>
      </c>
      <c r="AQ18" s="70" t="s">
        <v>73</v>
      </c>
      <c r="AR18" s="27"/>
    </row>
    <row r="19" spans="1:44" s="27" customFormat="1" ht="177" customHeight="1">
      <c r="A19" s="22">
        <v>3</v>
      </c>
      <c r="B19" s="22" t="s">
        <v>114</v>
      </c>
      <c r="C19" s="41">
        <v>5</v>
      </c>
      <c r="D19" s="28" t="s">
        <v>115</v>
      </c>
      <c r="E19" s="22" t="s">
        <v>89</v>
      </c>
      <c r="F19" s="22" t="s">
        <v>116</v>
      </c>
      <c r="G19" s="22" t="s">
        <v>117</v>
      </c>
      <c r="H19" s="20" t="s">
        <v>118</v>
      </c>
      <c r="I19" s="22" t="s">
        <v>93</v>
      </c>
      <c r="J19" s="22" t="s">
        <v>119</v>
      </c>
      <c r="K19" s="39">
        <v>0</v>
      </c>
      <c r="L19" s="39">
        <v>2</v>
      </c>
      <c r="M19" s="39">
        <v>2</v>
      </c>
      <c r="N19" s="39">
        <v>2</v>
      </c>
      <c r="O19" s="40">
        <v>6</v>
      </c>
      <c r="P19" s="28" t="s">
        <v>61</v>
      </c>
      <c r="Q19" s="22" t="s">
        <v>119</v>
      </c>
      <c r="R19" s="22" t="s">
        <v>4</v>
      </c>
      <c r="S19" s="22" t="s">
        <v>4</v>
      </c>
      <c r="T19" s="24" t="s">
        <v>98</v>
      </c>
      <c r="U19" s="24" t="s">
        <v>98</v>
      </c>
      <c r="V19" s="24" t="s">
        <v>98</v>
      </c>
      <c r="W19" s="43" t="s">
        <v>107</v>
      </c>
      <c r="X19" s="24" t="s">
        <v>98</v>
      </c>
      <c r="Y19" s="20">
        <f>L19</f>
        <v>2</v>
      </c>
      <c r="Z19" s="15">
        <v>2</v>
      </c>
      <c r="AA19" s="92">
        <f>IF(Z19/Y19&gt;100%,100%,Z19/Y19)</f>
        <v>1</v>
      </c>
      <c r="AB19" s="16" t="s">
        <v>120</v>
      </c>
      <c r="AC19" s="16" t="s">
        <v>121</v>
      </c>
      <c r="AD19" s="20">
        <f>M19</f>
        <v>2</v>
      </c>
      <c r="AE19" s="15">
        <v>3</v>
      </c>
      <c r="AF19" s="92">
        <f>IF(AE19/AD19&gt;100%,100%,AE19/AD19)</f>
        <v>1</v>
      </c>
      <c r="AG19" s="16" t="s">
        <v>122</v>
      </c>
      <c r="AH19" s="16" t="s">
        <v>123</v>
      </c>
      <c r="AI19" s="32">
        <f>N19</f>
        <v>2</v>
      </c>
      <c r="AJ19" s="15">
        <v>2</v>
      </c>
      <c r="AK19" s="92">
        <f>IF(AJ19/AI19&gt;100%,100%,AJ19/AI19)</f>
        <v>1</v>
      </c>
      <c r="AL19" s="16" t="s">
        <v>124</v>
      </c>
      <c r="AM19" s="16" t="s">
        <v>125</v>
      </c>
      <c r="AN19" s="15">
        <f>O19</f>
        <v>6</v>
      </c>
      <c r="AO19" s="20">
        <f>SUM(U19,Z19,AE19,AJ19)</f>
        <v>7</v>
      </c>
      <c r="AP19" s="101">
        <f>IF(AO19/AN19&gt;100%,100%,AO19/AN19)</f>
        <v>1</v>
      </c>
      <c r="AQ19" s="43" t="s">
        <v>126</v>
      </c>
    </row>
    <row r="20" spans="1:44" s="3" customFormat="1" ht="133.5">
      <c r="A20" s="15">
        <v>6</v>
      </c>
      <c r="B20" s="22" t="s">
        <v>127</v>
      </c>
      <c r="C20" s="41">
        <v>6</v>
      </c>
      <c r="D20" s="28" t="s">
        <v>128</v>
      </c>
      <c r="E20" s="22" t="s">
        <v>55</v>
      </c>
      <c r="F20" s="22" t="s">
        <v>129</v>
      </c>
      <c r="G20" s="26" t="s">
        <v>130</v>
      </c>
      <c r="H20" s="15" t="s">
        <v>131</v>
      </c>
      <c r="I20" s="22" t="s">
        <v>93</v>
      </c>
      <c r="J20" s="22" t="s">
        <v>132</v>
      </c>
      <c r="K20" s="20">
        <v>1</v>
      </c>
      <c r="L20" s="20">
        <v>1</v>
      </c>
      <c r="M20" s="20">
        <v>1</v>
      </c>
      <c r="N20" s="20">
        <v>1</v>
      </c>
      <c r="O20" s="20">
        <f>SUM(K20:N20)</f>
        <v>4</v>
      </c>
      <c r="P20" s="28" t="s">
        <v>61</v>
      </c>
      <c r="Q20" s="22" t="s">
        <v>133</v>
      </c>
      <c r="R20" s="22" t="s">
        <v>4</v>
      </c>
      <c r="S20" s="22" t="s">
        <v>4</v>
      </c>
      <c r="T20" s="20">
        <f>K20</f>
        <v>1</v>
      </c>
      <c r="U20" s="20">
        <v>1</v>
      </c>
      <c r="V20" s="24">
        <v>1</v>
      </c>
      <c r="W20" s="16" t="s">
        <v>134</v>
      </c>
      <c r="X20" s="16" t="s">
        <v>135</v>
      </c>
      <c r="Y20" s="20">
        <f>L20</f>
        <v>1</v>
      </c>
      <c r="Z20" s="15">
        <v>1</v>
      </c>
      <c r="AA20" s="92">
        <f t="shared" ref="AA20" si="2">IF(Z20/Y20&gt;100%,100%,Z20/Y20)</f>
        <v>1</v>
      </c>
      <c r="AB20" s="16" t="s">
        <v>136</v>
      </c>
      <c r="AC20" s="16" t="s">
        <v>137</v>
      </c>
      <c r="AD20" s="20">
        <f>M20</f>
        <v>1</v>
      </c>
      <c r="AE20" s="15">
        <v>1</v>
      </c>
      <c r="AF20" s="92">
        <f t="shared" ref="AF20" si="3">IF(AE20/AD20&gt;100%,100%,AE20/AD20)</f>
        <v>1</v>
      </c>
      <c r="AG20" s="16" t="s">
        <v>138</v>
      </c>
      <c r="AH20" s="16" t="s">
        <v>139</v>
      </c>
      <c r="AI20" s="32">
        <f>N20</f>
        <v>1</v>
      </c>
      <c r="AJ20" s="15">
        <v>1</v>
      </c>
      <c r="AK20" s="92">
        <f t="shared" ref="AK20" si="4">IF(AJ20/AI20&gt;100%,100%,AJ20/AI20)</f>
        <v>1</v>
      </c>
      <c r="AL20" s="16" t="s">
        <v>140</v>
      </c>
      <c r="AM20" s="16" t="s">
        <v>141</v>
      </c>
      <c r="AN20" s="15">
        <f>O20</f>
        <v>4</v>
      </c>
      <c r="AO20" s="20">
        <f>SUM(U20,Z20,AE20,AJ20)</f>
        <v>4</v>
      </c>
      <c r="AP20" s="101">
        <f t="shared" ref="AP20" si="5">IF(AO20/AN20&gt;100%,100%,AO20/AN20)</f>
        <v>1</v>
      </c>
      <c r="AQ20" s="43" t="s">
        <v>126</v>
      </c>
    </row>
    <row r="21" spans="1:44">
      <c r="A21" s="72"/>
      <c r="B21" s="72"/>
      <c r="C21" s="72"/>
      <c r="D21" s="73" t="s">
        <v>142</v>
      </c>
      <c r="E21" s="72"/>
      <c r="F21" s="72"/>
      <c r="G21" s="72"/>
      <c r="H21" s="72"/>
      <c r="I21" s="72"/>
      <c r="J21" s="72"/>
      <c r="K21" s="74"/>
      <c r="L21" s="74"/>
      <c r="M21" s="74"/>
      <c r="N21" s="74"/>
      <c r="O21" s="74"/>
      <c r="P21" s="72"/>
      <c r="Q21" s="72"/>
      <c r="R21" s="72"/>
      <c r="S21" s="72"/>
      <c r="T21" s="75"/>
      <c r="U21" s="75"/>
      <c r="V21" s="76">
        <f>AVERAGE(V15:V20)*80%</f>
        <v>0.8</v>
      </c>
      <c r="W21" s="77"/>
      <c r="X21" s="78"/>
      <c r="Y21" s="74"/>
      <c r="Z21" s="74"/>
      <c r="AA21" s="94">
        <f>AVERAGE(AA15:AA20)*80%</f>
        <v>0.8</v>
      </c>
      <c r="AB21" s="74"/>
      <c r="AC21" s="74"/>
      <c r="AD21" s="75"/>
      <c r="AE21" s="75"/>
      <c r="AF21" s="103">
        <f>AVERAGE(AF15:AF20)*80%</f>
        <v>0.75733333333333341</v>
      </c>
      <c r="AG21" s="74"/>
      <c r="AH21" s="74"/>
      <c r="AI21" s="109"/>
      <c r="AJ21" s="75"/>
      <c r="AK21" s="76">
        <f>AVERAGE(AK15:AK20)*80%</f>
        <v>0.8</v>
      </c>
      <c r="AL21" s="72"/>
      <c r="AM21" s="72"/>
      <c r="AN21" s="75"/>
      <c r="AO21" s="75"/>
      <c r="AP21" s="79">
        <f>AVERAGE(AP15:AP20)*80%</f>
        <v>0.8</v>
      </c>
      <c r="AQ21" s="80"/>
    </row>
    <row r="22" spans="1:44" s="61" customFormat="1" ht="185.25" customHeight="1">
      <c r="A22" s="36">
        <v>7</v>
      </c>
      <c r="B22" s="35" t="s">
        <v>127</v>
      </c>
      <c r="C22" s="36" t="s">
        <v>143</v>
      </c>
      <c r="D22" s="37" t="s">
        <v>144</v>
      </c>
      <c r="E22" s="35" t="s">
        <v>145</v>
      </c>
      <c r="F22" s="35" t="s">
        <v>146</v>
      </c>
      <c r="G22" s="35" t="s">
        <v>147</v>
      </c>
      <c r="H22" s="50" t="s">
        <v>148</v>
      </c>
      <c r="I22" s="37" t="s">
        <v>59</v>
      </c>
      <c r="J22" s="35" t="s">
        <v>146</v>
      </c>
      <c r="K22" s="51" t="s">
        <v>98</v>
      </c>
      <c r="L22" s="51">
        <v>0.8</v>
      </c>
      <c r="M22" s="51" t="s">
        <v>98</v>
      </c>
      <c r="N22" s="51">
        <v>0.8</v>
      </c>
      <c r="O22" s="51">
        <v>0.8</v>
      </c>
      <c r="P22" s="35" t="s">
        <v>61</v>
      </c>
      <c r="Q22" s="52" t="s">
        <v>149</v>
      </c>
      <c r="R22" s="52" t="s">
        <v>150</v>
      </c>
      <c r="S22" s="52" t="s">
        <v>151</v>
      </c>
      <c r="T22" s="35" t="str">
        <f>K22</f>
        <v>No programada</v>
      </c>
      <c r="U22" s="35" t="s">
        <v>98</v>
      </c>
      <c r="V22" s="35" t="s">
        <v>98</v>
      </c>
      <c r="W22" s="35" t="s">
        <v>107</v>
      </c>
      <c r="X22" s="35" t="s">
        <v>98</v>
      </c>
      <c r="Y22" s="53">
        <f>L22</f>
        <v>0.8</v>
      </c>
      <c r="Z22" s="54">
        <v>0.57499999999999996</v>
      </c>
      <c r="AA22" s="55">
        <f t="shared" ref="AA22:AA26" si="6">IF(Z22/Y22&gt;100%,100%,Z22/Y22)</f>
        <v>0.71874999999999989</v>
      </c>
      <c r="AB22" s="35" t="s">
        <v>152</v>
      </c>
      <c r="AC22" s="35" t="s">
        <v>153</v>
      </c>
      <c r="AD22" s="56" t="str">
        <f>U22</f>
        <v>No programada</v>
      </c>
      <c r="AE22" s="57" t="s">
        <v>98</v>
      </c>
      <c r="AF22" s="57" t="s">
        <v>98</v>
      </c>
      <c r="AG22" s="58" t="s">
        <v>98</v>
      </c>
      <c r="AH22" s="58" t="s">
        <v>98</v>
      </c>
      <c r="AI22" s="110">
        <f>N22</f>
        <v>0.8</v>
      </c>
      <c r="AJ22" s="59">
        <v>0.43</v>
      </c>
      <c r="AK22" s="55">
        <f t="shared" ref="AK22:AK26" si="7">IF(AJ22/AI22&gt;100%,100%,AJ22/AI22)</f>
        <v>0.53749999999999998</v>
      </c>
      <c r="AL22" s="35" t="s">
        <v>154</v>
      </c>
      <c r="AM22" s="35" t="s">
        <v>155</v>
      </c>
      <c r="AN22" s="56">
        <f>O22</f>
        <v>0.8</v>
      </c>
      <c r="AO22" s="59">
        <f>AVERAGE(Z22,AJ22)</f>
        <v>0.50249999999999995</v>
      </c>
      <c r="AP22" s="60">
        <f t="shared" ref="AP22:AP26" si="8">IF(AO22/AN22&gt;100%,100%,AO22/AN22)</f>
        <v>0.62812499999999993</v>
      </c>
      <c r="AQ22" s="58" t="s">
        <v>156</v>
      </c>
    </row>
    <row r="23" spans="1:44" s="61" customFormat="1" ht="133.5">
      <c r="A23" s="36">
        <v>7</v>
      </c>
      <c r="B23" s="35" t="s">
        <v>127</v>
      </c>
      <c r="C23" s="36" t="s">
        <v>157</v>
      </c>
      <c r="D23" s="35" t="s">
        <v>158</v>
      </c>
      <c r="E23" s="35" t="s">
        <v>145</v>
      </c>
      <c r="F23" s="35" t="s">
        <v>159</v>
      </c>
      <c r="G23" s="35" t="s">
        <v>160</v>
      </c>
      <c r="H23" s="50" t="s">
        <v>161</v>
      </c>
      <c r="I23" s="37" t="s">
        <v>93</v>
      </c>
      <c r="J23" s="35" t="s">
        <v>159</v>
      </c>
      <c r="K23" s="51" t="s">
        <v>98</v>
      </c>
      <c r="L23" s="51">
        <v>0.28999999999999998</v>
      </c>
      <c r="M23" s="62" t="s">
        <v>100</v>
      </c>
      <c r="N23" s="51">
        <v>0.71</v>
      </c>
      <c r="O23" s="62">
        <v>1</v>
      </c>
      <c r="P23" s="35" t="s">
        <v>61</v>
      </c>
      <c r="Q23" s="52" t="s">
        <v>162</v>
      </c>
      <c r="R23" s="52" t="s">
        <v>163</v>
      </c>
      <c r="S23" s="52" t="s">
        <v>151</v>
      </c>
      <c r="T23" s="35" t="str">
        <f>K23</f>
        <v>No programada</v>
      </c>
      <c r="U23" s="35" t="s">
        <v>98</v>
      </c>
      <c r="V23" s="35" t="s">
        <v>98</v>
      </c>
      <c r="W23" s="35" t="s">
        <v>107</v>
      </c>
      <c r="X23" s="35" t="s">
        <v>98</v>
      </c>
      <c r="Y23" s="53">
        <f t="shared" ref="Y23:Y24" si="9">L23</f>
        <v>0.28999999999999998</v>
      </c>
      <c r="Z23" s="59">
        <v>0.28999999999999998</v>
      </c>
      <c r="AA23" s="55">
        <f t="shared" si="6"/>
        <v>1</v>
      </c>
      <c r="AB23" s="35" t="s">
        <v>164</v>
      </c>
      <c r="AC23" s="35" t="s">
        <v>165</v>
      </c>
      <c r="AD23" s="53" t="str">
        <f>M23</f>
        <v>Meta no programada</v>
      </c>
      <c r="AE23" s="36" t="s">
        <v>99</v>
      </c>
      <c r="AF23" s="55" t="s">
        <v>99</v>
      </c>
      <c r="AG23" s="35" t="s">
        <v>100</v>
      </c>
      <c r="AH23" s="35" t="s">
        <v>99</v>
      </c>
      <c r="AI23" s="110">
        <f t="shared" ref="AI23:AI24" si="10">N23</f>
        <v>0.71</v>
      </c>
      <c r="AJ23" s="56">
        <v>0.71</v>
      </c>
      <c r="AK23" s="55">
        <f t="shared" si="7"/>
        <v>1</v>
      </c>
      <c r="AL23" s="35" t="s">
        <v>166</v>
      </c>
      <c r="AM23" s="35" t="s">
        <v>167</v>
      </c>
      <c r="AN23" s="56">
        <f t="shared" ref="AN23:AN26" si="11">O23</f>
        <v>1</v>
      </c>
      <c r="AO23" s="115">
        <f>SUM(Z23,AJ23)</f>
        <v>1</v>
      </c>
      <c r="AP23" s="116">
        <f t="shared" si="8"/>
        <v>1</v>
      </c>
      <c r="AQ23" s="58" t="s">
        <v>166</v>
      </c>
    </row>
    <row r="24" spans="1:44" s="61" customFormat="1" ht="117">
      <c r="A24" s="36">
        <v>7</v>
      </c>
      <c r="B24" s="35" t="s">
        <v>127</v>
      </c>
      <c r="C24" s="36" t="s">
        <v>168</v>
      </c>
      <c r="D24" s="35" t="s">
        <v>169</v>
      </c>
      <c r="E24" s="35" t="s">
        <v>145</v>
      </c>
      <c r="F24" s="35" t="s">
        <v>170</v>
      </c>
      <c r="G24" s="35" t="s">
        <v>171</v>
      </c>
      <c r="H24" s="35" t="s">
        <v>172</v>
      </c>
      <c r="I24" s="37" t="s">
        <v>93</v>
      </c>
      <c r="J24" s="35" t="s">
        <v>170</v>
      </c>
      <c r="K24" s="63">
        <v>0</v>
      </c>
      <c r="L24" s="63">
        <v>1</v>
      </c>
      <c r="M24" s="63">
        <v>0</v>
      </c>
      <c r="N24" s="63">
        <v>1</v>
      </c>
      <c r="O24" s="63">
        <v>2</v>
      </c>
      <c r="P24" s="35" t="s">
        <v>61</v>
      </c>
      <c r="Q24" s="52" t="s">
        <v>173</v>
      </c>
      <c r="R24" s="52" t="s">
        <v>173</v>
      </c>
      <c r="S24" s="35" t="s">
        <v>174</v>
      </c>
      <c r="T24" s="35" t="s">
        <v>98</v>
      </c>
      <c r="U24" s="35" t="s">
        <v>98</v>
      </c>
      <c r="V24" s="35" t="s">
        <v>98</v>
      </c>
      <c r="W24" s="35" t="s">
        <v>107</v>
      </c>
      <c r="X24" s="35" t="s">
        <v>98</v>
      </c>
      <c r="Y24" s="64">
        <f t="shared" si="9"/>
        <v>1</v>
      </c>
      <c r="Z24" s="36">
        <v>1</v>
      </c>
      <c r="AA24" s="55">
        <f t="shared" si="6"/>
        <v>1</v>
      </c>
      <c r="AB24" s="93" t="s">
        <v>175</v>
      </c>
      <c r="AC24" s="35" t="s">
        <v>176</v>
      </c>
      <c r="AD24" s="57" t="s">
        <v>98</v>
      </c>
      <c r="AE24" s="57" t="s">
        <v>98</v>
      </c>
      <c r="AF24" s="57" t="s">
        <v>98</v>
      </c>
      <c r="AG24" s="58" t="s">
        <v>98</v>
      </c>
      <c r="AH24" s="58" t="s">
        <v>98</v>
      </c>
      <c r="AI24" s="111">
        <f t="shared" si="10"/>
        <v>1</v>
      </c>
      <c r="AJ24" s="147">
        <v>1</v>
      </c>
      <c r="AK24" s="55">
        <f t="shared" si="7"/>
        <v>1</v>
      </c>
      <c r="AL24" s="35" t="s">
        <v>166</v>
      </c>
      <c r="AM24" s="35" t="s">
        <v>176</v>
      </c>
      <c r="AN24" s="57">
        <f t="shared" si="11"/>
        <v>2</v>
      </c>
      <c r="AO24" s="57">
        <f>Z24</f>
        <v>1</v>
      </c>
      <c r="AP24" s="60">
        <f>Z24</f>
        <v>1</v>
      </c>
      <c r="AQ24" s="58" t="s">
        <v>166</v>
      </c>
    </row>
    <row r="25" spans="1:44" s="61" customFormat="1" ht="150">
      <c r="A25" s="36">
        <v>5</v>
      </c>
      <c r="B25" s="35" t="s">
        <v>177</v>
      </c>
      <c r="C25" s="36" t="s">
        <v>178</v>
      </c>
      <c r="D25" s="52" t="s">
        <v>179</v>
      </c>
      <c r="E25" s="52" t="s">
        <v>145</v>
      </c>
      <c r="F25" s="52" t="s">
        <v>180</v>
      </c>
      <c r="G25" s="52" t="s">
        <v>181</v>
      </c>
      <c r="H25" s="52" t="s">
        <v>182</v>
      </c>
      <c r="I25" s="52" t="s">
        <v>93</v>
      </c>
      <c r="J25" s="52" t="s">
        <v>180</v>
      </c>
      <c r="K25" s="53">
        <v>1</v>
      </c>
      <c r="L25" s="53">
        <v>0</v>
      </c>
      <c r="M25" s="53">
        <v>0</v>
      </c>
      <c r="N25" s="53">
        <v>0</v>
      </c>
      <c r="O25" s="53">
        <v>1</v>
      </c>
      <c r="P25" s="52" t="s">
        <v>61</v>
      </c>
      <c r="Q25" s="52" t="s">
        <v>183</v>
      </c>
      <c r="R25" s="52" t="s">
        <v>184</v>
      </c>
      <c r="S25" s="52" t="s">
        <v>185</v>
      </c>
      <c r="T25" s="49">
        <f t="shared" ref="T25:T26" si="12">K25</f>
        <v>1</v>
      </c>
      <c r="U25" s="49">
        <v>1</v>
      </c>
      <c r="V25" s="49">
        <f t="shared" ref="V25:V26" si="13">IF(U25/T25&gt;100%,100%,U25/T25)</f>
        <v>1</v>
      </c>
      <c r="W25" s="35" t="s">
        <v>186</v>
      </c>
      <c r="X25" s="35" t="s">
        <v>187</v>
      </c>
      <c r="Y25" s="57" t="s">
        <v>98</v>
      </c>
      <c r="Z25" s="57" t="s">
        <v>98</v>
      </c>
      <c r="AA25" s="57" t="s">
        <v>98</v>
      </c>
      <c r="AB25" s="58" t="s">
        <v>98</v>
      </c>
      <c r="AC25" s="58" t="s">
        <v>98</v>
      </c>
      <c r="AD25" s="57" t="s">
        <v>98</v>
      </c>
      <c r="AE25" s="57" t="s">
        <v>98</v>
      </c>
      <c r="AF25" s="57" t="s">
        <v>98</v>
      </c>
      <c r="AG25" s="58" t="s">
        <v>98</v>
      </c>
      <c r="AH25" s="58" t="s">
        <v>98</v>
      </c>
      <c r="AI25" s="58" t="s">
        <v>98</v>
      </c>
      <c r="AJ25" s="57" t="s">
        <v>98</v>
      </c>
      <c r="AK25" s="57" t="s">
        <v>98</v>
      </c>
      <c r="AL25" s="58" t="s">
        <v>98</v>
      </c>
      <c r="AM25" s="58" t="s">
        <v>98</v>
      </c>
      <c r="AN25" s="56">
        <f t="shared" si="11"/>
        <v>1</v>
      </c>
      <c r="AO25" s="104">
        <v>1</v>
      </c>
      <c r="AP25" s="60">
        <f t="shared" si="8"/>
        <v>1</v>
      </c>
      <c r="AQ25" s="71" t="s">
        <v>166</v>
      </c>
    </row>
    <row r="26" spans="1:44" s="61" customFormat="1" ht="182.25">
      <c r="A26" s="36">
        <v>5</v>
      </c>
      <c r="B26" s="35" t="s">
        <v>177</v>
      </c>
      <c r="C26" s="36" t="s">
        <v>188</v>
      </c>
      <c r="D26" s="52" t="s">
        <v>189</v>
      </c>
      <c r="E26" s="52" t="s">
        <v>145</v>
      </c>
      <c r="F26" s="52" t="s">
        <v>190</v>
      </c>
      <c r="G26" s="52" t="s">
        <v>191</v>
      </c>
      <c r="H26" s="52" t="s">
        <v>172</v>
      </c>
      <c r="I26" s="52" t="s">
        <v>59</v>
      </c>
      <c r="J26" s="52" t="s">
        <v>192</v>
      </c>
      <c r="K26" s="53">
        <v>1</v>
      </c>
      <c r="L26" s="53">
        <v>1</v>
      </c>
      <c r="M26" s="53">
        <v>1</v>
      </c>
      <c r="N26" s="53">
        <v>1</v>
      </c>
      <c r="O26" s="53">
        <v>1</v>
      </c>
      <c r="P26" s="52" t="s">
        <v>193</v>
      </c>
      <c r="Q26" s="52" t="s">
        <v>194</v>
      </c>
      <c r="R26" s="52" t="s">
        <v>184</v>
      </c>
      <c r="S26" s="52" t="s">
        <v>185</v>
      </c>
      <c r="T26" s="49">
        <f t="shared" si="12"/>
        <v>1</v>
      </c>
      <c r="U26" s="49">
        <v>1</v>
      </c>
      <c r="V26" s="49">
        <f t="shared" si="13"/>
        <v>1</v>
      </c>
      <c r="W26" s="35" t="s">
        <v>195</v>
      </c>
      <c r="X26" s="35" t="s">
        <v>196</v>
      </c>
      <c r="Y26" s="53">
        <v>1</v>
      </c>
      <c r="Z26" s="54">
        <v>1</v>
      </c>
      <c r="AA26" s="55">
        <f t="shared" si="6"/>
        <v>1</v>
      </c>
      <c r="AB26" s="65" t="s">
        <v>197</v>
      </c>
      <c r="AC26" s="100" t="s">
        <v>198</v>
      </c>
      <c r="AD26" s="53">
        <v>1</v>
      </c>
      <c r="AE26" s="53">
        <f>12/13</f>
        <v>0.92307692307692313</v>
      </c>
      <c r="AF26" s="53">
        <f>IF(AE26/AD26&gt;100%,100%,AD26/AD26)</f>
        <v>1</v>
      </c>
      <c r="AG26" s="65" t="s">
        <v>194</v>
      </c>
      <c r="AH26" s="49" t="s">
        <v>199</v>
      </c>
      <c r="AI26" s="110">
        <v>1</v>
      </c>
      <c r="AJ26" s="53">
        <v>1</v>
      </c>
      <c r="AK26" s="55">
        <f t="shared" si="7"/>
        <v>1</v>
      </c>
      <c r="AL26" s="65" t="s">
        <v>200</v>
      </c>
      <c r="AM26" s="49" t="s">
        <v>201</v>
      </c>
      <c r="AN26" s="56">
        <f t="shared" si="11"/>
        <v>1</v>
      </c>
      <c r="AO26" s="54">
        <f>AVERAGE(Z26,U26)</f>
        <v>1</v>
      </c>
      <c r="AP26" s="60">
        <f t="shared" si="8"/>
        <v>1</v>
      </c>
      <c r="AQ26" s="35" t="s">
        <v>202</v>
      </c>
    </row>
    <row r="27" spans="1:44" ht="16.5">
      <c r="A27" s="72"/>
      <c r="B27" s="72"/>
      <c r="C27" s="72"/>
      <c r="D27" s="81" t="s">
        <v>203</v>
      </c>
      <c r="E27" s="81"/>
      <c r="F27" s="81"/>
      <c r="G27" s="81"/>
      <c r="H27" s="81"/>
      <c r="I27" s="81"/>
      <c r="J27" s="81"/>
      <c r="K27" s="82"/>
      <c r="L27" s="82"/>
      <c r="M27" s="82"/>
      <c r="N27" s="82"/>
      <c r="O27" s="82"/>
      <c r="P27" s="81"/>
      <c r="Q27" s="72"/>
      <c r="R27" s="72"/>
      <c r="S27" s="72"/>
      <c r="T27" s="83"/>
      <c r="U27" s="83"/>
      <c r="V27" s="76">
        <f>AVERAGE(V22:V26)*20%</f>
        <v>0.2</v>
      </c>
      <c r="W27" s="80"/>
      <c r="X27" s="84"/>
      <c r="Y27" s="82"/>
      <c r="Z27" s="82"/>
      <c r="AA27" s="94">
        <f>AVERAGE(AA22:AA26)*20%</f>
        <v>0.18593750000000001</v>
      </c>
      <c r="AB27" s="72"/>
      <c r="AC27" s="72"/>
      <c r="AD27" s="83"/>
      <c r="AE27" s="83"/>
      <c r="AF27" s="103">
        <f>AVERAGE(AF22:AF26)*20%</f>
        <v>0.2</v>
      </c>
      <c r="AG27" s="72"/>
      <c r="AH27" s="72"/>
      <c r="AI27" s="112"/>
      <c r="AJ27" s="83"/>
      <c r="AK27" s="76">
        <f>AVERAGE(AK22:AK26)*20%</f>
        <v>0.176875</v>
      </c>
      <c r="AL27" s="72"/>
      <c r="AM27" s="72"/>
      <c r="AN27" s="83"/>
      <c r="AO27" s="83"/>
      <c r="AP27" s="76">
        <f>AVERAGE(AP22:AP26)*20%</f>
        <v>0.18512499999999998</v>
      </c>
      <c r="AQ27" s="80"/>
    </row>
    <row r="28" spans="1:44" ht="16.5">
      <c r="A28" s="85"/>
      <c r="B28" s="85"/>
      <c r="C28" s="85"/>
      <c r="D28" s="86" t="s">
        <v>204</v>
      </c>
      <c r="E28" s="85"/>
      <c r="F28" s="85"/>
      <c r="G28" s="85"/>
      <c r="H28" s="85"/>
      <c r="I28" s="85"/>
      <c r="J28" s="85"/>
      <c r="K28" s="87"/>
      <c r="L28" s="87"/>
      <c r="M28" s="87"/>
      <c r="N28" s="87"/>
      <c r="O28" s="87"/>
      <c r="P28" s="85"/>
      <c r="Q28" s="85"/>
      <c r="R28" s="85"/>
      <c r="S28" s="85"/>
      <c r="T28" s="88"/>
      <c r="U28" s="88"/>
      <c r="V28" s="89">
        <f>V21+V27</f>
        <v>1</v>
      </c>
      <c r="W28" s="90"/>
      <c r="X28" s="90"/>
      <c r="Y28" s="87"/>
      <c r="Z28" s="87"/>
      <c r="AA28" s="99">
        <f>AA21+AA27</f>
        <v>0.98593750000000002</v>
      </c>
      <c r="AB28" s="85"/>
      <c r="AC28" s="85"/>
      <c r="AD28" s="88"/>
      <c r="AE28" s="88"/>
      <c r="AF28" s="105">
        <f>AF21+AF27</f>
        <v>0.95733333333333337</v>
      </c>
      <c r="AG28" s="85"/>
      <c r="AH28" s="85"/>
      <c r="AI28" s="113"/>
      <c r="AJ28" s="88"/>
      <c r="AK28" s="105">
        <f>AK21+AK27</f>
        <v>0.97687500000000005</v>
      </c>
      <c r="AL28" s="85"/>
      <c r="AM28" s="85"/>
      <c r="AN28" s="88"/>
      <c r="AO28" s="88"/>
      <c r="AP28" s="89">
        <f>AP21+AP27</f>
        <v>0.98512500000000003</v>
      </c>
      <c r="AQ28" s="90"/>
    </row>
  </sheetData>
  <mergeCells count="21">
    <mergeCell ref="A1:J1"/>
    <mergeCell ref="K1:O1"/>
    <mergeCell ref="C12:E13"/>
    <mergeCell ref="F12:P13"/>
    <mergeCell ref="A2:J2"/>
    <mergeCell ref="A4:B8"/>
    <mergeCell ref="C4:D8"/>
    <mergeCell ref="E4:J4"/>
    <mergeCell ref="G10:J10"/>
    <mergeCell ref="AN12:AQ13"/>
    <mergeCell ref="A12:B13"/>
    <mergeCell ref="Q12:S13"/>
    <mergeCell ref="G5:J5"/>
    <mergeCell ref="G6:J6"/>
    <mergeCell ref="T12:X13"/>
    <mergeCell ref="Y12:AC13"/>
    <mergeCell ref="AD12:AH13"/>
    <mergeCell ref="AI12:AM13"/>
    <mergeCell ref="G7:J7"/>
    <mergeCell ref="G8:J8"/>
    <mergeCell ref="G9:J9"/>
  </mergeCells>
  <dataValidations count="1">
    <dataValidation allowBlank="1" showInputMessage="1" showErrorMessage="1" error="Escriba un texto " promptTitle="Cualquier contenido" sqref="E14 E3:E11" xr:uid="{00000000-0002-0000-0000-000000000000}"/>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9.140625" defaultRowHeight="15"/>
  <cols>
    <col min="1" max="1" width="34.5703125" bestFit="1" customWidth="1"/>
    <col min="2" max="256" width="11.42578125" customWidth="1"/>
  </cols>
  <sheetData>
    <row r="1" spans="1:1">
      <c r="A1" t="s">
        <v>32</v>
      </c>
    </row>
    <row r="2" spans="1:1">
      <c r="A2" t="s">
        <v>55</v>
      </c>
    </row>
    <row r="3" spans="1:1">
      <c r="A3" t="s">
        <v>205</v>
      </c>
    </row>
    <row r="4" spans="1:1">
      <c r="A4" t="s">
        <v>145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577F0C-4D96-4116-891E-EE95B74072E8}"/>
</file>

<file path=customXml/itemProps2.xml><?xml version="1.0" encoding="utf-8"?>
<ds:datastoreItem xmlns:ds="http://schemas.openxmlformats.org/officeDocument/2006/customXml" ds:itemID="{8B59ADDA-762E-4157-B1DE-C29EDD3BF4FB}"/>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dc:creator>
  <cp:keywords/>
  <dc:description/>
  <cp:lastModifiedBy>Dora Elcy Guevara Agudelo</cp:lastModifiedBy>
  <cp:revision/>
  <dcterms:created xsi:type="dcterms:W3CDTF">2021-01-25T18:44:53Z</dcterms:created>
  <dcterms:modified xsi:type="dcterms:W3CDTF">2025-01-24T20:53:51Z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Estado de aprobación">
    <vt:lpwstr/>
  </property>
  <property fmtid="{D5CDD505-2E9C-101B-9397-08002B2CF9AE}" pid="4" name="Order">
    <vt:r8>6448000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