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1825A4D8-F10E-4CE7-8118-1E166BAEA9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" l="1"/>
  <c r="P22" i="1"/>
  <c r="P20" i="1"/>
  <c r="P19" i="1"/>
  <c r="P18" i="1"/>
  <c r="P17" i="1" l="1"/>
  <c r="P16" i="1"/>
  <c r="P15" i="1"/>
  <c r="P14" i="1"/>
  <c r="P13" i="1"/>
  <c r="AP13" i="1" l="1"/>
  <c r="AR13" i="1" s="1"/>
  <c r="AR31" i="1"/>
  <c r="AK13" i="1"/>
  <c r="AM13" i="1" s="1"/>
  <c r="AM31" i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1" i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1" i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1" i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3" i="1" s="1"/>
  <c r="AC23" i="1" l="1"/>
  <c r="AC32" i="1" s="1"/>
  <c r="AR23" i="1"/>
  <c r="AR32" i="1" s="1"/>
  <c r="AM23" i="1"/>
  <c r="AM32" i="1" s="1"/>
  <c r="AH23" i="1"/>
  <c r="AH32" i="1" s="1"/>
  <c r="X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3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1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2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<sst xmlns="http://schemas.openxmlformats.org/spreadsheetml/2006/main" count="316" uniqueCount="180">
  <si>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</si>
  <si>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</si>
  <si>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</si>
  <si>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</si>
  <si>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</si>
  <si>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</si>
  <si>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</si>
  <si>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</si>
  <si>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</si>
  <si>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</si>
  <si>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</si>
  <si>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</si>
  <si>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</si>
  <si>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</si>
  <si>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</si>
  <si>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</si>
  <si>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</si>
  <si>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</si>
  <si>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</si>
  <si>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</si>
  <si>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</si>
  <si>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</si>
  <si>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</si>
  <si>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</si>
  <si>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</si>
  <si>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</si>
  <si>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</si>
  <si>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</si>
  <si>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</si>
  <si>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</si>
  <si>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</si>
  <si>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</si>
  <si>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</si>
  <si>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</si>
  <si>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</si>
  <si>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</si>
  <si>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</si>
  <si>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</si>
  <si>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</si>
  <si>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</si>
  <si>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</si>
  <si>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</si>
  <si>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</si>
  <si>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</si>
  <si>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</si>
  <si>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</si>
  <si>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</si>
  <si>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</si>
  <si>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</si>
  <si>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</si>
  <si>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</si>
  <si>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</si>
  <si>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</si>
  <si>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</si>
  <si>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</si>
  <si>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</si>
  <si>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</si>
  <si>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</si>
  <si>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</si>
  <si>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</si>
  <si>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</si>
  <si>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</si>
  <si>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</si>
  <si>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</si>
  <si>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</si>
  <si>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Porcentaje de giros acumulados de obligaciones por pagar de la vigencia 2023 y anteriores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</si>
  <si>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</si>
  <si>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</si>
  <si>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Porcentaje de giros acumulados de inversión directa de la vigencia</t>
  </si>
  <si>
    <t>Porcentaje de contratos en estado ejecución registrados en SIPSE Local</t>
  </si>
  <si>
    <t>Porcentaje de registro de avance de las metas de los proyectos de inversión de la vigencia 2025,  en el Módulo de proyectos de SIPSE LOCAL</t>
  </si>
  <si>
    <t>N/A</t>
  </si>
  <si>
    <t>Resultados a 31 de diciembre de 2024</t>
  </si>
  <si>
    <t>Creciente</t>
  </si>
  <si>
    <t>Constante</t>
  </si>
  <si>
    <t>Suma</t>
  </si>
  <si>
    <t>Porcentaje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</si>
  <si>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</si>
  <si>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</si>
  <si>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</si>
  <si>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</si>
  <si>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</si>
  <si>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</si>
  <si>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Dirección para la Gestión Policiva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</si>
  <si>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</si>
  <si>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</si>
  <si>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</si>
  <si>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</si>
  <si>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</si>
  <si>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SUMAPAZ</t>
    </r>
  </si>
  <si>
    <t>Realizar 12 actividades de prevención en materia de convivencia relacionadas con artículos pirotécnicos y sustancias peligrosas (socialización, sensibilización, charlas pedagógicas)</t>
  </si>
  <si>
    <t>Actividades de prevención en materia de convivencia relacionadas con artículos pirotécnicos y sustancias peligrosas (socialización, sensibilización, charlas pedagógicas)</t>
  </si>
  <si>
    <t>Número de actividades de prevención en materia de convivencia  relacionadas con artículos pirotécnicos y sustancias peligrosas (socialización, sensibilización, charlas pedagógicas)</t>
  </si>
  <si>
    <t>Actividades de prevención (socialización, sensibilización, charlas pedagógicas) del código nacional de policía Ley 1801 de 2016 (2018) y métodos alternativos de resolución de conflictos a los habitantes de la localidad</t>
  </si>
  <si>
    <t>Número de prevención (socialización, sensibilización, charlas pedagógicas) del código nacional de policía Ley 1801 de 2016 (2018) y métodos alternativos de resolución de conflictos a los habitantes de la localidad</t>
  </si>
  <si>
    <t>Realizar 15 actividades de prevención (socialización, sensibilización, charlas pedagógicas, orientación personalizada) en materia de minería, medio ambiente y relación con los animales</t>
  </si>
  <si>
    <t>Actividades de prevención (socialización, sensibilización, charlas pedagógicas, orientación personalizada) en materia de minería, medio ambiente y relación con los animales</t>
  </si>
  <si>
    <t>Número de actividades de prevención (socialización, sensibilización, charlas pedagógicas, orientación personalizada) en materia de minería, medio ambiente y relación con los animales</t>
  </si>
  <si>
    <t>Formatos de evidencia de reunión diligenciados</t>
  </si>
  <si>
    <t>Registros de Alcaldía Local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</si>
  <si>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</si>
  <si>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</si>
  <si>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</si>
  <si>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(Giros acumulados de inversión directa de la vigencia/ Presupuesto disponible de inversión directa de la vigencia)*100</t>
  </si>
  <si>
    <t>(Número de contratos registrados en SIPSE Local en estado ejecución / 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</si>
  <si>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</si>
  <si>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</si>
  <si>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</si>
  <si>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</si>
  <si>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</si>
  <si>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</si>
  <si>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</si>
  <si>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</si>
  <si>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</si>
  <si>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</si>
  <si>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</si>
  <si>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</si>
  <si>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</si>
  <si>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</si>
  <si>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</si>
  <si>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</si>
  <si>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</si>
  <si>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</si>
  <si>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</si>
  <si>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</si>
  <si>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</si>
  <si>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</si>
  <si>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</si>
  <si>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</si>
  <si>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</si>
  <si>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</si>
  <si>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</si>
  <si>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</si>
  <si>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</si>
  <si>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</si>
  <si>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</si>
  <si>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</si>
  <si>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</si>
  <si>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</si>
  <si>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</si>
  <si>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</si>
  <si>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</si>
  <si>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</si>
  <si>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</si>
  <si>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</si>
  <si>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</si>
  <si>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</si>
  <si>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</si>
  <si>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</si>
  <si>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</si>
  <si>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</si>
  <si>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</si>
  <si>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</si>
  <si>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</si>
  <si>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Alcanzar el 40% de avance del total de las metas proyecto programadas del Plan de Desarrollo Local de la vigencia, al 30 de septiembre de 2025</t>
  </si>
  <si>
    <t>Porcentaje de avance de las metas proyecto del Plan de Desarrollo Local en la vigencia 2025</t>
  </si>
  <si>
    <t>SEGPLAN  - Reporte plan de acción componente de inversión</t>
  </si>
  <si>
    <t>Alcaldía Local -  Gestión del Desarrollo, Administrativa y Financiera</t>
  </si>
  <si>
    <t>Alcaldía Local - Gestión Policiva</t>
  </si>
  <si>
    <t>(Giros acumulados obligaciones por pagar de la vigencia 2024/Presupuesto comprometido constituido como obligaciones por pagar de la vigencia 2024)*100</t>
  </si>
  <si>
    <t>(Giros acumulados obligaciones por pagar de la vigencia 2023 y anteriores/Presupuesto comprometido constituido como obligaciones por pagar de la vigencia 2023 y anteriores)*100</t>
  </si>
  <si>
    <t>Lograr que el 97% de los contratos registrados en SIPSE-Local se encuentren dentro del sistema en estado “ejecución”</t>
  </si>
  <si>
    <t>Realizar 18 actividades de prevención (socialización, sensibilización, charlas pedagógicas) del Código Nacional de Policía Ley 1801 de 2016 (2018) y métodos alternativos de resolución de conflictos a los habitantes de la localidad</t>
  </si>
  <si>
    <t>Actividades de prevención (socialización, sensibilización, charlas pedagógicas) del Código Nacional de Policía Ley 1801 de 2016 (2018) y métodos alternativos de resolución de conflictos a los habitantes de la localidad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</si>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</sst>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4" fillId="10" borderId="1" xfId="0" applyFont="1" applyFill="1" applyBorder="1" applyAlignment="1">
      <alignment horizontal="justify" vertical="center" wrapText="1"/>
    </xf>
    <xf numFmtId="0" fontId="4" fillId="10" borderId="1" xfId="0" applyFont="1" applyFill="1" applyBorder="1" applyAlignment="1">
      <alignment horizontal="center" vertical="center" wrapText="1"/>
    </xf>
    <xf numFmtId="9" fontId="4" fillId="1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9" fontId="4" fillId="0" borderId="1" xfId="1" applyFont="1" applyBorder="1" applyAlignment="1">
      <alignment horizontal="justify" vertical="center" wrapText="1"/>
    </xf>
    <xf numFmtId="10" fontId="4" fillId="0" borderId="1" xfId="1" applyNumberFormat="1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justify" vertical="center" wrapText="1"/>
    </xf>
    <xf numFmtId="9" fontId="4" fillId="9" borderId="1" xfId="1" applyFont="1" applyFill="1" applyBorder="1" applyAlignment="1">
      <alignment horizontal="center" vertical="center" wrapText="1"/>
    </xf>
    <xf numFmtId="9" fontId="4" fillId="9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2"/>
  <sheetViews>
    <sheetView tabSelected="1" topLeftCell="D12" zoomScaleNormal="100" workbookViewId="0">
      <selection activeCell="E13" sqref="E13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35.109375" style="1" customWidth="1"/>
    <col min="9" max="9" width="12.6640625" style="1" customWidth="1"/>
    <col min="10" max="10" width="18.44140625" style="1" customWidth="1"/>
    <col min="11" max="11" width="22.5546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5" customFormat="1" ht="70.5" customHeight="1" x14ac:dyDescent="0.3">
      <c r="A1" s="63" t="s">
        <v>89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 t="s">
        <v>46</v>
      </c>
      <c r="M1" s="65"/>
      <c r="N1" s="65"/>
      <c r="O1" s="65"/>
      <c r="P1" s="65"/>
    </row>
    <row r="2" spans="1:45" s="37" customFormat="1" ht="23.4" customHeight="1" x14ac:dyDescent="0.3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36"/>
      <c r="M2" s="36"/>
      <c r="N2" s="36"/>
      <c r="O2" s="36"/>
      <c r="P2" s="36"/>
    </row>
    <row r="3" spans="1:45" s="35" customFormat="1" x14ac:dyDescent="0.3"/>
    <row r="4" spans="1:45" s="35" customFormat="1" ht="29.1" customHeight="1" x14ac:dyDescent="0.3">
      <c r="F4" s="59" t="s">
        <v>0</v>
      </c>
      <c r="G4" s="60"/>
      <c r="H4" s="60"/>
      <c r="I4" s="60"/>
      <c r="J4" s="60"/>
      <c r="K4" s="61"/>
    </row>
    <row r="5" spans="1:45" s="35" customFormat="1" ht="15" customHeight="1" x14ac:dyDescent="0.3">
      <c r="F5" s="2" t="s">
        <v>1</v>
      </c>
      <c r="G5" s="2" t="s">
        <v>2</v>
      </c>
      <c r="H5" s="59" t="s">
        <v>3</v>
      </c>
      <c r="I5" s="60"/>
      <c r="J5" s="60"/>
      <c r="K5" s="61"/>
    </row>
    <row r="6" spans="1:45" s="35" customFormat="1" x14ac:dyDescent="0.3">
      <c r="F6" s="34">
        <v>1</v>
      </c>
      <c r="G6" s="34"/>
      <c r="H6" s="62" t="s">
        <v>20</v>
      </c>
      <c r="I6" s="62"/>
      <c r="J6" s="62"/>
      <c r="K6" s="62"/>
    </row>
    <row r="7" spans="1:45" s="35" customFormat="1" x14ac:dyDescent="0.3">
      <c r="F7" s="34"/>
      <c r="G7" s="34"/>
      <c r="H7" s="62"/>
      <c r="I7" s="62"/>
      <c r="J7" s="62"/>
      <c r="K7" s="62"/>
    </row>
    <row r="8" spans="1:45" s="35" customFormat="1" x14ac:dyDescent="0.3">
      <c r="F8" s="34"/>
      <c r="G8" s="34"/>
      <c r="H8" s="62"/>
      <c r="I8" s="62"/>
      <c r="J8" s="62"/>
      <c r="K8" s="62"/>
    </row>
    <row r="9" spans="1:45" s="35" customFormat="1" x14ac:dyDescent="0.3"/>
    <row r="10" spans="1:45" ht="14.4" customHeight="1" x14ac:dyDescent="0.3">
      <c r="A10" s="58" t="s">
        <v>4</v>
      </c>
      <c r="B10" s="58"/>
      <c r="C10" s="58" t="s">
        <v>5</v>
      </c>
      <c r="D10" s="58" t="s">
        <v>32</v>
      </c>
      <c r="E10" s="58"/>
      <c r="F10" s="58"/>
      <c r="G10" s="66" t="s">
        <v>6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58" t="s">
        <v>35</v>
      </c>
      <c r="S10" s="58"/>
      <c r="T10" s="58"/>
      <c r="U10" s="58"/>
      <c r="V10" s="69" t="s">
        <v>40</v>
      </c>
      <c r="W10" s="70"/>
      <c r="X10" s="70"/>
      <c r="Y10" s="70"/>
      <c r="Z10" s="71"/>
      <c r="AA10" s="75" t="s">
        <v>41</v>
      </c>
      <c r="AB10" s="76"/>
      <c r="AC10" s="76"/>
      <c r="AD10" s="76"/>
      <c r="AE10" s="77"/>
      <c r="AF10" s="81" t="s">
        <v>42</v>
      </c>
      <c r="AG10" s="82"/>
      <c r="AH10" s="82"/>
      <c r="AI10" s="82"/>
      <c r="AJ10" s="83"/>
      <c r="AK10" s="87" t="s">
        <v>43</v>
      </c>
      <c r="AL10" s="88"/>
      <c r="AM10" s="88"/>
      <c r="AN10" s="88"/>
      <c r="AO10" s="89"/>
      <c r="AP10" s="93" t="s">
        <v>44</v>
      </c>
      <c r="AQ10" s="94"/>
      <c r="AR10" s="94"/>
      <c r="AS10" s="95"/>
    </row>
    <row r="11" spans="1:45" ht="14.4" customHeight="1" x14ac:dyDescent="0.3">
      <c r="A11" s="58"/>
      <c r="B11" s="58"/>
      <c r="C11" s="58"/>
      <c r="D11" s="58"/>
      <c r="E11" s="58"/>
      <c r="F11" s="58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58"/>
      <c r="S11" s="58"/>
      <c r="T11" s="58"/>
      <c r="U11" s="58"/>
      <c r="V11" s="72"/>
      <c r="W11" s="73"/>
      <c r="X11" s="73"/>
      <c r="Y11" s="73"/>
      <c r="Z11" s="74"/>
      <c r="AA11" s="78"/>
      <c r="AB11" s="79"/>
      <c r="AC11" s="79"/>
      <c r="AD11" s="79"/>
      <c r="AE11" s="80"/>
      <c r="AF11" s="84"/>
      <c r="AG11" s="85"/>
      <c r="AH11" s="85"/>
      <c r="AI11" s="85"/>
      <c r="AJ11" s="86"/>
      <c r="AK11" s="90"/>
      <c r="AL11" s="91"/>
      <c r="AM11" s="91"/>
      <c r="AN11" s="91"/>
      <c r="AO11" s="92"/>
      <c r="AP11" s="96"/>
      <c r="AQ11" s="97"/>
      <c r="AR11" s="97"/>
      <c r="AS11" s="98"/>
    </row>
    <row r="12" spans="1:45" ht="43.2" x14ac:dyDescent="0.3">
      <c r="A12" s="2" t="s">
        <v>21</v>
      </c>
      <c r="B12" s="2" t="s">
        <v>7</v>
      </c>
      <c r="C12" s="58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0" customFormat="1" ht="100.8" x14ac:dyDescent="0.3">
      <c r="A13" s="22"/>
      <c r="B13" s="21"/>
      <c r="C13" s="21" t="s">
        <v>48</v>
      </c>
      <c r="D13" s="26" t="s">
        <v>51</v>
      </c>
      <c r="E13" s="21" t="s">
        <v>154</v>
      </c>
      <c r="F13" s="21" t="s">
        <v>36</v>
      </c>
      <c r="G13" s="21" t="s">
        <v>155</v>
      </c>
      <c r="H13" s="21" t="s">
        <v>102</v>
      </c>
      <c r="I13" s="31" t="s">
        <v>100</v>
      </c>
      <c r="J13" s="21" t="s">
        <v>73</v>
      </c>
      <c r="K13" s="21" t="s">
        <v>76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77</v>
      </c>
      <c r="R13" s="21" t="s">
        <v>78</v>
      </c>
      <c r="S13" s="21" t="s">
        <v>156</v>
      </c>
      <c r="T13" s="21" t="s">
        <v>157</v>
      </c>
      <c r="U13" s="21" t="s">
        <v>79</v>
      </c>
      <c r="V13" s="32">
        <f t="shared" ref="V13:V22" si="1">L13</f>
        <v>0</v>
      </c>
      <c r="W13" s="21"/>
      <c r="X13" s="21" t="e">
        <f>IF(W13/V13&gt;100%,100%,W13/V13)</f>
        <v>#DIV/0!</v>
      </c>
      <c r="Y13" s="21"/>
      <c r="Z13" s="21"/>
      <c r="AA13" s="32">
        <f t="shared" ref="AA13:AA22" si="2">M13</f>
        <v>0.1</v>
      </c>
      <c r="AB13" s="21"/>
      <c r="AC13" s="21">
        <f>IF(AB13/AA13&gt;100%,100%,AB13/AA13)</f>
        <v>0</v>
      </c>
      <c r="AD13" s="21"/>
      <c r="AE13" s="21"/>
      <c r="AF13" s="32">
        <f t="shared" ref="AF13:AF22" si="3">N13</f>
        <v>0.2</v>
      </c>
      <c r="AG13" s="21"/>
      <c r="AH13" s="21">
        <f>IF(AG13/AF13&gt;100%,100%,AG13/AF13)</f>
        <v>0</v>
      </c>
      <c r="AI13" s="21"/>
      <c r="AJ13" s="21"/>
      <c r="AK13" s="32">
        <f t="shared" ref="AK13:AK22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2" si="5">P13</f>
        <v>0.4</v>
      </c>
      <c r="AQ13" s="21"/>
      <c r="AR13" s="21">
        <f>IF(AQ13/AP13&gt;100%,100%,AQ13/AP13)</f>
        <v>0</v>
      </c>
      <c r="AS13" s="21"/>
    </row>
    <row r="14" spans="1:45" s="30" customFormat="1" ht="72" x14ac:dyDescent="0.3">
      <c r="A14" s="22"/>
      <c r="B14" s="21"/>
      <c r="C14" s="21" t="s">
        <v>49</v>
      </c>
      <c r="D14" s="26" t="s">
        <v>52</v>
      </c>
      <c r="E14" s="21" t="s">
        <v>178</v>
      </c>
      <c r="F14" s="21" t="s">
        <v>36</v>
      </c>
      <c r="G14" s="21" t="s">
        <v>64</v>
      </c>
      <c r="H14" s="21" t="s">
        <v>159</v>
      </c>
      <c r="I14" s="21" t="s">
        <v>84</v>
      </c>
      <c r="J14" s="21" t="s">
        <v>73</v>
      </c>
      <c r="K14" s="21" t="s">
        <v>76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77</v>
      </c>
      <c r="R14" s="21" t="s">
        <v>80</v>
      </c>
      <c r="S14" s="21" t="s">
        <v>81</v>
      </c>
      <c r="T14" s="21" t="s">
        <v>157</v>
      </c>
      <c r="U14" s="21" t="s">
        <v>79</v>
      </c>
      <c r="V14" s="32">
        <f t="shared" si="1"/>
        <v>0.12</v>
      </c>
      <c r="W14" s="21"/>
      <c r="X14" s="21">
        <f t="shared" ref="X14:X22" si="6">IF(W14/V14&gt;100%,100%,W14/V14)</f>
        <v>0</v>
      </c>
      <c r="Y14" s="21"/>
      <c r="Z14" s="21"/>
      <c r="AA14" s="32">
        <f t="shared" si="2"/>
        <v>0.34</v>
      </c>
      <c r="AB14" s="21"/>
      <c r="AC14" s="21">
        <f t="shared" ref="AC14:AC22" si="7">IF(AB14/AA14&gt;100%,100%,AB14/AA14)</f>
        <v>0</v>
      </c>
      <c r="AD14" s="21"/>
      <c r="AE14" s="21"/>
      <c r="AF14" s="32">
        <f t="shared" si="3"/>
        <v>0.51</v>
      </c>
      <c r="AG14" s="21"/>
      <c r="AH14" s="21">
        <f t="shared" ref="AH14:AH22" si="8">IF(AG14/AF14&gt;100%,100%,AG14/AF14)</f>
        <v>0</v>
      </c>
      <c r="AI14" s="21"/>
      <c r="AJ14" s="21"/>
      <c r="AK14" s="32">
        <f t="shared" si="4"/>
        <v>0.68</v>
      </c>
      <c r="AL14" s="21"/>
      <c r="AM14" s="21">
        <f t="shared" ref="AM14:AM22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22" si="10">IF(AQ14/AP14&gt;100%,100%,AQ14/AP14)</f>
        <v>0</v>
      </c>
      <c r="AS14" s="21"/>
    </row>
    <row r="15" spans="1:45" s="30" customFormat="1" ht="72" x14ac:dyDescent="0.3">
      <c r="A15" s="22"/>
      <c r="B15" s="21"/>
      <c r="C15" s="21" t="s">
        <v>49</v>
      </c>
      <c r="D15" s="26" t="s">
        <v>53</v>
      </c>
      <c r="E15" s="21" t="s">
        <v>179</v>
      </c>
      <c r="F15" s="21" t="s">
        <v>36</v>
      </c>
      <c r="G15" s="21" t="s">
        <v>65</v>
      </c>
      <c r="H15" s="21" t="s">
        <v>160</v>
      </c>
      <c r="I15" s="21" t="s">
        <v>85</v>
      </c>
      <c r="J15" s="21" t="s">
        <v>73</v>
      </c>
      <c r="K15" s="21" t="s">
        <v>76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77</v>
      </c>
      <c r="R15" s="21" t="s">
        <v>80</v>
      </c>
      <c r="S15" s="21" t="s">
        <v>81</v>
      </c>
      <c r="T15" s="21" t="s">
        <v>157</v>
      </c>
      <c r="U15" s="21" t="s">
        <v>79</v>
      </c>
      <c r="V15" s="32">
        <f t="shared" si="1"/>
        <v>0.12</v>
      </c>
      <c r="W15" s="21"/>
      <c r="X15" s="21">
        <f t="shared" si="6"/>
        <v>0</v>
      </c>
      <c r="Y15" s="21"/>
      <c r="Z15" s="21"/>
      <c r="AA15" s="32">
        <f t="shared" si="2"/>
        <v>0.3</v>
      </c>
      <c r="AB15" s="21"/>
      <c r="AC15" s="21">
        <f t="shared" si="7"/>
        <v>0</v>
      </c>
      <c r="AD15" s="21"/>
      <c r="AE15" s="21"/>
      <c r="AF15" s="32">
        <f t="shared" si="3"/>
        <v>0.48</v>
      </c>
      <c r="AG15" s="21"/>
      <c r="AH15" s="21">
        <f t="shared" si="8"/>
        <v>0</v>
      </c>
      <c r="AI15" s="21"/>
      <c r="AJ15" s="21"/>
      <c r="AK15" s="32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57.6" x14ac:dyDescent="0.3">
      <c r="A16" s="22"/>
      <c r="B16" s="21"/>
      <c r="C16" s="21" t="s">
        <v>49</v>
      </c>
      <c r="D16" s="26" t="s">
        <v>54</v>
      </c>
      <c r="E16" s="21" t="s">
        <v>61</v>
      </c>
      <c r="F16" s="21" t="s">
        <v>36</v>
      </c>
      <c r="G16" s="21" t="s">
        <v>66</v>
      </c>
      <c r="H16" s="21" t="s">
        <v>67</v>
      </c>
      <c r="I16" s="31" t="s">
        <v>86</v>
      </c>
      <c r="J16" s="21" t="s">
        <v>73</v>
      </c>
      <c r="K16" s="21" t="s">
        <v>76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77</v>
      </c>
      <c r="R16" s="21" t="s">
        <v>80</v>
      </c>
      <c r="S16" s="21" t="s">
        <v>81</v>
      </c>
      <c r="T16" s="21" t="s">
        <v>157</v>
      </c>
      <c r="U16" s="21" t="s">
        <v>79</v>
      </c>
      <c r="V16" s="32">
        <f t="shared" si="1"/>
        <v>0.18</v>
      </c>
      <c r="W16" s="21"/>
      <c r="X16" s="21">
        <f t="shared" si="6"/>
        <v>0</v>
      </c>
      <c r="Y16" s="21"/>
      <c r="Z16" s="21"/>
      <c r="AA16" s="32">
        <f t="shared" si="2"/>
        <v>0.35</v>
      </c>
      <c r="AB16" s="21"/>
      <c r="AC16" s="21">
        <f t="shared" si="7"/>
        <v>0</v>
      </c>
      <c r="AD16" s="21"/>
      <c r="AE16" s="21"/>
      <c r="AF16" s="32">
        <f t="shared" si="3"/>
        <v>0.7</v>
      </c>
      <c r="AG16" s="21"/>
      <c r="AH16" s="21">
        <f t="shared" si="8"/>
        <v>0</v>
      </c>
      <c r="AI16" s="21"/>
      <c r="AJ16" s="21"/>
      <c r="AK16" s="32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57.6" x14ac:dyDescent="0.3">
      <c r="A17" s="22"/>
      <c r="B17" s="21"/>
      <c r="C17" s="21" t="s">
        <v>49</v>
      </c>
      <c r="D17" s="26" t="s">
        <v>55</v>
      </c>
      <c r="E17" s="21" t="s">
        <v>62</v>
      </c>
      <c r="F17" s="21" t="s">
        <v>36</v>
      </c>
      <c r="G17" s="21" t="s">
        <v>68</v>
      </c>
      <c r="H17" s="21" t="s">
        <v>103</v>
      </c>
      <c r="I17" s="31" t="s">
        <v>87</v>
      </c>
      <c r="J17" s="21" t="s">
        <v>73</v>
      </c>
      <c r="K17" s="21" t="s">
        <v>76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77</v>
      </c>
      <c r="R17" s="21" t="s">
        <v>80</v>
      </c>
      <c r="S17" s="21" t="s">
        <v>81</v>
      </c>
      <c r="T17" s="21" t="s">
        <v>157</v>
      </c>
      <c r="U17" s="21" t="s">
        <v>79</v>
      </c>
      <c r="V17" s="32">
        <f t="shared" si="1"/>
        <v>0.05</v>
      </c>
      <c r="W17" s="21"/>
      <c r="X17" s="21">
        <f t="shared" si="6"/>
        <v>0</v>
      </c>
      <c r="Y17" s="21"/>
      <c r="Z17" s="21"/>
      <c r="AA17" s="32">
        <f t="shared" si="2"/>
        <v>0.15</v>
      </c>
      <c r="AB17" s="21"/>
      <c r="AC17" s="21">
        <f t="shared" si="7"/>
        <v>0</v>
      </c>
      <c r="AD17" s="21"/>
      <c r="AE17" s="21"/>
      <c r="AF17" s="32">
        <f t="shared" si="3"/>
        <v>0.33</v>
      </c>
      <c r="AG17" s="21"/>
      <c r="AH17" s="21">
        <f t="shared" si="8"/>
        <v>0</v>
      </c>
      <c r="AI17" s="21"/>
      <c r="AJ17" s="21"/>
      <c r="AK17" s="32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144" x14ac:dyDescent="0.3">
      <c r="A18" s="22"/>
      <c r="B18" s="21"/>
      <c r="C18" s="21" t="s">
        <v>49</v>
      </c>
      <c r="D18" s="26" t="s">
        <v>56</v>
      </c>
      <c r="E18" s="21" t="s">
        <v>161</v>
      </c>
      <c r="F18" s="21" t="s">
        <v>36</v>
      </c>
      <c r="G18" s="21" t="s">
        <v>69</v>
      </c>
      <c r="H18" s="21" t="s">
        <v>104</v>
      </c>
      <c r="I18" s="21" t="s">
        <v>88</v>
      </c>
      <c r="J18" s="21" t="s">
        <v>74</v>
      </c>
      <c r="K18" s="21" t="s">
        <v>76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77</v>
      </c>
      <c r="R18" s="21" t="s">
        <v>80</v>
      </c>
      <c r="S18" s="21" t="s">
        <v>82</v>
      </c>
      <c r="T18" s="21" t="s">
        <v>157</v>
      </c>
      <c r="U18" s="21" t="s">
        <v>79</v>
      </c>
      <c r="V18" s="32">
        <f t="shared" si="1"/>
        <v>0.97</v>
      </c>
      <c r="W18" s="21"/>
      <c r="X18" s="21">
        <f t="shared" si="6"/>
        <v>0</v>
      </c>
      <c r="Y18" s="21"/>
      <c r="Z18" s="21"/>
      <c r="AA18" s="32">
        <f t="shared" si="2"/>
        <v>0.97</v>
      </c>
      <c r="AB18" s="21"/>
      <c r="AC18" s="21">
        <f t="shared" si="7"/>
        <v>0</v>
      </c>
      <c r="AD18" s="21"/>
      <c r="AE18" s="21"/>
      <c r="AF18" s="32">
        <f t="shared" si="3"/>
        <v>0.97</v>
      </c>
      <c r="AG18" s="21"/>
      <c r="AH18" s="21">
        <f t="shared" si="8"/>
        <v>0</v>
      </c>
      <c r="AI18" s="21"/>
      <c r="AJ18" s="21"/>
      <c r="AK18" s="32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86.4" x14ac:dyDescent="0.3">
      <c r="A19" s="22"/>
      <c r="B19" s="21"/>
      <c r="C19" s="21" t="s">
        <v>49</v>
      </c>
      <c r="D19" s="26" t="s">
        <v>57</v>
      </c>
      <c r="E19" s="21" t="s">
        <v>63</v>
      </c>
      <c r="F19" s="21" t="s">
        <v>37</v>
      </c>
      <c r="G19" s="21" t="s">
        <v>70</v>
      </c>
      <c r="H19" s="21" t="s">
        <v>101</v>
      </c>
      <c r="I19" s="21" t="s">
        <v>71</v>
      </c>
      <c r="J19" s="21" t="s">
        <v>73</v>
      </c>
      <c r="K19" s="21" t="s">
        <v>76</v>
      </c>
      <c r="L19" s="32">
        <v>0.4</v>
      </c>
      <c r="M19" s="32">
        <v>0.7</v>
      </c>
      <c r="N19" s="32">
        <v>0.9</v>
      </c>
      <c r="O19" s="32">
        <v>1</v>
      </c>
      <c r="P19" s="32">
        <f t="shared" si="0"/>
        <v>1</v>
      </c>
      <c r="Q19" s="21" t="s">
        <v>77</v>
      </c>
      <c r="R19" s="21" t="s">
        <v>80</v>
      </c>
      <c r="S19" s="21" t="s">
        <v>82</v>
      </c>
      <c r="T19" s="21" t="s">
        <v>157</v>
      </c>
      <c r="U19" s="21" t="s">
        <v>79</v>
      </c>
      <c r="V19" s="32">
        <f t="shared" si="1"/>
        <v>0.4</v>
      </c>
      <c r="W19" s="21"/>
      <c r="X19" s="21">
        <f t="shared" si="6"/>
        <v>0</v>
      </c>
      <c r="Y19" s="21"/>
      <c r="Z19" s="21"/>
      <c r="AA19" s="32">
        <f t="shared" si="2"/>
        <v>0.7</v>
      </c>
      <c r="AB19" s="21"/>
      <c r="AC19" s="21">
        <f t="shared" si="7"/>
        <v>0</v>
      </c>
      <c r="AD19" s="21"/>
      <c r="AE19" s="21"/>
      <c r="AF19" s="32">
        <f t="shared" si="3"/>
        <v>0.9</v>
      </c>
      <c r="AG19" s="21"/>
      <c r="AH19" s="21">
        <f t="shared" si="8"/>
        <v>0</v>
      </c>
      <c r="AI19" s="21"/>
      <c r="AJ19" s="21"/>
      <c r="AK19" s="32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100.8" x14ac:dyDescent="0.3">
      <c r="A20" s="22"/>
      <c r="B20" s="21"/>
      <c r="C20" s="21" t="s">
        <v>50</v>
      </c>
      <c r="D20" s="26" t="s">
        <v>58</v>
      </c>
      <c r="E20" s="21" t="s">
        <v>90</v>
      </c>
      <c r="F20" s="21" t="s">
        <v>36</v>
      </c>
      <c r="G20" s="21" t="s">
        <v>91</v>
      </c>
      <c r="H20" s="21" t="s">
        <v>92</v>
      </c>
      <c r="I20" s="21" t="s">
        <v>72</v>
      </c>
      <c r="J20" s="21" t="s">
        <v>75</v>
      </c>
      <c r="K20" s="21" t="s">
        <v>91</v>
      </c>
      <c r="L20" s="29">
        <v>3</v>
      </c>
      <c r="M20" s="29">
        <v>3</v>
      </c>
      <c r="N20" s="29">
        <v>3</v>
      </c>
      <c r="O20" s="29">
        <v>3</v>
      </c>
      <c r="P20" s="29">
        <f>SUM(L20:O20)</f>
        <v>12</v>
      </c>
      <c r="Q20" s="21" t="s">
        <v>77</v>
      </c>
      <c r="R20" s="21" t="s">
        <v>98</v>
      </c>
      <c r="S20" s="21" t="s">
        <v>99</v>
      </c>
      <c r="T20" s="21" t="s">
        <v>158</v>
      </c>
      <c r="U20" s="21" t="s">
        <v>83</v>
      </c>
      <c r="V20" s="29">
        <f t="shared" si="1"/>
        <v>3</v>
      </c>
      <c r="W20" s="21"/>
      <c r="X20" s="21">
        <f t="shared" si="6"/>
        <v>0</v>
      </c>
      <c r="Y20" s="21"/>
      <c r="Z20" s="21"/>
      <c r="AA20" s="29">
        <f t="shared" si="2"/>
        <v>3</v>
      </c>
      <c r="AB20" s="21"/>
      <c r="AC20" s="21">
        <f t="shared" si="7"/>
        <v>0</v>
      </c>
      <c r="AD20" s="21"/>
      <c r="AE20" s="21"/>
      <c r="AF20" s="29">
        <f t="shared" si="3"/>
        <v>3</v>
      </c>
      <c r="AG20" s="21"/>
      <c r="AH20" s="21">
        <f t="shared" si="8"/>
        <v>0</v>
      </c>
      <c r="AI20" s="21"/>
      <c r="AJ20" s="21"/>
      <c r="AK20" s="29">
        <f t="shared" si="4"/>
        <v>3</v>
      </c>
      <c r="AL20" s="21"/>
      <c r="AM20" s="21">
        <f t="shared" si="9"/>
        <v>0</v>
      </c>
      <c r="AN20" s="21"/>
      <c r="AO20" s="21"/>
      <c r="AP20" s="21">
        <f t="shared" si="5"/>
        <v>12</v>
      </c>
      <c r="AQ20" s="21"/>
      <c r="AR20" s="21">
        <f t="shared" si="10"/>
        <v>0</v>
      </c>
      <c r="AS20" s="21"/>
    </row>
    <row r="21" spans="1:45" s="30" customFormat="1" ht="144" x14ac:dyDescent="0.3">
      <c r="A21" s="22"/>
      <c r="B21" s="21"/>
      <c r="C21" s="21" t="s">
        <v>50</v>
      </c>
      <c r="D21" s="26" t="s">
        <v>59</v>
      </c>
      <c r="E21" s="21" t="s">
        <v>162</v>
      </c>
      <c r="F21" s="21" t="s">
        <v>36</v>
      </c>
      <c r="G21" s="21" t="s">
        <v>93</v>
      </c>
      <c r="H21" s="21" t="s">
        <v>94</v>
      </c>
      <c r="I21" s="21" t="s">
        <v>72</v>
      </c>
      <c r="J21" s="21" t="s">
        <v>75</v>
      </c>
      <c r="K21" s="21" t="s">
        <v>163</v>
      </c>
      <c r="L21" s="29">
        <v>3</v>
      </c>
      <c r="M21" s="29">
        <v>5</v>
      </c>
      <c r="N21" s="29">
        <v>6</v>
      </c>
      <c r="O21" s="29">
        <v>4</v>
      </c>
      <c r="P21" s="29">
        <f t="shared" ref="P21:P22" si="11">SUM(L21:O21)</f>
        <v>18</v>
      </c>
      <c r="Q21" s="21" t="s">
        <v>77</v>
      </c>
      <c r="R21" s="21" t="s">
        <v>98</v>
      </c>
      <c r="S21" s="21" t="s">
        <v>99</v>
      </c>
      <c r="T21" s="21" t="s">
        <v>158</v>
      </c>
      <c r="U21" s="21" t="s">
        <v>83</v>
      </c>
      <c r="V21" s="29">
        <f t="shared" si="1"/>
        <v>3</v>
      </c>
      <c r="W21" s="21"/>
      <c r="X21" s="21">
        <f t="shared" si="6"/>
        <v>0</v>
      </c>
      <c r="Y21" s="21"/>
      <c r="Z21" s="21"/>
      <c r="AA21" s="29">
        <f t="shared" si="2"/>
        <v>5</v>
      </c>
      <c r="AB21" s="21"/>
      <c r="AC21" s="21">
        <f t="shared" si="7"/>
        <v>0</v>
      </c>
      <c r="AD21" s="21"/>
      <c r="AE21" s="21"/>
      <c r="AF21" s="29">
        <f t="shared" si="3"/>
        <v>6</v>
      </c>
      <c r="AG21" s="21"/>
      <c r="AH21" s="21">
        <f t="shared" si="8"/>
        <v>0</v>
      </c>
      <c r="AI21" s="21"/>
      <c r="AJ21" s="21"/>
      <c r="AK21" s="29">
        <f t="shared" si="4"/>
        <v>4</v>
      </c>
      <c r="AL21" s="21"/>
      <c r="AM21" s="21">
        <f t="shared" si="9"/>
        <v>0</v>
      </c>
      <c r="AN21" s="21"/>
      <c r="AO21" s="21"/>
      <c r="AP21" s="21">
        <f t="shared" si="5"/>
        <v>18</v>
      </c>
      <c r="AQ21" s="21"/>
      <c r="AR21" s="21">
        <f t="shared" si="10"/>
        <v>0</v>
      </c>
      <c r="AS21" s="21"/>
    </row>
    <row r="22" spans="1:45" s="30" customFormat="1" ht="115.2" x14ac:dyDescent="0.3">
      <c r="A22" s="22"/>
      <c r="B22" s="21"/>
      <c r="C22" s="21" t="s">
        <v>50</v>
      </c>
      <c r="D22" s="26" t="s">
        <v>60</v>
      </c>
      <c r="E22" s="21" t="s">
        <v>95</v>
      </c>
      <c r="F22" s="21" t="s">
        <v>36</v>
      </c>
      <c r="G22" s="21" t="s">
        <v>96</v>
      </c>
      <c r="H22" s="21" t="s">
        <v>97</v>
      </c>
      <c r="I22" s="21" t="s">
        <v>72</v>
      </c>
      <c r="J22" s="21" t="s">
        <v>75</v>
      </c>
      <c r="K22" s="21" t="s">
        <v>96</v>
      </c>
      <c r="L22" s="29">
        <v>3</v>
      </c>
      <c r="M22" s="29">
        <v>4</v>
      </c>
      <c r="N22" s="29">
        <v>4</v>
      </c>
      <c r="O22" s="29">
        <v>4</v>
      </c>
      <c r="P22" s="29">
        <f t="shared" si="11"/>
        <v>15</v>
      </c>
      <c r="Q22" s="21" t="s">
        <v>77</v>
      </c>
      <c r="R22" s="21" t="s">
        <v>98</v>
      </c>
      <c r="S22" s="21" t="s">
        <v>99</v>
      </c>
      <c r="T22" s="21" t="s">
        <v>158</v>
      </c>
      <c r="U22" s="21" t="s">
        <v>83</v>
      </c>
      <c r="V22" s="29">
        <f t="shared" si="1"/>
        <v>3</v>
      </c>
      <c r="W22" s="21"/>
      <c r="X22" s="21">
        <f t="shared" si="6"/>
        <v>0</v>
      </c>
      <c r="Y22" s="21"/>
      <c r="Z22" s="21"/>
      <c r="AA22" s="29">
        <f t="shared" si="2"/>
        <v>4</v>
      </c>
      <c r="AB22" s="21"/>
      <c r="AC22" s="21">
        <f t="shared" si="7"/>
        <v>0</v>
      </c>
      <c r="AD22" s="21"/>
      <c r="AE22" s="21"/>
      <c r="AF22" s="29">
        <f t="shared" si="3"/>
        <v>4</v>
      </c>
      <c r="AG22" s="21"/>
      <c r="AH22" s="21">
        <f t="shared" si="8"/>
        <v>0</v>
      </c>
      <c r="AI22" s="21"/>
      <c r="AJ22" s="21"/>
      <c r="AK22" s="29">
        <f t="shared" si="4"/>
        <v>4</v>
      </c>
      <c r="AL22" s="21"/>
      <c r="AM22" s="21">
        <f t="shared" si="9"/>
        <v>0</v>
      </c>
      <c r="AN22" s="21"/>
      <c r="AO22" s="21"/>
      <c r="AP22" s="21">
        <f t="shared" si="5"/>
        <v>15</v>
      </c>
      <c r="AQ22" s="21"/>
      <c r="AR22" s="21">
        <f t="shared" si="10"/>
        <v>0</v>
      </c>
      <c r="AS22" s="21"/>
    </row>
    <row r="23" spans="1:45" s="5" customFormat="1" ht="15.6" x14ac:dyDescent="0.3">
      <c r="A23" s="10"/>
      <c r="B23" s="10"/>
      <c r="C23" s="10"/>
      <c r="D23" s="10"/>
      <c r="E23" s="13" t="s">
        <v>45</v>
      </c>
      <c r="F23" s="10"/>
      <c r="G23" s="10"/>
      <c r="H23" s="10"/>
      <c r="I23" s="10"/>
      <c r="J23" s="10"/>
      <c r="K23" s="10"/>
      <c r="L23" s="15"/>
      <c r="M23" s="15"/>
      <c r="N23" s="15"/>
      <c r="O23" s="15"/>
      <c r="P23" s="15"/>
      <c r="Q23" s="10"/>
      <c r="R23" s="10"/>
      <c r="S23" s="10"/>
      <c r="T23" s="10"/>
      <c r="U23" s="10"/>
      <c r="V23" s="15"/>
      <c r="W23" s="15"/>
      <c r="X23" s="15" t="e">
        <f>AVERAGE(X13:X22)*80%</f>
        <v>#DIV/0!</v>
      </c>
      <c r="Y23" s="15"/>
      <c r="Z23" s="15"/>
      <c r="AA23" s="15"/>
      <c r="AB23" s="15"/>
      <c r="AC23" s="15">
        <f>AVERAGE(AC13:AC22)*80%</f>
        <v>0</v>
      </c>
      <c r="AD23" s="15"/>
      <c r="AE23" s="15"/>
      <c r="AF23" s="15"/>
      <c r="AG23" s="15"/>
      <c r="AH23" s="15">
        <f>AVERAGE(AH13:AH22)*80%</f>
        <v>0</v>
      </c>
      <c r="AI23" s="15"/>
      <c r="AJ23" s="15"/>
      <c r="AK23" s="15"/>
      <c r="AL23" s="15"/>
      <c r="AM23" s="15">
        <f>AVERAGE(AM13:AM22)*80%</f>
        <v>0</v>
      </c>
      <c r="AN23" s="10"/>
      <c r="AO23" s="10"/>
      <c r="AP23" s="16"/>
      <c r="AQ23" s="16"/>
      <c r="AR23" s="15">
        <f>AVERAGE(AR13:AR22)*80%</f>
        <v>0</v>
      </c>
      <c r="AS23" s="10"/>
    </row>
    <row r="24" spans="1:45" s="44" customFormat="1" ht="57.6" x14ac:dyDescent="0.3">
      <c r="A24" s="33"/>
      <c r="B24" s="27"/>
      <c r="C24" s="27" t="s">
        <v>105</v>
      </c>
      <c r="D24" s="33" t="s">
        <v>106</v>
      </c>
      <c r="E24" s="27" t="s">
        <v>107</v>
      </c>
      <c r="F24" s="27" t="s">
        <v>38</v>
      </c>
      <c r="G24" s="27" t="s">
        <v>108</v>
      </c>
      <c r="H24" s="27" t="s">
        <v>109</v>
      </c>
      <c r="I24" s="27" t="s">
        <v>110</v>
      </c>
      <c r="J24" s="38" t="s">
        <v>74</v>
      </c>
      <c r="K24" s="38" t="s">
        <v>111</v>
      </c>
      <c r="L24" s="39" t="s">
        <v>112</v>
      </c>
      <c r="M24" s="40">
        <v>0.8</v>
      </c>
      <c r="N24" s="39" t="s">
        <v>112</v>
      </c>
      <c r="O24" s="40">
        <v>0.8</v>
      </c>
      <c r="P24" s="40">
        <v>0.8</v>
      </c>
      <c r="Q24" s="27" t="s">
        <v>77</v>
      </c>
      <c r="R24" s="27" t="s">
        <v>113</v>
      </c>
      <c r="S24" s="27" t="s">
        <v>114</v>
      </c>
      <c r="T24" s="27" t="s">
        <v>115</v>
      </c>
      <c r="U24" s="27" t="s">
        <v>116</v>
      </c>
      <c r="V24" s="41" t="s">
        <v>112</v>
      </c>
      <c r="W24" s="27"/>
      <c r="X24" s="27" t="e">
        <v>#VALUE!</v>
      </c>
      <c r="Y24" s="27"/>
      <c r="Z24" s="27"/>
      <c r="AA24" s="42">
        <v>0.8</v>
      </c>
      <c r="AB24" s="27"/>
      <c r="AC24" s="27">
        <v>0</v>
      </c>
      <c r="AD24" s="27"/>
      <c r="AE24" s="27"/>
      <c r="AF24" s="41" t="s">
        <v>112</v>
      </c>
      <c r="AG24" s="27"/>
      <c r="AH24" s="27" t="e">
        <v>#VALUE!</v>
      </c>
      <c r="AI24" s="27"/>
      <c r="AJ24" s="27"/>
      <c r="AK24" s="42">
        <v>0.8</v>
      </c>
      <c r="AL24" s="27"/>
      <c r="AM24" s="27">
        <v>0</v>
      </c>
      <c r="AN24" s="27"/>
      <c r="AO24" s="27"/>
      <c r="AP24" s="42">
        <v>0.8</v>
      </c>
      <c r="AQ24" s="27"/>
      <c r="AR24" s="43">
        <v>0</v>
      </c>
      <c r="AS24" s="27"/>
    </row>
    <row r="25" spans="1:45" s="44" customFormat="1" ht="142.5" customHeight="1" x14ac:dyDescent="0.3">
      <c r="A25" s="33"/>
      <c r="B25" s="27"/>
      <c r="C25" s="27" t="s">
        <v>117</v>
      </c>
      <c r="D25" s="33" t="s">
        <v>118</v>
      </c>
      <c r="E25" s="45" t="s">
        <v>119</v>
      </c>
      <c r="F25" s="45" t="s">
        <v>38</v>
      </c>
      <c r="G25" s="45" t="s">
        <v>120</v>
      </c>
      <c r="H25" s="45" t="s">
        <v>121</v>
      </c>
      <c r="I25" s="45" t="s">
        <v>122</v>
      </c>
      <c r="J25" s="45" t="s">
        <v>123</v>
      </c>
      <c r="K25" s="45" t="s">
        <v>120</v>
      </c>
      <c r="L25" s="46" t="s">
        <v>124</v>
      </c>
      <c r="M25" s="47">
        <v>1</v>
      </c>
      <c r="N25" s="47">
        <v>1</v>
      </c>
      <c r="O25" s="48">
        <v>1</v>
      </c>
      <c r="P25" s="48">
        <v>1</v>
      </c>
      <c r="Q25" s="45" t="s">
        <v>125</v>
      </c>
      <c r="R25" s="45" t="s">
        <v>126</v>
      </c>
      <c r="S25" s="45" t="s">
        <v>127</v>
      </c>
      <c r="T25" s="49" t="s">
        <v>128</v>
      </c>
      <c r="U25" s="50" t="s">
        <v>129</v>
      </c>
      <c r="V25" s="41" t="s">
        <v>124</v>
      </c>
      <c r="W25" s="27"/>
      <c r="X25" s="27" t="e">
        <v>#VALUE!</v>
      </c>
      <c r="Y25" s="27"/>
      <c r="Z25" s="27"/>
      <c r="AA25" s="42">
        <v>1</v>
      </c>
      <c r="AB25" s="27"/>
      <c r="AC25" s="27">
        <v>0</v>
      </c>
      <c r="AD25" s="27"/>
      <c r="AE25" s="27"/>
      <c r="AF25" s="42">
        <v>1</v>
      </c>
      <c r="AG25" s="27"/>
      <c r="AH25" s="27">
        <v>0</v>
      </c>
      <c r="AI25" s="27"/>
      <c r="AJ25" s="27"/>
      <c r="AK25" s="42">
        <v>1</v>
      </c>
      <c r="AL25" s="27"/>
      <c r="AM25" s="27">
        <v>0</v>
      </c>
      <c r="AN25" s="27"/>
      <c r="AO25" s="27"/>
      <c r="AP25" s="42">
        <v>1</v>
      </c>
      <c r="AQ25" s="27"/>
      <c r="AR25" s="43">
        <v>0</v>
      </c>
      <c r="AS25" s="27"/>
    </row>
    <row r="26" spans="1:45" s="44" customFormat="1" ht="86.4" x14ac:dyDescent="0.3">
      <c r="A26" s="33"/>
      <c r="B26" s="27"/>
      <c r="C26" s="27" t="s">
        <v>105</v>
      </c>
      <c r="D26" s="33" t="s">
        <v>130</v>
      </c>
      <c r="E26" s="27" t="s">
        <v>131</v>
      </c>
      <c r="F26" s="27" t="s">
        <v>38</v>
      </c>
      <c r="G26" s="27" t="s">
        <v>132</v>
      </c>
      <c r="H26" s="27" t="s">
        <v>133</v>
      </c>
      <c r="I26" s="33" t="s">
        <v>134</v>
      </c>
      <c r="J26" s="28" t="s">
        <v>75</v>
      </c>
      <c r="K26" s="27" t="s">
        <v>132</v>
      </c>
      <c r="L26" s="51">
        <v>0</v>
      </c>
      <c r="M26" s="51">
        <v>1</v>
      </c>
      <c r="N26" s="51">
        <v>0</v>
      </c>
      <c r="O26" s="51">
        <v>1</v>
      </c>
      <c r="P26" s="51">
        <v>2</v>
      </c>
      <c r="Q26" s="27" t="s">
        <v>77</v>
      </c>
      <c r="R26" s="45" t="s">
        <v>135</v>
      </c>
      <c r="S26" s="45" t="s">
        <v>135</v>
      </c>
      <c r="T26" s="45" t="s">
        <v>115</v>
      </c>
      <c r="U26" s="45" t="s">
        <v>115</v>
      </c>
      <c r="V26" s="41">
        <v>0</v>
      </c>
      <c r="W26" s="52"/>
      <c r="X26" s="53"/>
      <c r="Y26" s="27"/>
      <c r="Z26" s="27"/>
      <c r="AA26" s="41">
        <v>1</v>
      </c>
      <c r="AB26" s="27"/>
      <c r="AC26" s="27"/>
      <c r="AD26" s="27"/>
      <c r="AE26" s="27"/>
      <c r="AF26" s="41">
        <v>0</v>
      </c>
      <c r="AG26" s="27"/>
      <c r="AH26" s="27"/>
      <c r="AI26" s="27"/>
      <c r="AJ26" s="27"/>
      <c r="AK26" s="41">
        <v>1</v>
      </c>
      <c r="AL26" s="27"/>
      <c r="AM26" s="27"/>
      <c r="AN26" s="27"/>
      <c r="AO26" s="27"/>
      <c r="AP26" s="27">
        <v>2</v>
      </c>
      <c r="AQ26" s="27"/>
      <c r="AR26" s="43"/>
      <c r="AS26" s="27"/>
    </row>
    <row r="27" spans="1:45" s="44" customFormat="1" ht="86.4" x14ac:dyDescent="0.3">
      <c r="A27" s="33"/>
      <c r="B27" s="27"/>
      <c r="C27" s="27" t="s">
        <v>136</v>
      </c>
      <c r="D27" s="33" t="s">
        <v>137</v>
      </c>
      <c r="E27" s="45" t="s">
        <v>138</v>
      </c>
      <c r="F27" s="45" t="s">
        <v>38</v>
      </c>
      <c r="G27" s="45" t="s">
        <v>139</v>
      </c>
      <c r="H27" s="45" t="s">
        <v>140</v>
      </c>
      <c r="I27" s="45" t="s">
        <v>141</v>
      </c>
      <c r="J27" s="45" t="s">
        <v>75</v>
      </c>
      <c r="K27" s="45" t="s">
        <v>142</v>
      </c>
      <c r="L27" s="54">
        <v>1</v>
      </c>
      <c r="M27" s="54">
        <v>0</v>
      </c>
      <c r="N27" s="54">
        <v>0</v>
      </c>
      <c r="O27" s="54">
        <v>0</v>
      </c>
      <c r="P27" s="54">
        <v>1</v>
      </c>
      <c r="Q27" s="45" t="s">
        <v>77</v>
      </c>
      <c r="R27" s="45" t="s">
        <v>143</v>
      </c>
      <c r="S27" s="45" t="s">
        <v>144</v>
      </c>
      <c r="T27" s="45" t="s">
        <v>115</v>
      </c>
      <c r="U27" s="45" t="s">
        <v>145</v>
      </c>
      <c r="V27" s="55">
        <v>1</v>
      </c>
      <c r="W27" s="52"/>
      <c r="X27" s="53"/>
      <c r="Y27" s="27"/>
      <c r="Z27" s="27"/>
      <c r="AA27" s="41" t="s">
        <v>146</v>
      </c>
      <c r="AB27" s="27"/>
      <c r="AC27" s="27"/>
      <c r="AD27" s="27"/>
      <c r="AE27" s="27"/>
      <c r="AF27" s="41" t="s">
        <v>146</v>
      </c>
      <c r="AG27" s="27"/>
      <c r="AH27" s="27"/>
      <c r="AI27" s="27"/>
      <c r="AJ27" s="27"/>
      <c r="AK27" s="41" t="s">
        <v>146</v>
      </c>
      <c r="AL27" s="27"/>
      <c r="AM27" s="27"/>
      <c r="AN27" s="27"/>
      <c r="AO27" s="27"/>
      <c r="AP27" s="52">
        <v>1</v>
      </c>
      <c r="AQ27" s="27"/>
      <c r="AR27" s="43">
        <v>0</v>
      </c>
      <c r="AS27" s="27"/>
    </row>
    <row r="28" spans="1:45" s="44" customFormat="1" ht="86.4" x14ac:dyDescent="0.3">
      <c r="A28" s="33"/>
      <c r="B28" s="27"/>
      <c r="C28" s="27" t="s">
        <v>136</v>
      </c>
      <c r="D28" s="33" t="s">
        <v>147</v>
      </c>
      <c r="E28" s="45" t="s">
        <v>148</v>
      </c>
      <c r="F28" s="45" t="s">
        <v>38</v>
      </c>
      <c r="G28" s="45" t="s">
        <v>149</v>
      </c>
      <c r="H28" s="45" t="s">
        <v>150</v>
      </c>
      <c r="I28" s="45" t="s">
        <v>71</v>
      </c>
      <c r="J28" s="45" t="s">
        <v>74</v>
      </c>
      <c r="K28" s="45" t="s">
        <v>149</v>
      </c>
      <c r="L28" s="54">
        <v>1</v>
      </c>
      <c r="M28" s="54">
        <v>1</v>
      </c>
      <c r="N28" s="54">
        <v>1</v>
      </c>
      <c r="O28" s="54">
        <v>1</v>
      </c>
      <c r="P28" s="54">
        <v>1</v>
      </c>
      <c r="Q28" s="45" t="s">
        <v>151</v>
      </c>
      <c r="R28" s="45" t="s">
        <v>152</v>
      </c>
      <c r="S28" s="45" t="s">
        <v>153</v>
      </c>
      <c r="T28" s="45" t="s">
        <v>115</v>
      </c>
      <c r="U28" s="45" t="s">
        <v>145</v>
      </c>
      <c r="V28" s="42">
        <v>1</v>
      </c>
      <c r="W28" s="27"/>
      <c r="X28" s="27">
        <v>0</v>
      </c>
      <c r="Y28" s="27"/>
      <c r="Z28" s="27"/>
      <c r="AA28" s="42">
        <v>1</v>
      </c>
      <c r="AB28" s="27"/>
      <c r="AC28" s="27">
        <v>0</v>
      </c>
      <c r="AD28" s="27"/>
      <c r="AE28" s="27"/>
      <c r="AF28" s="42">
        <v>1</v>
      </c>
      <c r="AG28" s="27"/>
      <c r="AH28" s="27">
        <v>0</v>
      </c>
      <c r="AI28" s="27"/>
      <c r="AJ28" s="27"/>
      <c r="AK28" s="42">
        <v>1</v>
      </c>
      <c r="AL28" s="27"/>
      <c r="AM28" s="27">
        <v>0</v>
      </c>
      <c r="AN28" s="27"/>
      <c r="AO28" s="27"/>
      <c r="AP28" s="42">
        <v>1</v>
      </c>
      <c r="AQ28" s="27"/>
      <c r="AR28" s="43">
        <v>0</v>
      </c>
      <c r="AS28" s="27"/>
    </row>
    <row r="29" spans="1:45" s="44" customFormat="1" ht="72" x14ac:dyDescent="0.3">
      <c r="A29" s="33"/>
      <c r="B29" s="27"/>
      <c r="C29" s="27" t="s">
        <v>164</v>
      </c>
      <c r="D29" s="33" t="s">
        <v>165</v>
      </c>
      <c r="E29" s="27" t="s">
        <v>166</v>
      </c>
      <c r="F29" s="27" t="s">
        <v>38</v>
      </c>
      <c r="G29" s="27" t="s">
        <v>167</v>
      </c>
      <c r="H29" s="27" t="s">
        <v>168</v>
      </c>
      <c r="I29" s="27" t="s">
        <v>169</v>
      </c>
      <c r="J29" s="28" t="s">
        <v>75</v>
      </c>
      <c r="K29" s="28" t="s">
        <v>167</v>
      </c>
      <c r="L29" s="56">
        <v>0</v>
      </c>
      <c r="M29" s="56">
        <v>1</v>
      </c>
      <c r="N29" s="56">
        <v>0</v>
      </c>
      <c r="O29" s="56">
        <v>0</v>
      </c>
      <c r="P29" s="56">
        <v>1</v>
      </c>
      <c r="Q29" s="27" t="s">
        <v>77</v>
      </c>
      <c r="R29" s="27" t="s">
        <v>167</v>
      </c>
      <c r="S29" s="27" t="s">
        <v>170</v>
      </c>
      <c r="T29" s="27" t="s">
        <v>115</v>
      </c>
      <c r="U29" s="27" t="s">
        <v>171</v>
      </c>
      <c r="V29" s="41">
        <v>0</v>
      </c>
      <c r="W29" s="27"/>
      <c r="X29" s="27" t="e">
        <v>#DIV/0!</v>
      </c>
      <c r="Y29" s="27"/>
      <c r="Z29" s="27"/>
      <c r="AA29" s="41">
        <v>1</v>
      </c>
      <c r="AB29" s="27"/>
      <c r="AC29" s="27">
        <v>0</v>
      </c>
      <c r="AD29" s="27"/>
      <c r="AE29" s="27"/>
      <c r="AF29" s="41">
        <v>0</v>
      </c>
      <c r="AG29" s="27"/>
      <c r="AH29" s="27" t="e">
        <v>#DIV/0!</v>
      </c>
      <c r="AI29" s="27"/>
      <c r="AJ29" s="27"/>
      <c r="AK29" s="41">
        <v>0</v>
      </c>
      <c r="AL29" s="27"/>
      <c r="AM29" s="27" t="e">
        <v>#DIV/0!</v>
      </c>
      <c r="AN29" s="27"/>
      <c r="AO29" s="27"/>
      <c r="AP29" s="27">
        <v>1</v>
      </c>
      <c r="AQ29" s="27"/>
      <c r="AR29" s="43">
        <v>0</v>
      </c>
      <c r="AS29" s="27"/>
    </row>
    <row r="30" spans="1:45" s="44" customFormat="1" ht="86.4" x14ac:dyDescent="0.3">
      <c r="A30" s="33"/>
      <c r="B30" s="27"/>
      <c r="C30" s="27" t="s">
        <v>164</v>
      </c>
      <c r="D30" s="33" t="s">
        <v>172</v>
      </c>
      <c r="E30" s="27" t="s">
        <v>173</v>
      </c>
      <c r="F30" s="27" t="s">
        <v>38</v>
      </c>
      <c r="G30" s="27" t="s">
        <v>174</v>
      </c>
      <c r="H30" s="27" t="s">
        <v>175</v>
      </c>
      <c r="I30" s="27" t="s">
        <v>169</v>
      </c>
      <c r="J30" s="28" t="s">
        <v>75</v>
      </c>
      <c r="K30" s="28" t="s">
        <v>174</v>
      </c>
      <c r="L30" s="57">
        <v>0</v>
      </c>
      <c r="M30" s="57">
        <v>0</v>
      </c>
      <c r="N30" s="57">
        <v>0</v>
      </c>
      <c r="O30" s="57">
        <v>1</v>
      </c>
      <c r="P30" s="57">
        <v>1</v>
      </c>
      <c r="Q30" s="27" t="s">
        <v>77</v>
      </c>
      <c r="R30" s="27" t="s">
        <v>176</v>
      </c>
      <c r="S30" s="27" t="s">
        <v>177</v>
      </c>
      <c r="T30" s="27" t="s">
        <v>115</v>
      </c>
      <c r="U30" s="27" t="s">
        <v>171</v>
      </c>
      <c r="V30" s="41">
        <v>0</v>
      </c>
      <c r="W30" s="27"/>
      <c r="X30" s="27" t="e">
        <v>#DIV/0!</v>
      </c>
      <c r="Y30" s="27"/>
      <c r="Z30" s="27"/>
      <c r="AA30" s="41">
        <v>0</v>
      </c>
      <c r="AB30" s="27"/>
      <c r="AC30" s="27" t="e">
        <v>#DIV/0!</v>
      </c>
      <c r="AD30" s="27"/>
      <c r="AE30" s="27"/>
      <c r="AF30" s="41">
        <v>0</v>
      </c>
      <c r="AG30" s="27"/>
      <c r="AH30" s="27" t="e">
        <v>#DIV/0!</v>
      </c>
      <c r="AI30" s="27"/>
      <c r="AJ30" s="27"/>
      <c r="AK30" s="41">
        <v>1</v>
      </c>
      <c r="AL30" s="27"/>
      <c r="AM30" s="27">
        <v>0</v>
      </c>
      <c r="AN30" s="27"/>
      <c r="AO30" s="27"/>
      <c r="AP30" s="27">
        <v>1</v>
      </c>
      <c r="AQ30" s="27"/>
      <c r="AR30" s="43">
        <v>0</v>
      </c>
      <c r="AS30" s="27"/>
    </row>
    <row r="31" spans="1:45" s="5" customFormat="1" ht="15.6" x14ac:dyDescent="0.3">
      <c r="A31" s="10"/>
      <c r="B31" s="10"/>
      <c r="C31" s="10"/>
      <c r="D31" s="10"/>
      <c r="E31" s="11" t="s">
        <v>23</v>
      </c>
      <c r="F31" s="11"/>
      <c r="G31" s="11"/>
      <c r="H31" s="11"/>
      <c r="I31" s="11"/>
      <c r="J31" s="11"/>
      <c r="K31" s="11"/>
      <c r="L31" s="12"/>
      <c r="M31" s="12"/>
      <c r="N31" s="12"/>
      <c r="O31" s="12"/>
      <c r="P31" s="12"/>
      <c r="Q31" s="11"/>
      <c r="R31" s="10"/>
      <c r="S31" s="10"/>
      <c r="T31" s="10"/>
      <c r="U31" s="10"/>
      <c r="V31" s="12"/>
      <c r="W31" s="12"/>
      <c r="X31" s="14" t="e">
        <f>AVERAGE(X24:X30)*20%</f>
        <v>#VALUE!</v>
      </c>
      <c r="Y31" s="10"/>
      <c r="Z31" s="10"/>
      <c r="AA31" s="12"/>
      <c r="AB31" s="12"/>
      <c r="AC31" s="14" t="e">
        <f>AVERAGE(AC24:AC30)*20%</f>
        <v>#DIV/0!</v>
      </c>
      <c r="AD31" s="10"/>
      <c r="AE31" s="10"/>
      <c r="AF31" s="12"/>
      <c r="AG31" s="12"/>
      <c r="AH31" s="14" t="e">
        <f>AVERAGE(AH24:AH30)*20%</f>
        <v>#VALUE!</v>
      </c>
      <c r="AI31" s="10"/>
      <c r="AJ31" s="10"/>
      <c r="AK31" s="12"/>
      <c r="AL31" s="12"/>
      <c r="AM31" s="14" t="e">
        <f>AVERAGE(AM24:AM30)*20%</f>
        <v>#DIV/0!</v>
      </c>
      <c r="AN31" s="10"/>
      <c r="AO31" s="10"/>
      <c r="AP31" s="17"/>
      <c r="AQ31" s="17"/>
      <c r="AR31" s="14">
        <f>AVERAGE(AR24:AR30)*20%</f>
        <v>0</v>
      </c>
      <c r="AS31" s="10"/>
    </row>
    <row r="32" spans="1:45" s="9" customFormat="1" ht="18" x14ac:dyDescent="0.35">
      <c r="A32" s="6"/>
      <c r="B32" s="6"/>
      <c r="C32" s="6"/>
      <c r="D32" s="6"/>
      <c r="E32" s="7" t="s">
        <v>24</v>
      </c>
      <c r="F32" s="6"/>
      <c r="G32" s="6"/>
      <c r="H32" s="6"/>
      <c r="I32" s="6"/>
      <c r="J32" s="6"/>
      <c r="K32" s="6"/>
      <c r="L32" s="8"/>
      <c r="M32" s="8"/>
      <c r="N32" s="8"/>
      <c r="O32" s="8"/>
      <c r="P32" s="8"/>
      <c r="Q32" s="6"/>
      <c r="R32" s="6"/>
      <c r="S32" s="6"/>
      <c r="T32" s="6"/>
      <c r="U32" s="6"/>
      <c r="V32" s="8"/>
      <c r="W32" s="8"/>
      <c r="X32" s="19" t="e">
        <f>X23+X31</f>
        <v>#DIV/0!</v>
      </c>
      <c r="Y32" s="6"/>
      <c r="Z32" s="6"/>
      <c r="AA32" s="8"/>
      <c r="AB32" s="8"/>
      <c r="AC32" s="19" t="e">
        <f>AC23+AC31</f>
        <v>#DIV/0!</v>
      </c>
      <c r="AD32" s="6"/>
      <c r="AE32" s="6"/>
      <c r="AF32" s="8"/>
      <c r="AG32" s="8"/>
      <c r="AH32" s="19" t="e">
        <f>AH23+AH31</f>
        <v>#VALUE!</v>
      </c>
      <c r="AI32" s="6"/>
      <c r="AJ32" s="6"/>
      <c r="AK32" s="8"/>
      <c r="AL32" s="8"/>
      <c r="AM32" s="19" t="e">
        <f>AM23+AM31</f>
        <v>#DIV/0!</v>
      </c>
      <c r="AN32" s="6"/>
      <c r="AO32" s="6"/>
      <c r="AP32" s="18"/>
      <c r="AQ32" s="18"/>
      <c r="AR32" s="19">
        <f>AR23+AR31</f>
        <v>0</v>
      </c>
      <c r="AS32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3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F31:F1048576 F13:F23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5E3258-536A-49DE-B95D-D316A5C970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4d1d2e24-7be0-47eb-a1db-99cc6d75caff"/>
    <ds:schemaRef ds:uri="http://schemas.microsoft.com/office/2006/documentManagement/types"/>
    <ds:schemaRef ds:uri="http://purl.org/dc/elements/1.1/"/>
    <ds:schemaRef ds:uri="d6eaa91c-3afb-4015-aba1-5ff992c1a5ca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2024-11-22T05:44:05Z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