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C3B4E461-A28E-49E1-818B-59F21D89574E}" xr6:coauthVersionLast="47" xr6:coauthVersionMax="47" xr10:uidLastSave="{00000000-0000-0000-0000-000000000000}"/>
  <bookViews>
    <workbookView xWindow="810" yWindow="-120" windowWidth="19800" windowHeight="11760" tabRatio="717" activeTab="3"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0069" sheetId="279" r:id="rId8"/>
    <sheet name="0120" sheetId="278" r:id="rId9"/>
    <sheet name="0110" sheetId="277" r:id="rId10"/>
    <sheet name="0115" sheetId="276" r:id="rId11"/>
    <sheet name="0145" sheetId="275" r:id="rId12"/>
    <sheet name="0148" sheetId="274" r:id="rId13"/>
    <sheet name="0070" sheetId="273" r:id="rId14"/>
    <sheet name="0121" sheetId="272" r:id="rId15"/>
    <sheet name="0173" sheetId="271" r:id="rId16"/>
    <sheet name="0180" sheetId="270" r:id="rId17"/>
    <sheet name="0262" sheetId="269" r:id="rId18"/>
    <sheet name="TOTAL" sheetId="252" r:id="rId19"/>
  </sheets>
  <definedNames>
    <definedName name="_xlnm.Print_Area" localSheetId="0">'7787'!$A$1:$K$283</definedName>
    <definedName name="_xlnm.Print_Area" localSheetId="18">TOTAL!$B$1:$N$27</definedName>
    <definedName name="_xlnm.Print_Titles" localSheetId="0">'7787'!$11:$12</definedName>
    <definedName name="_xlnm.Print_Titles" localSheetId="18">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8" i="265" l="1"/>
  <c r="I236" i="265"/>
  <c r="I250" i="265"/>
  <c r="I293" i="265"/>
  <c r="K81" i="264"/>
  <c r="K205" i="269" l="1"/>
  <c r="K206" i="269"/>
  <c r="K207" i="269"/>
  <c r="K208" i="269"/>
  <c r="K209" i="269"/>
  <c r="K210" i="269"/>
  <c r="K211" i="269"/>
  <c r="K212" i="269"/>
  <c r="K213" i="269"/>
  <c r="K214" i="269"/>
  <c r="K215" i="269"/>
  <c r="K216" i="269"/>
  <c r="K217" i="269"/>
  <c r="K218" i="269"/>
  <c r="K219" i="269"/>
  <c r="K220" i="269"/>
  <c r="K221" i="269"/>
  <c r="K222" i="269"/>
  <c r="K223" i="269"/>
  <c r="K224" i="269"/>
  <c r="K225" i="269"/>
  <c r="K226" i="269"/>
  <c r="K227" i="269"/>
  <c r="K228" i="269"/>
  <c r="K229" i="269"/>
  <c r="K230" i="269"/>
  <c r="K231" i="269"/>
  <c r="K63" i="273"/>
  <c r="K64" i="273"/>
  <c r="K65" i="273"/>
  <c r="K66" i="273"/>
  <c r="K67" i="273"/>
  <c r="K68" i="273"/>
  <c r="K69" i="273"/>
  <c r="K70" i="273"/>
  <c r="K71" i="273"/>
  <c r="K72" i="273"/>
  <c r="K73" i="273"/>
  <c r="K74" i="273"/>
  <c r="K75" i="273"/>
  <c r="K76" i="273"/>
  <c r="K77" i="273"/>
  <c r="K78" i="273"/>
  <c r="K79" i="273"/>
  <c r="K80" i="273"/>
  <c r="K81" i="273"/>
  <c r="K82" i="273"/>
  <c r="K83" i="273"/>
  <c r="K84" i="273"/>
  <c r="K85" i="273"/>
  <c r="K86" i="273"/>
  <c r="K87" i="273"/>
  <c r="K88" i="273"/>
  <c r="K89" i="273"/>
  <c r="K90" i="273"/>
  <c r="K91" i="273"/>
  <c r="K92" i="273"/>
  <c r="K93" i="273"/>
  <c r="K94" i="273"/>
  <c r="K95" i="273"/>
  <c r="K96" i="273"/>
  <c r="K97" i="273"/>
  <c r="K98" i="273"/>
  <c r="K99" i="273"/>
  <c r="K100" i="273"/>
  <c r="K101" i="273"/>
  <c r="K102" i="273"/>
  <c r="K103" i="273"/>
  <c r="K104" i="273"/>
  <c r="K105" i="273"/>
  <c r="K106" i="273"/>
  <c r="K107" i="273"/>
  <c r="K108" i="273"/>
  <c r="K109" i="273"/>
  <c r="K110" i="273"/>
  <c r="K111" i="273"/>
  <c r="K112" i="273"/>
  <c r="K113" i="273"/>
  <c r="K114" i="273"/>
  <c r="K115" i="273"/>
  <c r="K116" i="273"/>
  <c r="K117" i="273"/>
  <c r="K118" i="273"/>
  <c r="K119" i="273"/>
  <c r="K120" i="273"/>
  <c r="K121" i="273"/>
  <c r="K122" i="273"/>
  <c r="K123" i="273"/>
  <c r="K124" i="273"/>
  <c r="K125" i="273"/>
  <c r="K126" i="273"/>
  <c r="K127" i="273"/>
  <c r="K128" i="273"/>
  <c r="K129" i="273"/>
  <c r="K130" i="273"/>
  <c r="K131" i="273"/>
  <c r="K132" i="273"/>
  <c r="K133" i="273"/>
  <c r="K134" i="273"/>
  <c r="K135" i="273"/>
  <c r="K136" i="273"/>
  <c r="K137" i="273"/>
  <c r="K138" i="273"/>
  <c r="K139" i="273"/>
  <c r="K140" i="273"/>
  <c r="K141" i="273"/>
  <c r="K142" i="273"/>
  <c r="K143" i="273"/>
  <c r="K144" i="273"/>
  <c r="K145" i="273"/>
  <c r="K146" i="273"/>
  <c r="K147" i="273"/>
  <c r="K148" i="273"/>
  <c r="K149" i="273"/>
  <c r="K150" i="273"/>
  <c r="K151" i="273"/>
  <c r="K152" i="273"/>
  <c r="K153" i="273"/>
  <c r="K154" i="273"/>
  <c r="K155" i="273"/>
  <c r="K156" i="273"/>
  <c r="I57" i="277"/>
  <c r="I137" i="265"/>
  <c r="I26" i="263"/>
  <c r="I59" i="263"/>
  <c r="B182" i="279"/>
  <c r="B234" i="278"/>
  <c r="B146" i="277"/>
  <c r="B136" i="276"/>
  <c r="B141" i="275"/>
  <c r="B130" i="274"/>
  <c r="B170" i="273"/>
  <c r="B140" i="272"/>
  <c r="K144" i="269"/>
  <c r="K145" i="269"/>
  <c r="K146" i="269"/>
  <c r="K147" i="269"/>
  <c r="K148" i="269"/>
  <c r="K149" i="269"/>
  <c r="K150" i="269"/>
  <c r="K151" i="269"/>
  <c r="K152" i="269"/>
  <c r="K153" i="269"/>
  <c r="K154" i="269"/>
  <c r="K155" i="269"/>
  <c r="K156" i="269"/>
  <c r="K157" i="269"/>
  <c r="K158" i="269"/>
  <c r="K159" i="269"/>
  <c r="K160" i="269"/>
  <c r="K161" i="269"/>
  <c r="K162" i="269"/>
  <c r="K163" i="269"/>
  <c r="K164" i="269"/>
  <c r="K165" i="269"/>
  <c r="K166" i="269"/>
  <c r="K167" i="269"/>
  <c r="K168" i="269"/>
  <c r="K169" i="269"/>
  <c r="K170" i="269"/>
  <c r="K171" i="269"/>
  <c r="K172" i="269"/>
  <c r="K173" i="269"/>
  <c r="K174" i="269"/>
  <c r="K175" i="269"/>
  <c r="K176" i="269"/>
  <c r="K177" i="269"/>
  <c r="K178" i="269"/>
  <c r="K179" i="269"/>
  <c r="K180" i="269"/>
  <c r="K181" i="269"/>
  <c r="K182" i="269"/>
  <c r="K183" i="269"/>
  <c r="K184" i="269"/>
  <c r="K185" i="269"/>
  <c r="K186" i="269"/>
  <c r="K187" i="269"/>
  <c r="K188" i="269"/>
  <c r="K189" i="269"/>
  <c r="K190" i="269"/>
  <c r="K191" i="269"/>
  <c r="K192" i="269"/>
  <c r="K193" i="269"/>
  <c r="K194" i="269"/>
  <c r="K195" i="269"/>
  <c r="K196" i="269"/>
  <c r="K197" i="269"/>
  <c r="B246" i="269"/>
  <c r="D246" i="269" s="1"/>
  <c r="I90" i="269"/>
  <c r="I243" i="269" s="1"/>
  <c r="E246" i="269" s="1"/>
  <c r="J243" i="269"/>
  <c r="I246" i="269" s="1"/>
  <c r="I69" i="277"/>
  <c r="K130" i="278"/>
  <c r="K131" i="278"/>
  <c r="K132" i="278"/>
  <c r="K133" i="278"/>
  <c r="K134" i="278"/>
  <c r="K135" i="278"/>
  <c r="K136" i="278"/>
  <c r="K137" i="278"/>
  <c r="K138" i="278"/>
  <c r="K139" i="278"/>
  <c r="K140" i="278"/>
  <c r="K141" i="278"/>
  <c r="K142" i="278"/>
  <c r="K143" i="278"/>
  <c r="K144" i="278"/>
  <c r="K145" i="278"/>
  <c r="K146" i="278"/>
  <c r="K147" i="278"/>
  <c r="K148" i="278"/>
  <c r="K149" i="278"/>
  <c r="K150" i="278"/>
  <c r="K151" i="278"/>
  <c r="K152" i="278"/>
  <c r="K153" i="278"/>
  <c r="K154" i="278"/>
  <c r="K155" i="278"/>
  <c r="K156" i="278"/>
  <c r="K157" i="278"/>
  <c r="K158" i="278"/>
  <c r="K159" i="278"/>
  <c r="K160" i="278"/>
  <c r="K161" i="278"/>
  <c r="K162" i="278"/>
  <c r="K163" i="278"/>
  <c r="K164" i="278"/>
  <c r="K165" i="278"/>
  <c r="K166" i="278"/>
  <c r="K167" i="278"/>
  <c r="K168" i="278"/>
  <c r="K169" i="278"/>
  <c r="K170" i="278"/>
  <c r="K171" i="278"/>
  <c r="K172" i="278"/>
  <c r="K173" i="278"/>
  <c r="K174" i="278"/>
  <c r="K175" i="278"/>
  <c r="K176" i="278"/>
  <c r="K177" i="278"/>
  <c r="K178" i="278"/>
  <c r="K179" i="278"/>
  <c r="K180" i="278"/>
  <c r="K181" i="278"/>
  <c r="K182" i="278"/>
  <c r="K183" i="278"/>
  <c r="K184" i="278"/>
  <c r="K185" i="278"/>
  <c r="K186" i="278"/>
  <c r="K187" i="278"/>
  <c r="K188" i="278"/>
  <c r="K189" i="278"/>
  <c r="K190" i="278"/>
  <c r="K191" i="278"/>
  <c r="K192" i="278"/>
  <c r="K193" i="278"/>
  <c r="K194" i="278"/>
  <c r="K195" i="278"/>
  <c r="K196" i="278"/>
  <c r="K197" i="278"/>
  <c r="K198" i="278"/>
  <c r="K199" i="278"/>
  <c r="K200" i="278"/>
  <c r="K201" i="278"/>
  <c r="D234" i="278"/>
  <c r="I335" i="265"/>
  <c r="J246" i="269" l="1"/>
  <c r="I11" i="265"/>
  <c r="I36" i="277"/>
  <c r="G146" i="277" s="1"/>
  <c r="I68" i="269"/>
  <c r="G246" i="269" s="1"/>
  <c r="H246" i="269" s="1"/>
  <c r="I16" i="271"/>
  <c r="I59" i="273"/>
  <c r="G170" i="273" s="1"/>
  <c r="I22" i="274"/>
  <c r="G130" i="274" s="1"/>
  <c r="I31" i="275"/>
  <c r="G141" i="275" s="1"/>
  <c r="I67" i="278"/>
  <c r="G234" i="278" s="1"/>
  <c r="K11" i="252"/>
  <c r="I55" i="265"/>
  <c r="I74" i="265"/>
  <c r="I124" i="265"/>
  <c r="I28" i="264"/>
  <c r="E23" i="252"/>
  <c r="G23" i="252" s="1"/>
  <c r="E22" i="252"/>
  <c r="G22" i="252" s="1"/>
  <c r="E21" i="252"/>
  <c r="G21" i="252" s="1"/>
  <c r="E20" i="252"/>
  <c r="G20" i="252" s="1"/>
  <c r="E19" i="252"/>
  <c r="G19" i="252" s="1"/>
  <c r="E18" i="252"/>
  <c r="G18" i="252" s="1"/>
  <c r="E17" i="252"/>
  <c r="G17" i="252" s="1"/>
  <c r="E16" i="252"/>
  <c r="G16" i="252" s="1"/>
  <c r="E15" i="252"/>
  <c r="G15" i="252" s="1"/>
  <c r="E14" i="252"/>
  <c r="E13" i="252"/>
  <c r="G13" i="252" s="1"/>
  <c r="K242" i="269"/>
  <c r="K241" i="269"/>
  <c r="K240" i="269"/>
  <c r="K239" i="269"/>
  <c r="K238" i="269"/>
  <c r="K237" i="269"/>
  <c r="K236" i="269"/>
  <c r="K235" i="269"/>
  <c r="K234" i="269"/>
  <c r="K233" i="269"/>
  <c r="K204" i="269"/>
  <c r="K203" i="269"/>
  <c r="K202" i="269"/>
  <c r="K201" i="269"/>
  <c r="K200" i="269"/>
  <c r="K199" i="269"/>
  <c r="K198" i="269"/>
  <c r="K143" i="269"/>
  <c r="K142" i="269"/>
  <c r="K141" i="269"/>
  <c r="K140" i="269"/>
  <c r="K139" i="269"/>
  <c r="K138" i="269"/>
  <c r="K137" i="269"/>
  <c r="K136" i="269"/>
  <c r="K135" i="269"/>
  <c r="K134" i="269"/>
  <c r="K133" i="269"/>
  <c r="K132" i="269"/>
  <c r="K131" i="269"/>
  <c r="K130" i="269"/>
  <c r="K129" i="269"/>
  <c r="K128" i="269"/>
  <c r="K127" i="269"/>
  <c r="K126" i="269"/>
  <c r="K125" i="269"/>
  <c r="K124" i="269"/>
  <c r="K123" i="269"/>
  <c r="K122" i="269"/>
  <c r="K121" i="269"/>
  <c r="K120" i="269"/>
  <c r="K119" i="269"/>
  <c r="K118" i="269"/>
  <c r="K117" i="269"/>
  <c r="K116" i="269"/>
  <c r="K115" i="269"/>
  <c r="K114" i="269"/>
  <c r="K113" i="269"/>
  <c r="K112" i="269"/>
  <c r="K111" i="269"/>
  <c r="K110" i="269"/>
  <c r="K109" i="269"/>
  <c r="K108" i="269"/>
  <c r="K107" i="269"/>
  <c r="K106" i="269"/>
  <c r="K105" i="269"/>
  <c r="K104" i="269"/>
  <c r="K103" i="269"/>
  <c r="K102" i="269"/>
  <c r="K101" i="269"/>
  <c r="K100" i="269"/>
  <c r="K99" i="269"/>
  <c r="K98" i="269"/>
  <c r="K97" i="269"/>
  <c r="K96" i="269"/>
  <c r="K95" i="269"/>
  <c r="K94" i="269"/>
  <c r="K93" i="269"/>
  <c r="K92" i="269"/>
  <c r="K91" i="269"/>
  <c r="K90" i="269"/>
  <c r="K89" i="269"/>
  <c r="K88" i="269"/>
  <c r="K87" i="269"/>
  <c r="K86" i="269"/>
  <c r="K85" i="269"/>
  <c r="K84" i="269"/>
  <c r="K83" i="269"/>
  <c r="K82" i="269"/>
  <c r="K81" i="269"/>
  <c r="K80" i="269"/>
  <c r="K79" i="269"/>
  <c r="K78" i="269"/>
  <c r="K77" i="269"/>
  <c r="K76" i="269"/>
  <c r="K75" i="269"/>
  <c r="K74" i="269"/>
  <c r="K73" i="269"/>
  <c r="K72" i="269"/>
  <c r="K71" i="269"/>
  <c r="D130" i="270"/>
  <c r="J127" i="270"/>
  <c r="I130" i="270" s="1"/>
  <c r="I127" i="270"/>
  <c r="E130" i="270" s="1"/>
  <c r="K126" i="270"/>
  <c r="K125" i="270"/>
  <c r="K124" i="270"/>
  <c r="K123" i="270"/>
  <c r="K122" i="270"/>
  <c r="K121" i="270"/>
  <c r="K120" i="270"/>
  <c r="K119" i="270"/>
  <c r="K118" i="270"/>
  <c r="K117" i="270"/>
  <c r="K116" i="270"/>
  <c r="K115" i="270"/>
  <c r="K114" i="270"/>
  <c r="K113" i="270"/>
  <c r="K112" i="270"/>
  <c r="K111" i="270"/>
  <c r="K110" i="270"/>
  <c r="K109" i="270"/>
  <c r="K108" i="270"/>
  <c r="K107" i="270"/>
  <c r="K106" i="270"/>
  <c r="K105" i="270"/>
  <c r="K104" i="270"/>
  <c r="K103" i="270"/>
  <c r="K102" i="270"/>
  <c r="K101" i="270"/>
  <c r="K100" i="270"/>
  <c r="K99" i="270"/>
  <c r="K98" i="270"/>
  <c r="K97" i="270"/>
  <c r="K96" i="270"/>
  <c r="K95" i="270"/>
  <c r="K94" i="270"/>
  <c r="K93" i="270"/>
  <c r="K92" i="270"/>
  <c r="K91" i="270"/>
  <c r="K90" i="270"/>
  <c r="K89" i="270"/>
  <c r="K88" i="270"/>
  <c r="K87" i="270"/>
  <c r="K86" i="270"/>
  <c r="K85" i="270"/>
  <c r="K84" i="270"/>
  <c r="K83" i="270"/>
  <c r="K82" i="270"/>
  <c r="K81" i="270"/>
  <c r="K80" i="270"/>
  <c r="K79" i="270"/>
  <c r="K78" i="270"/>
  <c r="K77" i="270"/>
  <c r="K76" i="270"/>
  <c r="K75" i="270"/>
  <c r="K74" i="270"/>
  <c r="K73" i="270"/>
  <c r="K72" i="270"/>
  <c r="K71" i="270"/>
  <c r="K70" i="270"/>
  <c r="K69" i="270"/>
  <c r="K68" i="270"/>
  <c r="K67" i="270"/>
  <c r="K66" i="270"/>
  <c r="K65" i="270"/>
  <c r="K64" i="270"/>
  <c r="K63" i="270"/>
  <c r="K62" i="270"/>
  <c r="K61" i="270"/>
  <c r="K60" i="270"/>
  <c r="K59" i="270"/>
  <c r="K58" i="270"/>
  <c r="K57" i="270"/>
  <c r="K56" i="270"/>
  <c r="K55" i="270"/>
  <c r="K54" i="270"/>
  <c r="K53" i="270"/>
  <c r="K52" i="270"/>
  <c r="K51" i="270"/>
  <c r="K50" i="270"/>
  <c r="K49" i="270"/>
  <c r="K48" i="270"/>
  <c r="K47" i="270"/>
  <c r="K46" i="270"/>
  <c r="K45" i="270"/>
  <c r="K44" i="270"/>
  <c r="K43" i="270"/>
  <c r="K42" i="270"/>
  <c r="K41" i="270"/>
  <c r="K40" i="270"/>
  <c r="K39" i="270"/>
  <c r="K38" i="270"/>
  <c r="K37" i="270"/>
  <c r="K36" i="270"/>
  <c r="K35" i="270"/>
  <c r="K34" i="270"/>
  <c r="K33" i="270"/>
  <c r="K32" i="270"/>
  <c r="K31" i="270"/>
  <c r="K30" i="270"/>
  <c r="K29" i="270"/>
  <c r="K28" i="270"/>
  <c r="K27" i="270"/>
  <c r="K26" i="270"/>
  <c r="K25" i="270"/>
  <c r="K24" i="270"/>
  <c r="K23" i="270"/>
  <c r="K22" i="270"/>
  <c r="I19" i="270"/>
  <c r="G130" i="270" s="1"/>
  <c r="D127" i="271"/>
  <c r="J124" i="271"/>
  <c r="I127" i="271" s="1"/>
  <c r="I124" i="271"/>
  <c r="E127" i="271" s="1"/>
  <c r="H21" i="252" s="1"/>
  <c r="K123" i="271"/>
  <c r="K122" i="271"/>
  <c r="K121" i="271"/>
  <c r="K120" i="271"/>
  <c r="K119" i="271"/>
  <c r="K118" i="271"/>
  <c r="K117" i="271"/>
  <c r="K116" i="271"/>
  <c r="K115" i="271"/>
  <c r="K114" i="271"/>
  <c r="K113" i="271"/>
  <c r="K112" i="271"/>
  <c r="K111" i="271"/>
  <c r="K110" i="271"/>
  <c r="K109" i="271"/>
  <c r="K108" i="271"/>
  <c r="K107" i="271"/>
  <c r="K106" i="271"/>
  <c r="K105" i="271"/>
  <c r="K104" i="271"/>
  <c r="K103" i="271"/>
  <c r="K102" i="271"/>
  <c r="K101" i="271"/>
  <c r="K100" i="271"/>
  <c r="K99" i="271"/>
  <c r="K98" i="271"/>
  <c r="K97" i="271"/>
  <c r="K96" i="271"/>
  <c r="K95" i="271"/>
  <c r="K94" i="271"/>
  <c r="K93" i="271"/>
  <c r="K92" i="271"/>
  <c r="K91" i="271"/>
  <c r="K90" i="271"/>
  <c r="K89" i="271"/>
  <c r="K88" i="271"/>
  <c r="K87" i="271"/>
  <c r="K86" i="271"/>
  <c r="K85" i="271"/>
  <c r="K84" i="271"/>
  <c r="K83" i="271"/>
  <c r="K82" i="271"/>
  <c r="K81" i="271"/>
  <c r="K80" i="271"/>
  <c r="K79" i="271"/>
  <c r="K78" i="271"/>
  <c r="K77" i="271"/>
  <c r="K76" i="271"/>
  <c r="K75" i="271"/>
  <c r="K74" i="271"/>
  <c r="K73" i="271"/>
  <c r="K72" i="271"/>
  <c r="K71" i="271"/>
  <c r="K70" i="271"/>
  <c r="K69" i="271"/>
  <c r="K68" i="271"/>
  <c r="K67" i="271"/>
  <c r="K66" i="271"/>
  <c r="K65" i="271"/>
  <c r="K64" i="271"/>
  <c r="K63" i="271"/>
  <c r="K62" i="271"/>
  <c r="K61" i="271"/>
  <c r="K60" i="271"/>
  <c r="K59" i="271"/>
  <c r="K58" i="271"/>
  <c r="K57" i="271"/>
  <c r="K56" i="271"/>
  <c r="K55" i="271"/>
  <c r="K54" i="271"/>
  <c r="K53" i="271"/>
  <c r="K52" i="271"/>
  <c r="K51" i="271"/>
  <c r="K50" i="271"/>
  <c r="K49" i="271"/>
  <c r="K48" i="271"/>
  <c r="K47" i="271"/>
  <c r="K46" i="271"/>
  <c r="K45" i="271"/>
  <c r="K44" i="271"/>
  <c r="K43" i="271"/>
  <c r="K42" i="271"/>
  <c r="K41" i="271"/>
  <c r="K40" i="271"/>
  <c r="K39" i="271"/>
  <c r="K38" i="271"/>
  <c r="K37" i="271"/>
  <c r="K36" i="271"/>
  <c r="K35" i="271"/>
  <c r="K34" i="271"/>
  <c r="K33" i="271"/>
  <c r="K32" i="271"/>
  <c r="K31" i="271"/>
  <c r="K30" i="271"/>
  <c r="K29" i="271"/>
  <c r="K28" i="271"/>
  <c r="K27" i="271"/>
  <c r="K26" i="271"/>
  <c r="K25" i="271"/>
  <c r="K24" i="271"/>
  <c r="K23" i="271"/>
  <c r="K22" i="271"/>
  <c r="K21" i="271"/>
  <c r="K20" i="271"/>
  <c r="K19" i="271"/>
  <c r="G127" i="271"/>
  <c r="D140" i="272"/>
  <c r="J137" i="272"/>
  <c r="I140" i="272" s="1"/>
  <c r="I137" i="272"/>
  <c r="E140" i="272" s="1"/>
  <c r="H20" i="252" s="1"/>
  <c r="K136" i="272"/>
  <c r="K135" i="272"/>
  <c r="K134" i="272"/>
  <c r="K133" i="272"/>
  <c r="K132" i="272"/>
  <c r="K131" i="272"/>
  <c r="K130" i="272"/>
  <c r="K129" i="272"/>
  <c r="K128" i="272"/>
  <c r="K127" i="272"/>
  <c r="K126" i="272"/>
  <c r="K125" i="272"/>
  <c r="K124" i="272"/>
  <c r="K123" i="272"/>
  <c r="K122" i="272"/>
  <c r="K121" i="272"/>
  <c r="K120" i="272"/>
  <c r="K119" i="272"/>
  <c r="K118" i="272"/>
  <c r="K117" i="272"/>
  <c r="K116" i="272"/>
  <c r="K115" i="272"/>
  <c r="K114" i="272"/>
  <c r="K113" i="272"/>
  <c r="K112" i="272"/>
  <c r="K111" i="272"/>
  <c r="K110" i="272"/>
  <c r="K109" i="272"/>
  <c r="K108" i="272"/>
  <c r="K107" i="272"/>
  <c r="K106" i="272"/>
  <c r="K105" i="272"/>
  <c r="K104" i="272"/>
  <c r="K103" i="272"/>
  <c r="K102" i="272"/>
  <c r="K101" i="272"/>
  <c r="K100" i="272"/>
  <c r="K99" i="272"/>
  <c r="K98" i="272"/>
  <c r="K97" i="272"/>
  <c r="K96" i="272"/>
  <c r="K95" i="272"/>
  <c r="K94" i="272"/>
  <c r="K93" i="272"/>
  <c r="K92" i="272"/>
  <c r="K91" i="272"/>
  <c r="K90" i="272"/>
  <c r="K89" i="272"/>
  <c r="K88" i="272"/>
  <c r="K87" i="272"/>
  <c r="K86" i="272"/>
  <c r="K85" i="272"/>
  <c r="K84" i="272"/>
  <c r="K83" i="272"/>
  <c r="K82" i="272"/>
  <c r="K81" i="272"/>
  <c r="K80" i="272"/>
  <c r="K79" i="272"/>
  <c r="K78" i="272"/>
  <c r="K77" i="272"/>
  <c r="K76" i="272"/>
  <c r="K75" i="272"/>
  <c r="K74" i="272"/>
  <c r="K73" i="272"/>
  <c r="K72" i="272"/>
  <c r="K71" i="272"/>
  <c r="K70" i="272"/>
  <c r="K69" i="272"/>
  <c r="K68" i="272"/>
  <c r="K67" i="272"/>
  <c r="K66" i="272"/>
  <c r="K65" i="272"/>
  <c r="K64" i="272"/>
  <c r="K63" i="272"/>
  <c r="K62" i="272"/>
  <c r="K61" i="272"/>
  <c r="K60" i="272"/>
  <c r="K59" i="272"/>
  <c r="K58" i="272"/>
  <c r="K57" i="272"/>
  <c r="K56" i="272"/>
  <c r="K55" i="272"/>
  <c r="K54" i="272"/>
  <c r="K53" i="272"/>
  <c r="K52" i="272"/>
  <c r="K51" i="272"/>
  <c r="K50" i="272"/>
  <c r="K49" i="272"/>
  <c r="K48" i="272"/>
  <c r="K47" i="272"/>
  <c r="K46" i="272"/>
  <c r="K45" i="272"/>
  <c r="K44" i="272"/>
  <c r="K43" i="272"/>
  <c r="K42" i="272"/>
  <c r="K41" i="272"/>
  <c r="K40" i="272"/>
  <c r="K39" i="272"/>
  <c r="K38" i="272"/>
  <c r="K37" i="272"/>
  <c r="K36" i="272"/>
  <c r="K35" i="272"/>
  <c r="K34" i="272"/>
  <c r="K33" i="272"/>
  <c r="K32" i="272"/>
  <c r="I29" i="272"/>
  <c r="G140" i="272" s="1"/>
  <c r="D170" i="273"/>
  <c r="J167" i="273"/>
  <c r="I170" i="273" s="1"/>
  <c r="I167" i="273"/>
  <c r="E170" i="273" s="1"/>
  <c r="H19" i="252" s="1"/>
  <c r="K166" i="273"/>
  <c r="K165" i="273"/>
  <c r="K164" i="273"/>
  <c r="K163" i="273"/>
  <c r="K162" i="273"/>
  <c r="K161" i="273"/>
  <c r="K160" i="273"/>
  <c r="K159" i="273"/>
  <c r="K158" i="273"/>
  <c r="K157" i="273"/>
  <c r="K62" i="273"/>
  <c r="D130" i="274"/>
  <c r="J127" i="274"/>
  <c r="I130" i="274" s="1"/>
  <c r="J130" i="274" s="1"/>
  <c r="I127" i="274"/>
  <c r="E130" i="274" s="1"/>
  <c r="H18" i="252" s="1"/>
  <c r="K126" i="274"/>
  <c r="K125" i="274"/>
  <c r="K124" i="274"/>
  <c r="K123" i="274"/>
  <c r="K122" i="274"/>
  <c r="K121" i="274"/>
  <c r="K120" i="274"/>
  <c r="K119" i="274"/>
  <c r="K118" i="274"/>
  <c r="K117" i="274"/>
  <c r="K116" i="274"/>
  <c r="K115" i="274"/>
  <c r="K114" i="274"/>
  <c r="K113" i="274"/>
  <c r="K112" i="274"/>
  <c r="K111" i="274"/>
  <c r="K110" i="274"/>
  <c r="K109" i="274"/>
  <c r="K108" i="274"/>
  <c r="K107" i="274"/>
  <c r="K106" i="274"/>
  <c r="K105" i="274"/>
  <c r="K104" i="274"/>
  <c r="K103" i="274"/>
  <c r="K102" i="274"/>
  <c r="K101" i="274"/>
  <c r="K100" i="274"/>
  <c r="K99" i="274"/>
  <c r="K98" i="274"/>
  <c r="K97" i="274"/>
  <c r="K96" i="274"/>
  <c r="K95" i="274"/>
  <c r="K94" i="274"/>
  <c r="K93" i="274"/>
  <c r="K92" i="274"/>
  <c r="K91" i="274"/>
  <c r="K90" i="274"/>
  <c r="K89" i="274"/>
  <c r="K88" i="274"/>
  <c r="K87" i="274"/>
  <c r="K86" i="274"/>
  <c r="K85" i="274"/>
  <c r="K84" i="274"/>
  <c r="K83" i="274"/>
  <c r="K82" i="274"/>
  <c r="K81" i="274"/>
  <c r="K80" i="274"/>
  <c r="K79" i="274"/>
  <c r="K78" i="274"/>
  <c r="K77" i="274"/>
  <c r="K76" i="274"/>
  <c r="K75" i="274"/>
  <c r="K74" i="274"/>
  <c r="K73" i="274"/>
  <c r="K72" i="274"/>
  <c r="K71" i="274"/>
  <c r="K70" i="274"/>
  <c r="K69" i="274"/>
  <c r="K68" i="274"/>
  <c r="K67" i="274"/>
  <c r="K66" i="274"/>
  <c r="K65" i="274"/>
  <c r="K64" i="274"/>
  <c r="K63" i="274"/>
  <c r="K62" i="274"/>
  <c r="K61" i="274"/>
  <c r="K60" i="274"/>
  <c r="K59" i="274"/>
  <c r="K58" i="274"/>
  <c r="K57" i="274"/>
  <c r="K56" i="274"/>
  <c r="K55" i="274"/>
  <c r="K54" i="274"/>
  <c r="K53" i="274"/>
  <c r="K52" i="274"/>
  <c r="K51" i="274"/>
  <c r="K50" i="274"/>
  <c r="K49" i="274"/>
  <c r="K48" i="274"/>
  <c r="K47" i="274"/>
  <c r="K46" i="274"/>
  <c r="K45" i="274"/>
  <c r="K44" i="274"/>
  <c r="K43" i="274"/>
  <c r="K42" i="274"/>
  <c r="K41" i="274"/>
  <c r="K40" i="274"/>
  <c r="K39" i="274"/>
  <c r="K38" i="274"/>
  <c r="K37" i="274"/>
  <c r="K36" i="274"/>
  <c r="K35" i="274"/>
  <c r="K34" i="274"/>
  <c r="K33" i="274"/>
  <c r="K32" i="274"/>
  <c r="K31" i="274"/>
  <c r="K30" i="274"/>
  <c r="K29" i="274"/>
  <c r="K28" i="274"/>
  <c r="K27" i="274"/>
  <c r="K26" i="274"/>
  <c r="K25" i="274"/>
  <c r="D141" i="275"/>
  <c r="J138" i="275"/>
  <c r="I141" i="275" s="1"/>
  <c r="J141" i="275" s="1"/>
  <c r="I138" i="275"/>
  <c r="E141" i="275" s="1"/>
  <c r="H17" i="252" s="1"/>
  <c r="K137" i="275"/>
  <c r="K136" i="275"/>
  <c r="K135" i="275"/>
  <c r="K134" i="275"/>
  <c r="K133" i="275"/>
  <c r="K132" i="275"/>
  <c r="K131" i="275"/>
  <c r="K130" i="275"/>
  <c r="K129" i="275"/>
  <c r="K128" i="275"/>
  <c r="K127" i="275"/>
  <c r="K126" i="275"/>
  <c r="K125" i="275"/>
  <c r="K124" i="275"/>
  <c r="K123" i="275"/>
  <c r="K122" i="275"/>
  <c r="K121" i="275"/>
  <c r="K120" i="275"/>
  <c r="K119" i="275"/>
  <c r="K118" i="275"/>
  <c r="K117" i="275"/>
  <c r="K116" i="275"/>
  <c r="K115" i="275"/>
  <c r="K114" i="275"/>
  <c r="K113" i="275"/>
  <c r="K112" i="275"/>
  <c r="K111" i="275"/>
  <c r="K110" i="275"/>
  <c r="K109" i="275"/>
  <c r="K108" i="275"/>
  <c r="K107" i="275"/>
  <c r="K106" i="275"/>
  <c r="K105" i="275"/>
  <c r="K104" i="275"/>
  <c r="K103" i="275"/>
  <c r="K102" i="275"/>
  <c r="K101" i="275"/>
  <c r="K100" i="275"/>
  <c r="K99" i="275"/>
  <c r="K98" i="275"/>
  <c r="K97" i="275"/>
  <c r="K96" i="275"/>
  <c r="K95" i="275"/>
  <c r="K94" i="275"/>
  <c r="K93" i="275"/>
  <c r="K92" i="275"/>
  <c r="K91" i="275"/>
  <c r="K90" i="275"/>
  <c r="K89" i="275"/>
  <c r="K88" i="275"/>
  <c r="K87" i="275"/>
  <c r="K86" i="275"/>
  <c r="K85" i="275"/>
  <c r="K84" i="275"/>
  <c r="K83" i="275"/>
  <c r="K82" i="275"/>
  <c r="K81" i="275"/>
  <c r="K80" i="275"/>
  <c r="K79" i="275"/>
  <c r="K78" i="275"/>
  <c r="K77" i="275"/>
  <c r="K76" i="275"/>
  <c r="K75" i="275"/>
  <c r="K74" i="275"/>
  <c r="K73" i="275"/>
  <c r="K72" i="275"/>
  <c r="K71" i="275"/>
  <c r="K70" i="275"/>
  <c r="K69" i="275"/>
  <c r="K68" i="275"/>
  <c r="K67" i="275"/>
  <c r="K66" i="275"/>
  <c r="K65" i="275"/>
  <c r="K64" i="275"/>
  <c r="K63" i="275"/>
  <c r="K62" i="275"/>
  <c r="K61" i="275"/>
  <c r="K60" i="275"/>
  <c r="K59" i="275"/>
  <c r="K58" i="275"/>
  <c r="K57" i="275"/>
  <c r="K56" i="275"/>
  <c r="K55" i="275"/>
  <c r="K54" i="275"/>
  <c r="K53" i="275"/>
  <c r="K52" i="275"/>
  <c r="K51" i="275"/>
  <c r="K50" i="275"/>
  <c r="K49" i="275"/>
  <c r="K48" i="275"/>
  <c r="K47" i="275"/>
  <c r="K46" i="275"/>
  <c r="K45" i="275"/>
  <c r="K44" i="275"/>
  <c r="K43" i="275"/>
  <c r="K42" i="275"/>
  <c r="K41" i="275"/>
  <c r="K40" i="275"/>
  <c r="K39" i="275"/>
  <c r="K38" i="275"/>
  <c r="K37" i="275"/>
  <c r="K36" i="275"/>
  <c r="K35" i="275"/>
  <c r="K34" i="275"/>
  <c r="D136" i="276"/>
  <c r="J133" i="276"/>
  <c r="I136" i="276" s="1"/>
  <c r="I133" i="276"/>
  <c r="E136" i="276" s="1"/>
  <c r="H16" i="252" s="1"/>
  <c r="K132" i="276"/>
  <c r="K131" i="276"/>
  <c r="K130" i="276"/>
  <c r="K129" i="276"/>
  <c r="K128" i="276"/>
  <c r="K127" i="276"/>
  <c r="K126" i="276"/>
  <c r="K125" i="276"/>
  <c r="K124" i="276"/>
  <c r="K123" i="276"/>
  <c r="K122" i="276"/>
  <c r="K121" i="276"/>
  <c r="K120" i="276"/>
  <c r="K119" i="276"/>
  <c r="K118" i="276"/>
  <c r="K117" i="276"/>
  <c r="K116" i="276"/>
  <c r="K115" i="276"/>
  <c r="K114" i="276"/>
  <c r="K113" i="276"/>
  <c r="K112" i="276"/>
  <c r="K111" i="276"/>
  <c r="K110" i="276"/>
  <c r="K109" i="276"/>
  <c r="K108" i="276"/>
  <c r="K107" i="276"/>
  <c r="K106" i="276"/>
  <c r="K105" i="276"/>
  <c r="K104" i="276"/>
  <c r="K103" i="276"/>
  <c r="K102" i="276"/>
  <c r="K101" i="276"/>
  <c r="K100" i="276"/>
  <c r="K99" i="276"/>
  <c r="K98" i="276"/>
  <c r="K97" i="276"/>
  <c r="K96" i="276"/>
  <c r="K95" i="276"/>
  <c r="K94" i="276"/>
  <c r="K93" i="276"/>
  <c r="K92" i="276"/>
  <c r="K91" i="276"/>
  <c r="K90" i="276"/>
  <c r="K89" i="276"/>
  <c r="K88" i="276"/>
  <c r="K87" i="276"/>
  <c r="K86" i="276"/>
  <c r="K85" i="276"/>
  <c r="K84" i="276"/>
  <c r="K83" i="276"/>
  <c r="K82" i="276"/>
  <c r="K81" i="276"/>
  <c r="K80" i="276"/>
  <c r="K79" i="276"/>
  <c r="K78" i="276"/>
  <c r="K77" i="276"/>
  <c r="K76" i="276"/>
  <c r="K75" i="276"/>
  <c r="K74" i="276"/>
  <c r="K73" i="276"/>
  <c r="K72" i="276"/>
  <c r="K71" i="276"/>
  <c r="K70" i="276"/>
  <c r="K69" i="276"/>
  <c r="K68" i="276"/>
  <c r="K67" i="276"/>
  <c r="K66" i="276"/>
  <c r="K65" i="276"/>
  <c r="K64" i="276"/>
  <c r="K63" i="276"/>
  <c r="K62" i="276"/>
  <c r="K61" i="276"/>
  <c r="K60" i="276"/>
  <c r="K59" i="276"/>
  <c r="K58" i="276"/>
  <c r="K57" i="276"/>
  <c r="K56" i="276"/>
  <c r="K55" i="276"/>
  <c r="K54" i="276"/>
  <c r="K53" i="276"/>
  <c r="K52" i="276"/>
  <c r="K51" i="276"/>
  <c r="K50" i="276"/>
  <c r="K49" i="276"/>
  <c r="K48" i="276"/>
  <c r="K47" i="276"/>
  <c r="K46" i="276"/>
  <c r="K45" i="276"/>
  <c r="K44" i="276"/>
  <c r="K43" i="276"/>
  <c r="K42" i="276"/>
  <c r="K41" i="276"/>
  <c r="K40" i="276"/>
  <c r="K39" i="276"/>
  <c r="K38" i="276"/>
  <c r="K37" i="276"/>
  <c r="K36" i="276"/>
  <c r="K35" i="276"/>
  <c r="K34" i="276"/>
  <c r="K33" i="276"/>
  <c r="K32" i="276"/>
  <c r="K31" i="276"/>
  <c r="K30" i="276"/>
  <c r="K29" i="276"/>
  <c r="K28" i="276"/>
  <c r="I25" i="276"/>
  <c r="G136" i="276" s="1"/>
  <c r="D146" i="277"/>
  <c r="J143" i="277"/>
  <c r="I146" i="277" s="1"/>
  <c r="L15" i="252" s="1"/>
  <c r="I143" i="277"/>
  <c r="E146" i="277" s="1"/>
  <c r="H15" i="252" s="1"/>
  <c r="K142" i="277"/>
  <c r="K141" i="277"/>
  <c r="K140" i="277"/>
  <c r="K139" i="277"/>
  <c r="K138" i="277"/>
  <c r="K137" i="277"/>
  <c r="K136" i="277"/>
  <c r="K135" i="277"/>
  <c r="K134" i="277"/>
  <c r="K133" i="277"/>
  <c r="K132" i="277"/>
  <c r="K131" i="277"/>
  <c r="K130" i="277"/>
  <c r="K129" i="277"/>
  <c r="K128" i="277"/>
  <c r="K127" i="277"/>
  <c r="K126" i="277"/>
  <c r="K125" i="277"/>
  <c r="K124" i="277"/>
  <c r="K123" i="277"/>
  <c r="K122" i="277"/>
  <c r="K121" i="277"/>
  <c r="K120" i="277"/>
  <c r="K119" i="277"/>
  <c r="K118" i="277"/>
  <c r="K117" i="277"/>
  <c r="K116" i="277"/>
  <c r="K115" i="277"/>
  <c r="K114" i="277"/>
  <c r="K113" i="277"/>
  <c r="K112" i="277"/>
  <c r="K111" i="277"/>
  <c r="K110" i="277"/>
  <c r="K109" i="277"/>
  <c r="K108" i="277"/>
  <c r="K107" i="277"/>
  <c r="K106" i="277"/>
  <c r="K105" i="277"/>
  <c r="K104" i="277"/>
  <c r="K103" i="277"/>
  <c r="K102" i="277"/>
  <c r="K101" i="277"/>
  <c r="K100" i="277"/>
  <c r="K99" i="277"/>
  <c r="K98" i="277"/>
  <c r="K97" i="277"/>
  <c r="K96" i="277"/>
  <c r="K95" i="277"/>
  <c r="K94" i="277"/>
  <c r="K93" i="277"/>
  <c r="K92" i="277"/>
  <c r="K91" i="277"/>
  <c r="K90" i="277"/>
  <c r="K89" i="277"/>
  <c r="K88" i="277"/>
  <c r="K87" i="277"/>
  <c r="K86" i="277"/>
  <c r="K85" i="277"/>
  <c r="K84" i="277"/>
  <c r="K83" i="277"/>
  <c r="K82" i="277"/>
  <c r="K81" i="277"/>
  <c r="K80" i="277"/>
  <c r="K79" i="277"/>
  <c r="K78" i="277"/>
  <c r="K77" i="277"/>
  <c r="K76" i="277"/>
  <c r="K75" i="277"/>
  <c r="K74" i="277"/>
  <c r="K73" i="277"/>
  <c r="K72" i="277"/>
  <c r="K71" i="277"/>
  <c r="K70" i="277"/>
  <c r="K69" i="277"/>
  <c r="K68" i="277"/>
  <c r="K67" i="277"/>
  <c r="K66" i="277"/>
  <c r="K65" i="277"/>
  <c r="K64" i="277"/>
  <c r="K63" i="277"/>
  <c r="K62" i="277"/>
  <c r="K61" i="277"/>
  <c r="K60" i="277"/>
  <c r="K59" i="277"/>
  <c r="K58" i="277"/>
  <c r="K57" i="277"/>
  <c r="K56" i="277"/>
  <c r="K55" i="277"/>
  <c r="K54" i="277"/>
  <c r="K53" i="277"/>
  <c r="K52" i="277"/>
  <c r="K51" i="277"/>
  <c r="K50" i="277"/>
  <c r="K49" i="277"/>
  <c r="K48" i="277"/>
  <c r="K47" i="277"/>
  <c r="K46" i="277"/>
  <c r="K45" i="277"/>
  <c r="K44" i="277"/>
  <c r="K43" i="277"/>
  <c r="K42" i="277"/>
  <c r="K41" i="277"/>
  <c r="K40" i="277"/>
  <c r="K39" i="277"/>
  <c r="J231" i="278"/>
  <c r="I234" i="278" s="1"/>
  <c r="L14" i="252" s="1"/>
  <c r="I231" i="278"/>
  <c r="E234" i="278" s="1"/>
  <c r="H14" i="252" s="1"/>
  <c r="K230" i="278"/>
  <c r="K229" i="278"/>
  <c r="K228" i="278"/>
  <c r="K227" i="278"/>
  <c r="K226" i="278"/>
  <c r="K225" i="278"/>
  <c r="K224" i="278"/>
  <c r="K223" i="278"/>
  <c r="K222" i="278"/>
  <c r="K221" i="278"/>
  <c r="K220" i="278"/>
  <c r="K219" i="278"/>
  <c r="K218" i="278"/>
  <c r="K217" i="278"/>
  <c r="K216" i="278"/>
  <c r="K215" i="278"/>
  <c r="K214" i="278"/>
  <c r="K213" i="278"/>
  <c r="K212" i="278"/>
  <c r="K211" i="278"/>
  <c r="K210" i="278"/>
  <c r="K209" i="278"/>
  <c r="K208" i="278"/>
  <c r="K207" i="278"/>
  <c r="K206" i="278"/>
  <c r="K205" i="278"/>
  <c r="K204" i="278"/>
  <c r="K203" i="278"/>
  <c r="K202" i="278"/>
  <c r="K129" i="278"/>
  <c r="K128" i="278"/>
  <c r="K127" i="278"/>
  <c r="K126" i="278"/>
  <c r="K125" i="278"/>
  <c r="K124" i="278"/>
  <c r="K123" i="278"/>
  <c r="K122" i="278"/>
  <c r="K121" i="278"/>
  <c r="K120" i="278"/>
  <c r="K119" i="278"/>
  <c r="K118" i="278"/>
  <c r="K117" i="278"/>
  <c r="K116" i="278"/>
  <c r="K115" i="278"/>
  <c r="K114" i="278"/>
  <c r="K113" i="278"/>
  <c r="K112" i="278"/>
  <c r="K111" i="278"/>
  <c r="K110" i="278"/>
  <c r="K109" i="278"/>
  <c r="K108" i="278"/>
  <c r="K107" i="278"/>
  <c r="K106" i="278"/>
  <c r="K105" i="278"/>
  <c r="K104" i="278"/>
  <c r="K103" i="278"/>
  <c r="K102" i="278"/>
  <c r="K101" i="278"/>
  <c r="K100" i="278"/>
  <c r="K99" i="278"/>
  <c r="K98" i="278"/>
  <c r="K97" i="278"/>
  <c r="K96" i="278"/>
  <c r="K95" i="278"/>
  <c r="K94" i="278"/>
  <c r="K93" i="278"/>
  <c r="K92" i="278"/>
  <c r="K91" i="278"/>
  <c r="K90" i="278"/>
  <c r="K89" i="278"/>
  <c r="K88" i="278"/>
  <c r="K87" i="278"/>
  <c r="K86" i="278"/>
  <c r="K85" i="278"/>
  <c r="K84" i="278"/>
  <c r="K83" i="278"/>
  <c r="K82" i="278"/>
  <c r="K81" i="278"/>
  <c r="K80" i="278"/>
  <c r="K79" i="278"/>
  <c r="K78" i="278"/>
  <c r="K77" i="278"/>
  <c r="K76" i="278"/>
  <c r="K75" i="278"/>
  <c r="K74" i="278"/>
  <c r="K73" i="278"/>
  <c r="K72" i="278"/>
  <c r="K71" i="278"/>
  <c r="K70" i="278"/>
  <c r="D182" i="279"/>
  <c r="J179" i="279"/>
  <c r="I182" i="279" s="1"/>
  <c r="L13" i="252" s="1"/>
  <c r="I179" i="279"/>
  <c r="E182" i="279" s="1"/>
  <c r="H13" i="252" s="1"/>
  <c r="K178" i="279"/>
  <c r="K177" i="279"/>
  <c r="K176" i="279"/>
  <c r="K175" i="279"/>
  <c r="K174" i="279"/>
  <c r="K173" i="279"/>
  <c r="K172" i="279"/>
  <c r="K171" i="279"/>
  <c r="K170" i="279"/>
  <c r="K169" i="279"/>
  <c r="K168" i="279"/>
  <c r="K167" i="279"/>
  <c r="K166" i="279"/>
  <c r="K165" i="279"/>
  <c r="K164" i="279"/>
  <c r="K163" i="279"/>
  <c r="K162" i="279"/>
  <c r="K161" i="279"/>
  <c r="K160" i="279"/>
  <c r="K159" i="279"/>
  <c r="K158" i="279"/>
  <c r="K157" i="279"/>
  <c r="K156" i="279"/>
  <c r="K155" i="279"/>
  <c r="K154" i="279"/>
  <c r="K153" i="279"/>
  <c r="K152" i="279"/>
  <c r="K151" i="279"/>
  <c r="K150" i="279"/>
  <c r="K149" i="279"/>
  <c r="K148" i="279"/>
  <c r="K147" i="279"/>
  <c r="K146" i="279"/>
  <c r="K145" i="279"/>
  <c r="K144" i="279"/>
  <c r="K143" i="279"/>
  <c r="K142" i="279"/>
  <c r="K141" i="279"/>
  <c r="K140" i="279"/>
  <c r="K139" i="279"/>
  <c r="K138" i="279"/>
  <c r="K137" i="279"/>
  <c r="K136" i="279"/>
  <c r="K135" i="279"/>
  <c r="K134" i="279"/>
  <c r="K133" i="279"/>
  <c r="K132" i="279"/>
  <c r="K131" i="279"/>
  <c r="K130" i="279"/>
  <c r="K129" i="279"/>
  <c r="K128" i="279"/>
  <c r="K127" i="279"/>
  <c r="K126" i="279"/>
  <c r="K125" i="279"/>
  <c r="K124" i="279"/>
  <c r="K123" i="279"/>
  <c r="K122" i="279"/>
  <c r="K121" i="279"/>
  <c r="K120" i="279"/>
  <c r="K119" i="279"/>
  <c r="K118" i="279"/>
  <c r="K117" i="279"/>
  <c r="K116" i="279"/>
  <c r="K115" i="279"/>
  <c r="K114" i="279"/>
  <c r="K113" i="279"/>
  <c r="K112" i="279"/>
  <c r="K111" i="279"/>
  <c r="K110" i="279"/>
  <c r="K109" i="279"/>
  <c r="K108" i="279"/>
  <c r="K107" i="279"/>
  <c r="K106" i="279"/>
  <c r="K105" i="279"/>
  <c r="K104" i="279"/>
  <c r="K103" i="279"/>
  <c r="K102" i="279"/>
  <c r="K101" i="279"/>
  <c r="K100" i="279"/>
  <c r="K99" i="279"/>
  <c r="K98" i="279"/>
  <c r="K97" i="279"/>
  <c r="K96" i="279"/>
  <c r="K95" i="279"/>
  <c r="K94" i="279"/>
  <c r="K93" i="279"/>
  <c r="K92" i="279"/>
  <c r="K91" i="279"/>
  <c r="K90" i="279"/>
  <c r="K89" i="279"/>
  <c r="K88" i="279"/>
  <c r="K87" i="279"/>
  <c r="K86" i="279"/>
  <c r="K85" i="279"/>
  <c r="K84" i="279"/>
  <c r="K83" i="279"/>
  <c r="K82" i="279"/>
  <c r="K81" i="279"/>
  <c r="K80" i="279"/>
  <c r="K79" i="279"/>
  <c r="K78" i="279"/>
  <c r="K77" i="279"/>
  <c r="K76" i="279"/>
  <c r="K75" i="279"/>
  <c r="I72" i="279"/>
  <c r="G182" i="279" s="1"/>
  <c r="K87" i="266"/>
  <c r="K88" i="266"/>
  <c r="K89" i="266"/>
  <c r="K90" i="266"/>
  <c r="K91" i="266"/>
  <c r="K92" i="266"/>
  <c r="K93" i="266"/>
  <c r="K94" i="266"/>
  <c r="K95" i="266"/>
  <c r="K96" i="266"/>
  <c r="K97" i="266"/>
  <c r="K98"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I173"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274" i="265"/>
  <c r="K275" i="265"/>
  <c r="K276" i="265"/>
  <c r="K277" i="265"/>
  <c r="K278" i="265"/>
  <c r="K279" i="265"/>
  <c r="K280" i="265"/>
  <c r="K281" i="265"/>
  <c r="K282" i="265"/>
  <c r="K283" i="265"/>
  <c r="K284" i="265"/>
  <c r="K285" i="265"/>
  <c r="K286" i="265"/>
  <c r="K287" i="265"/>
  <c r="K288" i="265"/>
  <c r="K289" i="265"/>
  <c r="K290" i="265"/>
  <c r="K291" i="265"/>
  <c r="K292" i="265"/>
  <c r="K293" i="265"/>
  <c r="K294" i="265"/>
  <c r="K295" i="265"/>
  <c r="K296" i="265"/>
  <c r="K297" i="265"/>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358" i="265"/>
  <c r="K359" i="265"/>
  <c r="K360" i="265"/>
  <c r="K361" i="265"/>
  <c r="K362" i="265"/>
  <c r="K363" i="265"/>
  <c r="K364" i="265"/>
  <c r="K365" i="265"/>
  <c r="K366" i="265"/>
  <c r="K367" i="265"/>
  <c r="K368" i="265"/>
  <c r="K369" i="265"/>
  <c r="K370" i="265"/>
  <c r="K371" i="265"/>
  <c r="K372" i="265"/>
  <c r="K373" i="265"/>
  <c r="K374" i="265"/>
  <c r="K375" i="265"/>
  <c r="K376" i="265"/>
  <c r="K377" i="265"/>
  <c r="K378" i="265"/>
  <c r="K379" i="265"/>
  <c r="K380" i="265"/>
  <c r="K381" i="265"/>
  <c r="K382" i="265"/>
  <c r="K383" i="265"/>
  <c r="K384" i="265"/>
  <c r="K385" i="265"/>
  <c r="K386" i="265"/>
  <c r="K387" i="265"/>
  <c r="K233" i="265"/>
  <c r="K234" i="265"/>
  <c r="K235" i="265"/>
  <c r="K236" i="265"/>
  <c r="K237" i="265"/>
  <c r="K238" i="265"/>
  <c r="K239" i="265"/>
  <c r="K240" i="265"/>
  <c r="K241" i="265"/>
  <c r="K242" i="265"/>
  <c r="K243" i="265"/>
  <c r="K244" i="265"/>
  <c r="K245" i="265"/>
  <c r="K246" i="265"/>
  <c r="K247" i="265"/>
  <c r="K248" i="265"/>
  <c r="K249" i="265"/>
  <c r="K250" i="265"/>
  <c r="K50" i="264"/>
  <c r="K51" i="264"/>
  <c r="K52" i="264"/>
  <c r="K53" i="264"/>
  <c r="K54" i="264"/>
  <c r="K55" i="264"/>
  <c r="K56" i="264"/>
  <c r="K57" i="264"/>
  <c r="K58" i="264"/>
  <c r="K59" i="264"/>
  <c r="K60" i="264"/>
  <c r="K61" i="264"/>
  <c r="K62" i="264"/>
  <c r="K63" i="264"/>
  <c r="K64" i="264"/>
  <c r="K65" i="264"/>
  <c r="K66" i="264"/>
  <c r="K67" i="264"/>
  <c r="K68" i="264"/>
  <c r="K69" i="264"/>
  <c r="K70" i="264"/>
  <c r="K71" i="264"/>
  <c r="K72" i="264"/>
  <c r="K73" i="264"/>
  <c r="K74" i="264"/>
  <c r="K75" i="264"/>
  <c r="K76" i="264"/>
  <c r="K77" i="264"/>
  <c r="K78" i="264"/>
  <c r="K79" i="264"/>
  <c r="K80" i="264"/>
  <c r="K49" i="263"/>
  <c r="K50" i="263"/>
  <c r="K51" i="263"/>
  <c r="K52" i="263"/>
  <c r="K53" i="263"/>
  <c r="K54" i="263"/>
  <c r="K55" i="263"/>
  <c r="K56" i="263"/>
  <c r="K57" i="263"/>
  <c r="K58" i="263"/>
  <c r="K59" i="263"/>
  <c r="K60" i="263"/>
  <c r="K61" i="263"/>
  <c r="K62" i="263"/>
  <c r="K63" i="263"/>
  <c r="K64" i="263"/>
  <c r="K65" i="263"/>
  <c r="K66" i="263"/>
  <c r="K67" i="263"/>
  <c r="K68" i="263"/>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48" i="262"/>
  <c r="K249" i="262"/>
  <c r="K250" i="262"/>
  <c r="K251" i="262"/>
  <c r="K252" i="262"/>
  <c r="K253" i="262"/>
  <c r="K254" i="262"/>
  <c r="K255" i="262"/>
  <c r="K256" i="262"/>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I125" i="251"/>
  <c r="K125" i="251" s="1"/>
  <c r="I32" i="251"/>
  <c r="K32" i="251" s="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K230" i="251"/>
  <c r="K231" i="251"/>
  <c r="K232" i="251"/>
  <c r="K233" i="251"/>
  <c r="K234" i="251"/>
  <c r="K235" i="251"/>
  <c r="K236" i="25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D282" i="251"/>
  <c r="K66" i="266"/>
  <c r="K67" i="266"/>
  <c r="K68" i="266"/>
  <c r="K69" i="266"/>
  <c r="K70" i="266"/>
  <c r="K71" i="266"/>
  <c r="K72" i="266"/>
  <c r="K73" i="266"/>
  <c r="K74" i="266"/>
  <c r="K75" i="266"/>
  <c r="K76" i="266"/>
  <c r="K77" i="266"/>
  <c r="K78" i="266"/>
  <c r="K79" i="266"/>
  <c r="K80" i="266"/>
  <c r="K81" i="266"/>
  <c r="K82" i="266"/>
  <c r="K83" i="266"/>
  <c r="K84" i="266"/>
  <c r="K85" i="266"/>
  <c r="K86" i="266"/>
  <c r="I11" i="261"/>
  <c r="K190" i="265"/>
  <c r="K191" i="265"/>
  <c r="K192" i="265"/>
  <c r="K193" i="265"/>
  <c r="K194" i="265"/>
  <c r="K195" i="265"/>
  <c r="K196" i="265"/>
  <c r="K197" i="265"/>
  <c r="K198" i="265"/>
  <c r="K199" i="265"/>
  <c r="K200" i="265"/>
  <c r="K201" i="265"/>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31" i="265"/>
  <c r="K232" i="265"/>
  <c r="D393" i="265"/>
  <c r="J390" i="265"/>
  <c r="I393" i="265" s="1"/>
  <c r="K388" i="265"/>
  <c r="K389" i="265"/>
  <c r="K48" i="264"/>
  <c r="K49" i="264"/>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14" i="251"/>
  <c r="K15" i="251"/>
  <c r="K16" i="251"/>
  <c r="K17" i="251"/>
  <c r="K18" i="251"/>
  <c r="K19" i="251"/>
  <c r="K20" i="251"/>
  <c r="K21" i="251"/>
  <c r="K22" i="251"/>
  <c r="K23" i="251"/>
  <c r="K24" i="251"/>
  <c r="K25" i="251"/>
  <c r="K26" i="251"/>
  <c r="K27" i="251"/>
  <c r="K28" i="251"/>
  <c r="K29" i="251"/>
  <c r="K30" i="251"/>
  <c r="K31"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42" i="264"/>
  <c r="K43" i="264"/>
  <c r="K44" i="264"/>
  <c r="K45" i="264"/>
  <c r="K46" i="264"/>
  <c r="K47" i="264"/>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D354" i="261"/>
  <c r="I12" i="266"/>
  <c r="I12" i="263"/>
  <c r="K32" i="264"/>
  <c r="K33" i="264"/>
  <c r="K34" i="264"/>
  <c r="K35" i="264"/>
  <c r="K36" i="264"/>
  <c r="K37" i="264"/>
  <c r="K38" i="264"/>
  <c r="K39" i="264"/>
  <c r="K40" i="264"/>
  <c r="K41" i="264"/>
  <c r="I81" i="264"/>
  <c r="J170" i="273" l="1"/>
  <c r="N14" i="252"/>
  <c r="H23" i="252"/>
  <c r="I23" i="252" s="1"/>
  <c r="L22" i="252"/>
  <c r="N15" i="252"/>
  <c r="F130" i="270"/>
  <c r="I21" i="252"/>
  <c r="L20" i="252"/>
  <c r="N20" i="252" s="1"/>
  <c r="I20" i="252"/>
  <c r="I18" i="252"/>
  <c r="L16" i="252"/>
  <c r="N16" i="252" s="1"/>
  <c r="M15" i="252"/>
  <c r="M14" i="252"/>
  <c r="N13" i="252"/>
  <c r="M13" i="252"/>
  <c r="I390" i="265"/>
  <c r="E393" i="265" s="1"/>
  <c r="H22" i="252"/>
  <c r="I19" i="252"/>
  <c r="M16" i="252"/>
  <c r="I16" i="252"/>
  <c r="K133" i="276"/>
  <c r="K136" i="276" s="1"/>
  <c r="L23" i="252"/>
  <c r="J23" i="252"/>
  <c r="J22" i="252"/>
  <c r="J127" i="271"/>
  <c r="J21" i="252"/>
  <c r="K21" i="252" s="1"/>
  <c r="L21" i="252"/>
  <c r="J20" i="252"/>
  <c r="K20" i="252" s="1"/>
  <c r="L19" i="252"/>
  <c r="M19" i="252" s="1"/>
  <c r="J19" i="252"/>
  <c r="K19" i="252" s="1"/>
  <c r="J18" i="252"/>
  <c r="K18" i="252" s="1"/>
  <c r="L18" i="252"/>
  <c r="J17" i="252"/>
  <c r="K17" i="252" s="1"/>
  <c r="I17" i="252"/>
  <c r="L17" i="252"/>
  <c r="N17" i="252" s="1"/>
  <c r="J16" i="252"/>
  <c r="K16" i="252" s="1"/>
  <c r="I15" i="252"/>
  <c r="J15" i="252"/>
  <c r="K15" i="252" s="1"/>
  <c r="E12" i="252"/>
  <c r="J14" i="252"/>
  <c r="G14" i="252"/>
  <c r="I13" i="252"/>
  <c r="G12" i="252"/>
  <c r="J13" i="252"/>
  <c r="K13" i="252" s="1"/>
  <c r="K243" i="269"/>
  <c r="K246" i="269" s="1"/>
  <c r="K124" i="271"/>
  <c r="K127" i="271" s="1"/>
  <c r="K179" i="279"/>
  <c r="K182" i="279" s="1"/>
  <c r="F246" i="269"/>
  <c r="J130" i="270"/>
  <c r="K127" i="270"/>
  <c r="K130" i="270" s="1"/>
  <c r="F127" i="271"/>
  <c r="F140" i="272"/>
  <c r="J140" i="272"/>
  <c r="K137" i="272"/>
  <c r="K140" i="272" s="1"/>
  <c r="F170" i="273"/>
  <c r="K167" i="273"/>
  <c r="K170" i="273" s="1"/>
  <c r="F130" i="274"/>
  <c r="K127" i="274"/>
  <c r="K130" i="274" s="1"/>
  <c r="F141" i="275"/>
  <c r="K138" i="275"/>
  <c r="K141" i="275" s="1"/>
  <c r="F136" i="276"/>
  <c r="J136" i="276"/>
  <c r="F146" i="277"/>
  <c r="J146" i="277"/>
  <c r="K143" i="277"/>
  <c r="K146" i="277" s="1"/>
  <c r="J234" i="278"/>
  <c r="F234" i="278"/>
  <c r="K231" i="278"/>
  <c r="K234" i="278" s="1"/>
  <c r="F182" i="279"/>
  <c r="J182" i="279"/>
  <c r="H130" i="270"/>
  <c r="H127" i="271"/>
  <c r="H140" i="272"/>
  <c r="H170" i="273"/>
  <c r="H130" i="274"/>
  <c r="H141" i="275"/>
  <c r="H136" i="276"/>
  <c r="H146" i="277"/>
  <c r="H234" i="278"/>
  <c r="H182" i="279"/>
  <c r="J393" i="265"/>
  <c r="I10" i="251"/>
  <c r="K65" i="266"/>
  <c r="K147" i="265"/>
  <c r="K148" i="265"/>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20" i="264"/>
  <c r="K21" i="264"/>
  <c r="K22" i="264"/>
  <c r="K23" i="264"/>
  <c r="K24" i="264"/>
  <c r="K25" i="264"/>
  <c r="K26" i="264"/>
  <c r="K27" i="264"/>
  <c r="K28" i="264"/>
  <c r="K29" i="264"/>
  <c r="K30" i="264"/>
  <c r="K31" i="264"/>
  <c r="K34" i="263"/>
  <c r="K35" i="263"/>
  <c r="K36" i="263"/>
  <c r="K37" i="263"/>
  <c r="K38" i="263"/>
  <c r="K39" i="263"/>
  <c r="K40" i="263"/>
  <c r="K41" i="263"/>
  <c r="K42" i="263"/>
  <c r="K43" i="263"/>
  <c r="K44" i="263"/>
  <c r="K45" i="263"/>
  <c r="K46" i="263"/>
  <c r="K47" i="263"/>
  <c r="K48"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D262" i="262"/>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I13" i="264"/>
  <c r="I12" i="262"/>
  <c r="K22" i="252" l="1"/>
  <c r="H12" i="252"/>
  <c r="I12" i="252" s="1"/>
  <c r="K23" i="252"/>
  <c r="M23" i="252"/>
  <c r="N19" i="252"/>
  <c r="K14" i="252"/>
  <c r="M17" i="252"/>
  <c r="J12" i="252"/>
  <c r="N23" i="252"/>
  <c r="N22" i="252"/>
  <c r="I22" i="252"/>
  <c r="M21" i="252"/>
  <c r="N21" i="252"/>
  <c r="N18" i="252"/>
  <c r="M18" i="252"/>
  <c r="L12" i="252"/>
  <c r="I14" i="252"/>
  <c r="K13" i="251"/>
  <c r="M12" i="252" l="1"/>
  <c r="K12" i="252"/>
  <c r="N12" i="252"/>
  <c r="K257" i="262"/>
  <c r="K258" i="262"/>
  <c r="K350" i="261"/>
  <c r="J259" i="262" l="1"/>
  <c r="I259" i="262" l="1"/>
  <c r="K89" i="262"/>
  <c r="K90" i="262"/>
  <c r="K91" i="262"/>
  <c r="K92" i="262"/>
  <c r="K93" i="262"/>
  <c r="K94" i="262"/>
  <c r="K95" i="262"/>
  <c r="K96" i="262"/>
  <c r="K97" i="262"/>
  <c r="K98" i="262"/>
  <c r="K99" i="262"/>
  <c r="K32" i="263" l="1"/>
  <c r="K33" i="263"/>
  <c r="I70"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262" i="262"/>
  <c r="I351" i="261"/>
  <c r="J351" i="261"/>
  <c r="K22" i="263" l="1"/>
  <c r="K23" i="263"/>
  <c r="K24" i="263"/>
  <c r="K25" i="263"/>
  <c r="K26" i="263"/>
  <c r="K27" i="263"/>
  <c r="K28" i="263"/>
  <c r="K29" i="263"/>
  <c r="K30" i="263"/>
  <c r="K31" i="263"/>
  <c r="K43" i="262"/>
  <c r="K44" i="262"/>
  <c r="K45" i="262"/>
  <c r="K46" i="262"/>
  <c r="K47" i="262"/>
  <c r="K48" i="262"/>
  <c r="K49" i="262"/>
  <c r="K50" i="262"/>
  <c r="K51" i="262"/>
  <c r="K52" i="262"/>
  <c r="K53" i="262"/>
  <c r="K54" i="262"/>
  <c r="K55" i="262"/>
  <c r="K56" i="262"/>
  <c r="K57" i="262"/>
  <c r="K58" i="262"/>
  <c r="K59" i="262"/>
  <c r="K60" i="262"/>
  <c r="K61" i="262"/>
  <c r="K59" i="261"/>
  <c r="K60"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15" i="265"/>
  <c r="K16" i="265"/>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 i="265"/>
  <c r="K17" i="264"/>
  <c r="K18" i="264"/>
  <c r="K19" i="264"/>
  <c r="K16" i="264"/>
  <c r="K16" i="263"/>
  <c r="K17" i="263"/>
  <c r="K18" i="263"/>
  <c r="K19" i="263"/>
  <c r="K20" i="263"/>
  <c r="K21" i="263"/>
  <c r="K15" i="263"/>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15" i="262"/>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14" i="261"/>
  <c r="D11" i="252"/>
  <c r="D10" i="252"/>
  <c r="D9" i="252"/>
  <c r="D8" i="252"/>
  <c r="D7" i="252"/>
  <c r="D6" i="252"/>
  <c r="K390" i="265" l="1"/>
  <c r="K393" i="265" s="1"/>
  <c r="K351" i="261"/>
  <c r="K259" i="262"/>
  <c r="K70" i="263"/>
  <c r="J70" i="263" l="1"/>
  <c r="J279" i="251" l="1"/>
  <c r="I279" i="251" l="1"/>
  <c r="I120" i="266" l="1"/>
  <c r="J81" i="264" l="1"/>
  <c r="G393" i="265" l="1"/>
  <c r="H393" i="265" s="1"/>
  <c r="E11" i="252" l="1"/>
  <c r="E10" i="252"/>
  <c r="E9" i="252"/>
  <c r="E8" i="252"/>
  <c r="E7" i="252"/>
  <c r="E6" i="252"/>
  <c r="G123" i="266" l="1"/>
  <c r="J11" i="252" s="1"/>
  <c r="D123" i="266"/>
  <c r="G11" i="252" s="1"/>
  <c r="J120" i="266"/>
  <c r="I123" i="266" s="1"/>
  <c r="E123" i="266"/>
  <c r="H10" i="252"/>
  <c r="J10" i="252"/>
  <c r="D84" i="264"/>
  <c r="G9" i="252" s="1"/>
  <c r="I84" i="264"/>
  <c r="E84" i="264"/>
  <c r="G84" i="264"/>
  <c r="J9" i="252" s="1"/>
  <c r="D73" i="263"/>
  <c r="G8" i="252" s="1"/>
  <c r="I73" i="263"/>
  <c r="G73" i="263"/>
  <c r="J8" i="252" s="1"/>
  <c r="J262" i="262"/>
  <c r="L7" i="252"/>
  <c r="E262" i="262"/>
  <c r="H7" i="252" s="1"/>
  <c r="G262" i="262"/>
  <c r="J7" i="252" s="1"/>
  <c r="G6" i="252"/>
  <c r="I354" i="261"/>
  <c r="E354" i="261"/>
  <c r="G354" i="261"/>
  <c r="J6" i="252" s="1"/>
  <c r="D5" i="252"/>
  <c r="D24" i="252" s="1"/>
  <c r="E5" i="252"/>
  <c r="E4" i="252" s="1"/>
  <c r="E24" i="252" s="1"/>
  <c r="F5" i="252"/>
  <c r="J4" i="252" l="1"/>
  <c r="J24" i="252" s="1"/>
  <c r="L9" i="252"/>
  <c r="J84" i="264"/>
  <c r="M9" i="252" s="1"/>
  <c r="L8" i="252"/>
  <c r="J73" i="263"/>
  <c r="M8" i="252" s="1"/>
  <c r="K84" i="264"/>
  <c r="N9" i="252" s="1"/>
  <c r="K73" i="263"/>
  <c r="N8" i="252" s="1"/>
  <c r="F24" i="252"/>
  <c r="H9" i="252"/>
  <c r="F84" i="264"/>
  <c r="I9" i="252" s="1"/>
  <c r="H6" i="252"/>
  <c r="F354" i="261"/>
  <c r="I6" i="252" s="1"/>
  <c r="H11" i="252"/>
  <c r="F123" i="266"/>
  <c r="I11" i="252" s="1"/>
  <c r="L11" i="252"/>
  <c r="J123" i="266"/>
  <c r="M11" i="252" s="1"/>
  <c r="L10" i="252"/>
  <c r="M10" i="252"/>
  <c r="L6" i="252"/>
  <c r="J354" i="261"/>
  <c r="M6" i="252" s="1"/>
  <c r="G7" i="252"/>
  <c r="M7" i="252"/>
  <c r="F262" i="262"/>
  <c r="I7" i="252" s="1"/>
  <c r="G10" i="252"/>
  <c r="F393" i="265"/>
  <c r="I10" i="252" s="1"/>
  <c r="K354" i="261"/>
  <c r="N6" i="252" s="1"/>
  <c r="K262" i="262"/>
  <c r="N7" i="252" s="1"/>
  <c r="H262" i="262"/>
  <c r="K7" i="252" s="1"/>
  <c r="N10" i="252"/>
  <c r="K120" i="266"/>
  <c r="K123" i="266" s="1"/>
  <c r="N11" i="252" s="1"/>
  <c r="H123" i="266"/>
  <c r="K10" i="252"/>
  <c r="H84" i="264"/>
  <c r="K9" i="252" s="1"/>
  <c r="H354" i="261"/>
  <c r="K6" i="252" s="1"/>
  <c r="G282" i="251"/>
  <c r="J5" i="252" s="1"/>
  <c r="E282" i="251"/>
  <c r="H5" i="252" s="1"/>
  <c r="I282" i="251"/>
  <c r="L5" i="252" s="1"/>
  <c r="K279" i="251" l="1"/>
  <c r="K282" i="251" s="1"/>
  <c r="N5" i="252" s="1"/>
  <c r="N4" i="252" s="1"/>
  <c r="L4" i="252"/>
  <c r="L24" i="252" s="1"/>
  <c r="G5" i="252"/>
  <c r="F282" i="251"/>
  <c r="I5" i="252" s="1"/>
  <c r="J282" i="251"/>
  <c r="M5" i="252" s="1"/>
  <c r="H282" i="251"/>
  <c r="K5" i="252" s="1"/>
  <c r="G4" i="252" l="1"/>
  <c r="M4" i="252" l="1"/>
  <c r="G24" i="252"/>
  <c r="M24" i="252" s="1"/>
  <c r="E73" i="263"/>
  <c r="F73" i="263" s="1"/>
  <c r="I8" i="252" s="1"/>
  <c r="H73" i="263" l="1"/>
  <c r="K8" i="252" s="1"/>
  <c r="K4" i="252" s="1"/>
  <c r="H8" i="252"/>
  <c r="H4" i="252" s="1"/>
  <c r="H24" i="252" s="1"/>
  <c r="I24" i="252" l="1"/>
  <c r="K24" i="252"/>
  <c r="N24" i="252" s="1"/>
  <c r="I4" i="252"/>
</calcChain>
</file>

<file path=xl/sharedStrings.xml><?xml version="1.0" encoding="utf-8"?>
<sst xmlns="http://schemas.openxmlformats.org/spreadsheetml/2006/main" count="12452" uniqueCount="5296">
  <si>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</si>
  <si>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</si>
  <si>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</si>
  <si>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</si>
  <si>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</si>
  <si>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</si>
  <si>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</si>
  <si>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</si>
  <si>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</si>
  <si>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</si>
  <si>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</si>
  <si>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</si>
  <si>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</si>
  <si>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</si>
  <si>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</si>
  <si>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</si>
  <si>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</si>
  <si>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</si>
  <si>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</si>
  <si>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</si>
  <si>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</si>
  <si>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</si>
  <si>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</si>
  <si>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</si>
  <si>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</si>
  <si>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</si>
  <si>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</si>
  <si>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</si>
  <si>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</si>
  <si>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</si>
  <si>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</si>
  <si>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</si>
  <si>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</si>
  <si>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</si>
  <si>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</si>
  <si>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</si>
  <si>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</si>
  <si>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</si>
  <si>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</si>
  <si>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</si>
  <si>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</si>
  <si>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</si>
  <si>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</si>
  <si>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</si>
  <si>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</si>
  <si>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</si>
  <si>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</si>
  <si>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</si>
  <si>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</si>
  <si>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</si>
  <si>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</si>
  <si>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</si>
  <si>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</si>
  <si>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</si>
  <si>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</si>
  <si>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</si>
  <si>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</si>
  <si>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</si>
  <si>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</si>
  <si>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</si>
  <si>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</si>
  <si>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481</t>
  </si>
  <si>
    <t>CLAUDIO ALEJANDRO RODRIGUEZ CASTAÑEDA</t>
  </si>
  <si>
    <t>129</t>
  </si>
  <si>
    <t>160</t>
  </si>
  <si>
    <t>293</t>
  </si>
  <si>
    <t>326</t>
  </si>
  <si>
    <t>328</t>
  </si>
  <si>
    <t>308</t>
  </si>
  <si>
    <t>120</t>
  </si>
  <si>
    <t>31</t>
  </si>
  <si>
    <t>266</t>
  </si>
  <si>
    <t>362</t>
  </si>
  <si>
    <t>527</t>
  </si>
  <si>
    <t>26</t>
  </si>
  <si>
    <t>117</t>
  </si>
  <si>
    <t>438</t>
  </si>
  <si>
    <t>473</t>
  </si>
  <si>
    <t>431</t>
  </si>
  <si>
    <t>644</t>
  </si>
  <si>
    <t>491</t>
  </si>
  <si>
    <t>51</t>
  </si>
  <si>
    <t>167</t>
  </si>
  <si>
    <t>735</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</si>
  <si>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</si>
  <si>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</si>
  <si>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</si>
  <si>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</si>
  <si>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</si>
  <si>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</si>
  <si>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</si>
  <si>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</si>
  <si>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</si>
  <si>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</si>
  <si>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</si>
  <si>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</si>
  <si>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</si>
  <si>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</si>
  <si>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</si>
  <si>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</si>
  <si>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</si>
  <si>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</si>
  <si>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</si>
  <si>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</si>
  <si>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</si>
  <si>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</si>
  <si>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</si>
  <si>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</si>
  <si>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</si>
  <si>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</si>
  <si>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</si>
  <si>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</si>
  <si>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</si>
  <si>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</si>
  <si>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</si>
  <si>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</si>
  <si>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</si>
  <si>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</si>
  <si>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</si>
  <si>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</si>
  <si>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</si>
  <si>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</si>
  <si>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</si>
  <si>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</si>
  <si>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</si>
  <si>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</si>
  <si>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</si>
  <si>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</si>
  <si>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</si>
  <si>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</si>
  <si>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</si>
  <si>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</si>
  <si>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</si>
  <si>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</si>
  <si>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</si>
  <si>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</si>
  <si>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</si>
  <si>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</si>
  <si>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</si>
  <si>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</si>
  <si>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</si>
  <si>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</si>
  <si>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</si>
  <si>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</si>
  <si>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</si>
  <si>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</si>
  <si>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</si>
  <si>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</si>
  <si>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</si>
  <si>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</si>
  <si>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</si>
  <si>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</si>
  <si>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</si>
  <si>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</si>
  <si>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</si>
  <si>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</si>
  <si>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</si>
  <si>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</si>
  <si>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</si>
  <si>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</si>
  <si>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</si>
  <si>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</si>
  <si>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</si>
  <si>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</si>
  <si>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</si>
  <si>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</si>
  <si>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</si>
  <si>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</si>
  <si>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</si>
  <si>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</si>
  <si>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</si>
  <si>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</si>
  <si>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</si>
  <si>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</si>
  <si>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</si>
  <si>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</si>
  <si>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</si>
  <si>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</si>
  <si>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</si>
  <si>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</si>
  <si>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</si>
  <si>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</si>
  <si>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</si>
  <si>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</si>
  <si>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</si>
  <si>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</si>
  <si>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</si>
  <si>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</si>
  <si>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</si>
  <si>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</si>
  <si>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</si>
  <si>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</si>
  <si>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</si>
  <si>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</si>
  <si>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</si>
  <si>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</si>
  <si>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</si>
  <si>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</si>
  <si>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</si>
  <si>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</si>
  <si>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</si>
  <si>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</si>
  <si>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</si>
  <si>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</si>
  <si>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</si>
  <si>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</si>
  <si>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</si>
  <si>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</si>
  <si>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</si>
  <si>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</si>
  <si>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</si>
  <si>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</si>
  <si>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</si>
  <si>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</si>
  <si>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</si>
  <si>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</si>
  <si>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</si>
  <si>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</si>
  <si>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</si>
  <si>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</si>
  <si>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</si>
  <si>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</si>
  <si>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</si>
  <si>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</si>
  <si>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</si>
  <si>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</si>
  <si>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</si>
  <si>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</si>
  <si>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</si>
  <si>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</si>
  <si>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</si>
  <si>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</si>
  <si>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</si>
  <si>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</si>
  <si>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</si>
  <si>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</si>
  <si>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</si>
  <si>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</si>
  <si>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</si>
  <si>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</si>
  <si>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</si>
  <si>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</si>
  <si>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</si>
  <si>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</si>
  <si>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</si>
  <si>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</si>
  <si>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</si>
  <si>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</si>
  <si>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</si>
  <si>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</si>
  <si>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</si>
  <si>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</si>
  <si>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</si>
  <si>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</si>
  <si>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</si>
  <si>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</si>
  <si>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</si>
  <si>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</si>
  <si>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</si>
  <si>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</si>
  <si>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</si>
  <si>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</si>
  <si>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</si>
  <si>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</si>
  <si>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</si>
  <si>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</si>
  <si>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</si>
  <si>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</si>
  <si>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</si>
  <si>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</si>
  <si>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</si>
  <si>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</si>
  <si>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</si>
  <si>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</si>
  <si>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</si>
  <si>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</si>
  <si>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</si>
  <si>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</si>
  <si>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</si>
  <si>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</si>
  <si>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</si>
  <si>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</si>
  <si>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</si>
  <si>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</si>
  <si>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</si>
  <si>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</si>
  <si>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</si>
  <si>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</si>
  <si>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</si>
  <si>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</si>
  <si>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</si>
  <si>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</si>
  <si>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</si>
  <si>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</si>
  <si>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</si>
  <si>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</si>
  <si>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</si>
  <si>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</si>
  <si>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</si>
  <si>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</si>
  <si>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</si>
  <si>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</si>
  <si>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</si>
  <si>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</si>
  <si>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</si>
  <si>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</si>
  <si>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</si>
  <si>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</si>
  <si>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</si>
  <si>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</si>
  <si>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</si>
  <si>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</si>
  <si>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</si>
  <si>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</si>
  <si>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</si>
  <si>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</si>
  <si>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</si>
  <si>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</si>
  <si>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</si>
  <si>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</si>
  <si>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</si>
  <si>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</si>
  <si>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</si>
  <si>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</si>
  <si>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</si>
  <si>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</si>
  <si>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</si>
  <si>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</si>
  <si>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</si>
  <si>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</si>
  <si>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</si>
  <si>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</si>
  <si>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</si>
  <si>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</si>
  <si>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</si>
  <si>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</si>
  <si>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</si>
  <si>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</si>
  <si>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</si>
  <si>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</si>
  <si>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</si>
  <si>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</si>
  <si>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</si>
  <si>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</si>
  <si>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</si>
  <si>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</si>
  <si>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</si>
  <si>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</si>
  <si>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</si>
  <si>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</si>
  <si>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</si>
  <si>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</si>
  <si>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</si>
  <si>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</si>
  <si>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</si>
  <si>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</si>
  <si>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</si>
  <si>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</si>
  <si>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</si>
  <si>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</si>
  <si>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</si>
  <si>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</si>
  <si>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</si>
  <si>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</si>
  <si>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</si>
  <si>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</si>
  <si>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</si>
  <si>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</si>
  <si>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</si>
  <si>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</si>
  <si>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</si>
  <si>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</si>
  <si>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</si>
  <si>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</si>
  <si>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</si>
  <si>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</si>
  <si>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</si>
  <si>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</si>
  <si>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</si>
  <si>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</si>
  <si>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</si>
  <si>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</si>
  <si>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</si>
  <si>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</si>
  <si>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</si>
  <si>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</si>
  <si>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</si>
  <si>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</si>
  <si>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</si>
  <si>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</si>
  <si>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</si>
  <si>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</si>
  <si>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</si>
  <si>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</si>
  <si>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</si>
  <si>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</si>
  <si>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</si>
  <si>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</si>
  <si>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</si>
  <si>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</si>
  <si>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</si>
  <si>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</si>
  <si>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</si>
  <si>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</si>
  <si>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</si>
  <si>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</si>
  <si>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</si>
  <si>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</si>
  <si>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</si>
  <si>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</si>
  <si>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</si>
  <si>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</si>
  <si>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</si>
  <si>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</si>
  <si>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</si>
  <si>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</si>
  <si>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</si>
  <si>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</si>
  <si>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</si>
  <si>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</si>
  <si>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</si>
  <si>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</si>
  <si>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</si>
  <si>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</si>
  <si>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</si>
  <si>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</si>
  <si>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</si>
  <si>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</si>
  <si>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</si>
  <si>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</si>
  <si>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</si>
  <si>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SERVICOS DE RECOLECCION DE DESECHOS</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</si>
  <si>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</si>
  <si>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</si>
  <si>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</si>
  <si>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</si>
  <si>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</si>
  <si>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</si>
  <si>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</si>
  <si>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</si>
  <si>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</si>
  <si>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</si>
  <si>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</si>
  <si>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</si>
  <si>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</si>
  <si>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</si>
  <si>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</si>
  <si>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</si>
  <si>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</si>
  <si>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</si>
  <si>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</si>
  <si>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</si>
  <si>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</si>
  <si>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</si>
  <si>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</si>
  <si>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</si>
  <si>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</si>
  <si>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</si>
  <si>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</si>
  <si>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</si>
  <si>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</si>
  <si>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</si>
  <si>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</si>
  <si>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</si>
  <si>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</si>
  <si>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</si>
  <si>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</si>
  <si>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</si>
  <si>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</si>
  <si>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</si>
  <si>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</si>
  <si>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</si>
  <si>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</si>
  <si>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</si>
  <si>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</si>
  <si>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</si>
  <si>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</si>
  <si>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</si>
  <si>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</si>
  <si>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</si>
  <si>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</si>
  <si>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</si>
  <si>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</si>
  <si>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</si>
  <si>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</si>
  <si>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</si>
  <si>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</si>
  <si>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</si>
  <si>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</si>
  <si>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</si>
  <si>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</si>
  <si>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</si>
  <si>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</si>
  <si>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</si>
  <si>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</si>
  <si>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</si>
  <si>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</si>
  <si>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</si>
  <si>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</si>
  <si>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</si>
  <si>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</si>
  <si>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</si>
  <si>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</si>
  <si>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</si>
  <si>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</si>
  <si>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</si>
  <si>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</si>
  <si>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</si>
  <si>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</si>
  <si>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</si>
  <si>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</si>
  <si>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</si>
  <si>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</si>
  <si>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</si>
  <si>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</si>
  <si>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</si>
  <si>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</si>
  <si>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</si>
  <si>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</si>
  <si>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</si>
  <si>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</si>
  <si>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</si>
  <si>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</si>
  <si>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</si>
  <si>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</si>
  <si>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</si>
  <si>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</si>
  <si>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</si>
  <si>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</si>
  <si>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</si>
  <si>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</si>
  <si>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</si>
  <si>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</si>
  <si>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</si>
  <si>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</si>
  <si>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</si>
  <si>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</si>
  <si>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</si>
  <si>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</si>
  <si>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</si>
  <si>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</si>
  <si>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</si>
  <si>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</si>
  <si>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</si>
  <si>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</si>
  <si>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</si>
  <si>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</si>
  <si>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</si>
  <si>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</si>
  <si>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</si>
  <si>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</si>
  <si>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</si>
  <si>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</si>
  <si>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</si>
  <si>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</si>
  <si>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</si>
  <si>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</si>
  <si>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</si>
  <si>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</si>
  <si>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</si>
  <si>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</si>
  <si>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</si>
  <si>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</si>
  <si>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</si>
  <si>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</si>
  <si>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</si>
  <si>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</si>
  <si>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</si>
  <si>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</si>
  <si>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</si>
  <si>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</si>
  <si>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</si>
  <si>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</si>
  <si>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</si>
  <si>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</si>
  <si>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</si>
  <si>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</si>
  <si>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</si>
  <si>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</si>
  <si>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</si>
  <si>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</si>
  <si>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</si>
  <si>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</si>
  <si>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</si>
  <si>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</si>
  <si>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</si>
  <si>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</si>
  <si>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</si>
  <si>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</si>
  <si>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</si>
  <si>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</si>
  <si>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</si>
  <si>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</si>
  <si>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</si>
  <si>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</si>
  <si>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</si>
  <si>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</si>
  <si>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</si>
  <si>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</si>
  <si>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</si>
  <si>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</si>
  <si>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</si>
  <si>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</si>
  <si>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</si>
  <si>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</si>
  <si>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</si>
  <si>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</si>
  <si>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</si>
  <si>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</si>
  <si>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</si>
  <si>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</si>
  <si>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</si>
  <si>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</si>
  <si>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</si>
  <si>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</si>
  <si>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</si>
  <si>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</si>
  <si>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</si>
  <si>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</si>
  <si>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</si>
  <si>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</si>
  <si>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</si>
  <si>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</si>
  <si>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</si>
  <si>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</si>
  <si>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</si>
  <si>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</si>
  <si>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</si>
  <si>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</si>
  <si>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</si>
  <si>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</si>
  <si>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</si>
  <si>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</si>
  <si>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</si>
  <si>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</si>
  <si>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</si>
  <si>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</si>
  <si>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</si>
  <si>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</si>
  <si>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</si>
  <si>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</si>
  <si>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</si>
  <si>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</si>
  <si>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</si>
  <si>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</si>
  <si>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</si>
  <si>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</si>
  <si>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</si>
  <si>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</si>
  <si>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</si>
  <si>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</si>
  <si>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</si>
  <si>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</si>
  <si>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</si>
  <si>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</si>
  <si>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</si>
  <si>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</si>
  <si>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</si>
  <si>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</si>
  <si>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</si>
  <si>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</si>
  <si>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</si>
  <si>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</si>
  <si>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</si>
  <si>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</si>
  <si>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</si>
  <si>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</si>
  <si>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</si>
  <si>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</si>
  <si>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</si>
  <si>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</si>
  <si>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</si>
  <si>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</si>
  <si>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</si>
  <si>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</si>
  <si>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</si>
  <si>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</si>
  <si>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</si>
  <si>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</si>
  <si>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</si>
  <si>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</si>
  <si>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</si>
  <si>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</si>
  <si>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</si>
  <si>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</si>
  <si>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</si>
  <si>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</si>
  <si>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</si>
  <si>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</si>
  <si>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</si>
  <si>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</si>
  <si>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</si>
  <si>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</si>
  <si>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</si>
  <si>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</si>
  <si>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</si>
  <si>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</si>
  <si>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</si>
  <si>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</si>
  <si>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</si>
  <si>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</si>
  <si>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</si>
  <si>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</si>
  <si>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</si>
  <si>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</si>
  <si>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</si>
  <si>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</si>
  <si>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</si>
  <si>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</si>
  <si>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</si>
  <si>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</si>
  <si>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</si>
  <si>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</si>
  <si>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</si>
  <si>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</si>
  <si>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</si>
  <si>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</si>
  <si>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</si>
  <si>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</si>
  <si>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</si>
  <si>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</si>
  <si>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</si>
  <si>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</si>
  <si>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</si>
  <si>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</si>
  <si>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</si>
  <si>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</si>
  <si>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</si>
  <si>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</si>
  <si>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</si>
  <si>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</si>
  <si>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</si>
  <si>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</si>
  <si>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</si>
  <si>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</si>
  <si>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</si>
  <si>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</si>
  <si>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</si>
  <si>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</si>
  <si>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</si>
  <si>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</si>
  <si>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</si>
  <si>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</si>
  <si>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</si>
  <si>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</si>
  <si>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</si>
  <si>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</si>
  <si>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</si>
  <si>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</si>
  <si>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</si>
  <si>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</si>
  <si>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</si>
  <si>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</si>
  <si>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</si>
  <si>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</si>
  <si>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</si>
  <si>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</si>
  <si>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</si>
  <si>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</si>
  <si>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</si>
  <si>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</si>
  <si>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</si>
  <si>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</si>
  <si>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</si>
  <si>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</si>
  <si>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</si>
  <si>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</si>
  <si>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</si>
  <si>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</si>
  <si>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</si>
  <si>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</si>
  <si>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</si>
  <si>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</si>
  <si>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</si>
  <si>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</si>
  <si>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</si>
  <si>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</si>
  <si>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</si>
  <si>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</si>
  <si>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</si>
  <si>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</si>
  <si>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</si>
  <si>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</si>
  <si>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</si>
  <si>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</si>
  <si>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</si>
  <si>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</si>
  <si>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</si>
  <si>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</si>
  <si>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</si>
  <si>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</si>
  <si>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</si>
  <si>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</si>
  <si>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</si>
  <si>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</si>
  <si>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</si>
  <si>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</si>
  <si>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</si>
  <si>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</si>
  <si>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</si>
  <si>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</si>
  <si>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</si>
  <si>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</si>
  <si>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</si>
  <si>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</si>
  <si>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</si>
  <si>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</si>
  <si>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</si>
  <si>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</si>
  <si>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</si>
  <si>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</si>
  <si>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</si>
  <si>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</si>
  <si>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</si>
  <si>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</si>
  <si>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</si>
  <si>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</si>
  <si>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</si>
  <si>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</si>
  <si>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</si>
  <si>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</si>
  <si>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</si>
  <si>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</si>
  <si>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</si>
  <si>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</si>
  <si>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</si>
  <si>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</si>
  <si>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</si>
  <si>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</si>
  <si>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</si>
  <si>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</si>
  <si>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</si>
  <si>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</si>
  <si>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</si>
  <si>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</si>
  <si>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</si>
  <si>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</si>
  <si>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</si>
  <si>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</si>
  <si>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</si>
  <si>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</si>
  <si>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</si>
  <si>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</si>
  <si>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</si>
  <si>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</si>
  <si>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</si>
  <si>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</si>
  <si>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</si>
  <si>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</si>
  <si>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</si>
  <si>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</si>
  <si>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</si>
  <si>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</si>
  <si>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</si>
  <si>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</si>
  <si>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</si>
  <si>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</si>
  <si>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</si>
  <si>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</si>
  <si>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</si>
  <si>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</si>
  <si>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</si>
  <si>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</si>
  <si>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</si>
  <si>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</si>
  <si>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</si>
  <si>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</si>
  <si>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</si>
  <si>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</si>
  <si>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</si>
  <si>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</si>
  <si>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</si>
  <si>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</si>
  <si>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</si>
  <si>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</si>
  <si>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</si>
  <si>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</si>
  <si>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</si>
  <si>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</si>
  <si>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</si>
  <si>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</si>
  <si>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</si>
  <si>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</si>
  <si>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</si>
  <si>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</si>
  <si>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</si>
  <si>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</si>
  <si>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</si>
  <si>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</si>
  <si>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</si>
  <si>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</si>
  <si>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</si>
  <si>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</si>
  <si>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</si>
  <si>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</si>
  <si>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</si>
  <si>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</si>
  <si>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</si>
  <si>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</si>
  <si>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</si>
  <si>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</si>
  <si>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</si>
  <si>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</si>
  <si>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</si>
  <si>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</si>
  <si>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</si>
  <si>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</si>
  <si>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</si>
  <si>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</si>
  <si>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</si>
  <si>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</si>
  <si>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</si>
  <si>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</si>
  <si>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</si>
  <si>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</si>
  <si>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</si>
  <si>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</si>
  <si>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</si>
  <si>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</si>
  <si>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</si>
  <si>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</si>
  <si>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</si>
  <si>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</si>
  <si>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</si>
  <si>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</si>
  <si>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</si>
  <si>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</si>
  <si>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</si>
  <si>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</si>
  <si>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</si>
  <si>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</si>
  <si>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</si>
  <si>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</si>
  <si>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</si>
  <si>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</si>
  <si>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</si>
  <si>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</si>
  <si>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</si>
  <si>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</si>
  <si>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</si>
  <si>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</si>
  <si>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</si>
  <si>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</si>
  <si>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</si>
  <si>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</si>
  <si>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</si>
  <si>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</si>
  <si>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</si>
  <si>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</si>
  <si>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</si>
  <si>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</si>
  <si>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</si>
  <si>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</si>
  <si>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</si>
  <si>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</si>
  <si>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</si>
  <si>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</si>
  <si>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</si>
  <si>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</si>
  <si>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</si>
  <si>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</si>
  <si>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</si>
  <si>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</si>
  <si>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</si>
  <si>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</si>
  <si>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</si>
  <si>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</si>
  <si>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</si>
  <si>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</si>
  <si>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</si>
  <si>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</si>
  <si>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</si>
  <si>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</si>
  <si>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</si>
  <si>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</si>
  <si>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</si>
  <si>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</si>
  <si>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</si>
  <si>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</si>
  <si>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</si>
  <si>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</si>
  <si>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</si>
  <si>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</si>
  <si>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</si>
  <si>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</si>
  <si>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</si>
  <si>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</si>
  <si>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</si>
  <si>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</si>
  <si>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</si>
  <si>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</si>
  <si>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</si>
  <si>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</si>
  <si>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</si>
  <si>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</si>
  <si>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</si>
  <si>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</si>
  <si>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</si>
  <si>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</si>
  <si>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</si>
  <si>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</si>
  <si>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</si>
  <si>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</si>
  <si>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</si>
  <si>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</si>
  <si>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</si>
  <si>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</si>
  <si>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</si>
  <si>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</si>
  <si>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</si>
  <si>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</si>
  <si>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</si>
  <si>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</si>
  <si>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</si>
  <si>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</si>
  <si>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</si>
  <si>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</si>
  <si>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</si>
  <si>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</si>
  <si>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</si>
  <si>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</si>
  <si>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</si>
  <si>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</si>
  <si>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</si>
  <si>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</si>
  <si>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</si>
  <si>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</si>
  <si>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</si>
  <si>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</si>
  <si>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</si>
  <si>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</si>
  <si>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</si>
  <si>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</si>
  <si>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</si>
  <si>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</si>
  <si>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</si>
  <si>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</si>
  <si>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</si>
  <si>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</si>
  <si>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</si>
  <si>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</si>
  <si>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</si>
  <si>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</si>
  <si>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</si>
  <si>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</si>
  <si>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</si>
  <si>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</si>
  <si>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</si>
  <si>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</si>
  <si>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</si>
  <si>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</si>
  <si>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</si>
  <si>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</si>
  <si>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</si>
  <si>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</si>
  <si>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</si>
  <si>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</si>
  <si>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</si>
  <si>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</si>
  <si>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</si>
  <si>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</si>
  <si>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</si>
  <si>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</si>
  <si>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</si>
  <si>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</si>
  <si>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</si>
  <si>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</si>
  <si>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</si>
  <si>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</si>
  <si>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</si>
  <si>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</si>
  <si>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</si>
  <si>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</si>
  <si>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</si>
  <si>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</si>
  <si>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</si>
  <si>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</si>
  <si>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</si>
  <si>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</si>
  <si>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</si>
  <si>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</si>
  <si>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</si>
  <si>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</si>
  <si>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</si>
  <si>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</si>
  <si>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</si>
  <si>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</si>
  <si>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</si>
  <si>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</si>
  <si>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</si>
  <si>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</si>
  <si>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</si>
  <si>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</si>
  <si>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</si>
  <si>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</si>
  <si>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</si>
  <si>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</si>
  <si>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</si>
  <si>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</si>
  <si>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</si>
  <si>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</si>
  <si>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</si>
  <si>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</si>
  <si>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</si>
  <si>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</si>
  <si>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</si>
  <si>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</si>
  <si>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</si>
  <si>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</si>
  <si>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</si>
  <si>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</si>
  <si>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</si>
  <si>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</si>
  <si>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</si>
  <si>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</si>
  <si>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</si>
  <si>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</si>
  <si>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</si>
  <si>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</si>
  <si>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</si>
  <si>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</si>
  <si>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</si>
  <si>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</si>
  <si>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</si>
  <si>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</si>
  <si>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</si>
  <si>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</si>
  <si>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</si>
  <si>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</si>
  <si>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</si>
  <si>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</si>
  <si>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</si>
  <si>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</si>
  <si>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</si>
  <si>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</si>
  <si>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</si>
  <si>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</si>
  <si>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</si>
  <si>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</si>
  <si>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</si>
  <si>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</si>
  <si>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</si>
  <si>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</si>
  <si>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</si>
  <si>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</si>
  <si>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</si>
  <si>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</si>
  <si>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</si>
  <si>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</si>
  <si>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</si>
  <si>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</si>
  <si>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</si>
  <si>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</si>
  <si>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</si>
  <si>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</si>
  <si>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</si>
  <si>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</si>
  <si>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</si>
  <si>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</si>
  <si>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</si>
  <si>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</si>
  <si>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</si>
  <si>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</si>
  <si>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</si>
  <si>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</si>
  <si>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</si>
  <si>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</si>
  <si>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</si>
  <si>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</si>
  <si>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</si>
  <si>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</si>
  <si>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</si>
  <si>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</si>
  <si>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</si>
  <si>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</si>
  <si>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</si>
  <si>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</si>
  <si>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</si>
  <si>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</si>
  <si>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</si>
  <si>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</si>
  <si>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</si>
  <si>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</si>
  <si>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</si>
  <si>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</si>
  <si>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</si>
  <si>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</si>
  <si>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</si>
  <si>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</si>
  <si>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</si>
  <si>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</si>
  <si>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</si>
  <si>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</si>
  <si>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</si>
  <si>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</si>
  <si>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</si>
  <si>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</si>
  <si>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</si>
  <si>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</si>
  <si>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</si>
  <si>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</si>
  <si>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</si>
  <si>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</si>
  <si>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</si>
  <si>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</si>
  <si>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</si>
  <si>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</si>
  <si>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</si>
  <si>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</si>
  <si>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</si>
  <si>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</si>
  <si>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</si>
  <si>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</si>
  <si>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</si>
  <si>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</si>
  <si>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</si>
  <si>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</si>
  <si>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</si>
  <si>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</si>
  <si>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</si>
  <si>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</si>
  <si>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</si>
  <si>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</si>
  <si>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</si>
  <si>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</si>
  <si>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</si>
  <si>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</si>
  <si>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</si>
  <si>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</si>
  <si>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</si>
  <si>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</si>
  <si>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</si>
  <si>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</si>
  <si>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</si>
  <si>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</si>
  <si>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</si>
  <si>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</si>
  <si>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</si>
  <si>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</si>
  <si>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</si>
  <si>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</si>
  <si>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</si>
  <si>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</si>
  <si>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</si>
  <si>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</si>
  <si>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</si>
  <si>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</si>
  <si>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</si>
  <si>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</si>
  <si>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</si>
  <si>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</si>
  <si>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</si>
  <si>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</si>
  <si>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</si>
  <si>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</si>
  <si>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</si>
  <si>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</si>
  <si>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</si>
  <si>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</si>
  <si>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</si>
  <si>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</si>
  <si>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</si>
  <si>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</si>
  <si>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</si>
  <si>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</si>
  <si>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</si>
  <si>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</si>
  <si>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</si>
  <si>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</si>
  <si>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</si>
  <si>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</si>
  <si>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</si>
  <si>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</si>
  <si>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</si>
  <si>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</si>
  <si>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</si>
  <si>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</si>
  <si>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</si>
  <si>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</si>
  <si>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</si>
  <si>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</si>
  <si>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</si>
  <si>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</si>
  <si>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</si>
  <si>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</si>
  <si>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</si>
  <si>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</si>
  <si>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</si>
  <si>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</si>
  <si>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</si>
  <si>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</si>
  <si>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</si>
  <si>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</si>
  <si>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</si>
  <si>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</si>
  <si>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</si>
  <si>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</si>
  <si>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</si>
  <si>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</si>
  <si>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</si>
  <si>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</si>
  <si>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</si>
  <si>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</si>
  <si>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</si>
  <si>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</si>
  <si>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</si>
  <si>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</si>
  <si>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</si>
  <si>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</si>
  <si>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</si>
  <si>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</si>
  <si>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</si>
  <si>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</si>
  <si>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</si>
  <si>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</si>
  <si>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</si>
  <si>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</si>
  <si>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</si>
  <si>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</si>
  <si>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</si>
  <si>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</si>
  <si>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</si>
  <si>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</si>
  <si>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</si>
  <si>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</si>
  <si>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</si>
  <si>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</si>
  <si>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</si>
  <si>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</si>
  <si>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</si>
  <si>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</si>
  <si>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</si>
  <si>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</si>
  <si>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</si>
  <si>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</si>
  <si>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</si>
  <si>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</si>
  <si>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</si>
  <si>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</si>
  <si>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</si>
  <si>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</si>
  <si>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</si>
  <si>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</si>
  <si>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</si>
  <si>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</si>
  <si>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</si>
  <si>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</si>
  <si>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</si>
  <si>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</si>
  <si>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</si>
  <si>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</si>
  <si>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</si>
  <si>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</si>
  <si>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</si>
  <si>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</si>
  <si>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</si>
  <si>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</si>
  <si>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</si>
  <si>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</si>
  <si>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</si>
  <si>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</si>
  <si>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</si>
  <si>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</si>
  <si>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</si>
  <si>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</si>
  <si>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</si>
  <si>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</si>
  <si>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</si>
  <si>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</si>
  <si>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</si>
  <si>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</si>
  <si>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</si>
  <si>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</si>
  <si>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</si>
  <si>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</si>
  <si>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</si>
  <si>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</si>
  <si>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</si>
  <si>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</si>
  <si>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</si>
  <si>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</si>
  <si>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</si>
  <si>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</si>
  <si>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</si>
  <si>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</si>
  <si>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</si>
  <si>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</si>
  <si>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</si>
  <si>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</si>
  <si>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</si>
  <si>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</si>
  <si>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</si>
  <si>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</si>
  <si>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</si>
  <si>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</si>
  <si>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</si>
  <si>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</si>
  <si>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</si>
  <si>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</si>
  <si>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</si>
  <si>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</si>
  <si>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</si>
  <si>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</si>
  <si>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</si>
  <si>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</si>
  <si>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</si>
  <si>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</si>
  <si>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</si>
  <si>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</si>
  <si>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</si>
  <si>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</si>
  <si>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</si>
  <si>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</si>
  <si>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</si>
  <si>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</si>
  <si>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</si>
  <si>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</si>
  <si>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</si>
  <si>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</si>
  <si>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</si>
  <si>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</si>
  <si>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</si>
  <si>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</si>
  <si>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</si>
  <si>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</si>
  <si>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</si>
  <si>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</si>
  <si>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</si>
  <si>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</si>
  <si>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</si>
  <si>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</si>
  <si>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</si>
  <si>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</si>
  <si>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</si>
  <si>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</si>
  <si>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</si>
  <si>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</si>
  <si>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</si>
  <si>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</si>
  <si>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</si>
  <si>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</si>
  <si>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</si>
  <si>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</si>
  <si>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</si>
  <si>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</si>
  <si>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</si>
  <si>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</si>
  <si>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</si>
  <si>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</si>
  <si>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</si>
  <si>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</si>
  <si>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</si>
  <si>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</si>
  <si>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</si>
  <si>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</si>
  <si>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</si>
  <si>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</si>
  <si>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</si>
  <si>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</si>
  <si>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</si>
  <si>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</si>
  <si>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</si>
  <si>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</si>
  <si>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</si>
  <si>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</si>
  <si>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</si>
  <si>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</si>
  <si>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</si>
  <si>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</si>
  <si>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</si>
  <si>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</si>
  <si>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</si>
  <si>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</si>
  <si>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</si>
  <si>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</si>
  <si>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</si>
  <si>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</si>
  <si>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</si>
  <si>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</si>
  <si>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</si>
  <si>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</si>
  <si>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</si>
  <si>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</si>
  <si>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</si>
  <si>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</si>
  <si>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</si>
  <si>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</si>
  <si>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</si>
  <si>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</si>
  <si>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</si>
  <si>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</si>
  <si>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</si>
  <si>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</si>
  <si>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</si>
  <si>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</si>
  <si>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</si>
  <si>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</si>
  <si>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</si>
  <si>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</si>
  <si>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</si>
  <si>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</si>
  <si>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</si>
  <si>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</si>
  <si>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</si>
  <si>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</si>
  <si>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</si>
  <si>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</si>
  <si>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</si>
  <si>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</si>
  <si>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</si>
  <si>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</si>
  <si>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</si>
  <si>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</si>
  <si>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</si>
  <si>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</si>
  <si>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</si>
  <si>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</si>
  <si>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</si>
  <si>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</si>
  <si>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</si>
  <si>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</si>
  <si>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</si>
  <si>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</si>
  <si>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</si>
  <si>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</si>
  <si>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</si>
  <si>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</si>
  <si>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</si>
  <si>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</si>
  <si>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</si>
  <si>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</si>
  <si>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</si>
  <si>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</si>
  <si>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</si>
  <si>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</si>
  <si>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</si>
  <si>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</si>
  <si>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</si>
  <si>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</si>
  <si>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</si>
  <si>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</si>
  <si>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</si>
  <si>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</si>
  <si>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</si>
  <si>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</si>
  <si>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</si>
  <si>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</si>
  <si>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</si>
  <si>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</si>
  <si>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</si>
  <si>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</si>
  <si>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</si>
  <si>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</si>
  <si>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</si>
  <si>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</si>
  <si>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</si>
  <si>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</si>
  <si>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</si>
  <si>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</si>
  <si>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</si>
  <si>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</si>
  <si>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</si>
  <si>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</si>
  <si>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</si>
  <si>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</si>
  <si>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</si>
  <si>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</si>
  <si>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</si>
  <si>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</si>
  <si>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</si>
  <si>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</si>
  <si>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</si>
  <si>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</si>
  <si>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</si>
  <si>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</si>
  <si>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</si>
  <si>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</si>
  <si>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</si>
  <si>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</si>
  <si>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</si>
  <si>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</si>
  <si>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</si>
  <si>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</si>
  <si>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</si>
  <si>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</si>
  <si>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</si>
  <si>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</si>
  <si>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</si>
  <si>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</si>
  <si>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</si>
  <si>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</si>
  <si>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</si>
  <si>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</si>
  <si>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</si>
  <si>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</si>
  <si>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</si>
  <si>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</si>
  <si>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</si>
  <si>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</si>
  <si>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</si>
  <si>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</si>
  <si>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</si>
  <si>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</si>
  <si>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</si>
  <si>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</si>
  <si>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</si>
  <si>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</si>
  <si>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</si>
  <si>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</si>
  <si>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</si>
  <si>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</si>
  <si>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</si>
  <si>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</si>
  <si>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</si>
  <si>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</si>
  <si>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</si>
  <si>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</si>
  <si>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</si>
  <si>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</si>
  <si>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</si>
  <si>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</si>
  <si>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</si>
  <si>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</si>
  <si>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</si>
  <si>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</si>
  <si>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</si>
  <si>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</si>
  <si>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</si>
  <si>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</si>
  <si>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</si>
  <si>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</si>
  <si>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</si>
  <si>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</si>
  <si>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</si>
  <si>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</si>
  <si>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</si>
  <si>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</si>
  <si>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</si>
  <si>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</si>
  <si>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</si>
  <si>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</si>
  <si>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</si>
  <si>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</si>
  <si>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</si>
  <si>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</si>
  <si>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</si>
  <si>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</si>
  <si>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</si>
  <si>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</si>
  <si>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</si>
  <si>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</si>
  <si>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</si>
  <si>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</si>
  <si>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</si>
  <si>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</si>
  <si>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</si>
  <si>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</si>
  <si>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</si>
  <si>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</si>
  <si>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</si>
  <si>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</si>
  <si>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</si>
  <si>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</si>
  <si>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</si>
  <si>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</si>
  <si>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</si>
  <si>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</si>
  <si>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</si>
  <si>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</si>
  <si>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</si>
  <si>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</si>
  <si>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</si>
  <si>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</si>
  <si>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</si>
  <si>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</si>
  <si>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</si>
  <si>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</si>
  <si>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</si>
  <si>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</si>
  <si>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</si>
  <si>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</si>
  <si>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</si>
  <si>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</si>
  <si>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</si>
  <si>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</si>
  <si>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</si>
  <si>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</si>
  <si>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</si>
  <si>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</si>
  <si>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</si>
  <si>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</si>
  <si>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</si>
  <si>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</si>
  <si>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</si>
  <si>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</si>
  <si>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</si>
  <si>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</si>
  <si>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</si>
  <si>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</si>
  <si>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</si>
  <si>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</si>
  <si>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</si>
  <si>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</si>
  <si>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</si>
  <si>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</si>
  <si>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</si>
  <si>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</si>
  <si>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</si>
  <si>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</si>
  <si>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</si>
  <si>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</si>
  <si>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</si>
  <si>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</si>
  <si>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</si>
  <si>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</si>
  <si>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</si>
  <si>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</si>
  <si>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</si>
  <si>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</si>
  <si>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</si>
  <si>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</si>
  <si>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</si>
  <si>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</si>
  <si>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</si>
  <si>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</si>
  <si>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</si>
  <si>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</si>
  <si>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</si>
  <si>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</si>
  <si>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</si>
  <si>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</si>
  <si>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</si>
  <si>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</si>
  <si>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</si>
  <si>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</si>
  <si>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</si>
  <si>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</si>
  <si>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</si>
  <si>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</si>
  <si>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</si>
  <si>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</si>
  <si>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</si>
  <si>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</si>
  <si>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</si>
  <si>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</si>
  <si>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</si>
  <si>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</si>
  <si>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</si>
  <si>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</si>
  <si>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</si>
  <si>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</si>
  <si>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</si>
  <si>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</si>
  <si>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</si>
  <si>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</si>
  <si>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</si>
  <si>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</si>
  <si>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</si>
  <si>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</si>
  <si>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</si>
  <si>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</si>
  <si>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</si>
  <si>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</si>
  <si>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</si>
  <si>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</si>
  <si>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</si>
  <si>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</si>
  <si>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</si>
  <si>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</si>
  <si>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</si>
  <si>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</si>
  <si>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</si>
  <si>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</si>
  <si>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</si>
  <si>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</si>
  <si>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</si>
  <si>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</si>
  <si>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</si>
  <si>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</si>
  <si>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</si>
  <si>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</si>
  <si>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</si>
  <si>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</si>
  <si>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</si>
  <si>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</si>
  <si>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</si>
  <si>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</si>
  <si>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</si>
  <si>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</si>
  <si>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</si>
  <si>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</si>
  <si>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</si>
  <si>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</si>
  <si>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</si>
  <si>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</si>
  <si>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</si>
  <si>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</si>
  <si>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</si>
  <si>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</si>
  <si>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</si>
  <si>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</si>
  <si>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</si>
  <si>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</si>
  <si>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</si>
  <si>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</si>
  <si>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</si>
  <si>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</si>
  <si>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</si>
  <si>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</si>
  <si>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</si>
  <si>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</si>
  <si>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</si>
  <si>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</si>
  <si>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</si>
  <si>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</si>
  <si>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</si>
  <si>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</si>
  <si>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</si>
  <si>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</si>
  <si>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</si>
  <si>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</si>
  <si>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</si>
  <si>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</si>
  <si>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</si>
  <si>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</si>
  <si>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</si>
  <si>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</si>
  <si>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</si>
  <si>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</si>
  <si>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</si>
  <si>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</si>
  <si>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</si>
  <si>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</si>
  <si>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</si>
  <si>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</si>
  <si>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</si>
  <si>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</si>
  <si>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</si>
  <si>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</si>
  <si>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</si>
  <si>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</si>
  <si>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</si>
  <si>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</si>
  <si>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</si>
  <si>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</si>
  <si>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</si>
  <si>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</si>
  <si>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</si>
  <si>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</si>
  <si>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</si>
  <si>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</si>
  <si>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</si>
  <si>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</si>
  <si>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</si>
  <si>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</si>
  <si>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</si>
  <si>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</si>
  <si>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</si>
  <si>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</si>
  <si>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</si>
  <si>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</si>
  <si>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</si>
  <si>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</si>
  <si>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</si>
  <si>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</si>
  <si>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</si>
  <si>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</si>
  <si>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</si>
  <si>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</si>
  <si>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</si>
  <si>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</si>
  <si>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</si>
  <si>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</si>
  <si>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</si>
  <si>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</si>
  <si>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</si>
  <si>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</si>
  <si>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</si>
  <si>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</si>
  <si>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</si>
  <si>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</si>
  <si>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</si>
  <si>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</si>
  <si>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</si>
  <si>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</si>
  <si>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</si>
  <si>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</si>
  <si>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</si>
  <si>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</si>
  <si>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</si>
  <si>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</si>
  <si>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</si>
  <si>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</si>
  <si>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</si>
  <si>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</si>
  <si>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</si>
  <si>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</si>
  <si>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</si>
  <si>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</si>
  <si>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</si>
  <si>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</si>
  <si>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</si>
  <si>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</si>
  <si>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</si>
  <si>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</si>
  <si>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</si>
  <si>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</si>
  <si>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</si>
  <si>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</si>
  <si>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</si>
  <si>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</si>
  <si>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</si>
  <si>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</si>
  <si>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</si>
  <si>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</si>
  <si>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</si>
  <si>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</si>
  <si>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</si>
  <si>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</si>
  <si>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</si>
  <si>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</si>
  <si>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</si>
  <si>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</si>
  <si>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</si>
  <si>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</si>
  <si>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</si>
  <si>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</si>
  <si>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</si>
  <si>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</si>
  <si>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</si>
  <si>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</si>
  <si>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</si>
  <si>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</si>
  <si>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</si>
  <si>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</si>
  <si>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</si>
  <si>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</si>
  <si>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</si>
  <si>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</si>
  <si>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</si>
  <si>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</si>
  <si>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</si>
  <si>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</si>
  <si>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</si>
  <si>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</si>
  <si>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</si>
  <si>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</si>
  <si>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</si>
  <si>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</si>
  <si>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</si>
  <si>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</si>
  <si>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</si>
  <si>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</si>
  <si>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</si>
  <si>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</si>
  <si>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</si>
  <si>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</si>
  <si>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</si>
  <si>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</si>
  <si>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</si>
  <si>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</si>
  <si>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</si>
  <si>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</si>
  <si>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</si>
  <si>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</si>
  <si>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</si>
  <si>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</si>
  <si>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</si>
  <si>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</si>
  <si>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</si>
  <si>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</si>
  <si>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</si>
  <si>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</si>
  <si>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</si>
  <si>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</si>
  <si>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</si>
  <si>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</si>
  <si>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</si>
  <si>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</si>
  <si>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</si>
  <si>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</si>
  <si>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</si>
  <si>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</si>
  <si>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</si>
  <si>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</si>
  <si>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</si>
  <si>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</si>
  <si>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</si>
  <si>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</si>
  <si>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</si>
  <si>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</si>
  <si>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</si>
  <si>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</si>
  <si>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</si>
  <si>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</si>
  <si>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</si>
  <si>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</si>
  <si>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</si>
  <si>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</si>
  <si>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</si>
  <si>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</si>
  <si>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</si>
  <si>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</si>
  <si>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</si>
  <si>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</si>
  <si>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</si>
  <si>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</si>
  <si>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</si>
  <si>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</si>
  <si>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</si>
  <si>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</si>
  <si>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</si>
  <si>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</si>
  <si>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</si>
  <si>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</si>
  <si>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</si>
  <si>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</si>
  <si>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</si>
  <si>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</si>
  <si>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</si>
  <si>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</si>
  <si>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</si>
  <si>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</si>
  <si>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</si>
  <si>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</si>
  <si>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</si>
  <si>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</si>
  <si>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</si>
  <si>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</si>
  <si>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</si>
  <si>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</si>
  <si>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</si>
  <si>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</si>
  <si>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</si>
  <si>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</si>
  <si>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</si>
  <si>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</si>
  <si>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</si>
  <si>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</si>
  <si>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</si>
  <si>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</si>
  <si>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</si>
  <si>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</si>
  <si>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</si>
  <si>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</si>
  <si>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</si>
  <si>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</si>
  <si>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</si>
  <si>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</si>
  <si>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</si>
  <si>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</si>
  <si>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</si>
  <si>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</si>
  <si>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</si>
  <si>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</si>
  <si>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</si>
  <si>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</si>
  <si>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</si>
  <si>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</si>
  <si>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</si>
  <si>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</si>
  <si>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</si>
  <si>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</si>
  <si>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</si>
  <si>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</si>
  <si>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</si>
  <si>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</si>
  <si>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</si>
  <si>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</si>
  <si>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</si>
  <si>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</si>
  <si>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</si>
  <si>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</si>
  <si>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</si>
  <si>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</si>
  <si>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</si>
  <si>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</si>
  <si>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</si>
  <si>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</si>
  <si>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</si>
  <si>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</si>
  <si>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</si>
  <si>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</si>
  <si>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</si>
  <si>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</si>
  <si>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</si>
  <si>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</si>
  <si>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</si>
  <si>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</si>
  <si>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</si>
  <si>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</si>
  <si>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</si>
  <si>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</si>
  <si>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</si>
  <si>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</si>
  <si>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</si>
  <si>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</si>
  <si>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</si>
  <si>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</si>
  <si>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</si>
  <si>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</si>
  <si>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</si>
  <si>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</si>
  <si>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</si>
  <si>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</si>
  <si>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</si>
  <si>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</si>
  <si>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</si>
  <si>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</si>
  <si>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</si>
  <si>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</si>
  <si>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</si>
  <si>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</si>
  <si>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</si>
  <si>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</si>
  <si>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</si>
  <si>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</si>
  <si>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</si>
  <si>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</si>
  <si>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</si>
  <si>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</si>
  <si>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</si>
  <si>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</si>
  <si>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</si>
  <si>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</si>
  <si>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</si>
  <si>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</si>
  <si>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</si>
  <si>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</si>
  <si>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</si>
  <si>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</si>
  <si>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</si>
  <si>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</si>
  <si>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</si>
  <si>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</si>
  <si>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</si>
  <si>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</si>
  <si>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</si>
  <si>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</si>
  <si>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</si>
  <si>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</si>
  <si>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</si>
  <si>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</si>
  <si>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</si>
  <si>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</si>
  <si>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</si>
  <si>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</si>
  <si>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</si>
  <si>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</si>
  <si>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</si>
  <si>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</si>
  <si>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</si>
  <si>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</si>
  <si>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</si>
  <si>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</si>
  <si>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</si>
  <si>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</si>
  <si>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</si>
  <si>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</si>
  <si>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</si>
  <si>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</si>
  <si>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</si>
  <si>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</si>
  <si>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</si>
  <si>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</si>
  <si>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</si>
  <si>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</si>
  <si>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</si>
  <si>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</si>
  <si>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</si>
  <si>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</si>
  <si>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</si>
  <si>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</si>
  <si>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</si>
  <si>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</si>
  <si>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</si>
  <si>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</si>
  <si>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</si>
  <si>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</si>
  <si>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</si>
  <si>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</si>
  <si>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</si>
  <si>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</si>
  <si>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</si>
  <si>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</si>
  <si>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</si>
  <si>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</si>
  <si>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</si>
  <si>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</si>
  <si>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</si>
  <si>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</si>
  <si>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</si>
  <si>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</si>
  <si>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</si>
  <si>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</si>
  <si>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</si>
  <si>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</si>
  <si>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</si>
  <si>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</si>
  <si>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</si>
  <si>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</si>
  <si>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</si>
  <si>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</si>
  <si>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</si>
  <si>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</si>
  <si>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</si>
  <si>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</si>
  <si>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</si>
  <si>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</si>
  <si>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</si>
  <si>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</si>
  <si>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</si>
  <si>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</si>
  <si>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</si>
  <si>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</si>
  <si>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</si>
  <si>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</si>
  <si>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</si>
  <si>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</si>
  <si>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</si>
  <si>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</si>
  <si>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</si>
  <si>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</si>
  <si>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</si>
  <si>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</si>
  <si>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</si>
  <si>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</si>
  <si>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</si>
  <si>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</si>
  <si>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</si>
  <si>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</si>
  <si>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</si>
  <si>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</si>
  <si>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</si>
  <si>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</si>
  <si>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</si>
  <si>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</si>
  <si>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</si>
  <si>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</si>
  <si>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</si>
  <si>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</si>
  <si>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</si>
  <si>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</si>
  <si>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</si>
  <si>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</si>
  <si>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</si>
  <si>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</si>
  <si>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</si>
  <si>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</si>
  <si>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</si>
  <si>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</si>
  <si>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</si>
  <si>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</si>
  <si>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</si>
  <si>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</si>
  <si>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</si>
  <si>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</si>
  <si>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</si>
  <si>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</si>
  <si>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</si>
  <si>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</si>
  <si>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</si>
  <si>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</si>
  <si>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</si>
  <si>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</si>
  <si>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</si>
  <si>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902</t>
  </si>
  <si>
    <t>936</t>
  </si>
  <si>
    <t>945</t>
  </si>
  <si>
    <t>1015</t>
  </si>
  <si>
    <t>950</t>
  </si>
  <si>
    <t>1020</t>
  </si>
  <si>
    <t>951</t>
  </si>
  <si>
    <t>1019</t>
  </si>
  <si>
    <t>957</t>
  </si>
  <si>
    <t>1021</t>
  </si>
  <si>
    <t>958</t>
  </si>
  <si>
    <t>1022</t>
  </si>
  <si>
    <t>959</t>
  </si>
  <si>
    <t>1035</t>
  </si>
  <si>
    <t>960</t>
  </si>
  <si>
    <t>961</t>
  </si>
  <si>
    <t>1018</t>
  </si>
  <si>
    <t>962</t>
  </si>
  <si>
    <t>976</t>
  </si>
  <si>
    <t>977</t>
  </si>
  <si>
    <t>978</t>
  </si>
  <si>
    <t>915</t>
  </si>
  <si>
    <t>979</t>
  </si>
  <si>
    <t>980</t>
  </si>
  <si>
    <t>929</t>
  </si>
  <si>
    <t>981</t>
  </si>
  <si>
    <t>1036</t>
  </si>
  <si>
    <t>990</t>
  </si>
  <si>
    <t>1037</t>
  </si>
  <si>
    <t>991</t>
  </si>
  <si>
    <t>926</t>
  </si>
  <si>
    <t>1010</t>
  </si>
  <si>
    <t>1053</t>
  </si>
  <si>
    <t>1030</t>
  </si>
  <si>
    <t>928</t>
  </si>
  <si>
    <t>1032</t>
  </si>
  <si>
    <t>1076</t>
  </si>
  <si>
    <t>1033</t>
  </si>
  <si>
    <t>1133</t>
  </si>
  <si>
    <t>1034</t>
  </si>
  <si>
    <t>1073</t>
  </si>
  <si>
    <t>1071</t>
  </si>
  <si>
    <t>1054</t>
  </si>
  <si>
    <t>1038</t>
  </si>
  <si>
    <t>1058</t>
  </si>
  <si>
    <t>1046</t>
  </si>
  <si>
    <t>1075</t>
  </si>
  <si>
    <t>1047</t>
  </si>
  <si>
    <t>1052</t>
  </si>
  <si>
    <t>1048</t>
  </si>
  <si>
    <t>1072</t>
  </si>
  <si>
    <t>1093</t>
  </si>
  <si>
    <t>1089</t>
  </si>
  <si>
    <t>1132</t>
  </si>
  <si>
    <t>1092</t>
  </si>
  <si>
    <t>1090</t>
  </si>
  <si>
    <t>1095</t>
  </si>
  <si>
    <t>1085</t>
  </si>
  <si>
    <t>1096</t>
  </si>
  <si>
    <t>1086</t>
  </si>
  <si>
    <t>1097</t>
  </si>
  <si>
    <t>971</t>
  </si>
  <si>
    <t>1100</t>
  </si>
  <si>
    <t>1088</t>
  </si>
  <si>
    <t>1104</t>
  </si>
  <si>
    <t>1105</t>
  </si>
  <si>
    <t>1083</t>
  </si>
  <si>
    <t>1107</t>
  </si>
  <si>
    <t>1082</t>
  </si>
  <si>
    <t>1114</t>
  </si>
  <si>
    <t>1091</t>
  </si>
  <si>
    <t>1117</t>
  </si>
  <si>
    <t>1108</t>
  </si>
  <si>
    <t>1121</t>
  </si>
  <si>
    <t>1070</t>
  </si>
  <si>
    <t>1122</t>
  </si>
  <si>
    <t>1069</t>
  </si>
  <si>
    <t>1123</t>
  </si>
  <si>
    <t>1056</t>
  </si>
  <si>
    <t>1084</t>
  </si>
  <si>
    <t>1128</t>
  </si>
  <si>
    <t>1074</t>
  </si>
  <si>
    <t>1135</t>
  </si>
  <si>
    <t>901</t>
  </si>
  <si>
    <t>1138</t>
  </si>
  <si>
    <t>1087</t>
  </si>
  <si>
    <t>1145</t>
  </si>
  <si>
    <t>1222</t>
  </si>
  <si>
    <t>1150</t>
  </si>
  <si>
    <t>1157</t>
  </si>
  <si>
    <t>1151</t>
  </si>
  <si>
    <t>1158</t>
  </si>
  <si>
    <t>1152</t>
  </si>
  <si>
    <t>1159</t>
  </si>
  <si>
    <t>1153</t>
  </si>
  <si>
    <t>1160</t>
  </si>
  <si>
    <t>1154</t>
  </si>
  <si>
    <t>1162</t>
  </si>
  <si>
    <t>1155</t>
  </si>
  <si>
    <t>1168</t>
  </si>
  <si>
    <t>1169</t>
  </si>
  <si>
    <t>1171</t>
  </si>
  <si>
    <t>1144</t>
  </si>
  <si>
    <t>1166</t>
  </si>
  <si>
    <t>1219</t>
  </si>
  <si>
    <t>1173</t>
  </si>
  <si>
    <t>1220</t>
  </si>
  <si>
    <t>1174</t>
  </si>
  <si>
    <t>1217</t>
  </si>
  <si>
    <t>1176</t>
  </si>
  <si>
    <t>1172</t>
  </si>
  <si>
    <t>1188</t>
  </si>
  <si>
    <t>1161</t>
  </si>
  <si>
    <t>1189</t>
  </si>
  <si>
    <t>1164</t>
  </si>
  <si>
    <t>1190</t>
  </si>
  <si>
    <t>1191</t>
  </si>
  <si>
    <t>1192</t>
  </si>
  <si>
    <t>1167</t>
  </si>
  <si>
    <t>1218</t>
  </si>
  <si>
    <t>1142</t>
  </si>
  <si>
    <t>1221</t>
  </si>
  <si>
    <t>1143</t>
  </si>
  <si>
    <t>1223</t>
  </si>
  <si>
    <t>1225</t>
  </si>
  <si>
    <t>1165</t>
  </si>
  <si>
    <t>1226</t>
  </si>
  <si>
    <t>904</t>
  </si>
  <si>
    <t>1273</t>
  </si>
  <si>
    <t>1170</t>
  </si>
  <si>
    <t>1274</t>
  </si>
  <si>
    <t>1250</t>
  </si>
  <si>
    <t>1282</t>
  </si>
  <si>
    <t>1284</t>
  </si>
  <si>
    <t>1285</t>
  </si>
  <si>
    <t>1293</t>
  </si>
  <si>
    <t>1314</t>
  </si>
  <si>
    <t>1320</t>
  </si>
  <si>
    <t>1237</t>
  </si>
  <si>
    <t>1329</t>
  </si>
  <si>
    <t>1251</t>
  </si>
  <si>
    <t>1330</t>
  </si>
  <si>
    <t>1360</t>
  </si>
  <si>
    <t>1349</t>
  </si>
  <si>
    <t>1352</t>
  </si>
  <si>
    <t>1353</t>
  </si>
  <si>
    <t>1252</t>
  </si>
  <si>
    <t>1354</t>
  </si>
  <si>
    <t>1362</t>
  </si>
  <si>
    <t>1363</t>
  </si>
  <si>
    <t>1232</t>
  </si>
  <si>
    <t>1371</t>
  </si>
  <si>
    <t>1377</t>
  </si>
  <si>
    <t>1156</t>
  </si>
  <si>
    <t>1378</t>
  </si>
  <si>
    <t>1235</t>
  </si>
  <si>
    <t>1380</t>
  </si>
  <si>
    <t>1384</t>
  </si>
  <si>
    <t>1386</t>
  </si>
  <si>
    <t>1379</t>
  </si>
  <si>
    <t>1396</t>
  </si>
  <si>
    <t>1233</t>
  </si>
  <si>
    <t>1397</t>
  </si>
  <si>
    <t>1417</t>
  </si>
  <si>
    <t>1358</t>
  </si>
  <si>
    <t>1423</t>
  </si>
  <si>
    <t>1361</t>
  </si>
  <si>
    <t>1425</t>
  </si>
  <si>
    <t>1429</t>
  </si>
  <si>
    <t>1430</t>
  </si>
  <si>
    <t>1431</t>
  </si>
  <si>
    <t>1247</t>
  </si>
  <si>
    <t>1436</t>
  </si>
  <si>
    <t>1392</t>
  </si>
  <si>
    <t>1438</t>
  </si>
  <si>
    <t>1402</t>
  </si>
  <si>
    <t>1439</t>
  </si>
  <si>
    <t>1391</t>
  </si>
  <si>
    <t>1444</t>
  </si>
  <si>
    <t>1405</t>
  </si>
  <si>
    <t>1449</t>
  </si>
  <si>
    <t>1403</t>
  </si>
  <si>
    <t>1452</t>
  </si>
  <si>
    <t>JEAN ANDRE SICARD LOZANO</t>
  </si>
  <si>
    <t>KELY ESTHER CONSUEGRA MENDEZ</t>
  </si>
  <si>
    <t>MARIA DE LA ROSA PERDOMO DURAN</t>
  </si>
  <si>
    <t>JENNY PATRICIA SAAVEDRA URIBE</t>
  </si>
  <si>
    <t>DORIS ROCIO TAUTA MENDIETA</t>
  </si>
  <si>
    <t>GINA MARCELA PULIDO PRIETO</t>
  </si>
  <si>
    <t>ANDREA ROCIO GALINDO FONSECA</t>
  </si>
  <si>
    <t>JAVIER FELIPE ORTIZ CASSIANI</t>
  </si>
  <si>
    <t>SHANNON LUCIA DELGADILLO RUBIO</t>
  </si>
  <si>
    <t>SHARON STEFANNY CANDELO BALANTA</t>
  </si>
  <si>
    <t>KAREN ROCIO REYES GIL</t>
  </si>
  <si>
    <t>ILBA YANETH MEZA CASTAÑEDA</t>
  </si>
  <si>
    <t>MOISES MAURICIO DEL TORO JOVEN</t>
  </si>
  <si>
    <t>JUAN DAVID DURAN DOMINGUEZ</t>
  </si>
  <si>
    <t>COMERCIALIZADORA COMSILA SAS</t>
  </si>
  <si>
    <t>DAIRA ROCIO MONTAÑO OCORO</t>
  </si>
  <si>
    <t>CONSORCIO TRANSPORTAMOS SDG</t>
  </si>
  <si>
    <t>RUTH YANETH ROA TORRES</t>
  </si>
  <si>
    <t>MELISSA  ANGULO PAREDES</t>
  </si>
  <si>
    <t>MARIA ANTONIA VISBAL GOMEZ</t>
  </si>
  <si>
    <t>CARLOS NICOLAS ANDRES BRIJALDO MICHAELS</t>
  </si>
  <si>
    <t>NATALIA STEPHANIE MORENO GUZMAN</t>
  </si>
  <si>
    <t>CRUZ ROJA COLOMBIANA SECCIONAL CUNDINAMA RCA Y BOGOTA D.C.</t>
  </si>
  <si>
    <t>REALIZAR ADICION Y PRORROGA DEL CONTRATO 369 DE 2024 SUSCRITO ENTRE SECRETARIA DISTRITAL GOBIERNO Y LUIS CARLOS SOLER MORENO</t>
  </si>
  <si>
    <t>REALIZAR ADICION Y PRORROGA DEL CONTRATO 217 DE 2024 SUSCRITO ENTRE SECRETARIA DISTRITAL GOBIERNO Y STEPHANIE GIRE ZAMORA GUZMÁN.</t>
  </si>
  <si>
    <t>REALIZAR ADICION Y PRORROGA DEL CONTRATO 218 DE 2024 SUSCRITO ENTRE SECRETARIA DISTRITAL GOBIERNO Y VIVIANA CAROLINA MONTAÑA CARVAJAL.</t>
  </si>
  <si>
    <t>REALIZAR ADICION Y PRORROGA DEL CONTRATO 109 DE 2024 SUSCRITO ENTRE SECRETARIA DISTRITAL GOBIERNO Y JENNY PAOLA MORALES DUARTE</t>
  </si>
  <si>
    <t>REALIZAR ADICION Y PRORROGA DEL CONTRATO 82 DE 2024 SUSCRITO ENTRE SECRETARIA DISTRITAL GOBIERNO Y ANGYE JULIETH JIMÉNEZ CHACÓN.</t>
  </si>
  <si>
    <t>REALIZAR ADICION Y PRORROGA DEL CONTRATO 378 DE 2024 SUSCRITO ENTRE SECRETARIA DISTRITAL GOBIERNO Y EDUARD BUISTRAGO ACERO.</t>
  </si>
  <si>
    <t>REALIZAR ADICION Y PRORROGA DEL CONTRATO 312 DE 2024 SUSCRITO ENTRE SECRETARIA DISTRITAL GOBIERNO Y LIZETH PAOLA TORRES REYES</t>
  </si>
  <si>
    <t>REALIZAR ADICION Y PRORROGA DEL CONTRATO 251 DE 2024 SUSCRITO ENTRE SECRETARIA DISTRITAL GOBIERNO Y MAYRA ALEJANDRA BOJORGE FORERO.</t>
  </si>
  <si>
    <t>SOLICITUD DE CDP PARA PAGO DE SERVICIO DE ENERGÍA de la casa CONFIA POSA WIWA Barrio Candelaria, ubicado en la Carrera 3 No. 10- 72&lt;(&gt;,&lt;)&gt;</t>
  </si>
  <si>
    <t>SOLICITUD DE CDP PARA PAGO DE SERVICOS DE RECOLECCION DE DESECHOS CASA CONFIA POSA WIWA Barrio Candelaria, ubicado en la Carrera 3 No. 10- 72</t>
  </si>
  <si>
    <t>SOLICITUD DE CDP PARA PAGO DE SERVICIO DE ENERGÍA. Casa Gitana de los Derechos del Pueblo Rrom, ubicado en la Carrera 65A No. 5A – 35 LC2 Por el periodo del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</si>
  <si>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</si>
  <si>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REALIZAR ADICION Y PRORROGA DEL CONTRATO 327 DE 2024 SUSCRITO ENTRE SECRETARIA DISTRITAL GOBIERNO Y MARÍA ANGELICA BARÓN SOLANO.</t>
  </si>
  <si>
    <t>REALIZAR ADICION Y PRORROGA DEL CONTRATO 319 DE 2024 SUSCRITO ENTRE SECRETARIA DISTRITAL GOBIERNO Y CINDY MAYERLY GIRALDO CALDERÓN</t>
  </si>
  <si>
    <t>REALIZAR ADICION Y PRORROGA DEL CONTRATO 43 DE 2024 SUSCRITO ENTRE SECRETARIA DISTRITAL GOBIERNO Y WENCESLAO MALAVER BERNAL</t>
  </si>
  <si>
    <t>REALIZAR ADICION Y PRORROGA DEL CONTRATO 114 DE 2024 SUSCRITO ENTRE SECRETARIA DISTRITAL GOBIERNO Y JUAN FELIPE RODRIGUEZ MAURY</t>
  </si>
  <si>
    <t>REALIZAR ADICION Y PRORROGA DEL CONTRATO 348 DE 2024 SUSCRITO ENTRE SECRETARIA DISTRITAL GOBIERNO Y SANDRA YANETH CASTIBLANCO LOZANO.</t>
  </si>
  <si>
    <t>REALIZAR LA ADICION Y PRORROGA DEL CONTRATO 249-2024 SUSCRITO ENTRE LA SECRETARIA DISTRITAL DE GOBIERNO Y KAROL JHOANA AYALA FORERO</t>
  </si>
  <si>
    <t>REALIZAR LA ADICION Y PRORROGA DEL CONTRATO 221-2024 SUSCRITO ENTRE LA SECRETARIA DISTRITAL DE GOBIERNO Y SANDRA LUCIA ROJAS GARZÓN</t>
  </si>
  <si>
    <t>REALIZAR LA ADICION Y PRORROGA DEL CONTRATO 110-2024 SUSCRITO ENTRE LA SECRETARIA DISTRITAL DE GOBIERNO Y JESSICA SARAI GÓMEZ BLANCO</t>
  </si>
  <si>
    <t>REALIZAR ADICION Y PRORROGA DEL CONTRATO 113 DE 2024 SUSCRITO ENTRE SECRETARIA DISTRITAL GOBIERNO Y PAULA LIZETH DAZA GARCIA.</t>
  </si>
  <si>
    <t>REALIZAR ADICION Y PRORROGA DEL CONTRATO 121 DE 2024 SUSCRITO ENTRE SECRETARIA DISTRITAL GOBIERNO Y LUZ MARY MARTÍNEZ CORREA</t>
  </si>
  <si>
    <t>REALIZAR ADICION Y PRORROGA DEL CONTRATO 35 DE 2024 SUSCRITO ENTRE SECRETARIA DISTRITAL GOBIERNO Y CARLOS ANDRÉS SÁENZ RIVEROS.</t>
  </si>
  <si>
    <t>REALIZAR LA ADICION Y PRORROGA DEL CONTRATO 248-2024 SUSCRITO ENTRE LA SECRETARIA DISTRITAL DE GOBIERNO Y CRISTIAN DANILO YARURO MOLINA</t>
  </si>
  <si>
    <t>REALIZAR ADICION Y PRORROGA DEL CONTRATO 132 DE 2024 SUSCRITO ENTRE SECRETARIA DISTRITAL GOBIERNO Y KAREN SORAYA MARTÍNEZ MUÑOZ.</t>
  </si>
  <si>
    <t>REALIZAR ADICION Y PRORROGA DEL CONTRATO 53 DE 2024 SUSCRITO ENTRE SECRETARIA DISTRITAL GOBIERNO Y JENNY CAROLINA CORTES CANTE.</t>
  </si>
  <si>
    <t>REALIZAR ADICION Y PRORROGA DEL CONTRATO 123 DE 2024 SUSCRITO ENTRE SECRETARIA DISTRITAL GOBIERNO Y JOHANA CATHERINE SUÁREZ MACHADO</t>
  </si>
  <si>
    <t>REALIZAR ADICION Y PRORROGA DEL CONTRATO 171 DE 2024 SUSCRITO ENTRE SECRETARIA DISTRITAL GOBIERNO Y EMIR CARPIO LUVIEZA.</t>
  </si>
  <si>
    <t>REALIZAR ADICION Y PRORROGA DEL CONTRATO 203 DE 2024 SUSCRITO ENTRE SECRETARIA DISTRITAL GOBIERNO Y JEFREY JAIR GOMEZ TOVAR.</t>
  </si>
  <si>
    <t>REALIZAR ADICION Y PRORROGA DEL CONTRATO 199 DE 2024 SUSCRITO ENTRE SECRETARIA DISTRITAL GOBIERNO Y GUSTAVO ADOLFO ESCOBAR HERNANDEZ.</t>
  </si>
  <si>
    <t>REALIZAR ADICION Y PRORROGA DEL CONTRATO 179 DE 2024 SUSCRITO ENTRE SECRETARIA DISTRITAL GOBIERNO Y HESVAR ARLEY PASTAS CUASTUMAL.</t>
  </si>
  <si>
    <t>REALIZAR ADICION Y PRORROGA DEL CONTRATO 178 DE 2024 SUSCRITO ENTRE SECRETARIA DISTRITAL GOBIERNO Y GINNA PAOLA CORREA PIEDRAHITA.</t>
  </si>
  <si>
    <t>REALIZAR ADICION Y PRORROGA DEL CONTRATO 398 DE 2024 SUSCRITO ENTRE SECRETARIA DISTRITAL GOBIERNO Y LUIS ENRIQUE TAPIERO YATE.</t>
  </si>
  <si>
    <t>REALIZAR ADICION Y PRORROGA DEL CONTRATO 427 DE 2024 SUSCRITO ENTRE SECRETARIA DISTRITAL GOBIERNO Y CRISTIAN CAMILO CHIGUASUQUE GONZALEZ.</t>
  </si>
  <si>
    <t>REALIZAR ADICION Y PRORROGA DEL CONTRATO 149 DE 2024 SUSCRITO ENTRE SECRETARIA DISTRITAL GOBIERNO Y CLAUDIO ALEJANDRO RODRÍGUEZ CASTAÑEDA.</t>
  </si>
  <si>
    <t>REALIZAR ADICION Y PRORROGA DEL CONTRATO 54-2024 SUSCRITO ENTRE LA SECRETARIA DISTRITAL DE GOBIERNO Y MARTHA INÉS DEL RÍO BETANCUR</t>
  </si>
  <si>
    <t>REALIZAR LA ADICION Y PRORROGA DEL CONTRATO 195-2024 SUSCRITO ENTRE LA SECRETARIA DISTRITAL DE GOBIERNO Y MARÍA DEL MAR ACEVEDO ESTRADA</t>
  </si>
  <si>
    <t>REALIZAR LA ADICION Y PRORROGA DEL CONTRATO 194-2024 SUSCRITO ENTRE LA SECRETARIA DISTRITAL DE GOBIERNO Y LIDIA DIYANIRE CASTAÑEDA GUTIÉRREZ</t>
  </si>
  <si>
    <t>Entregar a título de arrendamiento a la Secretaría Distrital de Gobierno, el uso y goce del inmueble ubicado en la Carrera 65a No. 5a - 35 de la localidad de Puente Aranda - Bogotá D.C</t>
  </si>
  <si>
    <t>REALIZAR ADICION Y PRORROGA DEL CONTRATO 389 DE 2024 SUSCRITO ENTRE SECRETARIA DISTRITAL GOBIERNO Y DIANA CAROLINA MENDEZ GOMEZ.</t>
  </si>
  <si>
    <t>REALIZAR LA ADICION Y PRORROGA DEL CONTRATO 252-2024 SUSCRITO ENTRE LA SECRETARIA DISTRITAL DE GOBIERNO Y STEPHANY TRUJILLO JARAMILLO</t>
  </si>
  <si>
    <t>REALIZAR ADICION Y PRORROGA DEL CONTRATO 197 DE 2024 SUSCRITO ENTRE SECRETARIA DISTRITAL GOBIERNO Y DELFA PAULINA MAJIN JIMENEZ.</t>
  </si>
  <si>
    <t>REALIZAR ADICION Y PRORROGA DEL CONTRATO 122 DE 2024 SUSCRITO ENTRE SECRETARIA DISTRITAL GOBIERNO Y CRISTIAN ANDRÉS LÓPEZ PARDO</t>
  </si>
  <si>
    <t>REALIZAR LA ADICIÓN Y PRÓRROGA DEL CONTRATO 411-2024 SUSCRITO ENTRE LA SECRETARIA DISTRITAL DE GOBIERNO Y ESTEBAN BONCO LUGO PEREA</t>
  </si>
  <si>
    <t>REALIZAR LA ADICIÓN Y PRÓRROGA DEL CONTRATO 238-2024 SUSCRITO ENTRE LA SECRETARIA DISTRITAL DE GOBIERNO Y MARLON URRUTIA MOSQUERA</t>
  </si>
  <si>
    <t>REALIZAR LA ADICIÓN Y PRÓRROGA DEL CONTRATO 415-2024 SUSCRITO ENTRE LA SECRETARIA DISTRITAL DE GOBIERNO Y DANIEL SEBASTIÁN BUSTOS ECHEVERRY</t>
  </si>
  <si>
    <t>REALIZAR LA ADICIÓN Y PRÓRROGA DEL CONTRATO 408-2024 SUSCRITO ENTRE LA SECRETARIA DISTRITAL DE GOBIERNO Y SANDRA HELEANNE RIASCOS RIVAS</t>
  </si>
  <si>
    <t>REALIZAR LA ADICIÓN Y PRÓRROGA DEL CONTRATO 413-2024 SUSCRITO ENTRE LA SECRETARIA DISTRITAL DE GOBIERNO Y NEISER ELIAS CASSIANI HERNANDEZ</t>
  </si>
  <si>
    <t>REALIZAR LA ADICIÓN Y PRÓRROGA DEL CONTRATO 407-2024 SUSCRITO ENTRE LA SECRETARIA DISTRITAL DE GOBIERNO Y GLEM HARLEY LOPEZ MURILLO</t>
  </si>
  <si>
    <t>REALIZAR LA ADICIÓN Y PRÓRROGA DEL CONTRATO 200-2024 SUSCRITO ENTRE LA SECRETARIA DISTRITAL DE GOBIERNO Y EDWIN CAICEDO MARINEZ</t>
  </si>
  <si>
    <t>REALIZAR LA ADICIÓN Y PRÓRROGA DEL CONTRATO 263-2024 SUSCRITO ENTRE LA SECRETARIA DISTRITAL DE GOBIERNO Y JOSE VIRGILIO MENA MENA</t>
  </si>
  <si>
    <t>REALIZAR LA ADICION Y PRORROGA DEL CONTRATO 219 -2024 SUSCRITO ENTRE LA SECRETARIA DISTRITAL DE GOBIERNO Y MARIA DEL ROSARIO PEREA GARCES</t>
  </si>
  <si>
    <t>REALIZAR LA ADICION Y PRORROGA DEL CONTRATO 81-2024 SUSCRITO ENTRE LA SECRETARIA DISTRITAL DE GOBIERNO Y YURI ANDREA SÁNCHEZ GALINDO</t>
  </si>
  <si>
    <t>REALIZAR ADICION Y PRORROGA DEL CONTRATO 250 DE 2024 SUSCRITO ENTRE SECRETARIA DISTRITAL GOBIERNO Y JENNI MARCELA GONZÁLEZ GÓMEZ</t>
  </si>
  <si>
    <t>REALIZAR ADICION Y PRORROGA DEL CONTRATO 196 DE 2024 SUSCRITO ENTRE SECRETARIA DISTRITAL GOBIERNO Y WILLIAM VENTURA PADILLA GONZÁLEZ.</t>
  </si>
  <si>
    <t>REALIZAR ADICION Y PRORROGA DEL CONTRATO 345 DE 2024 SUSCRITO ENTRE SECRETARIA DISTRITAL GOBIERNO Y ISABELLA DEL RÍO GALLEGO</t>
  </si>
  <si>
    <t>REALIZAR LA ADICIÓN Y PRÓRROGA DEL CONTRATO 414 DE 2024, SUSCRITO ENTRE LA SECRETARIA DISTRITAL DE GOBIERNO Y MARÍA DE JESÚS BIOJÓ VALVERDE</t>
  </si>
  <si>
    <t>REALIZAR LA ADICIÓN Y PRÓRROGA DEL CONTRATO 392-2024 SUSCRITO ENTRE LA SECRETARIA DISTRITAL DE GOBIERNO Y OMAR ALBERTO DE JESÚS GONZÁLEZ RODRÍGUEZ</t>
  </si>
  <si>
    <t>REALIZAR LA ADICIÓN Y PRÓRROGA DEL CONTRATO 210-2024 SUSCRITO ENTRE LA SECRETARIA DISTRITAL DE GOBIERNO Y MARCUS ANTONY HOOKER MARTÍNEZ</t>
  </si>
  <si>
    <t>REALIZAR LA ADICIÓN Y PRÓRROGA DEL CONTRATO 393-2024 SUSCRITO ENTRE LA SECRETARIA DISTRITAL DE GOBIERNO Y LINA YENNYFER BEJARANO NEWBALL</t>
  </si>
  <si>
    <t>REALIZAR ADICION Y PRORROGA DEL CONTRATO 148 DE 2024 SUSCRITO ENTRE SECRETARIA DISTRITAL GOBIERNO Y AURELIANO ARCE MAMUNDIA</t>
  </si>
  <si>
    <t>REALIZAR LA ADICION Y PRORROGA DEL CONTRATO 346 -2024 SUSCRITO ENTRE LA SECRETARIA DISTRITAL DE GOBIERNO Y DANIELA ALVARADO PINEDA</t>
  </si>
  <si>
    <t>REALIZAR LA ADICIÓN Y PRÓRROGA DEL CONTRATO 207-2024 SUSCRITO ENTRE LA SECRETARIA DISTRITAL DE GOBIERNO Y MANUELA PATRICIA CASSIANI CASERES</t>
  </si>
  <si>
    <t>REALIZAR LA ADICION Y PRORROGA DEL CONTRATO 347 -2024 SUSCRITO ENTRE LA SECRETARIA DISTRITAL DE GOBIERNO Y DIANA MARIA VIDAL COLLAZOS</t>
  </si>
  <si>
    <t>REALIZAR LA ADICION Y PRORROGA DEL CONTRATO 313-2024 SUSCRITO ENTRE LA SECRETARIA DISTRITAL DE GOBIERNO Y ALEYDA AYALA CHAVARRÍA</t>
  </si>
  <si>
    <t>REALIZAR LA ADICION Y PRORROGA DEL CONTRATO 55-2024 SUSCRITO ENTRE LA SECRETARIA DISTRITAL DE GOBIERNO Y JOHANN SEBASTIAN BARON BUITRAGO</t>
  </si>
  <si>
    <t>REALIZAR ADICION Y PRORROGA DEL CONTRATO 193 DE 2024 SUSCRITO ENTRE SECRETARIA DISTRITAL GOBIERNO Y CINDY GISETH ORDOÑEZ BORDA.</t>
  </si>
  <si>
    <t>REALIZAR LA ADICIÓN Y PRÓRROGA DEL CONTRATO 458-2024 SUSCRITO ENTRE LA SECRETARIA DISTRITAL DE GOBIERNO Y LADY JOHANA RIASCOS OROZCO</t>
  </si>
  <si>
    <t>PRESTAR LOS SERVICIOS PROFESIONALES PARA REALIZAR LA EJECUCIÓN Y SEGUIMIENTO DE LOS PROCESOS MISIONALES, PROYECTO DE INVERSIÓN, TRAZADOR PRESUPUESTAL, SEGUIMIENTO E IMPLEMENTACIÓN DE POLÍTICAS PÚBLICAS CON ENFOQUE DIFERENCIAL</t>
  </si>
  <si>
    <t>REALIZAR ADICION Y PRORROGA DEL CONTRATO 220-2024 SUSCRITO ENTRE LA SECRETARIA DISTRTIAL DE GOBIERNO Y MARIA ALEJANDRA VELASQUEZ BURITICA</t>
  </si>
  <si>
    <t>PAGO DEL SERVIICIO DE ENERGIA DE LA CASA CONFIA SAN CRISTOBAL DEL PERIDO SOLICITUD DE CDP PARA PAGO DE SERVICIO DE ENERGÍA</t>
  </si>
  <si>
    <t>REALIZAR LA ADICIÓN Y PRÓRROGA DEL CONTRATO 416-2024 SUSCRITO ENTRE LA SECRETARIA DISTRITAL DE GOBIERNO Y MARY SOFIA BERNAL MOSQUERA</t>
  </si>
  <si>
    <t>PRESTAR SERVICIOS PROFESIONALES PARA LA IMPLEMENTACIÓN Y SEGUIMIENTO DE LA POLÍTICA PÚBLICA NEGRA AFROCOLOMBIANA y PALENQUERA Y LA POLÍTICA PÚBLICA RAIZAL, Y LA CONSTRUCCIÓN DEL PLAN DE DESARROLLO DISTRITAL</t>
  </si>
  <si>
    <t>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</si>
  <si>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REALIZAR ADICION Y PRORROGA DEL CONTRATO 124-2024 SUSCRITO ENTRE LA SECRETARIA DISTRTIAL DE GOBIERNO Y DEISY YISEL SANTIAGO ANZOLA</t>
  </si>
  <si>
    <t>PRESTAR SERVICIOS DE APOYO OPERATIVO EN LOS PROCESOS ARCHIVÍSTICOS EN EL MARCO DE LAS METAS Y SEGÚN NECESIDAD DEL SERVICIO EN LA DIRECCIÓN DE ASUNTOS ÉTNICOS</t>
  </si>
  <si>
    <t>REALIZAR ADICION Y PRORROGA DEL CONTRATO 125-2024 SUSCRITO ENTRE LA SECRETARIA DISTRTIAL DE GOBIERNO Y MABEL EDILSA BERNAL ORTIZ CEDIDO A KAREN ROCÍO REYES GIL</t>
  </si>
  <si>
    <t>REALIZAR ADICION Y PRORROGA DEL CONTRATO 128 -2024 SUSCRITO ENTRE LA SECRETARIA DISTRTIAL DE GOBIERNO Y XIOMARA LISETH QUINO SANDOVAL CEDIDO A ILBA YANETH MEZA CASTAÑEDA</t>
  </si>
  <si>
    <t>REALIZAR LA ADICIÓN, PRORROGA Y OTRO SÍ DEL CONTRATO NO. 1016 DE 2023 SUSCRITO POR LA SECRETARIA DISTRITAL DE GOBIERNO Y DU BRANDS S.A.S</t>
  </si>
  <si>
    <t>PAGO DEL SERVICIO DE AUCEDUCTO Y ALCANTARILLADO DE CASA GITANA por periodo facturado FEB/25/2024 a ABR/24/2024.</t>
  </si>
  <si>
    <t>REALIZAR ADICION Y PRORROGA DEL CONTRATO 379 DE 2024 SUSCRITO ENTRE SECRETARIA DISTRITAL GOBIERNO Y OLGA GIOVANNA GONZALEZ QUINTERO.</t>
  </si>
  <si>
    <t>REALIZAR LA ADICIÓN Y PRÓRROGA DEL CONTRATO 211-2024 SUSCRITO ENTRE LA SECRETARIA DISTRITAL DE GOBIERNO Y MARÍA INÉS REINA</t>
  </si>
  <si>
    <t>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t>
  </si>
  <si>
    <t>REALIZAR LA ADICIÓN Y PRORROGA DEL CONTRATO No. 1025 DE 2023 SUSCRITO POR LA SECRETARIA DISTRITAL DE GOBIERNO Y COMERCIALIZADORA COMSILA SAS.</t>
  </si>
  <si>
    <t>Prestar servicios profesionales en la Dirección de Derechos humanos para implementar las acciones de territorialización del sistema distrital de derechos humanos y las acciones estratégicas de la dirección a partir de un enfoque territorial y poblacional.</t>
  </si>
  <si>
    <t>CONTRATAR LA PRESTACIÓN DEL SERVICIO DE TRANSPORTE PÚBLICO TERRESTRE AUTOMOTOR ESPECIAL PARA LOS PROYECTOS Y LAS DEPENDENCIAS DEL NIVEL CENTRAL DE LA SECRETARIA DISTRITAL DE GOBIERNO</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</si>
  <si>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</si>
  <si>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servicios profesionales para el proceso administrativo y levantamiento técnico de inventarios documentales en los archivos de la Dirección de Derechos Humanos.</t>
  </si>
  <si>
    <t>SOLICITUD DE CDP PARA PAGO DE SERVICOS DE RECOLECCION DE DESECHOS  PAGO DEL SERVICIO DE RECOLECCIÓN DE ASEO DE LOS ESPACIOS DE ATENCIÓN DIFERENCIADA PARA EL MES DE JUNIO, SEGÍN MEMORANDO 20243000169983</t>
  </si>
  <si>
    <t>SOLICITUD DE CDP PARA PAGO DE SERVICIO DE ENERGÍA  PAGO DEL SERVICIO DE ENERGÍA DE LOS ESPACIOS DE ATENCIÓN DIFERENCIADA PARA EL MES DE JUNIO, SEGÍN MEMORANDO 20243000169983</t>
  </si>
  <si>
    <t>SOLICITUD DE CDP PARA SERVICIO DE AGUA  PAGO DEL SERVICIO DE ACUEDUCTO Y ALCANARILLADO DE LOS ESPACIOS DE ATENCIÓN DIFERENCIADA PARA EL MES DE JUNIO, SEGÍN MEMORANDO 20243000169983</t>
  </si>
  <si>
    <t>SOLICITUD DE CDP PARA EL PAGO DE ARL RIESGO V CONTRATISTA DIRECCIÓN DE ASUNTOS ETNICOS  PAGO DE LA PLANILLA 77402121 CORRESPONDIENTE A LOS APORTES DEL MES DE MAYO DE 2024.</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</si>
  <si>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</si>
  <si>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</si>
  <si>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paraapoyar el seguimiento de la política pública integral de derechos humanos y la implementación de la política pública para la lucha contra la trata de personas y política pública de nuevos bogotanos en el distrito capital</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</si>
  <si>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</si>
  <si>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138759686-2</t>
  </si>
  <si>
    <t>139213974-0</t>
  </si>
  <si>
    <t>1400605631</t>
  </si>
  <si>
    <t>38626706212</t>
  </si>
  <si>
    <t>1025-2023</t>
  </si>
  <si>
    <t>847-2021</t>
  </si>
  <si>
    <t>20243000169983</t>
  </si>
  <si>
    <t>77402121</t>
  </si>
  <si>
    <t>905</t>
  </si>
  <si>
    <t>869</t>
  </si>
  <si>
    <t>894</t>
  </si>
  <si>
    <t>895</t>
  </si>
  <si>
    <t>864</t>
  </si>
  <si>
    <t>907</t>
  </si>
  <si>
    <t>908</t>
  </si>
  <si>
    <t>940</t>
  </si>
  <si>
    <t>903</t>
  </si>
  <si>
    <t>941</t>
  </si>
  <si>
    <t>906</t>
  </si>
  <si>
    <t>942</t>
  </si>
  <si>
    <t>985</t>
  </si>
  <si>
    <t>988</t>
  </si>
  <si>
    <t>1050</t>
  </si>
  <si>
    <t>1043</t>
  </si>
  <si>
    <t>1049</t>
  </si>
  <si>
    <t>1044</t>
  </si>
  <si>
    <t>1045</t>
  </si>
  <si>
    <t>1136</t>
  </si>
  <si>
    <t>1129</t>
  </si>
  <si>
    <t>1205</t>
  </si>
  <si>
    <t>1227</t>
  </si>
  <si>
    <t>1238</t>
  </si>
  <si>
    <t>1163</t>
  </si>
  <si>
    <t>1206</t>
  </si>
  <si>
    <t>1229</t>
  </si>
  <si>
    <t>1230</t>
  </si>
  <si>
    <t>1228</t>
  </si>
  <si>
    <t>1175</t>
  </si>
  <si>
    <t>1231</t>
  </si>
  <si>
    <t>1201</t>
  </si>
  <si>
    <t>1266</t>
  </si>
  <si>
    <t>1288</t>
  </si>
  <si>
    <t>1289</t>
  </si>
  <si>
    <t>1291</t>
  </si>
  <si>
    <t>1292</t>
  </si>
  <si>
    <t>1297</t>
  </si>
  <si>
    <t>1295</t>
  </si>
  <si>
    <t>1308</t>
  </si>
  <si>
    <t>1339</t>
  </si>
  <si>
    <t>1327</t>
  </si>
  <si>
    <t>1299</t>
  </si>
  <si>
    <t>1338</t>
  </si>
  <si>
    <t>1337</t>
  </si>
  <si>
    <t>1343</t>
  </si>
  <si>
    <t>1344</t>
  </si>
  <si>
    <t>1340</t>
  </si>
  <si>
    <t>1345</t>
  </si>
  <si>
    <t>1341</t>
  </si>
  <si>
    <t>1346</t>
  </si>
  <si>
    <t>1355</t>
  </si>
  <si>
    <t>1347</t>
  </si>
  <si>
    <t>1356</t>
  </si>
  <si>
    <t>1348</t>
  </si>
  <si>
    <t>1287</t>
  </si>
  <si>
    <t>1359</t>
  </si>
  <si>
    <t>1381</t>
  </si>
  <si>
    <t>1404</t>
  </si>
  <si>
    <t>1367</t>
  </si>
  <si>
    <t>1398</t>
  </si>
  <si>
    <t>1418</t>
  </si>
  <si>
    <t>1433</t>
  </si>
  <si>
    <t>1388</t>
  </si>
  <si>
    <t>1440</t>
  </si>
  <si>
    <t>1409</t>
  </si>
  <si>
    <t>1458</t>
  </si>
  <si>
    <t>1459</t>
  </si>
  <si>
    <t>1460</t>
  </si>
  <si>
    <t>1410</t>
  </si>
  <si>
    <t>1461</t>
  </si>
  <si>
    <t>1408</t>
  </si>
  <si>
    <t>1462</t>
  </si>
  <si>
    <t>1463</t>
  </si>
  <si>
    <t>1464</t>
  </si>
  <si>
    <t>BELMA LORENA LUQUE SANCHEZ</t>
  </si>
  <si>
    <t>DIANA PATRICIA GUERRERO VALENCIA</t>
  </si>
  <si>
    <t>CLAUDIA MARITZA CARRILLO AMAYA</t>
  </si>
  <si>
    <t>LINA MARCELA TORRES GOMEZ</t>
  </si>
  <si>
    <t>MARIA ALEJANDRA VILLEGAS GIL</t>
  </si>
  <si>
    <t>JESUS MARIA BEJARANO PATARROYO</t>
  </si>
  <si>
    <t>ANGELICA MARIA CHACON SALCEDO</t>
  </si>
  <si>
    <t>DIANA CAROLINA POSADA RODRIGUEZ</t>
  </si>
  <si>
    <t>JUAN DAVID SANTAMARIA CARDENAS</t>
  </si>
  <si>
    <t>CAMILO ANDRES FINO SOTELO</t>
  </si>
  <si>
    <t>ELIZABETH  REYES CRUZ</t>
  </si>
  <si>
    <t>CAMILO ANDRES MELO TAMAYO</t>
  </si>
  <si>
    <t>LINO JAVIER SANCHEZ CASTILLO</t>
  </si>
  <si>
    <t>DIEGO FERNANDO ACOSTA SASTRE</t>
  </si>
  <si>
    <t>SANDY LORENA CALDERON MARTINEZ</t>
  </si>
  <si>
    <t>MARIA PAULINA NUÑEZ GARCIA</t>
  </si>
  <si>
    <t>JUAN PABLO AGUDELO SILVA</t>
  </si>
  <si>
    <t>AIDA MARIA MIRANDA MONTENEGRO</t>
  </si>
  <si>
    <t>YELITXA CAROLINA LOPEZ AMARIS</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</si>
  <si>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</si>
  <si>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</si>
  <si>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</si>
  <si>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PRESTAR SUS SERVICIOS DE MANERA AUTÓNOMA E INDEPENDIENTE PARA EL LEVANTAMIENTO DE LAS CARGAS LABORALES DE LOS PERFILES DE INSPECTOR DE POLICÍA y ABOGADOS PARA LA SEGUNDA INSTANCIA DE LA SECRETARÍA DISTRITAL DE GOBIERNO</t>
  </si>
  <si>
    <t>Prestar los servicios profesionales para apoyar las acciones de planeación, consolidación, seguimiento y reporte de las actividades de inspección&lt;(&gt;,&lt;)&gt; vigilancia y control del componente ambiental y del componente de cerros orientales y río Bogotá</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</si>
  <si>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</si>
  <si>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pago aportes parafiscales nómina de abril 2024 vigencia de 2024. (Planta de Inversión).</t>
  </si>
  <si>
    <t>autoliquidación del mes de abril del 2024 adicional – Ingresos luego del cierre de la de la vigencia de 2024. (Planta de Inversión).</t>
  </si>
  <si>
    <t>Prestar los servicios profesionales especializados en la dirección para la gestión administrativa especial de policía, para la sustanciación y trámite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</si>
  <si>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ESPECIALIZADOS EN LA SUBSECRETARÍA DE GESTIÓN LOCAL PARA APOYAR LA COORDINACIÓN DE LOS ASPECTOS RELACIONADOS CON ESPACIO PÚBLICO Y OCUPACIONES ILEGALES</t>
  </si>
  <si>
    <t>REALIZAR LA ADICION Y PRORROGA DEL CONTRATO 165-2024 SUSCRITO ENTRE LA SECRETARIA DISTRITAL DE GOBIERNO Y JUAN DAVID CUADROS GARZON</t>
  </si>
  <si>
    <t>REALIZAR LA ADICION Y PRORROGA DEL CONTRATO 161-2024 SUSCRITO ENTRE LA SECRETARIA DISTRITAL DE GOBIERNO Y MARY LUZ RODRIGUEZ CALDERON</t>
  </si>
  <si>
    <t>REALIZAR LA ADICION Y PRORROGA DEL CONTRATO 163-2024 SUSCRITO ENTRE LA SECRETARIA DISTRITAL DE GOBIERNO Y MICHAEL BRAYAN PINILLA COY</t>
  </si>
  <si>
    <t>REALIZAR LA ADICIÓN Y PRORROGA DEL CONTRATO 185-2024 SUSCRITO ENTRE LA SECRETARIA DISTRITAL DE GOBIERNO Y ANDREA PATRICIA AGUDELO MONJE</t>
  </si>
  <si>
    <t>REALIZAR LA ADICIÓN Y PRORROGA DEL CONTRATO 160-2024 SUSCRITO ENTRE LA SECRETARIA DISTRITAL DE GOBIERNO Y Edgar Jaime Martínez Rodríguez</t>
  </si>
  <si>
    <t>REALIZAR LA ADICIÓN Y PRORROGA DEL CONTRATO 119 DE 2024 SUSCRITO POR LA SECRETARIA DISTRITAL DE GOBIERNO Y CLAUDIA MARCELA RODRIGUEZ CARRILLO</t>
  </si>
  <si>
    <t>REALIZAR LA ADICIÓN Y PRORROGA DEL CONTRATO 158-2024 SUSCRITO ENTRE LA SECRETARIA DISTRITAL DE GOBIERNO Y JONATHAN SUAREZ DURANGO CEDIDO A SANDY LORENA CALDERÓN MARTÍNEZ</t>
  </si>
  <si>
    <t>REALIZAR LA ADICION Y PRORROGA DEL CONTRATO 164-2024 SUSCRITO ENTRE LA SECRETARIA DISTRITAL DE GOBIERNO Y DEIBY LEONARDO URIBE ROLON</t>
  </si>
  <si>
    <t>REALIZAR LA ADICIÓN Y PRORROGA DEL CONTRATO 162-2024 SUSCRITO ENTRE LA SECRETARIA DISTRITAL DE GOBIERNO Y JONATHAN WILMER LANDINEZ ROJAS</t>
  </si>
  <si>
    <t>REALIZAR LA ADICIÓN Y PRORROGA DEL CONTRATO 159-2024 SUSCRITO ENTRE LA SECRETARIA DISTRITAL DE GOBIERNO Y WILLIAM ALEXANDER GOMEZ MUÑOZ</t>
  </si>
  <si>
    <t>pago nómina del mes de mayo 2024 vigencia de 2024. (Planta de Inversión).</t>
  </si>
  <si>
    <t>PAGO DE CERSANTIAS FUNCIONARIOS RETIRADOS MES DE MAYO 2024 vigencia de 2024. (Planta de Inversión).</t>
  </si>
  <si>
    <t>REALIZAR LA ADICIÓN Y PRORROGA DEL CONTRATO 445 DE 2024 SUSCRITO POR LA SECRETARIA DISTRITAL DE GOBIERNO Y KEVIN FRANCISCO ARBELAEZ BOHORQUEZ</t>
  </si>
  <si>
    <t>REALIZAR LA ADICIÓN Y PRORROGA DEL CONTRATO 130 DE 2024 SUSCRITO POR LA SECRETARIA DISTRITAL DE GOBIERNO Y ANDRES CARDENAS VILLAMIL</t>
  </si>
  <si>
    <t>REALIZAR LA ADICIÓN Y PRORROGA DEL CONTRATO 403-2024 SUSCRITO ENTRE LA SECRETARIA DISTRITAL DE GOBIERNO Y DIANA CAROLINA MARTINEZ GONZALEZ</t>
  </si>
  <si>
    <t>REALIZAR LA ADICIÓN Y PRORROGA DEL CONTRATO 202 DE 2024 SUSCRITO POR LA SECRETARIA DISTRITAL DE GOBIERNO Y CARLOS ANDRES RODRIGUEZ REYES</t>
  </si>
  <si>
    <t>REALIZAR LA ADICIÓN Y PRORROGA DEL CONTRATO 402-2024 SUSCRITO ENTRE LA SECRETARIA DISTRITAL DE GOBIERNO Y GLORIA STELLA PAEZ MURCIA</t>
  </si>
  <si>
    <t>REALIZAR LA ADICION Y PRORROGA DEL CONTRATO 328-2024 SUSCRITO ENTRE LA SECRETARIA DISTRITAL DE GOBIERNO Y CARLOS CAMILO HERNÁNDEZ BRITO</t>
  </si>
  <si>
    <t>REALIZAR LA ADICIÓN Y PRORROGA DEL CONTRATO 404-2024 SUSCRITO ENTRE LA SECRETARIA DISTRITAL DE GOBIERNO Y CARLOS EDUARDO CASTILLO VANEGAS</t>
  </si>
  <si>
    <t>REALIZAR LA ADICION Y PRORROGA DEL CONTRATO 214-2024 SUSCRITO ENTRE LA SECRETARIA DISTRITAL DE GOBIERNO Y JORGE ALEXANDER CAICEDO RIVERA</t>
  </si>
  <si>
    <t>REALIZAR LA ADICIÓN Y PRORROGA DEL CONTRATO 401-2024 SUSCRITO ENTRE LA SECRETARIA DISTRITAL DE GOBIERNO Y JOHN WILSON CANO AVILA</t>
  </si>
  <si>
    <t>REALIZAR LA ADICIÓN Y PRORROGA DEL CONTRATO 357-2024 SUSCRITO ENTRE LA SECRETARIA DISTRITAL DE GOBIERNO Y BELLI ROSA VELANDIA CONTRERAS</t>
  </si>
  <si>
    <t>REALIZAR LA ADICIÓN Y PRORROGA DEL CONTRATO 204 DE 2024 SUSCRITO POR LA SECRETARIA DISTRITAL DE GOBIERNO Y GUIOVANA RODRIGUEZ MUÑOZ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</si>
  <si>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</si>
  <si>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REALIZAR LA ADICION Y PRORROGA DEL CONTRATO 364-2024 SUSCRITO ENTRE LA SECRETARIA DISTRITAL DE GOBIERNO Y CARLOS ANDRES CORREDOR CAIPA</t>
  </si>
  <si>
    <t>REALIZAR LA ADICION Y PRORROGA DEL CONTRATO SUSCRITO ENTRE LA SECRETARIA DISTRITAL DE GOBIERNO Y MILTHON MAURICIO ROJAS</t>
  </si>
  <si>
    <t>PRESTAR SERVICIOS PROFESIONALES A LA ENTIDAD EN LA EJECUCIÓN DE LOS PROCESOS MISIONALES Y LA GESTIÓN ADMINISTRATIVA EN EL MARCO DEL MODELO DE GESTIÓN POLICIVA</t>
  </si>
  <si>
    <t>REALIZAR LA ADICIÓN Y PRORROGA DEL CONTRATO 184-2024 SUSCRITO ENTRE LA SECRETARIA DISTRITAL DE GOBIERNO Y ANGIE LIZETH AVILA PEREZ</t>
  </si>
  <si>
    <t>Solicitud CDP para cubrir las cotizaciones de contratistas de la Dirección para la Gestión Policiva y la Subsecretaría de Gestión Local en riesgo ARL V.  PAGO DE LA PLANILLA 77402121 CORRESPONDIENTE A LOS APORTES DEL MES DE MAYO DE 2024.</t>
  </si>
  <si>
    <t>Solicitud de disponibilidad presupuestal por el saldo de los gastos asociados a Aportes de Seguridad Social para lo que resta de la vigencia de 2024. (Planta de Inversión).</t>
  </si>
  <si>
    <t>Solicitud de disponibilidad presupuestal por el saldo de los gastos asociados a Servicios Personales para lo que resta de la vigencia de 2024. (Planta de Inversión)</t>
  </si>
  <si>
    <t>Solicitud de disponibilidad presupuestal por el saldo de los gastos asociados a Cesantías para lo que resta de la vigencia de 2024. (Planta de Inversión).</t>
  </si>
  <si>
    <t>76828261</t>
  </si>
  <si>
    <t>20244100173893</t>
  </si>
  <si>
    <t>20244100173883</t>
  </si>
  <si>
    <t>20244100173873</t>
  </si>
  <si>
    <t>20244100173853</t>
  </si>
  <si>
    <t>20244100173863</t>
  </si>
  <si>
    <t>943</t>
  </si>
  <si>
    <t>944</t>
  </si>
  <si>
    <t>1008</t>
  </si>
  <si>
    <t>989</t>
  </si>
  <si>
    <t>1013</t>
  </si>
  <si>
    <t>997</t>
  </si>
  <si>
    <t>1012</t>
  </si>
  <si>
    <t>998</t>
  </si>
  <si>
    <t>999</t>
  </si>
  <si>
    <t>1011</t>
  </si>
  <si>
    <t>1000</t>
  </si>
  <si>
    <t>1009</t>
  </si>
  <si>
    <t>1001</t>
  </si>
  <si>
    <t>1007</t>
  </si>
  <si>
    <t>1002</t>
  </si>
  <si>
    <t>1004</t>
  </si>
  <si>
    <t>880</t>
  </si>
  <si>
    <t>1064</t>
  </si>
  <si>
    <t>1016</t>
  </si>
  <si>
    <t>982</t>
  </si>
  <si>
    <t>1062</t>
  </si>
  <si>
    <t>1063</t>
  </si>
  <si>
    <t>1065</t>
  </si>
  <si>
    <t>1061</t>
  </si>
  <si>
    <t>996</t>
  </si>
  <si>
    <t>1055</t>
  </si>
  <si>
    <t>1003</t>
  </si>
  <si>
    <t>1057</t>
  </si>
  <si>
    <t>1101</t>
  </si>
  <si>
    <t>1005</t>
  </si>
  <si>
    <t>1094</t>
  </si>
  <si>
    <t>1060</t>
  </si>
  <si>
    <t>1098</t>
  </si>
  <si>
    <t>1066</t>
  </si>
  <si>
    <t>1099</t>
  </si>
  <si>
    <t>1006</t>
  </si>
  <si>
    <t>1110</t>
  </si>
  <si>
    <t>1111</t>
  </si>
  <si>
    <t>1112</t>
  </si>
  <si>
    <t>1113</t>
  </si>
  <si>
    <t>1115</t>
  </si>
  <si>
    <t>1102</t>
  </si>
  <si>
    <t>1116</t>
  </si>
  <si>
    <t>1103</t>
  </si>
  <si>
    <t>1118</t>
  </si>
  <si>
    <t>1119</t>
  </si>
  <si>
    <t>1068</t>
  </si>
  <si>
    <t>1124</t>
  </si>
  <si>
    <t>1067</t>
  </si>
  <si>
    <t>1125</t>
  </si>
  <si>
    <t>1140</t>
  </si>
  <si>
    <t>1197</t>
  </si>
  <si>
    <t>1177</t>
  </si>
  <si>
    <t>1199</t>
  </si>
  <si>
    <t>1178</t>
  </si>
  <si>
    <t>1137</t>
  </si>
  <si>
    <t>1187</t>
  </si>
  <si>
    <t>1241</t>
  </si>
  <si>
    <t>1200</t>
  </si>
  <si>
    <t>1242</t>
  </si>
  <si>
    <t>1202</t>
  </si>
  <si>
    <t>1193</t>
  </si>
  <si>
    <t>1203</t>
  </si>
  <si>
    <t>1194</t>
  </si>
  <si>
    <t>1204</t>
  </si>
  <si>
    <t>1195</t>
  </si>
  <si>
    <t>1244</t>
  </si>
  <si>
    <t>1207</t>
  </si>
  <si>
    <t>1270</t>
  </si>
  <si>
    <t>1209</t>
  </si>
  <si>
    <t>1210</t>
  </si>
  <si>
    <t>1246</t>
  </si>
  <si>
    <t>1212</t>
  </si>
  <si>
    <t>1213</t>
  </si>
  <si>
    <t>1215</t>
  </si>
  <si>
    <t>1214</t>
  </si>
  <si>
    <t>1208</t>
  </si>
  <si>
    <t>1216</t>
  </si>
  <si>
    <t>1198</t>
  </si>
  <si>
    <t>1243</t>
  </si>
  <si>
    <t>983</t>
  </si>
  <si>
    <t>1224</t>
  </si>
  <si>
    <t>1196</t>
  </si>
  <si>
    <t>1265</t>
  </si>
  <si>
    <t>1211</t>
  </si>
  <si>
    <t>1267</t>
  </si>
  <si>
    <t>1255</t>
  </si>
  <si>
    <t>1269</t>
  </si>
  <si>
    <t>1279</t>
  </si>
  <si>
    <t>1298</t>
  </si>
  <si>
    <t>1280</t>
  </si>
  <si>
    <t>1254</t>
  </si>
  <si>
    <t>1300</t>
  </si>
  <si>
    <t>1301</t>
  </si>
  <si>
    <t>1306</t>
  </si>
  <si>
    <t>1307</t>
  </si>
  <si>
    <t>1319</t>
  </si>
  <si>
    <t>1328</t>
  </si>
  <si>
    <t>1257</t>
  </si>
  <si>
    <t>1256</t>
  </si>
  <si>
    <t>1375</t>
  </si>
  <si>
    <t>1370</t>
  </si>
  <si>
    <t>1130</t>
  </si>
  <si>
    <t>1406</t>
  </si>
  <si>
    <t>1365</t>
  </si>
  <si>
    <t>1400</t>
  </si>
  <si>
    <t>1422</t>
  </si>
  <si>
    <t>1432</t>
  </si>
  <si>
    <t>NIKOL PAOLA QUINTERO ZAPATA</t>
  </si>
  <si>
    <t>PAOLA ANDREA MATTA BERNAL</t>
  </si>
  <si>
    <t>ERWIN ANDRES MORA GONZALEZ</t>
  </si>
  <si>
    <t>ANYELO ARNULFO RONCANCIO CASTELLANOS</t>
  </si>
  <si>
    <t>BRAYAN ALBERTO RUIZ MONTAÑO</t>
  </si>
  <si>
    <t>ADRIANA CONSTANZA YEPES TAVERA</t>
  </si>
  <si>
    <t>BRIANA  RUEDA SILVA</t>
  </si>
  <si>
    <t>DIEGO ALEXANDER GUTIERREZ BALLEN</t>
  </si>
  <si>
    <t>MARTHA JEANNETH PULIDO AREVALO</t>
  </si>
  <si>
    <t>BRAYDA LIZETH SANDOVAL FAJARDO</t>
  </si>
  <si>
    <t>SOLICITUD DE RECURSOS PARA RIESGO ARL IV y V PARA LA CONTRATACIÓN DEDIRECCIÓN DE CONVIVENCIA Y DIALOGO SOCIAL</t>
  </si>
  <si>
    <t>Se realiza la adición y prórroga del contrato 73-2024 suscrito entre la Secretaria Distrital de Gobierno y Luisa Fernanda Duque</t>
  </si>
  <si>
    <t>Se realiza la adición y prórroga del contrato 343-2024 suscrito entre la Secretaria Distrital de Gobierno y FRANCY JOHANNA ARIAS CELIS</t>
  </si>
  <si>
    <t>Se realiza la adición y prórroga del contrato 330-2024 suscrito entre la Secretaria Distrital de Gobierno y OLGA LUCIA MENDIETA DIAZ</t>
  </si>
  <si>
    <t>Se realiza la adición y prórroga del contrato 237-2024 suscrito entre la Secretaria Distrital de Gobierno y MILTON JOSE GARCIA DIAZ</t>
  </si>
  <si>
    <t>Realizar la adición y prórroga del contrato 300-2024 suscrito entre la Secretaria Distrital de Gobierno y MARIA ESPERANZA RIAÑO GONZALEZ</t>
  </si>
  <si>
    <t>Se realiza la adición y prórroga del contrato 232-2024 suscrito entre la Secretaria Distrital de Gobierno y JENNY ALEXANDRA CAMARGO RUBIO</t>
  </si>
  <si>
    <t>Se realiza la adición y prórroga del contrato 225-2024 suscrito entre la Secretaria Distrital de Gobierno y Carmen Elena Bonilla</t>
  </si>
  <si>
    <t>Realizar la adición y prórroga del contrato 236-2024 suscrito entre la Secretaria Distrital de Gobierno y EDUARDO GRUESO ZUÑIGA</t>
  </si>
  <si>
    <t>Se realiza adición y prórroga del contrato 332-2024 suscrito entre la Secretaria Distrital de Gobierno y Miguel Prieto cedido a ANYELO ARNULFO RONCANCIO CASTELLANOS</t>
  </si>
  <si>
    <t>Se realiza la adición y prórroga del contrato 307-2024 suscrito entre la Secretaria Distrital de Gobierno y Andrés Fernando Betancourt Martinez</t>
  </si>
  <si>
    <t>Realizar la adición y prórroga del contrato 282- 2024 suscrito entre la secretaria Distrital de Gobierno y FREDY ENRIQUE RODRIGUEZ MORA</t>
  </si>
  <si>
    <t>Realizar la adición y prórroga del contrato235-2024 suscrito entre la Secretaria Distrital de Gobierno y MELADY SOFIA GUERRERO CASTAÑEDA</t>
  </si>
  <si>
    <t>Realizar la adición y prórroga del contrato 65-2024 suscrito entre la Secretaria Distrital de Gobierno y YIMAR ARLEY CASALLAS GARZON</t>
  </si>
  <si>
    <t>Realizar adición y prorroga al contrato 334-2024 suscrito entre la Secretaria Distrital de Gobierno y JAVIER FRANCISCO BECERRA CORNEJO</t>
  </si>
  <si>
    <t>REALIZAR LA ADICIÓN Y PRORROGA DEL CONTRATO 329 DE 2024 SUSCRITO POR LA SECRETARIA DISTRITAL DE GOBIERNO Y JOSE NICOLAS REYES GARCIA</t>
  </si>
  <si>
    <t>REALIZAR LA ADICIÓN Y PRORROGA DEL CONTRATO 308 DE 2024 SUSCRITO POR LA SECRETARIA DISTRITAL DE GOBIERNO Y MIGUEL ERALDO HERRERA ABRIL</t>
  </si>
  <si>
    <t>REALIZAR LA ADICIÓN Y PRORROGA DEL CONTRATO 301 DE 2024 SUSCRITO POR LA SECRETARIA DISTRITAL DE GOBIERNO Y DIANA MILENA TORRES LINARES</t>
  </si>
  <si>
    <t>REALIZAR LA ADICIÓN Y PRORROGA DEL CONTRATO 281 DE 2024 SUSCRITO POR LA SECRETARIA DISTRITAL DE GOBIERNO Y PABLO GERMAN BARON MARIN</t>
  </si>
  <si>
    <t>REALIZAR LA ADICIÓN Y PRORROGA DEL CONTRATO 285 DE 2024 SUSCRITO POR LA SECRETARIA DISTRITAL DE GOBIERNO Y WILSON YESID ROA COBA</t>
  </si>
  <si>
    <t>REALIZAR LA ADICIÓN Y PRORROGA DEL CONTRATO 299 DE 2024 SUSCRITO POR LA SECRETARIA DISTRITAL DE GOBIERNO Y JORGE ELIECER CASTELLANOS RODRIGUEZ</t>
  </si>
  <si>
    <t>REALIZAR LA ADICIÓN Y PRORROGA DEL CONTRATO 231 DE 2024 SUSCRITO POR LA SECRETARIA DISTRITAL DE GOBIERNO Y JUAN DAVID RODRIGUEZ FAJARDO</t>
  </si>
  <si>
    <t>REALIZAR LA ADICIÓN Y PRORROGA DEL CONTRATO 325 DE 2024 SUSCRITO POR LA SECRETARIA DISTRITAL DE GOBIERNO Y CESAR AUGUSTO VARGAS POVEDA</t>
  </si>
  <si>
    <t>REALIZAR LA ADICIÓN Y PRORROGA DEL CONTRATO 72 DE 2024 SUSCRITO POR LA SECRETARIA DISTRITAL DE GOBIERNO Y DIANA MARCELA GUAYARA CASTILLO</t>
  </si>
  <si>
    <t>REALIZAR LA ADICIÓN Y PRORROGA DEL CONTRATO 48 DE 2024 SUSCRITO POR LA SECRETARIA DISTRITAL DE GOBIERNO Y AMAYA NAVARRO LUZ STELLA</t>
  </si>
  <si>
    <t>REALIZAR LA ADICIÓN Y PRORROGA DEL CONTRATO 230 DE 2024 SUSCRITO POR LA SECRETARIA DISTRITAL DE GOBIERNO Y JORGE ALBERTO RODRIGUEZ CAMACHO</t>
  </si>
  <si>
    <t>REALIZAR LA ADICIÓN Y PRORROGA DEL CONTRATO 174 DE 2024 SUSCRITO POR LA SECRETARIA DISTRITAL DE GOBIERNO Y MARIA JAQUELINE LEAL LOAIZA</t>
  </si>
  <si>
    <t>REALIZAR LA ADICIÓN Y PRORROGA DEL CONTRATO 370 DE 2024 SUSCRITO POR LA SECRETARIA DISTRITAL DE GOBIERNO Y JOSE IGNACIO BAQUERO RODRIGUEZ</t>
  </si>
  <si>
    <t>Realizar la adición y prórroga del contrato 366-2024 suscrito entre la Secretaria Distrital de Gobierno y BLEIDY YURANY CRUZ MOYA</t>
  </si>
  <si>
    <t>Realizar la adición y prórroga del contrato 74-2024 suscrito entre la Secretaria Distrital de gobierno y EDGAR HERNANDO SUAREZ VEGA</t>
  </si>
  <si>
    <t>REALIZAR LA ADICIÓN Y PRORROGA DEL CONTRATO 350 DE 2024 SUSCRITO POR LA SECRETARIA DISTRITAL DE GOBIERNO Y WILMAR MORA SANABRIA</t>
  </si>
  <si>
    <t>REALIZAR LA ADICIÓN Y PRORROGA DEL CONTRATO 367 DE 2024 SUSCRITO POR LA SECRETARIA DISTRITAL DE GOBIERNO Y JHOAN SEBASTIAN NAIZAQUE ALFONSO</t>
  </si>
  <si>
    <t>REALIZAR LA ADICIÓN Y PRORROGA DEL CONTRATO 335 DE 2024 SUSCRITO POR LA SECRETARIA DISTRITAL DE GOBIERNO Y RUBEN DARIO ESPINOSA BALLEN</t>
  </si>
  <si>
    <t>REALIZAR LA ADICIÓN Y PRORROGA DEL CONTRATO 227 DE 2024 SUSCRITO POR LA SECRETARIA DISTRITAL DE GOBIERNO Y JENNY KAREN TATIANA ROCHA ORTIZ</t>
  </si>
  <si>
    <t>REALIZAR LA ADICIÓN Y PRORROGA DEL CONTRATO 229 DE 2024 SUSCRITO POR LA SECRETARIA DISTRITAL DE GOBIERNO Y MARIANNE CHARLHOTTE ORTIZ CASTRO</t>
  </si>
  <si>
    <t>REALIZAR LA ADICIÓN Y PRORROGA DEL CONTRATO 226 DE 2024 SUSCRITO POR LA SECRETARIA DISTRITAL DE GOBIERNO Y MARIA DEL PILAR BUITRAGO GOMEZ</t>
  </si>
  <si>
    <t>REALIZAR LA ADICIÓN Y PRORROGA DEL CONTRATO 141 DE 2024 SUSCRITO POR LA SECRETARIA DISTRITAL DE GOBIERNO Y YULI YERALDIN MURILLO COBA</t>
  </si>
  <si>
    <t>REALIZAR LA ADICIÓN Y PRORROGA DEL CONTRATO 139 DE 2024 SUSCRITO POR LA SECRETARIA DISTRITAL DE GOBIERNO Y DIEGO ANDRES VILLARREAL DELGADO</t>
  </si>
  <si>
    <t>REALIZAR LA ADICIÓN Y PRORROGA DEL CONTRATO 70 DE 2024 SUSCRITO POR LA SECRETARIA DISTRITAL DE GOBIERNO Y FAVIO NELSON SANCHEZ POVEDA</t>
  </si>
  <si>
    <t>Realizar la adición y prórroga del contrato 67-2024 suscrito entre la Secretaria Distrital de Gobierno y JOHAN STIVEN ACOSTA TRUJILLO</t>
  </si>
  <si>
    <t>Realizar la adición y prórroga del contrato 75-2024 suscrito entre la Secretaria Distrital de Gobierno y MARIO MANUEL MARTINEZ PADILLA</t>
  </si>
  <si>
    <t>REALIZAR LA ADICION Y PRORROGA DEL CONTRATO 56-2024 SUSCRITO ENTRE LA SECRETARIA DISTRITAL DE GOBIERNO Y GUSTAVO ARLEY TREJOS</t>
  </si>
  <si>
    <t>REALIZAR LA ADICIÓN Y PRORROGA DEL CONTRATO 234 DE 2024 SUSCRITO POR LA SECRETARIA DISTRITAL DE GOBIERNO Y LINA JINETH REY VELASQUEZ</t>
  </si>
  <si>
    <t>REALIZAR LA ADICIÓN Y PRORROGA DEL CONTRATO 69 DE 2024 SUSCRITO POR LA SECRETARIA DISTRITAL DE GOBIERNO Y RODRIGUEZ ANA PATRICIA</t>
  </si>
  <si>
    <t>REALIZAR LA ADICIÓN Y PRORROGA DEL CONTRATO 430 DE 2024 SUSCRITO POR LA SECRETARIA DISTRITAL DE GOBIERNO Y JOSE ALONSO RUDA HERNANDEZ</t>
  </si>
  <si>
    <t>REALIZAR LA ADICIÓN Y PRORROGA DEL CONTRATO 431 DE 2024 SUSCRITO POR LA SECRETARIA DISTRITAL DE GOBIERNO Y DIEGO JAVIER RODRIGUEZ</t>
  </si>
  <si>
    <t>REALIZAR LA ADICIÓN Y PRORROGA DEL CONTRATO 298 DE 2024 SUSCRITO POR LA SECRETARIA DISTRITAL DE GOBIERNO Y ANGELIS POVEDA LOPEZ</t>
  </si>
  <si>
    <t>REALIZAR LA ADICIÓN Y PRORROGA DEL CONTRATO 344 DE 2024 SUSCRITO POR LA SECRETARIA DISTRITAL DE GOBIERNO Y JESUS LEONARDO RINCON ORTIZ</t>
  </si>
  <si>
    <t>REALIZAR LA ADICIÓN Y PRORROGA DEL CONTRATO 284 DE 2024 SUSCRITO POR LA SECRETARIA DISTRITAL DE GOBIERNO Y FER SANDOVAL MARTINEZ</t>
  </si>
  <si>
    <t>REALIZAR LA ADICIÓN Y PRORROGA DEL CONTRATO 324 DE 2024 SUSCRITO POR LA SECRETARIA DISTRITAL DE GOBIERNO Y YALESI LILIANA CORTES HUESO</t>
  </si>
  <si>
    <t>REALIZAR LA ADICIÓN Y PRORROGA DEL CONTRATO 394 DE 2024 SUSCRITO POR LA SECRETARIA DISTRITAL DE GOBIERNO Y STEFANNY BARRETO TAFUR</t>
  </si>
  <si>
    <t>REALIZAR ADICION Y PRORROGA DEL CONTRATO187-2024 SUSCRITO ENTRE LA SECRETARIA DISTRITAL DE GOBIERNO Y MILLER POLANIA ORTIZ</t>
  </si>
  <si>
    <t>REALIZAR LA ADICION Y PRORROGA DEL CONTRATO 261-2024 SUSCRITO ENTRE LA SECRETARIA DISTRITAL DE GOBIERNO Y DIANA MARCELA RINCON ORTIZ</t>
  </si>
  <si>
    <t>REALIZAR ADICION Y PRORROGA AL CONTRATO 337-2024 SUSCRITO ENTRE LA SECRETARIA DISTRITAL DE GOBIERNO Y DANIEL FELIPE ARIZA GONZALEZ</t>
  </si>
  <si>
    <t>REALIZAR LA ADICION Y PRORROGA DEL CONRATO 395-2024 SUSCRITO ENTRE LA SECRETARIA DISTRITAL DE GOBIERNO Y ANDREA TATIANA FONSECA MENDOZA</t>
  </si>
  <si>
    <t>REALIZAR ADICION Y PRORROGA AL CONTRATO 68-2024 SUSCRITO ENTRE LA SECRETARIA DISTRITAL DE GOBIERNO Y OSCAR FERNANDO CASTELBLANCO CALLEJAS</t>
  </si>
  <si>
    <t>REALIZAR LA ADICIÓN Y PRORROGA DEL CONTRATO 175 DE 2024 SUSCRITO POR LA SECRETARIA DISTRITAL DE GOBIERNO Y RONCANCIO VELANDIA EDWIN ARMANDO</t>
  </si>
  <si>
    <t>REALIZAR LA ADICIÓN Y PRORROGA DEL CONTRATO 424 DE 2024 SUSCRITO POR LA SECRETARIA DISTRITAL DE GOBIERNO Y JULIANA BALLESTEROS CASILIMAS</t>
  </si>
  <si>
    <t>Se realiza adición y prórroga del contrato 361-2024 suscrito entre la Secretaria Distrital de Gobierno y NORMA ANDREA HERRERA ROBAYO</t>
  </si>
  <si>
    <t>REALIZAR LA ADICIÓN Y PRORROGA DEL CONTRATO 224 DE 2024 SUSCRITO POR LA SECRETARIA DISTRITAL DE GOBIERNO Y INGRIT LILIANA SIERRA SANABRIA</t>
  </si>
  <si>
    <t>REALIZAR ADICION Y PRORROGA DEL CONTRATO198-2024 SUSCRITO ENTRE LA SECRETARIA DISTRITAL DE GOBIERNO Y LUIS ANGEL SALAZAR LARA</t>
  </si>
  <si>
    <t>REALIZAR ADICION Y PRORROGA DEL CONTRATO 243 -2024 SUSCRITO ENTRE LA SECRETARIA DISTRITAL DE GOBIERNO Y AURA MARIA ALBARRACIN COLORADO</t>
  </si>
  <si>
    <t>REALIZAR LA ADICIÓN Y PRORROGA DEL CONTRATO 406 DE 2024 SUSCRITO POR LA SECRETARIA DISTRITAL DE GOBIERNO Y JOHAN STEVEN CUADRADO LADINO</t>
  </si>
  <si>
    <t>REALIZAR LA ADICIÓN Y PRORROGA DEL CONTRATO 181 DE 2024 SUSCRITO POR LA SECRETARIA DISTRITAL DE GOBIERNO Y SANTIAGO ALZATE PORRAS</t>
  </si>
  <si>
    <t>REALIZAR ADICION Y PRORROGA DEL CONTRATO 244 -2024 SUSCRITO ENTRE LA SECRETARIA DISTRITAL DE GOBIERNO Y CAMILO ALEJANDRO RODRIGUEZ FONSECA</t>
  </si>
  <si>
    <t>REALIZAR LA ADICION Y PRORROGA DEL CONTRATO 228-2024 SUSCRITO ENTRE LA SECRETARIA DISTRITAL DE GOBIERNO Y DARIO FERNANDO BELTRAN GARCIA</t>
  </si>
  <si>
    <t>REALIZAR LA ADICION Y PRORROGA DEL CONTRATO 422-2024 SUSCRITO ENTRE LA SECRETARIA DISTRITAL DE GOBIERNO Y LILIAN YOLANDA LOPEZ RODRIGUEZ</t>
  </si>
  <si>
    <t>REALIZAR LA ADICION Y PROROGA DEL CONTRATO 365-2024 SUSCRITO ENTRE LA SECRETARIA DISTRITAL DE GOBIERNO Y LEIDY PAULA CORDOBA MORENO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</si>
  <si>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</si>
  <si>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REALIZAR LA ADICIÓN Y PRORROGA DEL CONTRATO No. 1016 DE 2023 SUSCRITO POR LA SECRETARIA DISTRITAL DE GOBIERNO Y DU BRANDS S.A.S.  Nota: Este CDP reemplaza la información registrada en la posición presupuestal No. 6 del CDP 683 de 2024, de conformidad con lo expuesto en el Otrosí Modificatorio del CPS 1016-2023</t>
  </si>
  <si>
    <t>REALIZAR ADICION Y PRORROGA AL CONTRATO 77-2024 SUSCRITO ENTRE LA SECRETARIA DISTRITAL DE GOBIERNO Y ADRIANA FORERO FERNANDEZ</t>
  </si>
  <si>
    <t>REALIZAR ADICION Y PRORROGA DEL CONTRATO 182 -2024 SUSCRITO ENTRE LA SECRETARIA DISTRITAL DE GOBIERNO Y JHONNATTAN JARAMILLO GARCIA</t>
  </si>
  <si>
    <t>REALIZAR ADICION Y PRORROGA DEL CONTRATO 201-2024 SUSCRITO ENTRE LA SECRETARIA DISTRITAL DE GOBIERNO Y JULIAN LIBERATO ORJUELA</t>
  </si>
  <si>
    <t>REALIZAR LA ADICIÓN Y PRORROGA DEL CONTRATO 262 DE 2024 SUSCRITO POR LA SECRETARIA DISTRITAL DE GOBIERNO Y OMAR ANDRES MURILLO BEJARANO CEDIDO A BRIANA RUEDA SILVA</t>
  </si>
  <si>
    <t>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t>
  </si>
  <si>
    <t>PRESTAR SERVICIOS PROFESIONALES A LA DIRECCIÓN DE CONVIVENCIA Y DIÁLOGO SOCIAL, PARA BRINDAR APOYO EN LA ARTICULACIÓN DEL PROGRAMA DE DIÁLOGO SOCIAL EN TORNO A LA CONVIVENCIA CIUDADANA, EL DIÁLOGO SOCIAL Y LAS PROTESTAS SOCIALES</t>
  </si>
  <si>
    <t>SOLICITUD DE RECURSOS PARA RIESGO ARL IV y V PARA LA CONTRATACIÓN DEDIRECCIÓN DE CONVIVENCIA Y DIALOGO SOCIAL  PAGO DE LA PLANILLA 77402121 CORRESPONDIENTE A LOS APORTES DEL MES DE MAYO DE 2024.</t>
  </si>
  <si>
    <t>76882096</t>
  </si>
  <si>
    <t>048</t>
  </si>
  <si>
    <t>070</t>
  </si>
  <si>
    <t>067</t>
  </si>
  <si>
    <t>075</t>
  </si>
  <si>
    <t>748</t>
  </si>
  <si>
    <t>068</t>
  </si>
  <si>
    <t>1146</t>
  </si>
  <si>
    <t>1131</t>
  </si>
  <si>
    <t>1147</t>
  </si>
  <si>
    <t>1148</t>
  </si>
  <si>
    <t>1134</t>
  </si>
  <si>
    <t>1253</t>
  </si>
  <si>
    <t>1296</t>
  </si>
  <si>
    <t>1315</t>
  </si>
  <si>
    <t>1321</t>
  </si>
  <si>
    <t>1323</t>
  </si>
  <si>
    <t>1350</t>
  </si>
  <si>
    <t>1351</t>
  </si>
  <si>
    <t>1364</t>
  </si>
  <si>
    <t>1368</t>
  </si>
  <si>
    <t>1374</t>
  </si>
  <si>
    <t>1382</t>
  </si>
  <si>
    <t>1395</t>
  </si>
  <si>
    <t>1234</t>
  </si>
  <si>
    <t>1407</t>
  </si>
  <si>
    <t>1411</t>
  </si>
  <si>
    <t>1412</t>
  </si>
  <si>
    <t>1413</t>
  </si>
  <si>
    <t>1399</t>
  </si>
  <si>
    <t>1424</t>
  </si>
  <si>
    <t>1383</t>
  </si>
  <si>
    <t>1442</t>
  </si>
  <si>
    <t>1385</t>
  </si>
  <si>
    <t>1450</t>
  </si>
  <si>
    <t>1389</t>
  </si>
  <si>
    <t>1451</t>
  </si>
  <si>
    <t>YEISY LISETH SANCHEZ SANCHEZ</t>
  </si>
  <si>
    <t>JUAN DAVID SERNA OCAMPO</t>
  </si>
  <si>
    <t>MAURICIO  AYA JIMENEZ</t>
  </si>
  <si>
    <t>WILLIAM HOANNY AMADOR RAMOS</t>
  </si>
  <si>
    <t>LEONARDO  SANMIGUEL ROLDAN</t>
  </si>
  <si>
    <t>YIRDLEY ANDREA MATEUS CETINA</t>
  </si>
  <si>
    <t>JENNY CAROLINA GALEANO LOPEZ</t>
  </si>
  <si>
    <t>GINA ALEXANDRA BERMUDEZ GOMEZ</t>
  </si>
  <si>
    <t>REALIZAR LA ADICION Y PRORROGA DEL CONTRATO 57-2024 SUSCRITO ENTRE LA SECRETARIA DISTRITAL DE GOBIERNO Y JOSE LUIS GARCIA ROJAS</t>
  </si>
  <si>
    <t>REALIZAR LA ADICION Y PRROROGA DEL CONTRATO 29-2024 SUSCRITO ENTRE LA SECRETARIA DISTRITAL DE GOBIERNO Y GABRIELA RODRIGUEZ JIMENEZ</t>
  </si>
  <si>
    <t>REALIZAR LA ADICION Y PRROROGA DEL CONTRATO 28-2024 SUSCRITO ENTRE LA SECRETARIA DISTRITAL DE GOBIERNO Y BAUTISTA GRIJALBA VALENTINA</t>
  </si>
  <si>
    <t>REALIZAR ADICION Y PRORROGA DEL CONTRATO 289 -2024 SUSCRITO ENTRE LA SECRETARIA DISTRITAL DE GOBIERNO Y MARIA CAMILA ARIZA PRIETO</t>
  </si>
  <si>
    <t>PRESTACIÓN DE SERVICIOS PROFESIONALES, COADYUVANDO EN LA GESTIÓN E INSTRUMENTALIZACIÓN DE POLÍTICAS PARA LA ADMINISTRACIÓN Y CREACIÓN DE DOCUMENTOS&lt;(&gt;,&lt;)&gt; INSTRUMENTOS Y ESPACIOS DE PARTICIPACIÓN EN EL MARCO DE LAS COMPETENCIAS DE LA SECRETARÍA DISTRITAL DE GOBIERNO.</t>
  </si>
  <si>
    <t>REALIZAR LA ADICIÓN Y PRORROGA DEL CONTRATO 260 DE 2024 SUSCRITO POR LA SECRETARIA DISTRITAL DE GOBIERNO Y FELIPE GONZALEZ MORALES</t>
  </si>
  <si>
    <t>REALIZAR ADICION Y PRORROGA DEL CONTRATO 143-2024 SUSCRITO ENTRE LA SECRETARIA DISTRTIAL DE GOBIERNO Y CRISTIAN FERNANDO ROJAS JEREZ</t>
  </si>
  <si>
    <t>REALIZAR ADICION Y PRORROGA DEL CONTRATO 272-2024 SUSCRITO ENTRE LA SECRETARIA DISTRTIAL DE GOBIERNO Y EDISON HERNANDO RODRIGUEZ OCASION</t>
  </si>
  <si>
    <t>REALIZAR ADICION Y PRORROGA DEL CONTRATO 142-2024 SUSCRITO ENTRE LA SECRETARIA DISTRTIAL DE GOBIERNO Y CARMEN JULIA DURÁN HOLGUIN</t>
  </si>
  <si>
    <t>REALIZAR ADICION Y PRORROGA DEL CONTRATO 169-2024 SUSCRITO ENTRE LA SECRETARIA DISTRTIAL DE GOBIERNO Y LUIS EDUARDO GOMEZ NARVAEZ</t>
  </si>
  <si>
    <t>REALIZAR ADICION Y PRORROGA DEL CONTRATO 448-2024 SUSCRITO ENTRE LA SECRETARIA DISTRTIAL DE GOBIERNO Y CLAUDIA PATRICIA YOPASA POVEDA</t>
  </si>
  <si>
    <t>REALIZAR ADICION Y PRORROGA DEL CONTRATO 127-2024 SUSCRITO ENTRE LA SECRETARIA DISTRTIAL DE GOBIERNO Y TATIANA PAOLA GOMEZ SOTO</t>
  </si>
  <si>
    <t>REALIZAR LA ADICIÓN Y PRORROGA DEL CONTRATO 368 DE 2024 SUSCRITO POR LA SECRETARIA DISTRITAL DE GOBIERNO Y JUANA MARIA CAYCEDO LOPEZ</t>
  </si>
  <si>
    <t>PRESTACIÓN DE SERVICIOS PROFESIONALES ENFOCADOS EN EL ACOMPAÑAMIENTO Y SEGUIMIENTO TÉCNICO A LA PLANEACIÓN E IMPLEMENTACIÓN DE INSTRUMENTOS DE PARTICIPACIÓN CIUDADANA A NIVEL LOCAL, EN EL MARCO DE LAS COMPETENCIAS DE LA SECRETARÍA DISTRITAL DE GOBIERNO.</t>
  </si>
  <si>
    <t>REALIZAR ADICION Y PRORROGA DEL CONTRATO 270 -2024 SUSCRITO ENTRE LA SECRETARIA DISTRTIAL DE GOBIERNO Y GOMEZ BARRIGA JULIETH JOHANA CEDIDO A MAURICIO AYA JIMÉNEZ</t>
  </si>
  <si>
    <t>REALIZAR ADICION Y PRORROGA DEL CONTRATO 288-2024 SUSCRITO ENTRE LA SECRETARIA DISTRTIAL DE GOBIERNO Y JULIA ADRIANA TELLEZ VANEGAS</t>
  </si>
  <si>
    <t>REALIZAR ADICION Y PRORROGA DEL CONTRATO 58-2024 SUSCRITO ENTRE LA SECRETARIA DISTRTIAL DE GOBIERNO Y FABIAN CAMILO FONSECA JIMÉNEZ</t>
  </si>
  <si>
    <t>REALIZAR ADICION Y PRORROGA DEL CONTRATO 380-2024 SUSCRITO ENTRE LA SECRETARIA DISTRTIAL DE GOBIERNO Y JOSTIN CAMILO CASTILLO CALDERON</t>
  </si>
  <si>
    <t>REALIZAR ADICION Y PRORROGA DEL CONTRATO 271-2024 SUSCRITO ENTRE LA SECRETARIA DISTRTIAL DE GOBIERNO Y NATHALY CARDONA GIL</t>
  </si>
  <si>
    <t>Prestar servicios profesionales para el acompañamiento técnico y jurídico a la planeación, implementación y seguimiento a procesos de participación ciudadana en el ámbito local, en el marco del Modelo de Gobierno Abierto.</t>
  </si>
  <si>
    <t>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</si>
  <si>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</si>
  <si>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</si>
  <si>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1302</t>
  </si>
  <si>
    <t>1342</t>
  </si>
  <si>
    <t>1324</t>
  </si>
  <si>
    <t>1357</t>
  </si>
  <si>
    <t>1372</t>
  </si>
  <si>
    <t>1369</t>
  </si>
  <si>
    <t>1373</t>
  </si>
  <si>
    <t>1310</t>
  </si>
  <si>
    <t>1376</t>
  </si>
  <si>
    <t>1332</t>
  </si>
  <si>
    <t>1333</t>
  </si>
  <si>
    <t>1316</t>
  </si>
  <si>
    <t>1387</t>
  </si>
  <si>
    <t>1309</t>
  </si>
  <si>
    <t>1390</t>
  </si>
  <si>
    <t>1335</t>
  </si>
  <si>
    <t>1331</t>
  </si>
  <si>
    <t>1303</t>
  </si>
  <si>
    <t>1393</t>
  </si>
  <si>
    <t>1304</t>
  </si>
  <si>
    <t>1394</t>
  </si>
  <si>
    <t>1334</t>
  </si>
  <si>
    <t>1401</t>
  </si>
  <si>
    <t>1317</t>
  </si>
  <si>
    <t>1414</t>
  </si>
  <si>
    <t>1326</t>
  </si>
  <si>
    <t>1415</t>
  </si>
  <si>
    <t>1416</t>
  </si>
  <si>
    <t>1311</t>
  </si>
  <si>
    <t>1419</t>
  </si>
  <si>
    <t>1428</t>
  </si>
  <si>
    <t>REALIZAR ADICION Y PRORROGA DEL CONTRATO 418-2024 SUSCRITO ENTRE LA SECRETARIA DISTRITAL DE GOBIERNO Y PAOLA ANDREA GALVIS RODRÍGUEZ</t>
  </si>
  <si>
    <t>REALIZAR ADICION Y PRORROGA DEL CONTRATO 276-2024 SUSCRITO ENTRE LA SECRETARIA DISTRITAL DE GOBIERNO Y OLGA VICTORIA RUBIO CORTES</t>
  </si>
  <si>
    <t>REALIZAR ADICION Y PRORROGA DEL CONTRATO 277-2024 SUSCRITO ENTRE LA SECRETARIA DISTRITAL DE GOBIERNO Y MAYCOL STIVEN MARTÍNEZ OSPINA</t>
  </si>
  <si>
    <t>REALIZAR ADICION Y PRORROGA DEL CONTRATO 302-2024 SUSCRITO ENTRE LA SECRETARIA DISTRITAL DE GOBIERNO Y JULIAN STIBEN AREVALO PEDRAZA</t>
  </si>
  <si>
    <t>REALIZAR ADICION Y PRORROGA DEL CONTRATO 291-2024 SUSCRITO ENTRE LA SECRETARIA DISTRITAL DE GOBIERNO Y ANGIE NATHALY OSORIO CASTELLANOS</t>
  </si>
  <si>
    <t>REALIZAR ADICION Y PRORROGA DEL CONTRATO 317-2024 SUSCRITO ENTRE LA SECRETARIA DISTRITAL DE GOBIERNO Y SARA LUCIA BERNAL LOZANO</t>
  </si>
  <si>
    <t>REALIZAR ADICION Y PRORROGA DEL CONTRATO 297-2024 SUSCRITO ENTRE LA SECRETARIA DISTRITAL DE GOBIERNO Y MARGARITA CONSUELO DIAGO HURTADO</t>
  </si>
  <si>
    <t>REALIZAR ADICION Y PRORROGA DEL CONTRATO 293-2024 SUSCRITO ENTRE LA SECRETARIA DISTRITAL DE GOBIERNO Y DIANA ALEXANDRA RINCÓN LOZANO</t>
  </si>
  <si>
    <t>REALIZAR ADICION Y PRORROGA DEL CONTRATO 275-2024 SUSCRITO ENTRE LA SECRETARIA DISTRITAL DE GOBIERNO Y ANGIE STEFANI PIRAQUIVE BEJARANO</t>
  </si>
  <si>
    <t>REALIZAR ADICION Y PRORROGA DEL CONTRATO 363-2024 SUSCRITO ENTRE LA SECRETARIA DISTRITAL DE GOBIERNO Y JOSÉ ALEJANDRO SUAREZ RODRÍGUEZ</t>
  </si>
  <si>
    <t>REALIZAR ADICION Y PRORROGA DEL CONTRATO 320-2024 SUSCRITO ENTRE LA SECRETARIA DISTRITAL DE GOBIERNO Y LIZ MILENY PIRAQUIVE SUAREZ</t>
  </si>
  <si>
    <t>REALIZAR ADICION Y PRORROGA DEL CONTRATO 315-2024 SUSCRITO ENTRE LA SECRETARIA DISTRITAL DE GOBIERNO Y LAURA NATALIA ACOSTA SAAVEDRA</t>
  </si>
  <si>
    <t>REALIZAR ADICION Y PRORROGA DEL CONTRATO 296-2024 SUSCRITO ENTRE LA SECRETARIA DISTRITAL DE GOBIERNO Y DIANA MARCELA BARBOSA HERNANDEZ</t>
  </si>
  <si>
    <t>REALIZAR ADICION Y PRORROGA DEL CONTRATO 292-2024 SUSCRITO ENTRE LA SECRETARIA DISTRITAL DE GOBIERNO Y YURI MILENA PUENTES VEGA</t>
  </si>
  <si>
    <t>REALIZAR ADICION Y PRORROGA DEL CONTRATO 280-2024 SUSCRITO ENTRE LA SECRETARIA DISTRITAL DE GOBIERNO Y JESSICA ANDREA JIMÉNEZ POLANIA</t>
  </si>
  <si>
    <t>REALIZAR ADICION Y PRORROGA DEL CONTRATO 314-2024 SUSCRITO ENTRE LA SECRETARIA DISTRITAL DE GOBIERNO Y HAMILTON HERNAN LIZ PITO</t>
  </si>
  <si>
    <t>REALIZAR ADICION Y PRORROGA DEL CONTRATO 279-2024 SUSCRITO ENTRE LA SECRETARIA DISTRITAL DE GOBIERNO Y GISELLE HASBLEYDY HOYOS TORRES</t>
  </si>
  <si>
    <t>REALIZAR ADICION Y PRORROGA DEL CONTRATO 318-2024 SUSCRITO ENTRE LA SECRETARIA DISTRITAL DE GOBIERNO Y SONIA ALEJANDRA AGUDELO GÓMEZ</t>
  </si>
  <si>
    <t>REALIZAR ADICION Y PRORROGA DEL CONTRATO 355-2024 SUSCRITO ENTRE LA SECRETARIA DISTRITAL DE GOBIERNO Y LAURA ESTEFANIA GARCIA PROAÑO</t>
  </si>
  <si>
    <t>REALIZAR ADICION Y PRORROGA DEL CONTRATO 356-2024 SUSCRITO ENTRE LA SECRETARIA DISTRITAL DE GOBIERNO Y LAURA CAMILA GALVEZ TRUJILLO</t>
  </si>
  <si>
    <t>REALIZAR ADICION Y PRORROGA DEL CONTRATO 303-2024 SUSCRITO ENTRE LA SECRETARIA DISTRITAL DE GOBIERNO Y MARCO AURELIO JIMÉNEZ DELGADILLO</t>
  </si>
  <si>
    <t>REALIZAR ADICION Y PRORROGA DEL CONTRATO 410-2024 SUSCRITO ENTRE LA SECRETARIA DISTRITAL DE GOBIERNO Y YASIR ENRIQUE ANAYA VILLAMIL</t>
  </si>
  <si>
    <t>REALIZAR ADICION Y PRORROGA DEL CONTRATO 316-2024 SUSCRITO ENTRE LA SECRETARIA DISTRITAL DE GOBIERNO Y ANDRÉS FELIPE ACOSTA MAESTRE</t>
  </si>
  <si>
    <t>REALIZAR ADICION Y PRORROGA DEL CONTRATO 358-2024 SUSCRITO ENTRE LA SECRETARIA DISTRITAL DE GOBIERNO Y ROBERTH VARGAS PABÓN</t>
  </si>
  <si>
    <t>REALIZAR ADICION Y PRORROGA DEL CONTRATO 286-2024 SUSCRITO ENTRE LA SECRETARIA DISTRITAL DE GOBIERNO Y EDISON ALFONSO DIAZ BARAJAS</t>
  </si>
  <si>
    <t>REALIZAR ADICION Y PRORROGA DEL CONTRATO 655-2024 SUSCRITO ENTRE LA SECRETARIA DISTRITAL DE GOBIERNO Y JUAN CAMILO ESPAÑA VERA</t>
  </si>
  <si>
    <t>REALIZAR ADICION Y PRORROGA DEL CONTRATO 442-2024 SUSCRITO ENTRE LA SECRETARIA DISTRITAL DE GOBIERNO Y ORLANDO NUMPAQUE GAMBASICA</t>
  </si>
  <si>
    <t>REALIZAR ADICION Y PRORROGA DEL CONTRATO 443-2024 SUSCRITO ENTRE LA SECRETARIA DISTRITAL DE GOBIERNO Y ALVARO FORERO HERRERA</t>
  </si>
  <si>
    <t>REALIZAR ADICION Y PRORROGA DEL CONTRATO 278-2024 SUSCRITO ENTRE LA SECRETARIA DISTRITAL DE GOBIERNO Y CHRISTIAN ANDRÉS PARRADO RODRIGUEZ</t>
  </si>
  <si>
    <t>REALIZAR ADICION Y PRORROGA DEL CONTRATO 264-2024 SUSCRITO ENTRE LA SECRETARIA DISTRITAL DE GOBIERNO Y RAFAEL RICARDO VILLA ROJAS</t>
  </si>
  <si>
    <t>932</t>
  </si>
  <si>
    <t>897</t>
  </si>
  <si>
    <t>927</t>
  </si>
  <si>
    <t>898</t>
  </si>
  <si>
    <t>946</t>
  </si>
  <si>
    <t>939</t>
  </si>
  <si>
    <t>938</t>
  </si>
  <si>
    <t>937</t>
  </si>
  <si>
    <t>965</t>
  </si>
  <si>
    <t>913</t>
  </si>
  <si>
    <t>919</t>
  </si>
  <si>
    <t>966</t>
  </si>
  <si>
    <t>920</t>
  </si>
  <si>
    <t>969</t>
  </si>
  <si>
    <t>921</t>
  </si>
  <si>
    <t>972</t>
  </si>
  <si>
    <t>956</t>
  </si>
  <si>
    <t>963</t>
  </si>
  <si>
    <t>992</t>
  </si>
  <si>
    <t>986</t>
  </si>
  <si>
    <t>970</t>
  </si>
  <si>
    <t>984</t>
  </si>
  <si>
    <t>947</t>
  </si>
  <si>
    <t>948</t>
  </si>
  <si>
    <t>949</t>
  </si>
  <si>
    <t>968</t>
  </si>
  <si>
    <t>952</t>
  </si>
  <si>
    <t>987</t>
  </si>
  <si>
    <t>953</t>
  </si>
  <si>
    <t>995</t>
  </si>
  <si>
    <t>994</t>
  </si>
  <si>
    <t>964</t>
  </si>
  <si>
    <t>993</t>
  </si>
  <si>
    <t>975</t>
  </si>
  <si>
    <t>1024</t>
  </si>
  <si>
    <t>1028</t>
  </si>
  <si>
    <t>1029</t>
  </si>
  <si>
    <t>974</t>
  </si>
  <si>
    <t>1025</t>
  </si>
  <si>
    <t>1026</t>
  </si>
  <si>
    <t>1027</t>
  </si>
  <si>
    <t>1031</t>
  </si>
  <si>
    <t>1014</t>
  </si>
  <si>
    <t>1041</t>
  </si>
  <si>
    <t>1040</t>
  </si>
  <si>
    <t>1039</t>
  </si>
  <si>
    <t>1042</t>
  </si>
  <si>
    <t>1106</t>
  </si>
  <si>
    <t>1109</t>
  </si>
  <si>
    <t>1120</t>
  </si>
  <si>
    <t>1077</t>
  </si>
  <si>
    <t>1078</t>
  </si>
  <si>
    <t>1079</t>
  </si>
  <si>
    <t>1080</t>
  </si>
  <si>
    <t>1127</t>
  </si>
  <si>
    <t>1081</t>
  </si>
  <si>
    <t>1149</t>
  </si>
  <si>
    <t>1179</t>
  </si>
  <si>
    <t>1180</t>
  </si>
  <si>
    <t>1181</t>
  </si>
  <si>
    <t>1182</t>
  </si>
  <si>
    <t>1183</t>
  </si>
  <si>
    <t>1184</t>
  </si>
  <si>
    <t>1185</t>
  </si>
  <si>
    <t>1186</t>
  </si>
  <si>
    <t>1264</t>
  </si>
  <si>
    <t>1259</t>
  </si>
  <si>
    <t>1249</t>
  </si>
  <si>
    <t>1271</t>
  </si>
  <si>
    <t>1268</t>
  </si>
  <si>
    <t>1236</t>
  </si>
  <si>
    <t>1272</t>
  </si>
  <si>
    <t>1258</t>
  </si>
  <si>
    <t>1275</t>
  </si>
  <si>
    <t>1260</t>
  </si>
  <si>
    <t>1276</t>
  </si>
  <si>
    <t>1261</t>
  </si>
  <si>
    <t>1277</t>
  </si>
  <si>
    <t>1263</t>
  </si>
  <si>
    <t>1278</t>
  </si>
  <si>
    <t>1281</t>
  </si>
  <si>
    <t>1283</t>
  </si>
  <si>
    <t>1312</t>
  </si>
  <si>
    <t>1294</t>
  </si>
  <si>
    <t>1262</t>
  </si>
  <si>
    <t>1366</t>
  </si>
  <si>
    <t>955</t>
  </si>
  <si>
    <t>1421</t>
  </si>
  <si>
    <t>1426</t>
  </si>
  <si>
    <t>1427</t>
  </si>
  <si>
    <t>1434</t>
  </si>
  <si>
    <t>1435</t>
  </si>
  <si>
    <t>1441</t>
  </si>
  <si>
    <t>1443</t>
  </si>
  <si>
    <t>1445</t>
  </si>
  <si>
    <t>1446</t>
  </si>
  <si>
    <t>1454</t>
  </si>
  <si>
    <t>1455</t>
  </si>
  <si>
    <t>MARIA FERNANDA QUEVEDO ARIAS</t>
  </si>
  <si>
    <t>CLAUDIA LILIANA RODRIGUEZ LOZADA</t>
  </si>
  <si>
    <t>DIANA MARITZA QUITIAN QUINTERO</t>
  </si>
  <si>
    <t>CARLOS ANDRES ARIAS ORJUELA</t>
  </si>
  <si>
    <t>LAURA ANDREA BOTERO SALAZAR</t>
  </si>
  <si>
    <t>CRISTIAN HUMBERTO CUERVO REYES</t>
  </si>
  <si>
    <t>ADRIANA  CASTELBLANCO DIAZ</t>
  </si>
  <si>
    <t>DIANA ISABEL BAN ESTUPIÑAN</t>
  </si>
  <si>
    <t>DOUGLAS SMITH CANO MORENO</t>
  </si>
  <si>
    <t>MATIAS  TURBAY RODRIGUEZ</t>
  </si>
  <si>
    <t>OSCAR FERNANDO ACEVEDO SERRATO</t>
  </si>
  <si>
    <t>DEYFER ALEXANDER ROA PALACIOS</t>
  </si>
  <si>
    <t>MANUELA PATRICIA TAMAYO SOLORZANO</t>
  </si>
  <si>
    <t>JOHANA ALEJANDRA ANGULO AMADO</t>
  </si>
  <si>
    <t>MILTON YANI LORA GUTIERREZ</t>
  </si>
  <si>
    <t>NELCY ALEYDA MESA ALBARRACIN</t>
  </si>
  <si>
    <t>ANGELICA MARIA ESPINO</t>
  </si>
  <si>
    <t>MULTITINTAS.INK S.A.S</t>
  </si>
  <si>
    <t>MARIA ANGELICA CASTRO CORREDOR</t>
  </si>
  <si>
    <t>MEDIA TECHNOLOGY WORLD SAS</t>
  </si>
  <si>
    <t>REDCOMPUTO LIMITADA</t>
  </si>
  <si>
    <t>OSCAR  SUAREZ ARIZA</t>
  </si>
  <si>
    <t>CAMILO AUGUSTO GONZALEZ RODRIGUEZ</t>
  </si>
  <si>
    <t>DEYANIRA  GUZMAN MURCIA</t>
  </si>
  <si>
    <t>MIGUEL ANGEL VARGAS MEDINA</t>
  </si>
  <si>
    <t>P&amp;P SYSTEMS COLOMBIA S.A.S.</t>
  </si>
  <si>
    <t>REALIZAR LA ADICION Y PRORROGA DEL CONTRATO NO. 447 DE 2024 SUSCRITO ENTRE LA SECRETARÍA DISTRITAL DE GOBIERNO Y JOSE LUIS SANABRIA CASIANO</t>
  </si>
  <si>
    <t>REALIZAR LA ADICIÓN Y PRORROGA DEL CONTRATO 26 DE 2024 SUSCRITO POR LA SECRETARIA DISTRITAL DE GOBIERNO Y MARTHA MIREYA SANCHEZ FIGUEROA</t>
  </si>
  <si>
    <t>REALIZAR LA ADICIÓN Y PRORROGA DEL CONTRATO 25 DE 2024 SUSCRITO POR LA SECRETARIA DISTRITAL DE GOBIERNO Y ROSA MARIA BUITRAGO BARON</t>
  </si>
  <si>
    <t>REALIZAR LA ADICIÓN Y PRORROGA DEL CONTRATO 80 DE 2024 SUSCRITO POR LA SECRETARIA DISTRITAL DE GOBIERNO Y DIANA VALENTINA AREVALO BONILLA</t>
  </si>
  <si>
    <t>REALIZAR LA ADICIÓN Y PRORROGA DEL CONTRATO 310 DE 2024 SUSCRITO POR LA SECRETARIA DISTRITAL DE GOBIERNO Y KAREN JULIETH MENDEZ TIBAMBRE</t>
  </si>
  <si>
    <t>REALIZAR LA ADICIÓN Y PRORROGA DEL CONTRATO 306 DE 2024 SUSCRITO POR LA SECRETARIA DISTRITAL DE GOBIERNO Y DIANA PATRICIA BELTRAN DIAZ</t>
  </si>
  <si>
    <t>REALIZAR LA ADICIÓN Y PRORROGA DEL CONTRATO 246 DE 2024 SUSCRITO POR LA SECRETARIA DISTRITAL DE GOBIERNO Y DAVID RICARDO SANDOVAL NIETO</t>
  </si>
  <si>
    <t>REALIZAR LA ADICION Y PRORROGA DEL CONTRATO NO. 3 DE 2024 SUSCRITO ENTRE LA SECRETARÍA DISTRITAL DE GOBIERNO Y LUIS ERNESTO SIERRA QUINTERO</t>
  </si>
  <si>
    <t>REALIZAR LA ADICIÓN Y PRORROGA DEL CONTRATO 105 DE 2024 SUSCRITO POR LA SECRETARIA DISTRITAL DE GOBIERNO Y MARCELA JANNET POLOCHE LOAIZA</t>
  </si>
  <si>
    <t>REALIZAR LA ADICIÓN Y PRORROGA DEL CONTRATO 104 DE 2024 SUSCRITO POR LA SECRETARIA DISTRITAL DE GOBIERNO Y MARIA BERNARDA MELO QUIROGA</t>
  </si>
  <si>
    <t>REALIZAR LA ADICIÓN Y PRORROGA DEL CONTRATO 102 DE 2024 SUSCRITO POR LA SECRETARIA DISTRITAL DE GOBIERNO Y VALENTINA GOMEZ TRUJILLO</t>
  </si>
  <si>
    <t>REALIZAR LA ADICION Y PRORROGA DEL CONTRATO NO. 9 DE 2024 SUSCRITO ENTRE LA SECRETARÍA DISTRITAL DE GOBIERNO Y CESAR LEANDRO PENAGOS VILLARRAGA</t>
  </si>
  <si>
    <t>REALIZAR LA ADICION Y PRORROGA DEL CONTRATO NO. 4 DE 2024 SUSCRITO ENTRE LA SECRETARÍA DISTRITAL DE GOBIERNO Y SANDRA MILENA GOMEZ TOVAR</t>
  </si>
  <si>
    <t>REALIZAR LA ADICION Y PRORROGA DEL CONTRATO NO. 11 DE 2024 SUSCRITO ENTRE LA SECRETARÍA DISTRITAL DE GOBIERNO Y STEFFI ROSBENISA ACEVEDO SANCHEZ</t>
  </si>
  <si>
    <t>REALIZAR LA ADICION Y PRORROGA DEL CONTRATO NO. 37 DE 2024 SUSCRITO ENTRE LA SECRETARÍA DISTRITAL DE GOBIERNO Y ELIZABETH ARIAS HERNANDEZ</t>
  </si>
  <si>
    <t>REALIZAR LA ADICIÓN Y PRORROGA DEL CONTRATO 27 DE 2024 SUSCRITO POR LA SECRETARIA DISTRITAL DE GOBIERNO Y DIANA CAROLINA SARMIENTO BARRERA</t>
  </si>
  <si>
    <t>PRESTAR LOS SERVICIOS PROFESIONALES ESPECIALIZADOS PARA ORIENTAR LOS ASUNTOS JURIDICOS A CARGO DE LA DIRECCION ADMINISTRATIVA</t>
  </si>
  <si>
    <t>Realizar la Adición y Prórroga del Contrato No. 087 de 2024 celebrado entre María Camila Hernández Mora y la Secretaría Distrital de Gobierno.</t>
  </si>
  <si>
    <t>REALIZA LA ADICION Y PRORROGA DEL CONTRATO 934 DE 2023 SUSCRITO ENTRE LA SECRETARIA DISTRITAL DE GOBIERNO Y DIANA MARITZA QUITIAN QUINTERO</t>
  </si>
  <si>
    <t>REALIZAR LA ADICION Y PRORROGA DEL CONTRATO NO. 5 DE 2024 SUSCRITO ENTRE LA SECRETARÍA DISTRITAL DE GOBIERNO Y ANYULY CAMACHO MARTINEZ</t>
  </si>
  <si>
    <t>PRESTAR SERVICIOS PROFESIONALES ESPECIALIZADOS PARA LA DEFINICIÓN DE LA ESTRATEGIA DE COMUNICACIÓN DE LA SECRETARÍA DISTRITAL DE GOBIERNO</t>
  </si>
  <si>
    <t>REALIZAR LA ADICION Y PRORROGA DEL CONTRATO NO. 247 DE 2024 SUSCRITO ENTRE LA SECRETARÍA DISTRITAL DE GOBIERNO Y LEIDY MARCELA ROJAS ESPITIA</t>
  </si>
  <si>
    <t>REALIZAR LA ADICION Y PRORROGA DEL CONTRATO NO. 63 DE 2024 SUSCRITO ENTRE LA SECRETARÍA DISTRITAL DE GOBIERNO Y FEDERICO ALFREDO RAMIREZ CASTILLO</t>
  </si>
  <si>
    <t>REALIZAR LA ADICIÓN Y PRORROGA DEL CONTRATO 134 DE 2024 SUSCRITO POR LA SECRETARIA DISTRITAL DE GOBIERNO Y SANDRA MILENA CEPEDA GOMEZ</t>
  </si>
  <si>
    <t>REALIZAR LA ADICION Y PRORROGA DEL CONTRATO NO. 36 DE 2024 SUSCRITO ENTRE LA SECRETARÍA DISTRITAL DE GOBIERNO Y CAROLINA ANAYA FLOREZ</t>
  </si>
  <si>
    <t>REALIZAR LA ADICION Y PRORROGA DEL CONTRATO NO. 166 DE 2024 SUSCRITO ENTRE LA SECRETARÍA DISTRITAL DE GOBIERNO Y MARIA ALEJANDRA MARTINEZ DE LA PEÑA</t>
  </si>
  <si>
    <t>REALIZAR LA ADICION Y PRORROGA DEL CONTRATO NO. 212 DE 2024 SUSCRITO ENTRE LA SECRETARÍA DISTRITAL DE GOBIERNO Y DERLY JOHANA FRANCO TORRES</t>
  </si>
  <si>
    <t>REALIZAR LA ADICION Y PRORROGA DEL CONTRATO NO. 6 DE 2024 SUSCRITO ENTRE LA SECRETARÍA DISTRITAL DE GOBIERNO Y DIEGO ANDRES SOLORZANO LASSO</t>
  </si>
  <si>
    <t>REALIZAR LA ADICION Y PRORROGA DEL CONTRATO NO. 7 DE 2024 SUSCRITO ENTRE LA SECRETARÍA DISTRITAL DE GOBIERNO Y SANDRA LILIANA BARÓN BECERRA</t>
  </si>
  <si>
    <t>REALIZAR LA ADICION Y PRORROGA DEL CONTRATO NO. 83 DE 2024 SUSCRITO ENTRE LA SECRETARÍA DISTRITAL DE GOBIERNO Y CLAUDIA VICTORIA RODRIGUEZ SANDOVAL</t>
  </si>
  <si>
    <t>REALIZAR LA ADICION Y PRORROGA DEL CONTRATO 99 DE 2024 SUSCRITO ENTRE LA SECRETARIA DISTRITAL DE GOBIERNO Y ANDRES VICENTE URIBE GELVEZ</t>
  </si>
  <si>
    <t>REALIZAR LA ADICION Y PRORROGA DEL CONTRATO 100 DE 2024 SUSCRITO ENTRE LA SECRETARIA DISTRITAL DE GOBIERNO Y MANUEL ALEXANDER BEJARANO SALGADO</t>
  </si>
  <si>
    <t>REALIZAR LA ADICION Y PRORROGA DEL CONTRATO 96 DE 2024 SUCRITO ENTRE LA SECRETARIA DISTRITAL DE GOBIERNO Y MARIA ELENA DIAZ SANCHEZ</t>
  </si>
  <si>
    <t>REALIZAR ADICION Y PRORROGA DEL CONTRATO 120-2024 SUSCRITO ENTRE LA SECRETARIA DISTRITAL DE GOBIERNO Y ANGIE PAOLA BARREIRO ACERO</t>
  </si>
  <si>
    <t>REALIZAR LA ADICION Y PRORROGA DEL CONTRATO 15-2024 ENTRE LA SECRETARIA DISTRITAL DE GOBIERNO y JAIRO ANDRES JIMENEZ SIERRA</t>
  </si>
  <si>
    <t>REALIZAR LA ADICIÓN Y PRORROGA DEL CONTRATO 86 DE 2024 SUSCRITO POR LA SECRETARIA DISTRITAL DE GOBIERNO Y VANESSA MARIA CAMILA ARAQUE SOSA</t>
  </si>
  <si>
    <t>REALIZAR LA ADICIÓN, PRORROGA Y OTRO SI ACLARATORIO DEL CONTRATO 38 DE 2024 SUSCRITO POR LA SECRETARIA DISTRITAL DE GOBIERNO Y LAURA ELIZABETH GUTIERREZ ORTIZ</t>
  </si>
  <si>
    <t>REALIZAR LA ADICIÓN Y PRORROGA DEL CONTRATO 46 DE 2024 SUSCRITO POR LA SECRETARIA DISTRITAL DE GOBIERNO Y JENNIFER ALEXANDRA SOLER DIAZ</t>
  </si>
  <si>
    <t>REALIZAR LA ADICIÓN Y PRORROGA DEL CONTRATO 39 DE 2024 SUSCRITO POR LA SECRETARIA DISTRITAL DE GOBIERNO Y BEATRIZ ALICIA NULE RHENALS</t>
  </si>
  <si>
    <t>REALIZAR ADICION Y PRORROGA DEL CONTRATO 126-2024 SUSCRITO ENTRE LA SECRETARIA DISTRITAL DE GOBIERNO Y YESENIA PATIÑO FIGUEROA</t>
  </si>
  <si>
    <t>REALIZAR ADICION Y PRORROGA DEL CONTRATO 188-2024 SUSCRITO ENTRE LA SECRETARIA DISTRITAL DE GOBIERNO Y SANDRA LILIANA OSORIO BARRETO</t>
  </si>
  <si>
    <t>REALIZAR ADICION Y PRORROGA DEL CONTRATO 359 DE 2024 SUSCRITO ENTRE SECRETARIA DISTRITAL DE GOBIERNO Y ISMAEL ALBERTO LOPEZ RODRÍGUEZ</t>
  </si>
  <si>
    <t>REALIZAR LA ADICION Y PRORROGA DEL CONTRATO NO. 91 DE 2024 SUSCRITO ENTRE LA SECRETARÍA DISTRITAL DE GOBIERNO Y JEANET BARBOSA VERANO</t>
  </si>
  <si>
    <t>REALIZAR LA ADICIÓN Y PRORROGA DEL CONTRATO 85 DE 2024 SUSCRITO POR LA SECRETARIA DISTRITAL DE GOBIERNO Y ODALYS XIOMARA CRISTAL SUAREZ GONZALEZ</t>
  </si>
  <si>
    <t>REALIZAR LA ADICIÓN Y PRORROGA DEL CONTRATO 47 DE 2024 SUSCRITO POR LA SECRETARIA DISTRITAL DE GOBIERNO Y JAIRO MONCADA CAMARGO</t>
  </si>
  <si>
    <t>REALIZAR ADICION Y PRORROGA DEL CONTRATO 388 DE 2024 SUSCRITO ENTRE SECRETARIA DISTRITAL DE GOBIERNO Y Paola Andrea Angulo Zapata</t>
  </si>
  <si>
    <t>REALIZAR ADICION Y PRORROGA DEL CONTRATO 387 DE 2024 SUSCRITO ENTRE SECRETARIA DISTRITAL DE GOBIERNO Y Manuel Alejandro Gonzalez Delvasto</t>
  </si>
  <si>
    <t>REALIZAR LA ADICIÓN Y PRORROGA DEL CONTRATO 42 DE 2024 SUSCRITO POR LA SECRETARIA DISTRITAL DE GOBIERNO Y LEIDY NATALIA DIAZ LADINO</t>
  </si>
  <si>
    <t>REALIZAR LA ADICIÓN Y PRORROGA DEL CONTRATO 41 DE 2024 SUSCRITO POR LA SECRETARIA DISTRITAL DE GOBIERNO Y LEONARDO GUERRERO RODRIGUEZ</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</si>
  <si>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</si>
  <si>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REALIZAR ADICION Y PRORROGA DEL CONTRATO 294 DE 2024 SUSCRITO ENTRE SECRETARIA DISTRITAL DE GOBIERNO Y Leonardo Sierra Rodríguez.</t>
  </si>
  <si>
    <t>REALIZAR LA ADICIÓN Y PRORROGA DEL CONTRATO 258 DE 2024 SUSCRITO POR LA SECRETARIA DISTRITAL DE GOBIERNO Y XIOMARA ALEXANDRA RODRIGUEZ GARCIA</t>
  </si>
  <si>
    <t>REALIZAR LA ADICIÓN Y PRORROGA DEL CONTRATO 256 DE 2024 SUSCRITO POR LA SECRETARIA DISTRITAL DE GOBIERNO Y DIANA CAROLINA FERNANDEZ DIAZ</t>
  </si>
  <si>
    <t>REALIZAR LA ADICIÓN Y PRORROGA DEL CONTRATO 295 DE 2024 SUSCRITO POR LA SECRETARIA DISTRITAL DE GOBIERNO Y ANDREA NATALY GALEANO CIPAGAUTA</t>
  </si>
  <si>
    <t>REALIZAR LA ADICIÓN Y PRORROGA DEL CONTRATO 255 DE 2024 SUSCRITO POR LA SECRETARIA DISTRITAL DE GOBIERNO Y ALEXI CONTRERAS CARVAJAL</t>
  </si>
  <si>
    <t>REALIZAR ADICION Y PRORROGA DEL CONTRATO 444 DE 2024 SUSCRITO ENTRE SECRETARIA DISTRITAL DE GOBIERNO Y John Antonio Montenegro Montilla</t>
  </si>
  <si>
    <t>REALIZAR ADICION Y PRORROGA DEL CONTRATO 376 DE 2024 SUSCRITO ENTRE SECRETARIA DISTRITAL DE GOBIERNO Y Herberto Eliseo Ortiz Rosa</t>
  </si>
  <si>
    <t>Realizar la Adición y Prórroga del Contrato No. 151 de 2024 celebrado entre Heinz Alejandro Torres Quintana y la Secretaría Distrital de Gobierno</t>
  </si>
  <si>
    <t>REALIZAR LA ADICIÓN Y PRORROGA DEL CONTRATO 61 DE 2024 SUSCRITO POR LA SECRETARIA DISTRITAL DE GOBIERNO Y CLAUDIA PATRICIA GUZMAN ROA</t>
  </si>
  <si>
    <t>REALIZAR ADICION Y PRORROGA DEL CONTRATO 208-2024 SUSCRITO ENTRE LA SECRETARIA DISTRITAL DE GOBIERNO Y JULIAN LEONARDO FÚQUENE CORREDOR</t>
  </si>
  <si>
    <t>REALIZAR ADICION Y PRORROGA DEL CONTRATO 154-2024 SUSCRITO ENTRE LA SECRETARIA DISTRITAL DE GOBIERNO Y YULI KATHERIN LÓPEZ PEÑA</t>
  </si>
  <si>
    <t>REALIZAR ADICION Y PRORROGA DEL CONTRATO 150-2024 SUSCRITO ENTRE LA SECRETARIA DISTRITAL DE GOBIERNO Y NANCY JEANET CÁRDENAS LEÓN</t>
  </si>
  <si>
    <t>REALIZAR LA ADICIÓN Y PRORROGA DEL CONTRATO 259 DE 2024 SUSCRITO POR LA SECRETARIA DISTRITAL DE GOBIERNO Y LINDA CAROLINA GAMBOA PATERNINA</t>
  </si>
  <si>
    <t>REALIZAR LA ADICIÓN Y PRORROGA DEL CONTRATO 239 DE 2024 SUSCRITO POR LA SECRETARIA DISTRITAL DE GOBIERNO Y OLENKA YAHAIDA MANCERA GUARIN</t>
  </si>
  <si>
    <t>REALIZAR ADICION Y PRORROGA DEL CONTRATO 135-2024 SUSCRITO ENTRE LA SECRETARIA DISTRITAL DE GOBIERNO Y LAYDI PAOLA RODRIGUEZ</t>
  </si>
  <si>
    <t>REALIZAR LA ADICIÓN Y PRORROGA DEL CONTRATO 425 DE 2024 SUSCRITO POR LA SECRETARIA DISTRITAL DE GOBIERNO Y CLAUDIA PATRICIA AHUMADA SABALZA</t>
  </si>
  <si>
    <t>REALIZAR LA ADICIÓN Y PRORROGA DEL CONTRATO 290 DE 2024 SUSCRITO POR LA SECRETARIA DISTRITAL DE GOBIERNO Y EVER JULIO VEGA BENAVIDES</t>
  </si>
  <si>
    <t>REALIZAR ADICION Y PRORROGA DEL CONTRATO 140-2024 SUSCRITO ENTRE LA SECRETARIA DISTRITAL DE GOBIERNO Y JENNIFER ADRIANA ALVARADO MURCIA</t>
  </si>
  <si>
    <t>REALIZAR ADICION Y PRORROGA DEL CONTRATO 116-2024 SUSCRITO ENTRE LA SECRETARIA DISTRITAL DE GOBIERNO Y ARCELIA AGUDELO DURAN</t>
  </si>
  <si>
    <t>REALIZAR ADICION Y PRORROGA DEL CONTRATO 16-2024 SUSCRITO ENTRE LA SECRETARIA DISTRITAL DE GOBIERNO Y JENNIFFER ANDREA MARTINEZ CUBIDES</t>
  </si>
  <si>
    <t>REALIZAR LA ADICIÓN Y PRORROGA DEL CONTRATO 245 DE 2024 SUSCRITO POR LA SECRETARIA DISTRITAL DE GOBIERNO Y EDWIN RICARDO RODRIGUEZ ROJAS</t>
  </si>
  <si>
    <t>REALIZAR ADICION Y PRORROGA DEL CONTRATO 19-2024 SUSCRITO ENTRE LA SECRETARIA DISTRITAL DE GOBIERNO Y LUZ ANGELA VALENCIA LAVAO</t>
  </si>
  <si>
    <t>REALIZAR ADICION Y PRORROGA DEL CONTRATO 20-2024 SUSCRITO ENTRE LA SECRETARIA DISTRITAL DE GOBIERNO Y NORMA CONSTANZA OLAYA RODRÍGUEZ</t>
  </si>
  <si>
    <t>REALIZAR LA ADICIÓN Y PRORROGA DEL CONTRATO 257 DE 2024 SUSCRITO POR LA SECRETARIA DISTRITAL DE GOBIERNO Y JEIMER GUARNIZO GOMEZ</t>
  </si>
  <si>
    <t>REALIZAR LA ADICIÓN Y PRORROGA DEL CONTRATO 103 DE 2024 SUSCRITO POR LA SECRETARIA DISTRITAL DE GOBIERNO Y KAREN ANGELICA HERNANDEZ ZULETA</t>
  </si>
  <si>
    <t>REALIZAR ADICION Y PRORROGA DEL CONTRATO 23-2024 SUSCRITO ENTRE LA SECRETARIA DISTRITAL DE GOBIERNO Y VANESSA RUIZ RUIZ</t>
  </si>
  <si>
    <t>REALIZAR LA ADICIÓN Y PRORROGA DEL CONTRATO 60 DE 2024 SUSCRITO POR LA SECRETARIA DISTRITAL DE GOBIERNO Y NANCY MAGALY GUERRERO GUTIERREZ</t>
  </si>
  <si>
    <t>REALIZAR ADICION Y PRORROGA DEL CONTRATO 21-2024 SUSCRITO ENTRE LA SECRETARIA DISTRITAL DE GOBIERNO Y NUBIA GALINDO CRUZ</t>
  </si>
  <si>
    <t>REALIZAR ADICION Y PRORROGA DEL CONTRATO 153-2024 SUSCRITO ENTRE LA SECRETARIA DISTRITAL DE GOBIERNO Y JAIRO RIAÑO RUGE</t>
  </si>
  <si>
    <t>REALIZAR ADICION Y PRORROGA DEL CONTRATO 22-2024 SUSCRITO ENTRE LA SECRETARIA DISTRITAL DE GOBIERNO Y PAOLA ALEXANDRA VIVAS VARGAS</t>
  </si>
  <si>
    <t>REALIZAR ADICION Y PRORROGA DEL CONTRATO 18-2024 SUSCRITO ENTRE LA SECRETARIA DISTRITAL DE GOBIERNO Y LISED KATERIN PUENTES GONZÁLEZ</t>
  </si>
  <si>
    <t>REALIZAR ADICION Y PRORROGA DEL CONTRATO 17-2024 SUSCRITO ENTRE LA SECRETARIA DISTRITAL DE GOBIERNO Y DIANA CONSTANZA CASTAÑEDA MORALES</t>
  </si>
  <si>
    <t>REALIZAR LA ADICION Y PRORROGA DEL CONTRATO NO. 92 DE 2024 SUSCRITO ENTRE LA SECRETARÍA DISTRITAL DE GOBIERNO Y DAVID ALEJANDRO GUERRERO GUEVARA</t>
  </si>
  <si>
    <t>Realizar la Adición y Prórroga del Contrato No. 216 de 2024 celebrado entre Yadira Fernanda Arias Espinosa y la Secretaría Distrital de Gobierno.</t>
  </si>
  <si>
    <t>Realizar la Adición y Prórroga del Contrato No. 136 de 2024 celebrado entre la Secretaría Distrital de Gobierno y Manuel Alfonso Coca Chinome cedido a Cristian Humberto Cuervo Reyes.</t>
  </si>
  <si>
    <t>Realizar la Adición y Prórroga del Contrato No. 51 de 2024 celebrado entre Irene Johanna Yate Forero y la Secretaría Distrital de Gobierno.</t>
  </si>
  <si>
    <t>Realizar la Adición y Prórroga del Contrato No. 50 de 2024 celebrado entre Claudia Patricia Ruíz Saray y la Secretaría Distrital de Gobierno.</t>
  </si>
  <si>
    <t>Realizar la Adición y Prórroga del Contrato No. 49 de 2024 celebrado entre María Mónica Cuesta Sierra y la Secretaría Distrital de Gobierno.</t>
  </si>
  <si>
    <t>Realizar la Adición y Prórroga del Contrato No. 137 de 2024 celebrado entre la Secretaría Distrital de Gobierno y Pedro Antonio Daza Vargas cedido a Adriana Castelblanco Diaz.</t>
  </si>
  <si>
    <t>REALIZAR ADICION Y PRORROGA DEL CONTRATO 253 DE 2024 SUSCRITO ENTRE SECRETARIA DISTRITAL GOBIERNO Y PAULA ANDREA GRANADA RODRÍGUEZ.</t>
  </si>
  <si>
    <t>REALIZAR ADICION Y PRORROGA DEL CONTRATO 283 DE 2024 SUSCRITO ENTRE SECRETARIA DISTRITAL GOBIERNO Y DAVID ROMERO ZAMUDIO.</t>
  </si>
  <si>
    <t>REALIZAR ADICION Y PRORROGA DEL CONTRATO 453-2024 SUSCRITO ENTRE LA SECRETARIA DISTRITAL DE GOBIERNO Y PAULA TATIANA CASTAÑEDA GIL</t>
  </si>
  <si>
    <t>REALIZAR ADICION Y PRORROGA DEL CONTRATO 209 DE 2024 SUSCRITO ENTRE SECRETARIA DISTRITAL GOBIERNO Y ÁNGELA PATRICIA MARTÍNEZ TIBABUZO.</t>
  </si>
  <si>
    <t>REALIZAR ADICION Y PRORROGA DEL CONTRATO 254 DE 2024 SUSCRITO ENTRE SECRETARIA DISTRITAL GOBIERNO Y PAULA ANDREA CAÑÓN MÁRQUEZ.</t>
  </si>
  <si>
    <t>REALIZAR ADICION Y PRORROGA DEL CONTRATO 88 DE 2024 SUSCRITO ENTRE SECRETARIA DISTRITAL GOBIERNO Y SARAH MARÍA CANAL VÉLEZ.</t>
  </si>
  <si>
    <t>REALIZAR ADICION Y PRORROGA DEL CONTRATO 59 DE 2024 SUSCRITO ENTRE SECRETARIA DISTRITAL GOBIERNO Y DANIELA ESPITIA VANEGAS.</t>
  </si>
  <si>
    <t>REALIZAR ADICION Y PRORROGA DEL CONTRATO 24 DE 2024 SUSCRITO ENTRE SECRETARIA DISTRITAL GOBIERNO Y ADRIANA PAOLA MORALES RODRÍGUEZ.</t>
  </si>
  <si>
    <t>REALIZAR ADICION Y PRORROGA DEL CONTRATO 274 DE 2024 SUSCRITO ENTRE SECRETARIA DISTRITAL GOBIERNO Y KAREN ELIANA MEDINA DÍAZ</t>
  </si>
  <si>
    <t>REALIZAR LA ADICIÓN Y PRORROGA DEL CONTRATO 112 DE 2024 SUSCRITO POR LA SECRETARIA DISTRITAL DE GOBIERNO Y MARÍA ANGELICA GARZON FIERRO</t>
  </si>
  <si>
    <t>Prestar servicios profesionales a la Subsecretaría de Gestión Institucional en la actualización y seguimiento del proyecto de inversión a su cargo, así como prestar apoyo jurídico a la Subsecretaría en los procesos en los cuales esta interfiera</t>
  </si>
  <si>
    <t>REALIZAR ADICION Y PRORROGA DEL CONTRATO 157 DE 2024 SUSCRITO ENTRE SECRETARIA DISTRITAL DE GOBIERNO Y LILIAN ROCIO ORJUELA DAZA</t>
  </si>
  <si>
    <t>Prestar servicios profesionales especializados al despacho de la Secretaría Distrital de Gobierno en atención al acompañamiento jurídico y seguimiento a las respuestas a requerimientos que lleguen a la dependencia</t>
  </si>
  <si>
    <t>REALIZAR LA ADICIÓN Y PRORROGA DEL CONTRATO 391 DE 2024 SUSCRITO POR LA SECRETARIA DISTRITAL DE GOBIERNO Y YUDY ALEXANDRA RAMIREZ MARTINEZ CEDIDO A DOUGLAS SMITH CAN MORENO</t>
  </si>
  <si>
    <t>REALIZAR LA ADICIÓN Y PRORROGA DEL CONTRATO 375 DE 2024 SUSCRITO POR LA SECRETARIA DISTRITAL DE GOBIERNO Y PAULA ALEJANDRA RINCON VILLAREAL</t>
  </si>
  <si>
    <t>REALIZAR LA ADICIÓN Y PRORROGA DEL CONTRATO 45 DE 2024 SUSCRITO POR LA SECRETARIA DISTRITAL DE GOBIERNO Y MARIA EUGENIA MEDINA MARTINEZ</t>
  </si>
  <si>
    <t>PRESTAR LOS SERVICIOS PROFESIONALES PARA LA ARTICULACIÓN, GESTIÓN Y SEGUIMIENTO DE LAS ACTIVIDADES DE RELACIONAMIENTO CON LOS GRUPOS DE INTERÉS DE LA SECRETARÍA DISTRITAL DE GOBIERNO.</t>
  </si>
  <si>
    <t>REALIZAR LA ADICIÓN Y PRORROGA DEL CONTRATO 390 DE 2024 SUSCRITO POR LA SECRETARIA DISTRITAL DE GOBIERNO Y ALCIDES AGUILAR PIRATOVA</t>
  </si>
  <si>
    <t>REALIZAR LA ADICIÓN Y PRORROGA DEL CONTRATO 371 DE 2024 SUSCRITO POR LA SECRETARIA DISTRITAL DE GOBIERNO Y CLAUDIA MARCELA PEÑA CASTRO CEDIDO A OSCAR FERNANDO ACEVEDO SERRATO</t>
  </si>
  <si>
    <t>REALIZAR LA ADICIÓN Y PRORROGA DEL CONTRATO 373 DE 2024 SUSCRITO POR LA SECRETARIA DISTRITAL DE GOBIERNO Y ESTEBAN VARGAS LONDOÑO</t>
  </si>
  <si>
    <t>REALIZAR LA ADICIÓN Y PRORROGA DEL CONTRATO 40 DE 2024 SUSCRITO POR LA SECRETARIA DISTRITAL DE GOBIERNO Y JOSE RICARDO VARGAS GOMEZ</t>
  </si>
  <si>
    <t>REALIZAR LA ADICIÓN Y PRORROGA DEL CONTRATO 372 DE 2024 SUSCRITO POR LA SECRETARIA DISTRITAL DE GOBIERNO Y GABRIEL ROBERTO RAMIREZ ROSERO</t>
  </si>
  <si>
    <t>REALIZAR ADICION Y PRORROGA DEL CONTRATO 172-2024 SUSCRITO ENTRE LA SECRETARIA DISTRITAL DE GOBIERNO Y CEDIDO A DEYFER ALEXANDER ROA PALACIOS</t>
  </si>
  <si>
    <t>REALIZAR ADICION Y PRORROGA DEL CONTRATO 147 DE 2024 SUSCRITO ENTRE SECRETARIA DISTRITAL DE GOBIERNO Y Oscar Iván Márquez Salazar</t>
  </si>
  <si>
    <t>REALIZAR ADICION Y PRORROGA DEL CONTRATO 152 DE 2024 SUSCRITO ENTRE SECRETARIA DISTRITAL DE GOBIERNO Y JEHISON DAVID CIFUENTES CORTES</t>
  </si>
  <si>
    <t>REALIZAR ADICION Y PRORROGA DEL CONTRATO 242 DE 2024 SUSCRITO ENTRE SECRETARIA DISTRITAL DE GOBIERNO Y Ludhiana Jaramillo Castelblanco</t>
  </si>
  <si>
    <t>REALIZAR ADICION Y PRORROGA DEL CONTRATO 326 DE 2024 SUSCRITO ENTRE SECRETARIA DISTRITAL DE GOBIERNO Y Francy Johanna Bulla Rodríguez</t>
  </si>
  <si>
    <t>REALIZAR ADICION Y PRORROGA DEL CONTRATO 146 DE 2024 SUSCRITO ENTRE SECRETARIA DISTRITAL DE GOBIERNO Y DIEGO ENRIQUE RODRIGUEZ DELGADO</t>
  </si>
  <si>
    <t>REALIZAR ADICION Y PRORROGA DEL CONTRATO 170 DE 2024 SUSCRITO ENTRE SECRETARIA DISTRITAL DE GOBIERNO Y Ana Mercedes Orjuela Rodríguez</t>
  </si>
  <si>
    <t>REALIZAR LA ADICIÓN Y PRORROGA DEL CONTRATO 89 DE 2024 SUSCRITO POR LA SECRETARIA DISTRITAL DE GOBIERNO Y GERMAN FELIPE LOPEZ MONTAÑA</t>
  </si>
  <si>
    <t>REALIZAR LA ADICIÓN Y PRÓRROGA DEL CONTRATO 340-2024, SUSCRITO ENTRE LA SECRETARIA DISTRITAL DE GOBIERNO Y JORGE ALFREDO VERGARA BRITO</t>
  </si>
  <si>
    <t>REALIZAR LA ADICIÓN Y PRÓRROGA DEL CONTRATO 97-2024, SUSCRITO ENTRE LA SECRETARIA DISTRITAL DE GOBIERNO Y MIGUEL ANGEL GARZON GONZALEZ</t>
  </si>
  <si>
    <t>REALIZAR ADICION Y PRORROGA DEL CONTRATO 14 DE 2024 SUSCRITO ENTRE SECRETARIA DISTRITAL GOBIERNO Y ASTRID DALILA CAMARGO VARGAS.</t>
  </si>
  <si>
    <t>REALIZAR ADICION Y PRORROGA DEL CONTRATO 168 DE 2024 SUSCRITO ENTRE SECRETARIA DISTRITAL DE GOBIERNO Y Zulma Gineth Ramos Ramírez</t>
  </si>
  <si>
    <t>Prestar los servicios de apoyo a la dirección administrativa en el levantamiento de la verificación física de inventarios de los bienes de la secretaria distrital de gobierno</t>
  </si>
  <si>
    <t>Prestar servicios de apoyo a la gestión al almacenista, en la organización y seguimiento de las actividades relacionadas con el manejo y control de los bienes de la secretaría distrital</t>
  </si>
  <si>
    <t>REALIZAR LA ADICIÓN Y PRÓRROGA DEL CONTRATO NO. 145 DE 2024 CELEBRADO ENTRE LA SECRETARÍA DISTRITAL DE GOBIERNO Y LUIS ALFREDO SANABRIA RÍOS CEDIDO A MIGUEL ALEJANDRO MORELO HOYOS CEDIDO A NELCY ALEYDA MESA ALBARRACIN.</t>
  </si>
  <si>
    <t>REALIZAR LA ADICIÓN Y PRÓRROGA DEL CONTRATO 385-2024, SUSCRITO ENTRE LA SECRETARIA DISTRITAL DE GOBIERNO Y JUAN CAMILO ALMONACID MUÑOZ</t>
  </si>
  <si>
    <t>REALIZAR LA ADICIÓN Y PRÓRROGA DEL CONTRATO 383-2024, SUSCRITO ENTRE LA SECRETARIA DISTRITAL DE GOBIERNO Y LAURA ROCIO AMAYA BECERRA</t>
  </si>
  <si>
    <t>REALIZAR LA ADICIÓN Y PRÓRROGA DEL CONTRATO 381-2024, SUSCRITO ENTRE LA SECRETARIA DISTRITAL DE GOBIERNO Y ELIAS ABUCHAR DUQUE</t>
  </si>
  <si>
    <t>REALIZAR LA ADICIÓN Y PRÓRROGA DEL CONTRATO 341-2024, SUSCRITO ENTRE LA SECRETARIA DISTRITAL DE GOBIERNO Y CLAUDIA MILENA GARCÉS OBANDO</t>
  </si>
  <si>
    <t>REALIZAR LA ADICIÓN Y PRÓRROGA DEL CONTRATO 98-2024, SUSCRITO ENTRE LA SECRETARIA DISTRITAL DE GOBIERNO Y ALEJANDRA SIERRA MONSALVE.</t>
  </si>
  <si>
    <t>REALIZAR LA ADICIÓN Y PRÓRROGA DEL CONTRATO 95-2024, SUSCRITO ENTRE LA SECRETARIA DISTRITAL DE GOBIERNO Y ADRIANA AMPARO PASTRAN BELTRAN</t>
  </si>
  <si>
    <t>Realizar la Adición y Prórroga del Contrato No. 32 de 2024 celebrado entre la Secretaría Distrital de Gobierno y Mónica Alexandra Torres Neira</t>
  </si>
  <si>
    <t>REALIZAR LA ADICIÓN Y PRÓRROGA DEL CONTRATO 342-2024, SUSCRITO ENTRE LA SECRETARIA DISTRITAL DE GOBIERNO Y MABEL ROCIO SOCHA QUITIAN</t>
  </si>
  <si>
    <t>REALIZAR ADICION Y PRORROGA DEL CONTRATO 144 DE 2024 SUSCRITO ENTRE SECRETARIA DISTRITAL GOBIERNO Y CLAUDIA VIVIANA VILLALOBOS FAGUA CEDIDO A ANGÉLICA MARÍA ESPINO.</t>
  </si>
  <si>
    <t>REALIZAR ADICION Y PRORROGA DEL CONTRATO 349 DE 2024 SUSCRITO ENTRE SECRETARIA DISTRITAL DE GOBIERNO Y Edgar Junior Castro Escorcia</t>
  </si>
  <si>
    <t>REALIZAR ADICION Y PRORROGA DEL CONTRATO 322 DE 2024 SUSCRITO ENTRE SECRETARIA DISTRITAL DE GOBIERNO Y William González Betancourt</t>
  </si>
  <si>
    <t>CONTRATAR LA COMPRA E INSTALACION DE EQUIPOS DE AUDIO PARA DOTAR LA SALA DE JUNTAS PRINCIPAL DE LA SECRETARIA DISTRITAL DE GOBIERNO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</si>
  <si>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</si>
  <si>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</si>
  <si>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LOS SERVICIOS DE MONITOREO DE MEDIOS Y REDES SOCIALES DE LA INFORMACIÓN NOTICIOSA O EDITORIAL DE LA SECRETARÍA DISTRITAL DE GOBIERNO, PUBLICADA EN MEDIOS DE COMUNICACIÓN MASIVOS Y ESPECIALIZADOS</t>
  </si>
  <si>
    <t>Disposición de recursos para cubrir las cotizaciones de contratista de la Oficina Asesora de Comunicaciones en ARL riesgo V  PAGO DE LA PLANILLA 77402121 CORRESPONDIENTE A LOS APORTES DEL MES DE MAYO DE 2024.</t>
  </si>
  <si>
    <t>Disposición de recursos para cubrir la cotización de una contratista del Despacho de la Secretaría Distrital de Gobierno en riesgo ARL V.  PAGO DE LA PLANILLA 77402121 CORRESPONDIENTE A LOS APORTES DEL MES DE MAYO DE 2024.</t>
  </si>
  <si>
    <t>REALIZAR LA ADQUISICIÓN DE COMPUTADORES Y PERIFERICOS EN EL MARCO DEL PROYECTO DE RENOVACIÓN TECNOLÓGICA PARA FORTALECER LOS SERVICIOS DE TI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</si>
  <si>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</si>
  <si>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</si>
  <si>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ESPECIALIZADOS A LA OFICINA ASESORA DE PLANEACIÓN EN EL DESARROLLO TÉCNICO Y METODOLÓGICO PARA EL PROCESO DEEJECUCIÓN Y SEGUIMIENTO DE LOS PROYECTOS DE INVERSIÓN DE LA SECRETARÍA DISTRITAL DE GOBIERNO</t>
  </si>
  <si>
    <t>Se solicita CDP para realizar el pago del pasivo exigible según resolución No. 255 de 2024  Pago de la resolución 0255 del 02 de abril de 2024, "Por la cual se reconoce una obligación como pasivo exigible y se ordena efectuar los trámites respectivos para su pago con cargo al presupuesto de Gastos e Inversiones de la Secretaría de Gobierno de Bogotá, D.C."</t>
  </si>
  <si>
    <t>003</t>
  </si>
  <si>
    <t>009</t>
  </si>
  <si>
    <t>004</t>
  </si>
  <si>
    <t>011</t>
  </si>
  <si>
    <t>037</t>
  </si>
  <si>
    <t>722</t>
  </si>
  <si>
    <t>934-2023</t>
  </si>
  <si>
    <t>005</t>
  </si>
  <si>
    <t>006</t>
  </si>
  <si>
    <t>007</t>
  </si>
  <si>
    <t>083</t>
  </si>
  <si>
    <t>0039</t>
  </si>
  <si>
    <t>1290</t>
  </si>
  <si>
    <t>1286</t>
  </si>
  <si>
    <t>1305</t>
  </si>
  <si>
    <t>1336</t>
  </si>
  <si>
    <t>1313</t>
  </si>
  <si>
    <t>1318</t>
  </si>
  <si>
    <t>1322</t>
  </si>
  <si>
    <t>1325</t>
  </si>
  <si>
    <t>1437</t>
  </si>
  <si>
    <t>1447</t>
  </si>
  <si>
    <t>1448</t>
  </si>
  <si>
    <t>LEONARDO ALFONSO DUQUE SOTO</t>
  </si>
  <si>
    <t>FREDY  GARCIA QUIROGA</t>
  </si>
  <si>
    <t>KAREN CAMILA RICO TABORDA</t>
  </si>
  <si>
    <t>ANDRES MAURICIO ALVARADO PEREZ</t>
  </si>
  <si>
    <t>ALEJANDRA  AGUILAR ALBAÑIL</t>
  </si>
  <si>
    <t>Prestar servicios profesionales especializados a la Subsecretaria de Gestión Local para apoyar la coordinación del Centro de Gobierno Local y sus componentes</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</si>
  <si>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</si>
  <si>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A LA SUBSECRETARÍA DE GESTIÓN LOCAL PARA APOYAR EN LA PLANEACIÓN&lt;(&gt;,&lt;)&gt;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</si>
  <si>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</si>
  <si>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REALIZAR LA ADICIÓN Y PRORROGA DEL CONTRATO 93 DE 2024 SUSCRITO POR LA SECRETARIA DISTRITAL DE GOBIERNO Y ANA MARIA MOLINA MOSQUERA</t>
  </si>
  <si>
    <t>REALIZAR LA ADICIÓN Y PRORROGA DEL CONTRATO 156 DE 2024 SUSCRITO POR LA SECRETARIA DISTRITAL DE GOBIERNO Y YULY KATHERINE ALVARADO CAMACHO</t>
  </si>
  <si>
    <t>REALIZAR LA ADICIÓN Y PRORROGA DEL CONTRATO 117 DE 2024 SUSCRITO POR LA SECRETARIA DISTRITAL DE GOBIERNO Y ELIANA PAOLA MUÑOZ VERA</t>
  </si>
  <si>
    <t>REALIZAR LA ADICIÓN Y PRORROGA DEL CONTRATO 206 DE 2024 SUSCRITO POR LA SECRETARIA DISTRITAL DE GOBIERNO Y GUSTAVO ALBERTO FORERO RAMIREZ</t>
  </si>
  <si>
    <t>REALIZAR LA ADICIÓN Y PRORROGA DEL CONTRATO 205 DE 2024 SUSCRITO POR LA SECRETARIA DISTRITAL DE GOBIERNO Y MATILDE MARIA DAZA DE OROZCO</t>
  </si>
  <si>
    <t>REALIZAR LA ADICIÓN Y PRORROGA DEL CONTRATO 131 DE 2024 SUSCRITO POR LA SECRETARIA DISTRITAL DE GOBIERNO Y DIEGO FERNANDO FIGUEROA GUERRA</t>
  </si>
  <si>
    <t>REALIZAR LA ADICIÓN Y PRORROGA DEL CONTRATO 428 DE 2024 SUSCRITO POR LA SECRETARIA DISTRITAL DE GOBIERNO Y JACQUELINE FRIEDE VILLAROEL</t>
  </si>
  <si>
    <t>REALIZAR LA ADICIÓN Y PRORROGA DEL CONTRATO 439 DE 2024 SUSCRITO POR LA SECRETARIA DISTRITAL DE GOBIERNO Y HELDER GERMAN PARDO BUITRAGO</t>
  </si>
  <si>
    <t>REALIZAR LA ADICIÓN Y PRORROGA DEL CONTRATO 399 DE 2024 SUSCRITO POR LA SECRETARIA DISTRITAL DE GOBIERNO Y EVELY KATHERINE AFANADOR REY</t>
  </si>
  <si>
    <t>REALIZAR LA ADICIÓN Y PRORROGA DEL CONTRATO 400 DE 2024 SUSCRITO POR LA SECRETARIA DISTRITAL DE GOBIERNO Y JUAN DAVID CHAMUSERO MARIN</t>
  </si>
  <si>
    <t>REALIZAR LA ADICIÓN Y PRORROGA DEL CONTRATO 240 DE 2024 SUSCRITO POR LA SECRETARIA DISTRITAL DE GOBIERNO Y DIANA CECILIA CASTAÑEDA CASTILLA</t>
  </si>
  <si>
    <t>REALIZAR LA ADICIÓN Y PRORROGA DEL CONTRATO 213 DE 2024 SUSCRITO POR LA SECRETARIA DISTRITAL DE GOBIERNO Y TERESA CRISTINA MARGARITA ALBANO TORRES</t>
  </si>
  <si>
    <t>REALIZAR LA ADICIÓN Y PRORROGA DEL CONTRATO 189 DE 2024 SUSCRITO POR LA SECRETARIA DISTRITAL DE GOBIERNO Y ANGIE NATALI QUINTERO JIMENEZ</t>
  </si>
  <si>
    <t>REALIZAR LA ADICIÓN Y PRORROGA DEL CONTRATO 360 DE 2024 SUSCRITO POR LA SECRETARIA DISTRITAL DE GOBIERNO Y LIZ DAHYAN FARFAN SANTANA</t>
  </si>
  <si>
    <t>REALIZAR LA ADICIÓN Y PRORROGA DEL CONTRATO 215 DE 2024 SUSCRITO POR LA SECRETARIA DISTRITAL DE GOBIERNO Y INGRITH KHATERINE MARTINEZ SANCHEZ</t>
  </si>
  <si>
    <t>REALIZAR LA ADICIÓN Y PRORROGA DEL CONTRATO 377 DE 2024 SUSCRITO POR LA SECRETARIA DISTRITAL DE GOBIERNO Y DIEGO EDINSON ROLDAN SOLANO</t>
  </si>
  <si>
    <t>REALIZAR LA ADICIÓN Y PRORROGA DEL CONTRATO 176 DE 2024 SUSCRITO POR LA SECRETARIA DISTRITAL DE GOBIERNO Y YANETH KATERINE HERNANDEZ INFANTE</t>
  </si>
  <si>
    <t>REALIZAR LA ADICIÓN Y PRORROGA DEL CONTRATO 426 DE 2024 SUSCRITO POR LA SECRETARIA DISTRITAL DE GOBIERNO Y MAYERLY EYIVIA CUERVO BAQUERO</t>
  </si>
  <si>
    <t>REALIZAR LA ADICIÓN Y PRORROGA DEL CONTRATO 305 DE 2024 SUSCRITO POR LA SECRETARIA DISTRITAL DE GOBIERNO Y GISELLE CONSUELO CAMARGO RONCANCIO</t>
  </si>
  <si>
    <t>REALIZAR LA ADICIÓN Y PRORROGA DEL CONTRATO 311 DE 2024 SUSCRITO POR LA SECRETARIA DISTRITAL DE GOBIERNO Y MONICA ROCIO ARANDA GUERRERO</t>
  </si>
  <si>
    <t>REALIZAR LA ADICIÓN Y PRORROGA DEL CONTRATO 241 DE 2024 SUSCRITO POR LA SECRETARIA DISTRITAL DE GOBIERNO Y JENNIFER TORRES SANCHEZ</t>
  </si>
  <si>
    <t>REALIZAR LA ADICIÓN Y PRORROGA DEL CONTRATO 191 DE 2024 SUSCRITO POR LA SECRETARIA DISTRITAL DE GOBIERNO Y WENDY LORENA RAMIREZ ESPITIA</t>
  </si>
  <si>
    <t>REALIZAR LA ADICIÓN Y PRORROGA DEL CONTRATO 129 DE 2024 SUSCRITO POR LA SECRETARIA DISTRITAL DE GOBIERNO Y PAULA ANDREA PALACIO BOTERO</t>
  </si>
  <si>
    <t>REALIZAR LA ADICIÓN Y PRORROGA DEL CONTRATO 436 DE 2024 SUSCRITO POR LA SECRETARIA DISTRITAL DE GOBIERNO Y RAFAEL GUSTAVO CARREÑO CURIEL</t>
  </si>
  <si>
    <t>REALIZAR LA ADICIÓN Y PRORROGA DEL CONTRATO 460 DE 2024 SUSCRITO POR LA SECRETARIA DISTRITAL DE GOBIERNO Y DANIELA TORRES GARZON</t>
  </si>
  <si>
    <t>PRESTAR SERVICIOS PROFESIONALES EN LA SUBSECRETARÍA DE GESTIÓN LOCAL PARA EL SEGUIMIENTO CONTRACTUAL QUE SE REALIZA EN EL MARCO DE LAS COMPETENCIAS DE LA DEPENDENCIA.</t>
  </si>
  <si>
    <t>REALIZAR LA ADICIÓN Y PRORROGA DEL CONTRATO 672 DE 2024 SUSCRITO POR LA SECRETARIA DISTRITAL DE GOBIERNO Y JOSE PATRICIO LIZCA ALVAREZ</t>
  </si>
  <si>
    <t>O230117450120240069 Fortalecimiento de la convivencia y la seguridad ciudadana</t>
  </si>
  <si>
    <t>O230117450120240120 Fortalecimiento del tejido social y la reconstruccion de la confianza con la ciudadania para promover la cultura de la convivencia basada en el dialogo</t>
  </si>
  <si>
    <t>JULIO</t>
  </si>
  <si>
    <t>O230117450220240110 Fortalecimiento de la capacidad institucional y de los actores sociales para la garantia, promocion y proteccion de los derechos humanos y de libertad religiosa y de conciencia en Bogota D.C.</t>
  </si>
  <si>
    <t>O230117450220240115 Implementacion de estrategias de innovacion publica y social para el fomento de la gestion del conocimiento en Bogota D.C.</t>
  </si>
  <si>
    <t>O230117450220240145 Implementacion de la estrategia de participacion ciudadana en espacios de toma de decisiones publicas en Bogotá D.C.</t>
  </si>
  <si>
    <t>O230117450220240148 Fortalecimiento de la capacidad institucional y de los actores sociales para la garantia, promocion y proteccion de los derchos de las comunidades etnicas en Bogotá D.C.</t>
  </si>
  <si>
    <t>O230117459920240070 Fortalecimiento institucional de la gestion local en las localidades de Bogotá D.C.</t>
  </si>
  <si>
    <t>O230117459920240121 Fortalecimiento de las relaciones estrategicas de los actores politicos de los diferentes niveles que influyan en la implementacion de los programas de la administracion Distrital Bogota D.C.</t>
  </si>
  <si>
    <t>O230117459920240173 Implemetacion de acciones orientadas a la gestion publica efectiva y trasnparente en la SDG. De Bogotá D.C.</t>
  </si>
  <si>
    <t>O230117459920240262 Fortalecimiento de la gestión administrativa y operativa de la SDG Bogotá D.C.</t>
  </si>
  <si>
    <t>TOTAL "BOGOTA CAMINA SEGURA"</t>
  </si>
  <si>
    <t xml:space="preserve">Fortalecimiento de la gestión policiva  en Bogotá d.c. </t>
  </si>
  <si>
    <t>Fortalecimiento del tejido social y la reconstruccion de la confianza con la ciudadania para promover la cultura de la convivencia basada en el dialogo Bogotá D.C.</t>
  </si>
  <si>
    <t>Fortalecimiento de la capacidad institucional  y de los actores sociales para la garantia, promocion y proteccion de los derechos humanos y de la libertad religiosa y de conciencia en Bogota d.c.</t>
  </si>
  <si>
    <t xml:space="preserve">Implementacion de estrategias de innovacion publica y social para el fomento de la gestion del conocimiento en Bogota D.C. </t>
  </si>
  <si>
    <t>Implementacion de la estrategia de participacion  ciudadana en espacios de toma de decisiones publicas en Bogota D.C.</t>
  </si>
  <si>
    <t xml:space="preserve">Fortalecimiento de la capacidad institucional y de los actores sociales para la garantia, promocion y proteccion de los derechos de las comunidades etnicas en Bogotá D.C. </t>
  </si>
  <si>
    <t>Fortalecimiento institucional de la gestión local en las localidades de Bogotá D.C.</t>
  </si>
  <si>
    <t>Forytalecimiento de las relaciones estrategicas de los actores politicos de los diferentes niveles que influyan en la implementacion de los programas de la administracion distrital Bogota D.C.</t>
  </si>
  <si>
    <t>Implementacion de acciones orientadas a la gestión publica efectiva y trasnparente en la SDG. De Bogotá D.C.</t>
  </si>
  <si>
    <t>Fortalecimiento tecnologico para un administracion mas eficiente en la SDG Boogota D.C.</t>
  </si>
  <si>
    <t>Fortalecimiento de la Gestión administrativa y operativa  de la SDG. Bogotá D.C.</t>
  </si>
  <si>
    <t>COLOMBIANA DE SERVICIOS COMEDORES &amp; SUMI NISTROS SAS</t>
  </si>
  <si>
    <t>PRESTAR LOS SERVICIOS DE ORGANIZACIÓN LOGÍSTICA EN LOS EVENTOS Y/O ACTIVIDADES INSTITUCIONALES DE LAS DEPENDENCIAS Y PROYECTOS DEL NIVEL CENTRAL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</si>
  <si>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</si>
  <si>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LOS SERVICIOS PROFESIONALES ESPECIALIZADOS EN LA DIRECCION PARA LA GESTION ADMINISTRATIVA ESPECIAL DE POLICIA, PARA LA SUSTANCIACIÓN Y TRÁMITE DE LOS RECURSOS INTERPUESTOS CONTRA LAS DECISIONES DE LOS INSPECTORES DE POLICIA, CORREGIDORES Y ALCALDES LOCALES, ASI COMO LA RECOPILACIÓN, CONSOLIDACIÓN DE DATOS E INFORMES REQUERIDOS TANTO PARA EL ANALISIS DE LAS LINEAS DECISIONALES COMO PARA LOS INFORMES DE PLANES, PROYECTOS Y DEMAS SUSCRITOS POR LA DIRECCIÓN</t>
  </si>
  <si>
    <t>1510</t>
  </si>
  <si>
    <t>1528</t>
  </si>
  <si>
    <t>1535</t>
  </si>
  <si>
    <t>1457</t>
  </si>
  <si>
    <t>1540</t>
  </si>
  <si>
    <t>Disposición de recursos para cubrir las cotizaciones de contratistas en riesgo ARL IV y V de la a Dirección de Convivencia y Diálogo Social  Pago de la planilla 78550555, correspondiente a los aportes del mes de junio de 2024.</t>
  </si>
  <si>
    <t>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t>
  </si>
  <si>
    <t>PRESTAR SERVICIOS PROFESIONALES EN LA IMPLEMENTACIÓN DE ACCIONES QUE PROMUEVAN LA SANA CONVIVENCIA EN LOS PROGRAMAS Y ESTRATEGIAS DE LA DIRECCIÓN DE CONVIVENCIA Y DIÁLOGO SOCIAL.</t>
  </si>
  <si>
    <t>PRESTAR SERVICIOS DE APOYO A LA GESTIÓN EN MATERIA JURÍDICA, ASÍ COMO REALIZAR EL ACOMPAÑAMIENTO EN LAS ACCIONES DE MOVILIZACIÓN SOCIAL QUE CORRESPONDEN AL PROGRAMA DE DIÁLOGO SOCIAL DE LA DIRECCIÓN DE CONVIVENCIA Y DIÁLOGO SOCIAL</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</si>
  <si>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</si>
  <si>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PRESTAR SERVICIOS DE APOYO A LA GESTIÓN EN LA DIRECCIÓN DE CONVIVENCIA Y DIÁLOGO SOCIAL PARA APOYAR EL CUMPLIMIENTO DE LOS PROCESOS MISIONALES EN EL MARCO DE LAS ACCIONES DE GESTIÓN QUE SE DEBAN ADELANTAR</t>
  </si>
  <si>
    <t>1505</t>
  </si>
  <si>
    <t>1465</t>
  </si>
  <si>
    <t>1546</t>
  </si>
  <si>
    <t>1553</t>
  </si>
  <si>
    <t>1468</t>
  </si>
  <si>
    <t>1554</t>
  </si>
  <si>
    <t>1490</t>
  </si>
  <si>
    <t>1555</t>
  </si>
  <si>
    <t>1498</t>
  </si>
  <si>
    <t>1556</t>
  </si>
  <si>
    <t>1557</t>
  </si>
  <si>
    <t>78550555</t>
  </si>
  <si>
    <t>Disposición de recursos para cubrir las cotizaciones de contratistas en riesgo ARL IV y V de la a Dirección de Derechos Humanos  Pago de la planilla 78550555, correspondiente a los aportes del mes de junio de 2024.</t>
  </si>
  <si>
    <t>REALIZAR ADICION Y PRORROGA DEL CONTRATO 457 DE 2024 SUSCRITO ENTRE SECRETARIA DISTRITAL GOBIERNO Y ANGIE LORENA GORDILLO LEÓN</t>
  </si>
  <si>
    <t>PRESTAR SERVICIOS PROFESIONALES ESPECIALIZADOS A LA SUBDIRECCIÓN DE ASUNTOS DE LA LIBERTAD RELIGIOSA Y DE CONCIENCIA EN EL DESARROLLO DE ACTIVIDADES RELACIONADAS CON LA GESTIÓN DE PLANEACIÓN, PRESUPUESTO, IMPLEMENTACIÓN Y SEGUIMIENTO DE LA POLÍTICA PÚBLICA DISTRITAL DE LIBERTAD RELIGIOSA, CULTO Y CONCIENCIA, LA PLATAFORMA INTERRELIGIOSA PARA LA ACCIÓN SOCIAL Y COMUNITARIA (PIRPAS), ASÍ COMO EL FORTALECIMIENTO Y ARTICULACIÓN DE LAS INSTANCIAS DE PARTICIPACIÓN CIUDADANA DEL SECTOR RELIGIOSO EN EL DISTRITO CAPITAL.</t>
  </si>
  <si>
    <t>PRESTAR SERVICIOS PROFESIONALES EN LA DIRECCIÓN DE DERECHOS HUMANOS DE LA SECRETARÍA DISTRITAL DE GOBIERNO PARA APOYAR LA COORDINACIÓN DEL SEGUIMIENTO DE LAS POLÍTICAS PÚBLICAS LIDERADAS POR LA DEPENDENCIA.</t>
  </si>
  <si>
    <t>1508</t>
  </si>
  <si>
    <t>1509</t>
  </si>
  <si>
    <t>1537</t>
  </si>
  <si>
    <t>1559</t>
  </si>
  <si>
    <t>814</t>
  </si>
  <si>
    <t>RECURSOS PARA PAGO DE SERVICIO PUBLICO DE RECOLECCIÓN DE DESECHOS  PAGO DEL SERVICIO DE ASEO DE LA CASA DEL PENSAMIENTO INDIGENA, UBICADA CLL 9 90-60 AP 115, PERIODO FACTURADO 13.05.2024 AL 14.06.2024, SEGÚN FACTURA No. 146217158-7.</t>
  </si>
  <si>
    <t>RECURSOS PARA PAGO DE SERVICIO PUBLICO DE LUZ  PAGO DEL SERVICIO DE LUZ DE LOA CASA POSA WIWA, UBICADA EN LA CR 3 No. 10-72, PERÍODO FACTURADO 29 DE MAYO AL 26 DE JUNIO DE 2024, SEGÚN FACTURA No. 146708159-6</t>
  </si>
  <si>
    <t>RECURSOS PARA PAGO DE SERVICIO PUBLICO DE RECOLECCIÓN DE DESECHOS  PAGO DEL SERVICIO DE ASEO DE LA CASA POSA WIWA, UBICADA EN LA CRA 3 No. 10-72, PERÍODO FACTURADO DEL 17 DE MAYO AL 18 DE JUNIO DE 2024, SEGÚN FACTURA No. 146708159-6</t>
  </si>
  <si>
    <t>Disposición de recursos para cubrir las cotizaciones de contratistas en riesgo ARL IV y V de la a Dirección de Asuntos Étnicos  Pago de la planilla 78550555, correspondiente a los aportes del mes de junio de 2024.</t>
  </si>
  <si>
    <t>RECURSOS PARA PAGO DE SERVICIO PUBLICO DE LUZ  Pago del servicio de energía de la Casa Gitana de los derechos del Pueblo Room, ubicada en la Cra 65A No. 5A-35 LC 2, período facturado del 31 de mayo al 28 de junio de 2024, según factura 147191398-1</t>
  </si>
  <si>
    <t>RECURSOS PARA PAGO DE SERVICIO PUBLICO DE LUZ  PAGO DE SERVICIO DE LUZ DE LA CASA CONFIA SAN CRISTOBAL, PERÍODO FACTURADO DEL 29 DE MAYO AL 30 DE JUNIO DE 2024, SEGÚN FACTURA No. 108005653</t>
  </si>
  <si>
    <t>RECURSOS PARA PAGO DE SERVICIO PUBLICO DE RECOLECCIÓN DE DESECHOS  PAGO SERVICIO DE ASEO DE LA CASA CONFIA SAN CRISTOBAL, PERÍODO FACTURADO DEL 29 DE MAYO AL 30 DE JUNIO DE 2024, SEGÚN FACTURA N0. 148005653-4</t>
  </si>
  <si>
    <t>RECURSOS PARA PAGO DE SERVICIO PUBLICO DE AGUA  PAGO DEL SERVICIO DE AGUA DE LA CASA DEL PENSAMIENTO INDIGENA, UBICADA EN LA CALLE 9 No. 9-60; PERÍDO FACTURADO DEL 12 DE MAYO AL 04 DE JULIO DE 2024, SERGÚN FACTURA No. 16495311017.</t>
  </si>
  <si>
    <t>PRESTAR SERVICIOS PROFESIONALES PARA EL FORTALECIMIENTO DE LA GESTIÓN JURÍDICA Y CONTRACTUAL DE LA DIRECCIÓN DE ASUNTOS ÉTNICOS Y SUS SUBDIRECCIONES</t>
  </si>
  <si>
    <t>1500</t>
  </si>
  <si>
    <t>1420</t>
  </si>
  <si>
    <t>1501</t>
  </si>
  <si>
    <t>1502</t>
  </si>
  <si>
    <t>1507</t>
  </si>
  <si>
    <t>1511</t>
  </si>
  <si>
    <t>1543</t>
  </si>
  <si>
    <t>1544</t>
  </si>
  <si>
    <t>1552</t>
  </si>
  <si>
    <t>1514</t>
  </si>
  <si>
    <t>1548</t>
  </si>
  <si>
    <t>146217158-7</t>
  </si>
  <si>
    <t>146708159-6</t>
  </si>
  <si>
    <t>147191398-1</t>
  </si>
  <si>
    <t>148005653-4</t>
  </si>
  <si>
    <t>16495311017</t>
  </si>
  <si>
    <t>831</t>
  </si>
  <si>
    <t>Disposición de recursos para cubrir las cotizaciones de contratistas en riesgo ARL IV y V de la oficina de comunicaciones  Pago de la planilla 78550555, correspondiente a los aportes del mes de junio de 2024.</t>
  </si>
  <si>
    <t>PRESTAR SERVICIOS PROFESIONALES COMO SOCIAL MEDIA Y COMMUNITY MANAGER DE LA SECRETARÍA DISTRITAL DE GOBIERNO PARA PROMOVER LOS PROGRAMAS Y PROYECTOS DE LA ENTIDAD QUE BENEFICIAN A LA CIUDADANÍA</t>
  </si>
  <si>
    <t>1480</t>
  </si>
  <si>
    <t>1534</t>
  </si>
  <si>
    <t>1472</t>
  </si>
  <si>
    <t>1536</t>
  </si>
  <si>
    <t>1479</t>
  </si>
  <si>
    <t>1538</t>
  </si>
  <si>
    <t>1470</t>
  </si>
  <si>
    <t>1539</t>
  </si>
  <si>
    <t>1477</t>
  </si>
  <si>
    <t>1558</t>
  </si>
  <si>
    <t>1506</t>
  </si>
  <si>
    <t>1525</t>
  </si>
  <si>
    <t>1526</t>
  </si>
  <si>
    <t>JHON ALEXANDER GOMEZ AREVALO</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</si>
  <si>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</si>
  <si>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</si>
  <si>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</si>
  <si>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1513</t>
  </si>
  <si>
    <t>1515</t>
  </si>
  <si>
    <t>1516</t>
  </si>
  <si>
    <t>1521</t>
  </si>
  <si>
    <t>1545</t>
  </si>
  <si>
    <t>1541</t>
  </si>
  <si>
    <t>1512</t>
  </si>
  <si>
    <t>1542</t>
  </si>
  <si>
    <t>1547</t>
  </si>
  <si>
    <t>Disposición de recursos para cubrir las cotizaciones de contratistas dela Dirección para la Gestión Policiva - Subsecretaría de Gestión Localen riesgo ARL V.</t>
  </si>
  <si>
    <t>0000001433</t>
  </si>
  <si>
    <t>Disposición de recursos para cubrir las cotizaciones de contratistas enriesgo ARL IV y V de la a Dirección de Convivencia y Diálogo Social</t>
  </si>
  <si>
    <t>0000001426</t>
  </si>
  <si>
    <t>Disposición de recursos para cubrir las cotizaciones de contratistas enriesgo ARL IV y V de la a Dirección de Derechos Humanos</t>
  </si>
  <si>
    <t>0000001425</t>
  </si>
  <si>
    <t>RECURSOS PARA PAGO DE SERVICIO PUBLICO DE ALCANTARILLADO</t>
  </si>
  <si>
    <t>Disposición de recursos para cubrir las cotizaciones de contratistas enriesgo ARL IV y V de la a Dirección de Asuntos Etnicos</t>
  </si>
  <si>
    <t>RECURSOS PARA PAGO DE SERVICIO PUBLICO DE AGUA</t>
  </si>
  <si>
    <t>RECURSOS PARA PAGO DE SERVICIO PUBLICO DE RECOLECCIÓN DE DESECHOS</t>
  </si>
  <si>
    <t>RECURSOS PARA PAGO DE SERVICIO PUBLICO DE LUZ</t>
  </si>
  <si>
    <t>0000001422</t>
  </si>
  <si>
    <t>0000001424</t>
  </si>
  <si>
    <t>0000001421</t>
  </si>
  <si>
    <t>0000001423</t>
  </si>
  <si>
    <t>0000001420</t>
  </si>
  <si>
    <t>PRESTAR LOS SERVICIOS PROFESIONALES PARA APOYAR EN LA FORMULACIÓN,IMPLEMENTACIÓN Y DESARROLLO DE PRODUCTOS PERIODÍSTICOS EN LA SECRETARÍADISTRITAL DE GOBIERNO</t>
  </si>
  <si>
    <t>PRESTAR SERVICIOS PROFESIONALES COMO SOCIAL MEDIA Y COMMUNITY MANAGER DELA SECRETARÍA DISTRITAL DE GOBIERNO PARA PROMOVER LOS PROGRAMAS YPROYECTOS DE LA ENTIDAD QUE BENEFICIAN A LA CIUDADANÍA</t>
  </si>
  <si>
    <t>Disposición de recursos para cubrir las cotizaciones de contratistas enriesgo ARL IV y V de la oficina de comunicaciones</t>
  </si>
  <si>
    <t>PRESTAR LOS SERVICIOS PARA LA REALIZACIÓN DE CONTENIDOS AUDIOVISUALES AFIN DE DIVULGAR LA GESTION DE LA SECRETARIA DISTRITAL DE GOBIERNO</t>
  </si>
  <si>
    <t>0000001448</t>
  </si>
  <si>
    <t>0000001446</t>
  </si>
  <si>
    <t>0000001427</t>
  </si>
  <si>
    <t>0000001522</t>
  </si>
  <si>
    <t>ADQUIRIR CERTIFICADOS DE FIRMA DIGITAL DE FUNCIONARIO PÚBLICO PARA LAFIRMA DE LOS DOCUMENTOS GENERADOS EN LA ENTIDAD POR LOS SISTEMAS DEINFORMACION.</t>
  </si>
  <si>
    <t>0000001546</t>
  </si>
  <si>
    <t>Disposición de recursos para cubrir la cotización de una contratista delDespacho de la Secretaría Distrital de Gobierno en riesgo ARL V -Despacho</t>
  </si>
  <si>
    <t>PRESTAR LOS SERVICIOS PROFESIONALES PARA EL FORTALECIMIENTO DE LAPOLITICA DE LA INFORMACIÓN ESTADÍSTICA Y EL MODELO DE ANALÍTICAINSTITUCIONAL DE LA SDG</t>
  </si>
  <si>
    <t>PRESTAR LOS SERVICIOS PROFESIONALES ESPECIALIZADOS A LA DIRECCIÓN DEGESTIÓN DEL TALENTO HUMANO CON EL FIN DE BRINDAR APOYO JURÍDICO DEMANERA TRANSVERSAL EN LOS PROCESOS A CARGO DE LA MISMA.</t>
  </si>
  <si>
    <t>0000001430</t>
  </si>
  <si>
    <t>1611</t>
  </si>
  <si>
    <t>1700</t>
  </si>
  <si>
    <t>1710</t>
  </si>
  <si>
    <t>1714</t>
  </si>
  <si>
    <t>1792</t>
  </si>
  <si>
    <t>1895</t>
  </si>
  <si>
    <t>1795</t>
  </si>
  <si>
    <t>1604</t>
  </si>
  <si>
    <t>1578</t>
  </si>
  <si>
    <t>1648</t>
  </si>
  <si>
    <t>1597</t>
  </si>
  <si>
    <t>1649</t>
  </si>
  <si>
    <t>1651</t>
  </si>
  <si>
    <t>1653</t>
  </si>
  <si>
    <t>1664</t>
  </si>
  <si>
    <t>1677</t>
  </si>
  <si>
    <t>1652</t>
  </si>
  <si>
    <t>1684</t>
  </si>
  <si>
    <t>1697</t>
  </si>
  <si>
    <t>1717</t>
  </si>
  <si>
    <t>1713</t>
  </si>
  <si>
    <t>1720</t>
  </si>
  <si>
    <t>1624</t>
  </si>
  <si>
    <t>1729</t>
  </si>
  <si>
    <t>1629</t>
  </si>
  <si>
    <t>1743</t>
  </si>
  <si>
    <t>1716</t>
  </si>
  <si>
    <t>1771</t>
  </si>
  <si>
    <t>1625</t>
  </si>
  <si>
    <t>1833</t>
  </si>
  <si>
    <t>YUMMAY DURLEY LONDOÑO SANCHEZ</t>
  </si>
  <si>
    <t>HERNAN ALEJANDRO RODRIGUEZ GUTIERREZ</t>
  </si>
  <si>
    <t>ANDREA KATHERINE PUENTES GOMEZ</t>
  </si>
  <si>
    <t>Disposición de recursos para cubrir las cotizaciones de contratistas de la Dirección para la Gestión Policiva - Subsecretaría de Gestión Local en riesgo ARL V.  Pago de la planilla 79226069, correspondiente a los aportes de julio 2024.</t>
  </si>
  <si>
    <t>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t>
  </si>
  <si>
    <t>PRESTAR LOS SERVICIOS PROFESIONALES PARA REALIZAR LA ADMINISTRACIÓN, SEGUIMIENTO, CONSOLIDACIÓN DE REQUERIMIENTOS FUNCIONALES, ANÁLISIS, PRUEBAS INTEGRALES Y APROBACIÓN DE REQUERIMIENTOS DE LOS SISTEMAS DE INFORMACIÓN UTILIZADOS EN LA DGP.</t>
  </si>
  <si>
    <t>PRESTAR LOS SERVICIOS PROFESIONALES A LA DIRECCIÓN PARA LA GESTIÓN POLICIVA, PARA REALLIZAR EL SOPORTE TÉCNICO, MANTENIMIENTO Y ADELANTAR LA ADMINISTRACIÓN DE LAS HERRAMIENTAS TECNOLÓGICAS, BASES DE DATOS Y REPOSITORIOS DE LA DGP.</t>
  </si>
  <si>
    <t>PRESTAR SERVICIOS PROFESIONALES A LA SUBSECRETARÍA DE GESTIÓN LOCAL PARA BRINDAR ASISTENCIA JURÍDICA EN LA ARTICULACION INTERINSTITUCIONAL PARA LA IMPLEMENTACIÓN Y SEGUIMIENTO DE INSTANCIAS DISTRITALES Y LOCALES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</si>
  <si>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</si>
  <si>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</si>
  <si>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</si>
  <si>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SUBSECRETARÍA</t>
  </si>
  <si>
    <t>PRESTAR LOS SERVICIOS PROFESIONALES A LA DIRECCIÓN PARA LA GESTIÓN POLICIVA PARA LLEVAR A CABO LAS ACTIVIDADES RELACIONADAS CON EL SISTEMA INTEGRADO DE GESTIÓN MATIZ Y EL MODELO INTEGRADO DE PLANEACIÓN Y GESTIÓN.</t>
  </si>
  <si>
    <t>PRESTAR SERVICIOS PROFESIONALES ESPECIALIZADOS A LA SUBSECRETARIA DE GESTIÓN LOCAL EN EL DISEÑO, IMPLEMENTACIÓN Y EVALUACIÓN DE PLANES, PROGRAMAS Y PROYECTOS DE LIDERA LA DEPENDENCIA.</t>
  </si>
  <si>
    <t>PRESTAR SERVICIOS PROFESIONALES EN LA SUBSECRETARÍA DE GESTIÓN LOCAL PARA BRINDAR APOYO Y ACOMPAÑAMIENTO JURÍDICO EN LA ATENCIÓN DE REQUERIMIENTOS RELACIONADOS CON LOS PLANES, PROGRAMAS Y PROYECTOS QUE LIDERA LA DEPENDENCIA.</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</si>
  <si>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</si>
  <si>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</si>
  <si>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EN LA SUBSECRETARÍA DE GESTIÓN LOCAL PARA BRINDAR APOYO Y ACOMPAÑAMIENTO JURÍDICO REQUERIDO EN LA IMPLEMENTACIÓN DE LOS PLANES, PROGRAMAS Y PROYECTOS QUE LIDERA LA DEPENDENCIA.</t>
  </si>
  <si>
    <t>79226069</t>
  </si>
  <si>
    <t>909</t>
  </si>
  <si>
    <t>1466</t>
  </si>
  <si>
    <t>1570</t>
  </si>
  <si>
    <t>1492</t>
  </si>
  <si>
    <t>1577</t>
  </si>
  <si>
    <t>1579</t>
  </si>
  <si>
    <t>1580</t>
  </si>
  <si>
    <t>1610</t>
  </si>
  <si>
    <t>1551</t>
  </si>
  <si>
    <t>1635</t>
  </si>
  <si>
    <t>1531</t>
  </si>
  <si>
    <t>1669</t>
  </si>
  <si>
    <t>1605</t>
  </si>
  <si>
    <t>1670</t>
  </si>
  <si>
    <t>1549</t>
  </si>
  <si>
    <t>1674</t>
  </si>
  <si>
    <t>1619</t>
  </si>
  <si>
    <t>1676</t>
  </si>
  <si>
    <t>1613</t>
  </si>
  <si>
    <t>1687</t>
  </si>
  <si>
    <t>1620</t>
  </si>
  <si>
    <t>1693</t>
  </si>
  <si>
    <t>1600</t>
  </si>
  <si>
    <t>1694</t>
  </si>
  <si>
    <t>1654</t>
  </si>
  <si>
    <t>1695</t>
  </si>
  <si>
    <t>1696</t>
  </si>
  <si>
    <t>1666</t>
  </si>
  <si>
    <t>1705</t>
  </si>
  <si>
    <t>1616</t>
  </si>
  <si>
    <t>1712</t>
  </si>
  <si>
    <t>1628</t>
  </si>
  <si>
    <t>1591</t>
  </si>
  <si>
    <t>1609</t>
  </si>
  <si>
    <t>1722</t>
  </si>
  <si>
    <t>1569</t>
  </si>
  <si>
    <t>1723</t>
  </si>
  <si>
    <t>1725</t>
  </si>
  <si>
    <t>1753</t>
  </si>
  <si>
    <t>1737</t>
  </si>
  <si>
    <t>1754</t>
  </si>
  <si>
    <t>1789</t>
  </si>
  <si>
    <t>1770</t>
  </si>
  <si>
    <t>1685</t>
  </si>
  <si>
    <t>1773</t>
  </si>
  <si>
    <t>1724</t>
  </si>
  <si>
    <t>1774</t>
  </si>
  <si>
    <t>1751</t>
  </si>
  <si>
    <t>1775</t>
  </si>
  <si>
    <t>1750</t>
  </si>
  <si>
    <t>1797</t>
  </si>
  <si>
    <t>1796</t>
  </si>
  <si>
    <t>1821</t>
  </si>
  <si>
    <t>1748</t>
  </si>
  <si>
    <t>1822</t>
  </si>
  <si>
    <t>1735</t>
  </si>
  <si>
    <t>1823</t>
  </si>
  <si>
    <t>1790</t>
  </si>
  <si>
    <t>1834</t>
  </si>
  <si>
    <t>1496</t>
  </si>
  <si>
    <t>1497</t>
  </si>
  <si>
    <t>1495</t>
  </si>
  <si>
    <t>1626</t>
  </si>
  <si>
    <t>1491</t>
  </si>
  <si>
    <t>1632</t>
  </si>
  <si>
    <t>1645</t>
  </si>
  <si>
    <t>1646</t>
  </si>
  <si>
    <t>1668</t>
  </si>
  <si>
    <t>1529</t>
  </si>
  <si>
    <t>1671</t>
  </si>
  <si>
    <t>1673</t>
  </si>
  <si>
    <t>1622</t>
  </si>
  <si>
    <t>1689</t>
  </si>
  <si>
    <t>1618</t>
  </si>
  <si>
    <t>1711</t>
  </si>
  <si>
    <t>1732</t>
  </si>
  <si>
    <t>1778</t>
  </si>
  <si>
    <t>1686</t>
  </si>
  <si>
    <t>1581</t>
  </si>
  <si>
    <t>1809</t>
  </si>
  <si>
    <t>1623</t>
  </si>
  <si>
    <t>1826</t>
  </si>
  <si>
    <t>1799</t>
  </si>
  <si>
    <t>1835</t>
  </si>
  <si>
    <t>LEISON  MORENO MARTINEZ</t>
  </si>
  <si>
    <t>GINNETH VIVIANA CAÑAS RODRIGUEZ</t>
  </si>
  <si>
    <t>LUISA FERNANDA VARGAS ROJAS</t>
  </si>
  <si>
    <t>MARTHA CECILIA ARRIOLA BECERRA</t>
  </si>
  <si>
    <t>ANGELICA ANDREA MUNEVAR RODRIGUEZ</t>
  </si>
  <si>
    <t>YURY SARAD ARIAS PARDO</t>
  </si>
  <si>
    <t>MARCO FIDEL PEDROZA HUERTAS</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</si>
  <si>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</si>
  <si>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PRESTAR SERVICIOS PROFESIONALES A LA DIRECCIÓN DE CONVIVENCIA Y DIÁLOGO SOCIAL PARA APOYAR EL CUMPLIMIENTO DE LOS PROCESOS MISIONALES EN EL MARCO DE LAS ACCIONES DE GESTIÓN FINANCIERA, ADMINISTRATIVA Y CONTRACTUAL QUE SE DEBAN ADELANTAR.</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</si>
  <si>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</si>
  <si>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Disposición de recursos para cubrir las cotizaciones de contratistas en riesgo ARL IV y V de la a Dirección de Convivencia y Diálogo Social  Pago de la planilla 79226069, correspondiente a los aportes de julio 2024.</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</si>
  <si>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</si>
  <si>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PRESTAR SERVICIOS PROFESIONALES EN EL MARCO DE LAS ACCIONES DE GESTIÓN Y REPORTES QUE DEBA ADELANTAR LA DIRECCIÓN DE CONVIVENCIA Y DIÁLOGO SOCIAL</t>
  </si>
  <si>
    <t>PRESTAR SERVICIOS PROFESIONALES ESPECIALIZADOS A LA DIRECCIÓN DE CONVIVENCIA Y DIÁLOGO SOCIAL PARA APOYAR LA IMPLEMENTACIÓN DEL PROGRAMA DE DIÁLOGO SOCIAL, ASÍ COMO LAS ACTIVIDADES REQUERIDAS DEL SISTEMA ÚNICO DE GESTIÓN DE AGLOMERACIONES DE PÚBLICO</t>
  </si>
  <si>
    <t>PRESTAR SERVICIOS DE APOYO A LA GESTIÓN EN LA DIRECCIÓN DE CONVIVENCIA Y DIÁLOGO SOCIAL PARA APOYAR LA IMPLEMENTACIÓN DEL PROGRAMA DE DIÁLOGO SOCIAL, ASÍ COMO LAS ACTIVIDADES REQUERIDAS DEL SISTEMA ÚNICO DE GESTIÓN DE AGLOMERACIONES DE PÚBLICO</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</si>
  <si>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</si>
  <si>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</si>
  <si>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</si>
  <si>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PRESTAR SERVICIOS DE APOYO A LA GESTIÓN PARA APOYAR EL CUMPLIMIENTO DE LOS PROCESOS MISIONALES EN EL MARCO DE LAS ACCIONES DE GESTIÓN QUE SE DEBAN ADELANTAR EN LA DIRECCIÓN DE CONVIVENCIA Y DIÁLOGO SOCIAL.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</si>
  <si>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</si>
  <si>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</si>
  <si>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</si>
  <si>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</si>
  <si>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954</t>
  </si>
  <si>
    <t>1023</t>
  </si>
  <si>
    <t>887</t>
  </si>
  <si>
    <t>DANIELA FERNANDA SANTOS CASTRO</t>
  </si>
  <si>
    <t>MIGUEL ANGEL GUTIERREZ RINCON</t>
  </si>
  <si>
    <t>DIANA MARCELA NUÑEZ FIGUEREDO</t>
  </si>
  <si>
    <t>RUTH DARY HORMIGA CARDENAS</t>
  </si>
  <si>
    <t>DIANA MILENA PEREZ CARVAJAL</t>
  </si>
  <si>
    <t>KAROL VANESSA GONZALEZ ESPINOSA</t>
  </si>
  <si>
    <t>1615</t>
  </si>
  <si>
    <t>1621</t>
  </si>
  <si>
    <t>1596</t>
  </si>
  <si>
    <t>1637</t>
  </si>
  <si>
    <t>1603</t>
  </si>
  <si>
    <t>1660</t>
  </si>
  <si>
    <t>1642</t>
  </si>
  <si>
    <t>1688</t>
  </si>
  <si>
    <t>1736</t>
  </si>
  <si>
    <t>1728</t>
  </si>
  <si>
    <t>1739</t>
  </si>
  <si>
    <t>1745</t>
  </si>
  <si>
    <t>1765</t>
  </si>
  <si>
    <t>1767</t>
  </si>
  <si>
    <t>1784</t>
  </si>
  <si>
    <t>1768</t>
  </si>
  <si>
    <t>1785</t>
  </si>
  <si>
    <t>1755</t>
  </si>
  <si>
    <t>1803</t>
  </si>
  <si>
    <t>1766</t>
  </si>
  <si>
    <t>1838</t>
  </si>
  <si>
    <t>1798</t>
  </si>
  <si>
    <t>1813</t>
  </si>
  <si>
    <t>1561</t>
  </si>
  <si>
    <t>1586</t>
  </si>
  <si>
    <t>1606</t>
  </si>
  <si>
    <t>1487</t>
  </si>
  <si>
    <t>1638</t>
  </si>
  <si>
    <t>1608</t>
  </si>
  <si>
    <t>1639</t>
  </si>
  <si>
    <t>1612</t>
  </si>
  <si>
    <t>1640</t>
  </si>
  <si>
    <t>1663</t>
  </si>
  <si>
    <t>1564</t>
  </si>
  <si>
    <t>1752</t>
  </si>
  <si>
    <t>1644</t>
  </si>
  <si>
    <t>1760</t>
  </si>
  <si>
    <t>1783</t>
  </si>
  <si>
    <t>1762</t>
  </si>
  <si>
    <t>1727</t>
  </si>
  <si>
    <t>1807</t>
  </si>
  <si>
    <t>1817</t>
  </si>
  <si>
    <t>1814</t>
  </si>
  <si>
    <t>Disposición de recursos para cubrir las cotizaciones de contratistas en riesgo ARL IV y V de la a Dirección de Derechos Humanos  Pago de la planilla 79226069, correspondiente a los aportes de julio 2024.</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</si>
  <si>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</si>
  <si>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</si>
  <si>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EN LA DIRECCIÓN DE DERECHOS HUMANOS DE LA SECRETARÍA DISTRITAL DE GOBIERNO PARA APOYAR LA COORDINACIÓN EN LA IMPLEMENTACIÓN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</si>
  <si>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</si>
  <si>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</si>
  <si>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</si>
  <si>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PARA IMPLEMENTAR ACCIONES DEL COMPONENTE DE ALERTAS TEMPRANAS EN EL MARCO DEL SISTEMA DISTRITAL DE DERECHOS HUMANOS E INSTANCIAS RELACIONADAS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</si>
  <si>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</si>
  <si>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</si>
  <si>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</si>
  <si>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</si>
  <si>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</si>
  <si>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</si>
  <si>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EN LA DIRECCIÓN DE DERECHOS HUMANOS DE LA SECRETARÍA DISTRITAL DE GOBIERNO EN EL ACOMPAÑAMIENTO JURÍDICO REQUERIDO EN LA IMPLEMENTACIÓN DE LOS PLANES, PROGRAMAS Y PROYECTOS DE LIDERA LA DEPENDENCIA.</t>
  </si>
  <si>
    <t>Prestar servicios profesionales en la dirección de derechos humanos de la secretaría distrital de gobierno para implementar las acciones de territorialización del sistema distrital de derechos humanos.</t>
  </si>
  <si>
    <t>PRESTAR SERVICIOS DE APOYO EN LA GESTIÓN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</si>
  <si>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</si>
  <si>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</si>
  <si>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</si>
  <si>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LA SECRETARÍA DISTRITAL DE GOBIERNO PARA APOYAR LA COORDINACIÓN DEL DEL COMPONENTE DE TERRITORIALIZACIÓN DEL SISTEMA DISTRITAL DE DERECHOS HUMANOS.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</si>
  <si>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</si>
  <si>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EN LA DIRECCIÓN DE DERECHOS HUMANOS DE LA SECRETARÍA DISTRITAL DE GOBIERNO EN LOS ASUNTOS JURÍDICOS Y LEGALES QUE REQUIERAN LOS PROCESOS MISIONALES Y ADMINISTRATIVOS DE LA DEPENDENCIA.</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</si>
  <si>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</si>
  <si>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</si>
  <si>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HILDA ALEXANDRA MORENO MURCIA</t>
  </si>
  <si>
    <t>RONALD RICARDO RAMOS ROCHA</t>
  </si>
  <si>
    <t>ANDRES ARMANDO DUARTE PRIETO</t>
  </si>
  <si>
    <t>PRESTAR SERVICIOS PROFESIONALES ESPECIALIZADOS PARA EL FORTALECIMIENTO DE LA GESTIÓN JURÍDICA Y CONTRACTUAL DE LA SECRETARÍA DISTRITAL DE GOBIERNO EN EL MARCO DEL MODELO DE GESTIÓN DE LA ENTIDAD Y DE LOS PROCESOS DE INNOVACIÓN PÚBLICA Y SOCIAL.</t>
  </si>
  <si>
    <t>PRESTAR SERVICIOS PROFESIONALES EN LA SUBSECRETARÍA PARA LA GOBERNABILIDAD Y GARANTÍA DE DERECHOS PARA APOYAR Y HACER SEGUIMIENTO A LAS POLÍTICAS PÚBLICAS, PLANES, PROGRAMAS Y PROYECTOS A CARGO DE LA SGGD.</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</si>
  <si>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</si>
  <si>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APOYAR LA ARTICULACIÓN Y SEGUIMIENTO A LOS PLANES, PROGRAMAS Y PROYECTOS MISIONALES DE LAS DEPENDENCIAS ADCRITAS A LA SUBSECRETARÍA</t>
  </si>
  <si>
    <t>PRESTAR SERVICIOS PROFESIONALES ESPECIALIZADOS EN LA SUBSECRETARÍA PARA LA GOBERNABILIDAD Y GARANTÍA DE DERECHOS PARA BRINDAR ACOMPAÑAMIENTO JURÍDICO EN LA IMPLEMENTACIÓN DE LOS PLANES, PROGRAMAS Y PROYECTOS QUE LIDERA LA DEPENDENCIA</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</si>
  <si>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</si>
  <si>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</si>
  <si>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</si>
  <si>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</si>
  <si>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</si>
  <si>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</si>
  <si>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1518</t>
  </si>
  <si>
    <t>1571</t>
  </si>
  <si>
    <t>1488</t>
  </si>
  <si>
    <t>1655</t>
  </si>
  <si>
    <t>1690</t>
  </si>
  <si>
    <t>1698</t>
  </si>
  <si>
    <t>1699</t>
  </si>
  <si>
    <t>1704</t>
  </si>
  <si>
    <t>1806</t>
  </si>
  <si>
    <t>1819</t>
  </si>
  <si>
    <t>1744</t>
  </si>
  <si>
    <t>1824</t>
  </si>
  <si>
    <t>1859</t>
  </si>
  <si>
    <t>1825</t>
  </si>
  <si>
    <t>1740</t>
  </si>
  <si>
    <t>1715</t>
  </si>
  <si>
    <t>1827</t>
  </si>
  <si>
    <t>1828</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</si>
  <si>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</si>
  <si>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</si>
  <si>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SERVICIOS DE APOYO A LA GESTIÓN PARA EL FORTALECIMIENTO Y ACOMPAÑAMIENTO TÉCNICO A CONSEJOS DE JUVENTUD, CONSEJOS LOCALES Y DISTRITAL. Y ASISTENCIA TÉCNICA A LAS ALCALDÍAS LOCALES PARA EL FUNCIONAMIENTO Y PARTICIPACIÓN DE LOS CONSEJOS LOCALES DE JUVENTUD.</t>
  </si>
  <si>
    <t>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</si>
  <si>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1662</t>
  </si>
  <si>
    <t>1734</t>
  </si>
  <si>
    <t>1759</t>
  </si>
  <si>
    <t>DARWIN  MOSQUERA LOZANO</t>
  </si>
  <si>
    <t>DANIEL ESTEBAN ALBARRACIN GARAVITO</t>
  </si>
  <si>
    <t>FABIO HERNAN RODRIGUEZ MENESES</t>
  </si>
  <si>
    <t>JORGE MAURICIO ESGUERRA NEUTA</t>
  </si>
  <si>
    <t>ABRAHAN JOSE CARABALLO FRANCO</t>
  </si>
  <si>
    <t>REALIZAR LA ADICIÓN Y PRORROGA DEL CONTRATO No. 111 DE 2024 SUSCRITO POR LA SECRETARIA DISTRITAL DE GOBIERNO Y FONNEGRA GERLEIN S.A.S.</t>
  </si>
  <si>
    <t>RECURSOS PARA PAGO DE SERVICIO PUBLICO DE LUZ  PAGO DEL SERVICIO DE ENERGÍA DE LA CASA DEL PENSAMIENTO INDIGENA, UBICADA EN LA CALLE 9 No. 9-60, PERÍODO FACTURADO DEL 23 DE JUNIO AL 23 DE JULIO DE 2024, SEGÚN FACTURAS:  150206928-0, 150206929-8, 150206930-8, 150219986-1 0, 150174883-5, 150206926-6150206927-3, 150219985-4, 150219984-7 Y 150219983-0.</t>
  </si>
  <si>
    <t>RECURSOS PARA PAGO DE SERVICIO PUBLICO DE RECOLECCIÓN DE DESECHOS  PAGO DEL SERVICIO DE ASEO DE LA CASA DEL PENSAMIENTO INDIGENA, UBICADA EN LA CALLE 9 No. 9-60, PERÍODO FACTURADO DEL 15 DE JUNIO AL 16 DE JULIO DE 2024, SEGÚN FACTURAS:  150206928-0, 150206929-8, 150206930-8, 150219986-1 0, 150174883-5, 150206926-6150206927-3, 150219985-4, 150219984-7 Y 150219983-0.</t>
  </si>
  <si>
    <t>Disposición de recursos para cubrir las cotizaciones de contratistas en riesgo ARL IV y V de la a Dirección de Asuntos Étnicos  Pago de la planilla 79226069, correspondiente a los aportes de julio 2024.</t>
  </si>
  <si>
    <t>RECURSOS PARA PAGO DE SERVICIO PUBLICO DE LUZ  PAGO DEL SERVICIO DE ENERGÍA DE LA CASA CONFIA CANDELARIA, UBICADA EN LA CRA 3 No. 10-72, PERÍODO FACTURADO DEL 27 DE JUNIO AL 26 DE JULIO DE 2024, SEGÚN FACTURA No. 150715040-3</t>
  </si>
  <si>
    <t>RECURSOS PARA PAGO DE SERVICIO PUBLICO DE RECOLECCIÓN DE DESECHOS  PAGO DEL SERVICIO DE ASEO DE LA CASA CONFIA CANDELARIA, UBICADA EN LA CRA 3 No. 10-72, PERÍODO FACTURADO DEL 19 DE JUNIO AL 20 DE JULIO DE 2024, SEGÚN FACTURA No. 150715040-3</t>
  </si>
  <si>
    <t>RECURSOS PARA PAGO DE SERVICIO PUBLICO DE LUZ  PAGO DEL SERVICIO DE ENERGÍA DE LA CASA GITANA DE LOS DERECHOS DEL PUEBLO RROM, UBICADA EN LA CRA 65A No. 5 A-35 LC2, PERÍODO FACTURADO DEL 29 DE JUNIO AL 30 DE JULIO DE 2024, SEGÚN FACTURA No. 150912725-0.</t>
  </si>
  <si>
    <t>RECURSOS PARA PAGO DE SERVICIO PUBLICO DE AGUA  Pago del servicio de acueducto y alcantarillado de la Casa Posa Wiwa, ubicada Cra 3 No. 10-72, período facturado del 19 de junio al 19 de julio de 2024, según factura No. 43334441011</t>
  </si>
  <si>
    <t>PRESTAR SERVICIOS DE APOYO A LA GESTIÓN PARA REALIZAR LAS GESTIONES ADMINISTRATIVAS Y DE ASISTENCIA A LA CIUDADANÍA EN LOS ESPACIOS DE ATENCIÓN DIFERENCIADA PARA COMUNIDADES ÉTNICAS DEL DISTRITO.</t>
  </si>
  <si>
    <t>PRESTAR SERVICIOS PROFESIONALES PARA ATENDER A LA CIUDADANÍA QUE ACUDA A LOS ESPACIOS DE ATENCIÓN DIFERENCIADA Y REALIZAR EL ACOMPAÑAMIENTO A PROCESOS COMUNITARIOS Y ORGANIZACIONALES INDIGENAS.</t>
  </si>
  <si>
    <t>PRESTAR SERVICIOS DE APOYO PARA LA ATENCIÓN A LA CIUDADANÍA CON PERTENENCIA ÉTNICA.</t>
  </si>
  <si>
    <t>PRESTAR SERVICIOS PROFESIONALES PARA ATENDER A LA CIUDADANÍA QUE ACUDA EN LA CASA GITANA Y REALIZAR EL ACOMPAÑAMIENTO A PROCESOS COMUNITARIOS Y ORGANIZACIONALES.</t>
  </si>
  <si>
    <t>PRESTAR SERVICIOS PROFESIONALES PARA EL SEGUIMIENTO DE LAS METAS DEL PROYECTO DE INVERSIÓN A CARGO DE LA SUBDIRECCIÓN DE ASUNTOS INDÍGENAS Y RROM Y LA APLICACIÓN DEL ENFOQUE DIFERENCIAL ÉTNICO EN LOS SECTORES DEL DISTRITO.</t>
  </si>
  <si>
    <t>PRESTAR SERVICIOS DE APOYO COMO SABEDOR, DESDE LA COSMOVISIÓN .PARA LA IMPLEMENTACIÓN DE GUÍAS Y METODOLOGÍAS DE ASISTENCIA TÉCNICA PARA LA APLICACIÓN DEL ENFOQUE DIFERENCIAL ÉTNICO.</t>
  </si>
  <si>
    <t>PRESTAR SERVICIOS PROFESIONALES PARA EL ACOMPAÑAMIENTO A LA GESTIÓN TÉCNICA REQUERIDA PARA LA IMPLEMENTACIÓN DEL LOS PRODUCTOS CONCERTADOS DE LAS POLÍTICAS PÚBLICAS ÉTNICAS</t>
  </si>
  <si>
    <t>PRESTAR SERVICIOS PROFESIONALES EN LA REVISIÓN JURÍDICA DE LOS DOCUMENTOS PARA LA IMPLEMENTACIÓN DE LAS POLÍTICAS PÚBLICAS ÉTNICAS</t>
  </si>
  <si>
    <t>PRESTAR SERVICIOS PROFESIONALES PARA EL APOYO JURÍDICO Y TÉCNICO EN LA SUBDIRECCIÓN DE ASUNTOS INDÍGENAS Y RROM</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</si>
  <si>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</si>
  <si>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</si>
  <si>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PARA LA IMPLEMENTACIÓN Y SEGUIMIENTO DE LA POLÍTICA PÚBLICA NEGRA AFROCOLOMBIANA ESPECIALMENTE DEL CAPÍTULO PALENQUERO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</si>
  <si>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</si>
  <si>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PARA LA IMPLEMENTACIÓN Y SEGUIMIENTO DE LAS ACCIONES CONCERTADAS CON LOS PUEBLOS INDÍGENAS LA IMPLEMENTACIÓN Y SEGUIMIENTO DE LA POLÍTICA PUBLICA PARA LOS PUEBLOS INDÍGENAS.</t>
  </si>
  <si>
    <t>PRESTAR SERVICIOS PROFESIONALES ESPECIALIZADOS PARA GESTIONAR, IMPLEMENTAR Y HACER SEGUIMIENTO AL PLAN DE ACCIÓN DE LA POLÍTICA PÚBLICA NEGRA AFROCOLOMBIANA Y PALENQUERA</t>
  </si>
  <si>
    <t>PRESTAR SERVICIOS PROFESIONALES PARA EL SEGUIMIENTO DE LAS ACCIONES DE LA SUBDIRECCIÓN DE ASUNTOS PARA COMUNIDADES NEGRAS, AFROCOLOMBIANAS, RAIZALES Y PALENQUERAS EN EL MARCO DE LA IMPLEMENTACIÓN DE LAS POLÍTICAS PÚBLICAS ÉTNICAS</t>
  </si>
  <si>
    <t>PRESTAR SERVICIOS PROFESIONALES PARA LA IMPLEMENTACIÓN Y SEGUIMIENTO DE LA POLÍTICA PÚBLICA RAIZAL</t>
  </si>
  <si>
    <t>1566</t>
  </si>
  <si>
    <t>1595</t>
  </si>
  <si>
    <t>1614</t>
  </si>
  <si>
    <t>1636</t>
  </si>
  <si>
    <t>1643</t>
  </si>
  <si>
    <t>1681</t>
  </si>
  <si>
    <t>1781</t>
  </si>
  <si>
    <t>1811</t>
  </si>
  <si>
    <t>1787</t>
  </si>
  <si>
    <t>1756</t>
  </si>
  <si>
    <t>1791</t>
  </si>
  <si>
    <t>1839</t>
  </si>
  <si>
    <t>1647</t>
  </si>
  <si>
    <t>1810</t>
  </si>
  <si>
    <t>1584</t>
  </si>
  <si>
    <t>1563</t>
  </si>
  <si>
    <t>1587</t>
  </si>
  <si>
    <t>1550</t>
  </si>
  <si>
    <t>1641</t>
  </si>
  <si>
    <t>1650</t>
  </si>
  <si>
    <t>1675</t>
  </si>
  <si>
    <t>1709</t>
  </si>
  <si>
    <t>1730</t>
  </si>
  <si>
    <t>1719</t>
  </si>
  <si>
    <t>1731</t>
  </si>
  <si>
    <t>1682</t>
  </si>
  <si>
    <t>1746</t>
  </si>
  <si>
    <t>1741</t>
  </si>
  <si>
    <t>1665</t>
  </si>
  <si>
    <t>1786</t>
  </si>
  <si>
    <t>1769</t>
  </si>
  <si>
    <t>1804</t>
  </si>
  <si>
    <t>150206928-0</t>
  </si>
  <si>
    <t>150715040-3</t>
  </si>
  <si>
    <t>150912725-0</t>
  </si>
  <si>
    <t>43334441011</t>
  </si>
  <si>
    <t>OSCAR JAVIER CASTELBLANCO BELTRAN</t>
  </si>
  <si>
    <t>DANIELA  PARDO ARIAS</t>
  </si>
  <si>
    <t>PRESTAR LOS SERVICIOS PROFESIONALES PARA LA EJECUCIÓN DE LOS PROCESOS REQUERIDOS EN EL MARCO DEL MODELO DE GESTIÓN LOCAL DE LA SECRETARIA DISTRITAL DE GOBIERNO, ESPECIALMENTE LOS DESARROLLADOS POR EL CENTRO DE GOBIERNO LOCAL</t>
  </si>
  <si>
    <t>REALIZAR LA ADICIÓN, PRÓRROGA Y OTROSÍ DEL CONTRATO No. 192-2024 SUSCRITO ENTRE LA SECRETARÍA DISTRITAL DE GOBUERNO Y LA UNIVERSIDAD NACIONAL DE COLOMBIA.</t>
  </si>
  <si>
    <t>PRESTAR SERVICIOS PROFESIONALES PARA LLEVAR A CABO LAS ACTIVIDADES DERIVADAS DE LOS DIFERENTES PROCESOS DE CONTRATACIÓN EN LAS ÉTAPAS PRE-CONTRACTUAL, CONTRACTUAL Y POSCONTRATUAL QUE ADELANTA LA SUBSECRETARÍA DE GESTIÓN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</si>
  <si>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</si>
  <si>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SERVICIOS PROFESIONALES A LA SUBSECRETARÍA DE GESTIÓN LOCAL PARA BRINDAR ASISTENCIA JURÍDICA EN LA PLANEACIÓN, EJECUCIÓN Y SEGUIMIENTO DE LAS POLÍTICAS PÚBLICAS IMPLEMENTADAS POR LA SECRETARÍA DISTRITAL DE GOBIERNO.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</si>
  <si>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</si>
  <si>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COMO APOYO PARA EL DESARROLLO DE LOS PROYECTOS ESTRATÉGICOS DE LA SUBSECRETARÍA DE GESTIÓN LOCAL.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</si>
  <si>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</si>
  <si>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</si>
  <si>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1592</t>
  </si>
  <si>
    <t>1708</t>
  </si>
  <si>
    <t>1658</t>
  </si>
  <si>
    <t>1607</t>
  </si>
  <si>
    <t>1678</t>
  </si>
  <si>
    <t>1483</t>
  </si>
  <si>
    <t>1532</t>
  </si>
  <si>
    <t>1590</t>
  </si>
  <si>
    <t>1631</t>
  </si>
  <si>
    <t>1707</t>
  </si>
  <si>
    <t>1630</t>
  </si>
  <si>
    <t>1721</t>
  </si>
  <si>
    <t>1633</t>
  </si>
  <si>
    <t>1738</t>
  </si>
  <si>
    <t>1793</t>
  </si>
  <si>
    <t>1788</t>
  </si>
  <si>
    <t>1683</t>
  </si>
  <si>
    <t>1800</t>
  </si>
  <si>
    <t>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t>
  </si>
  <si>
    <t>1812</t>
  </si>
  <si>
    <t>FREDY STIVER SANCHEZ MACIAS</t>
  </si>
  <si>
    <t>PRESTAR SERVICIOS PROFESIONALES ESPECIALIZADOS PARA ACOMPAÑAR LAS ESTRATEGIAS DIGITALES DE LA SECRETARIA DE GOBIERNO QUE PERMITAN DAR A CONOCER LOS PROGRAMAS Y PROYECTOS QUE SE ADELANTAN EN BENEFICIO DE LA CIUDADANÍA.</t>
  </si>
  <si>
    <t>Disposición de recursos para cubrir las cotizaciones de contratistas en riesgo ARL IV y V de la oficina de comunicaciones  Pago de la planilla 79226069, correspondiente a los aportes de julio 2024.</t>
  </si>
  <si>
    <t>PRESTAR LOS SERVICIOS COMO EDITOR DE CONTENIDOS AUDIOVISUALES DE COMUNICACIÓN CON EL CIUDADANO PARA LOS PROCESOS DE PARTICIPACIÓN DE LA ENTIDAD.</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</si>
  <si>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</si>
  <si>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ESPECIALIZADOS PARA EL APOYO OPERATIVO Y LA IMPLEMENTACIÓN DE PRODUCTOS PERIODÍSTICOS DE LA SECRETARÍA DISTRITAL DE GOBIERNO.</t>
  </si>
  <si>
    <t>1474</t>
  </si>
  <si>
    <t>1565</t>
  </si>
  <si>
    <t>1475</t>
  </si>
  <si>
    <t>1476</t>
  </si>
  <si>
    <t>1567</t>
  </si>
  <si>
    <t>1471</t>
  </si>
  <si>
    <t>1572</t>
  </si>
  <si>
    <t>1478</t>
  </si>
  <si>
    <t>1573</t>
  </si>
  <si>
    <t>1473</t>
  </si>
  <si>
    <t>1585</t>
  </si>
  <si>
    <t>1469</t>
  </si>
  <si>
    <t>1589</t>
  </si>
  <si>
    <t>1499</t>
  </si>
  <si>
    <t>1520</t>
  </si>
  <si>
    <t>1489</t>
  </si>
  <si>
    <t>1519</t>
  </si>
  <si>
    <t>1733</t>
  </si>
  <si>
    <t>1757</t>
  </si>
  <si>
    <t>1758</t>
  </si>
  <si>
    <t>1523</t>
  </si>
  <si>
    <t>1522</t>
  </si>
  <si>
    <t>1582</t>
  </si>
  <si>
    <t>1524</t>
  </si>
  <si>
    <t>1583</t>
  </si>
  <si>
    <t>1706</t>
  </si>
  <si>
    <t>1692</t>
  </si>
  <si>
    <t>1836</t>
  </si>
  <si>
    <t>1805</t>
  </si>
  <si>
    <t>1913</t>
  </si>
  <si>
    <t>1842</t>
  </si>
  <si>
    <t>CAMERFIRMA COLOMBIA S.A.S</t>
  </si>
  <si>
    <t>ADQUIRIR CERTIFICADOS DE FIRMA DIGITAL DE FUNCIONARIO PÚBLICO PARA LA FIRMA DE LOS DOCUMENTOS GENERADOS EN LA ENTIDAD POR LOS SISTEMAS DE INFORMACION.</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</si>
  <si>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POLICIVA</t>
  </si>
  <si>
    <t>PRESTAR LOS SERVICIOS PROFESIONALES A LA SECRETARIA DISTRITAL DE GOBIERNO COMO DESARROLLADOR WEB SENIOR PARA EL DESARROLLO, MANTENIMIENTO, FORTALECIMIENTO E IMPLEMENTACIÓN DE PORTALES Y MICROSITIOS WEB DE LA ENTIDAD.</t>
  </si>
  <si>
    <t>1837</t>
  </si>
  <si>
    <t>1601</t>
  </si>
  <si>
    <t>1617</t>
  </si>
  <si>
    <t>1772</t>
  </si>
  <si>
    <t>DIANA MARCELA CHAPARRO QUINTERO</t>
  </si>
  <si>
    <t>CRISTHIAN ALBERTO MATIZ GARZON</t>
  </si>
  <si>
    <t>NANCY LUCIA RODRIGUEZ AREVALO</t>
  </si>
  <si>
    <t>LUISA FERNANDA SIERRA CASTILLO</t>
  </si>
  <si>
    <t>JULY PAOLA FAJARDO SILVA</t>
  </si>
  <si>
    <t>LORENA ALEJANDRA PLATA HERNANDEZ</t>
  </si>
  <si>
    <t>PRESTAR LOS SERVICIOS PROFESIONALES PARA EL DESARROLLO DE LAS ACTIVIDADES ADMINISTRATIVAS, DE SEGUIMIENTO A METAS, DE PLANEACIÓN Y ORGANIZATIVAS PROPIAS DE LA DIRECCIÓN DE CONTRATACIÓN.</t>
  </si>
  <si>
    <t>PRESTAR LOS SERVICIOS PROFESIONALES ESPECIALIZADOS PARA APOYAR EN LA ORIENTACIÓN Y REVISIÓN JURÍDICA Y CONTRACTUAL DE LOS ASUNTOS DE COMPETENCIA DE LA DIRECCIÓN.</t>
  </si>
  <si>
    <t>PRESTAR SERVICIOS PROFESIONALES ESPECIALIZADOS, ASESORANDO JURÍDICAMENTE A LA SUBSECRETARÍA DE GESTIÓN INSTITUCIONAL EN LOS PROCESOS DE GESTIÓN DE LA ENTIDAD, DE ACUERDO CON LAS COMPETENCIAS DE LA SUBSECRETARÍA</t>
  </si>
  <si>
    <t>Disposición de recursos para cubrir la cotización de una contratista del Despacho de la Secretaría Distrital de Gobierno en riesgo ARL V - Despacho  Pago de la planilla 79226069, correspondiente a los aportes de julio 2024.</t>
  </si>
  <si>
    <t>PRESTAR LOS SERVICIOS DE APOYO A LA GESTIÓN EN LA DIRECCIÓN EN LOS TRÁMITES NECESARIOS PARA LA ADECUADA GESTIÓN DE LA DEPENDENCIA.</t>
  </si>
  <si>
    <t>PRESTAR SERVICIOS DE APOYO A LA GESTIÓN EN LA FASE POST- CONTRACTUAL PARA EL CUMPLIMIENTO DE LAS METAS Y COMPETENCIAS FUNCIONALES DE LA DIRECCIÓN DE CONTRATACIÓN</t>
  </si>
  <si>
    <t>PRESTAR APOYO A LA DIRECCIÓN ADMINISTRATIVA GARANTIZANDO EL ADECUADO FUNCIONAMIENTO DEL PARQUE AUTOMOTOR DEL NIVEL CENTRAL DE LA SECRETARIA DISTRITAL DE GOBIERNO</t>
  </si>
  <si>
    <t>PRESTAR LOS SERVICIOS DE APOYO A LA GESTIÓN EN LA SECRETARIA DISTRITAL DE GOBIERNO EN EL PROCESO DE ALMACÉN E INVENTARIOS, CUMPLIENDO LA NORMATIVA VIGENTE</t>
  </si>
  <si>
    <t>PRESTAR LOS SERVICIOS DE APOYO A LA GESTIÓN EN LA DIRECCIÓN ADMINISTRATIVA DE LA SECRETARIA DISTRITAL DE GOBIERNO EN TODO EL PROCESO  DE ALMACÉN E INVENTARIOS, CUMPLIENDO LA NORMATIVA VIGENTE.</t>
  </si>
  <si>
    <t>PRESTAR LOS SERVICIOS DE APOYO A LA GESTIÓN EN LA SECRETARÍA DISTRITAL DE GOBIERNO PARA EL DESARROLLO DE ESTRATEGIAS Y ACTIVIDADES DE CULTURA Y CONVIVENCIA CIUDADANA, ESPECIALMENTE LAS RELACIONADAS CON EL MEJORAMIENTO DEL ESPACIO PÚBLICO</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</si>
  <si>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</si>
  <si>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</si>
  <si>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SERVICIOS PROFESIONALES EN ASPECTOS JURÍDICOS Y NORMATIVOS QUE REQUIERAN LOS PROCESOS MISIONALES Y ADMINISTRATIVOS QUE SE ADELANTAN EN LA SECRETARÍA DISTRITAL DE GOBIERNO.</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</si>
  <si>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</si>
  <si>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</si>
  <si>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EN ASPECTOS JURÍDICOS PARA LA IMPLEMENTACIÓN DE LA POLÍTICA PÚBLICA DISTRITAL DE ATENCIÓN A LA CIUDADANÍA.</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</si>
  <si>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</si>
  <si>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</si>
  <si>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trámite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</si>
  <si>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</si>
  <si>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</si>
  <si>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</si>
  <si>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</si>
  <si>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</si>
  <si>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servicios profesionales para apoyar y acompañar en las etapas de evaluación, descongestión y trámite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</si>
  <si>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</si>
  <si>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SERVICIOS PROFESIONALES A LA SECRETARÍA DISTRITAL DE GOBIERNO PARA LA IDENTIFICACIÓN, DESARROLLO Y GESTIÓN DE ALIANZAS ESTRATÉGICAS RELACIONADAS CON LA MISIONALIDAD DE LA ENTIDAD</t>
  </si>
  <si>
    <t>PRESTAR LOS SERVICIOS PROFESIONALES PARA LA EJECUCIÓN DE LAS DIFERENTES ACTIVIDADES REALIZADAS EN EL MARCO DEL PLAN INSTITUCIONAL DE CAPACITACIÓN Y DEL PLAN DE BIENESTAR E INCENTIVOS DE LA DIRECCIÓN</t>
  </si>
  <si>
    <t>PRESTAR LOS SERVICIOS PROFESIONALES EN LA PARTE JURÍDICA A LA SECRETARÍA DISTRITAL DE GOBIERNO CON EL FIN DE BRINDAR APOYO EN TODOS LOS PROCESOS A SU CARGO.</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</si>
  <si>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</si>
  <si>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</si>
  <si>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</si>
  <si>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A LA DIRECCIÓN DE GESTIÓN DEL TALENTO HUMANO CON EL FIN DE BRINDAR APOYO EN LOS PROCESOS A CARGO DE LA DIRECCIÓN.</t>
  </si>
  <si>
    <t>1568</t>
  </si>
  <si>
    <t>1599</t>
  </si>
  <si>
    <t>1588</t>
  </si>
  <si>
    <t>1598</t>
  </si>
  <si>
    <t>1594</t>
  </si>
  <si>
    <t>1560</t>
  </si>
  <si>
    <t>1657</t>
  </si>
  <si>
    <t>1634</t>
  </si>
  <si>
    <t>1659</t>
  </si>
  <si>
    <t>1576</t>
  </si>
  <si>
    <t>1667</t>
  </si>
  <si>
    <t>1672</t>
  </si>
  <si>
    <t>1679</t>
  </si>
  <si>
    <t>1761</t>
  </si>
  <si>
    <t>1876</t>
  </si>
  <si>
    <t>1776</t>
  </si>
  <si>
    <t>1908</t>
  </si>
  <si>
    <t>1794</t>
  </si>
  <si>
    <t>1857</t>
  </si>
  <si>
    <t>1816</t>
  </si>
  <si>
    <t>1829</t>
  </si>
  <si>
    <t>1886</t>
  </si>
  <si>
    <t>1830</t>
  </si>
  <si>
    <t>1831</t>
  </si>
  <si>
    <t>1832</t>
  </si>
  <si>
    <t>1949</t>
  </si>
  <si>
    <t>1844</t>
  </si>
  <si>
    <t>1562</t>
  </si>
  <si>
    <t>1456</t>
  </si>
  <si>
    <t>1575</t>
  </si>
  <si>
    <t>1453</t>
  </si>
  <si>
    <t>1593</t>
  </si>
  <si>
    <t>1627</t>
  </si>
  <si>
    <t>1504</t>
  </si>
  <si>
    <t>1656</t>
  </si>
  <si>
    <t>1530</t>
  </si>
  <si>
    <t>1703</t>
  </si>
  <si>
    <t>1701</t>
  </si>
  <si>
    <t>1718</t>
  </si>
  <si>
    <t>1747</t>
  </si>
  <si>
    <t>1749</t>
  </si>
  <si>
    <t>1763</t>
  </si>
  <si>
    <t>1574</t>
  </si>
  <si>
    <t>1764</t>
  </si>
  <si>
    <t>1777</t>
  </si>
  <si>
    <t>1780</t>
  </si>
  <si>
    <t>1782</t>
  </si>
  <si>
    <t>1815</t>
  </si>
  <si>
    <t>1818</t>
  </si>
  <si>
    <t>1820</t>
  </si>
  <si>
    <t>1840</t>
  </si>
  <si>
    <t>1841</t>
  </si>
  <si>
    <t>1877</t>
  </si>
  <si>
    <t>1843</t>
  </si>
  <si>
    <t>896</t>
  </si>
  <si>
    <t>PRESTAR SERVICIOS PROFESIONALES A LA DIRECCIÓN PARA LA GESTIÓN POLICIVAEN LAS ACTIVIDADES DE INSPECCIÓN, VIGILANCIA Y CONTROL - IVC, CONFORME ALO ESTABLECIDO EN EL CODIGO NACIONAL DE SEGURIDAD Y CONVIVENCIACIUDADADANA Y DEMAS NORMAS APLICABLES.</t>
  </si>
  <si>
    <t>PRESTAR SERVICIOS PROFESIONALES A LA DIRECCIÓN PARA LA GESTIÓN POLICIVAEN LAS ACTIVIDADES DE INSPECCIÓN, VIGILANCIA Y CONTROL - IVC, CONFORME ALO ESTABLECIDO EN EL CODIGO NACIONAL DE SEGURIDAD Y CONVIVENCIACIUDADADANA Y DEMAS NORMAS APLICABLES</t>
  </si>
  <si>
    <t>PRESTAR SERVICIOS PROFESIONALES A LA DIRECCIÓN PARA LA GESTIÓN POLICIVAEN LAS ACTIVIDADES DE INSPECCIÓN, VIGILANCIA Y CONTROL - IVC, CONFORME ALO ESTABLECIDO EN EL CÓDIGO NACIONAL DE SEGURIDAD Y CONVIVENCIACIUDADANA Y DEMÁS NORMAS APLICABLES.</t>
  </si>
  <si>
    <t>PRESTAR SERVICIOS PROFESIONALES ESPECIALIZADOS A LA SUBSECRETARIA DEGESTIÓN LOCAL EN EL DISEÑO, IMPLEMENTACIÓN Y EVALUACIÓN DE PLANES,PROGRAMAS Y PROYECTOS DE LIDERA LA DEPENDENCIA.</t>
  </si>
  <si>
    <t>PRESTAR SERVICIOS PROFESIONALES PARA APOYAR EL SEGUIMIENTO Y ELSEGUIMIENTO DE LAS METAS Y ACTIVIDADES ADMINISTRATIVAS A CARGO DE LADIRECCIÓN PARA LA GESTIÓN POLICIVA.</t>
  </si>
  <si>
    <t>0000001980</t>
  </si>
  <si>
    <t>0000001971</t>
  </si>
  <si>
    <t>0000001927</t>
  </si>
  <si>
    <t>0000001849</t>
  </si>
  <si>
    <t>0000001634</t>
  </si>
  <si>
    <t>0000001883</t>
  </si>
  <si>
    <t>PRESTAR SERVICIOS PROFESIONALES A LA SUBSECRETARÍA DE GESTIÓN LOCAL PARAIMPLEMENTAR LOS PLANES, PROGRAMAS Y PROYECTOS QUE LIDERA LA DEPENDENCIAEN ARTICULACIÓN CON LOS FONDOS DE DESARROLLO LOCAL.</t>
  </si>
  <si>
    <t>PRESTAR LOS SERVICIOS PROFESIONALES ESPECIALIZADOS A LA DIRECCIÓN PARALA GESTIÓN DEL DESARROLLO LOCAL - DGDL, APOYANDO EL SEGUIMIENTO A LASMETAS PROYECTO, PLANES, PROCESOS Y PROCEDIMIENTOS EN EL MARCO DELPROYECTO DE INVERSIÓN A CARGO DE LA SUBSECRETARÍA DE GESTIÓN</t>
  </si>
  <si>
    <t>0000001990</t>
  </si>
  <si>
    <t>0000001760</t>
  </si>
  <si>
    <t>PRESTAR LOS SERVICIOS PROFESIONALES PARA EL TRÁMITE DE LAS INICIATIVASNORMATIVAS DE INICIATIVA DE LA ADMINISTRACIÓNDISTRITAL Y LOS CONCEJALES DE BOGOTÁ Y LOS ORGANISMOS DE CONTROL, DEACUERDO CON LO ESTABLECIDO EN LA NORMATIVIDADVIGENTE, LOS PROCEDIMIENTOS QUE SE TIENEN ADOPTADOS EN LA DEPENDENCIA YLAS METAS DEL PROYECTO DE INVERSIÓN 8020.</t>
  </si>
  <si>
    <t>PRESTAR LOS SERVICIOS PROFESIONALES PARA EL TRÁMITE Y SEGUIMIENTO DE LASPROPOSICIONES Y DEBATES DE CONTROL POLÍTICO QUE REALICE EL CONCEJO DEBOGOTÁ, D.C., DE ACUERDO CON LO ESTABLECIDO EN LA NORMATIVIDAD VIGENTE,LOS LINEAMIENTOS DEL SUPERVISOR DEL CONTRATO Y LAS METAS DEL PROYECTO DEINVERSIÓN 8020</t>
  </si>
  <si>
    <t>PRESTAR LOS SERVICIOS PROFESIONALES PARA PROYECTAR, TRAMITAR Y HACER ELSEGUIMIENTO DE LAS RESPUESTAS A LOSREQUERIMIENTOS, DERECHOS DE PETICIÓN Y SOLICITUDES DE INFORMACIÓN QUELLEGUEN A LA DEPENDENCIA, DE ACUERDO CON LOESTABLECIDO EN LAS METAS DEL PROYECTO DE INVERSIÓN 8020 Y LOSINSTRUCTIVOS QUE SOBRE ESTA MATERIA TENGA ADOPTADOSLA SECRETARÍA DISTRITAL DE GOBIERNO.</t>
  </si>
  <si>
    <t>0000001914</t>
  </si>
  <si>
    <t>0000001982</t>
  </si>
  <si>
    <t>O230117459920240180 Fortalecimiento tecnologico para una administración mas efeciente en la SDG. Bogotá D.C.</t>
  </si>
  <si>
    <t>PRESTAR LOS SERVICIOS PROFESIONALES A LA OFICINA ASESORA DE PLANEACIÓNAPOYANDO LA IMPLEMENTACIÓN DE LA GESTIÓN DEL CONOCIMIENTO Y LAINNOVACIÓN</t>
  </si>
  <si>
    <t>septiembre</t>
  </si>
  <si>
    <t>1866</t>
  </si>
  <si>
    <t>1910</t>
  </si>
  <si>
    <t>1901</t>
  </si>
  <si>
    <t>1929</t>
  </si>
  <si>
    <t>1980</t>
  </si>
  <si>
    <t>1894</t>
  </si>
  <si>
    <t>1988</t>
  </si>
  <si>
    <t>1917</t>
  </si>
  <si>
    <t>1990</t>
  </si>
  <si>
    <t>1921</t>
  </si>
  <si>
    <t>2010</t>
  </si>
  <si>
    <t>2067</t>
  </si>
  <si>
    <t>2057</t>
  </si>
  <si>
    <t>2109</t>
  </si>
  <si>
    <t>2100</t>
  </si>
  <si>
    <t>2046</t>
  </si>
  <si>
    <t>2118</t>
  </si>
  <si>
    <t>2079</t>
  </si>
  <si>
    <t>2130</t>
  </si>
  <si>
    <t>2054</t>
  </si>
  <si>
    <t>2144</t>
  </si>
  <si>
    <t>2151</t>
  </si>
  <si>
    <t>2154</t>
  </si>
  <si>
    <t>2157</t>
  </si>
  <si>
    <t>2184</t>
  </si>
  <si>
    <t>PRESTAR SERVICIOS PROFESIONALES EN LA SUBSECRETARÍA DE GESTIÓN LOCAL PARA BRINDAR ASISTENCIA JURÍDICA EN EL FORTALECIMIENTO DEL MODELO DE GESTIÓN TRANSPARENTE, INCLUYENTE, PARTICIPATIVO Y COLABORATIVO LOCAL.</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</si>
  <si>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</si>
  <si>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Adquisición de tarjetas electrónicas de libre consumo y de diferente carga monetaria, para ser canjeados por canasta de alimentos en  restaurantes, cafeterías, grandes superficies; y / u otros elementos requeridos para la atención de los diferentes eventos o reunio nes de los despachos de la Alcaldesa Mayor, la Secretaría General y la Secretaría Privada.</t>
  </si>
  <si>
    <t>PRESTAR SERVICIOS PROFESIONALES ESPECIALIZADOS A LA SUBSECRETARIA DE GESTIÓN LOCAL EN LA IMPLEMENTACIÓN Y SEGUIMIENTO DE PLANES, PROGRAMAS Y PROYECTOS DE LIDERA LA DEPENDENCIA.</t>
  </si>
  <si>
    <t>PRESTAR LOS SERVICIOS PROFESIONALES PARA APOYAR EL SEGUIMIENTO Y EL CUMPLIMIENTO DE LAS METAS Y ACTIVIDADES ADMINISTRATIVAS A CARGO DE LA DIRECCIÓN PARA LA GESTIÓN POLICIVA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</si>
  <si>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</si>
  <si>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</si>
  <si>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SUBSECRETARÍA DE GESTIÓN LOCAL EN LA IMPLEMENTACIÓN Y SEGUIMIENTO DE PLANES, PROGRAMAS Y PROYECTOS QUE LIDERA LA DEPENDENCIA.</t>
  </si>
  <si>
    <t>PRESTAR SERVICIOS PROFESIONALES A LA SUBSECRETARIA DE GESTIÓN LOCAL EN LA IMPLEMENTACIÓN Y SEGUIMIENTO DE PLANES, PROGRAMAS Y PROYECTOS DE LIDERA LA DEPENDENCIA.</t>
  </si>
  <si>
    <t>PRESTAR SERVICIOS PROFESIONALES DE CARÁCTER JURÍDICO PARA ACOMPAÑAR Y ARTICULAR LAS GESTIONES CONTRACTUALES Y ADMINISTRATIVAS ENTRE LAS ALCALDÍAS LOCALES Y LA SUBSECRETARÍA DE GESTIÓN LOCAL.</t>
  </si>
  <si>
    <t>PRESTAR SERVICIOS PROFESIONALES EN LA DIRECCIÓN PARA LA GESTIÓN POLICIVA PARA APOYAR JURÍDICAMENTE LAS ACCIONES ENMARCADAS EN EL FORTALECIMIENTO DE LA GESTIÓN POLICIVA</t>
  </si>
  <si>
    <t>PRESTAR SERVICIOS PROFESIONALES DE CARÁCTER JURÍDICO PARA ACOMPAÑAR LAS GESTIONES CONTRACTUALES Y ADMINISTRATIVAS A CARGO DE LA SUBSECRETARÍA DE GESTIÓN LOCAL.</t>
  </si>
  <si>
    <t>Prestar servicios de apoyo a la gestión administrativa para la atención y orientación a la ciudadanía en relación los procesos policivos que se adelantan por parte de las inspecciones de policía del distrito.</t>
  </si>
  <si>
    <t>LIZETH LORENA ALVAREZ BORDA</t>
  </si>
  <si>
    <t>JOHANA MILENA VARGAS CADENA</t>
  </si>
  <si>
    <t>MARIA OFELIA MORENO DIAZ</t>
  </si>
  <si>
    <t>FREDY GABRIEL HERNANDEZ GUTIERREZ</t>
  </si>
  <si>
    <t>MAYRA ALEJANDRA ALONSO RESTREPO</t>
  </si>
  <si>
    <t>1726</t>
  </si>
  <si>
    <t>1847</t>
  </si>
  <si>
    <t>1896</t>
  </si>
  <si>
    <t>1856</t>
  </si>
  <si>
    <t>1862</t>
  </si>
  <si>
    <t>1869</t>
  </si>
  <si>
    <t>1890</t>
  </si>
  <si>
    <t>1870</t>
  </si>
  <si>
    <t>1883</t>
  </si>
  <si>
    <t>1852</t>
  </si>
  <si>
    <t>1888</t>
  </si>
  <si>
    <t>1940</t>
  </si>
  <si>
    <t>1962</t>
  </si>
  <si>
    <t>1926</t>
  </si>
  <si>
    <t>1970</t>
  </si>
  <si>
    <t>1942</t>
  </si>
  <si>
    <t>1981</t>
  </si>
  <si>
    <t>1934</t>
  </si>
  <si>
    <t>2015</t>
  </si>
  <si>
    <t>1932</t>
  </si>
  <si>
    <t>2026</t>
  </si>
  <si>
    <t>2050</t>
  </si>
  <si>
    <t>1972</t>
  </si>
  <si>
    <t>2051</t>
  </si>
  <si>
    <t>1979</t>
  </si>
  <si>
    <t>2055</t>
  </si>
  <si>
    <t>2025</t>
  </si>
  <si>
    <t>2076</t>
  </si>
  <si>
    <t>1978</t>
  </si>
  <si>
    <t>2078</t>
  </si>
  <si>
    <t>2111</t>
  </si>
  <si>
    <t>2045</t>
  </si>
  <si>
    <t>2125</t>
  </si>
  <si>
    <t>2105</t>
  </si>
  <si>
    <t>2143</t>
  </si>
  <si>
    <t>2159</t>
  </si>
  <si>
    <t>1971</t>
  </si>
  <si>
    <t>2177</t>
  </si>
  <si>
    <t>2139</t>
  </si>
  <si>
    <t>2183</t>
  </si>
  <si>
    <t>7940191623</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</si>
  <si>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</si>
  <si>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PRESTAR SERVICIOS PROFESIONALES A LA DIRECCIÓN PARA LA GESTIÓN POLICIVA EN LAS ACTIVIDADES DE INSPECCIÓN, VIGILANCIA Y CONTROL - IVC, CONFORME A LO ESTABLECIDO EN EL CODIGO NACIONAL DE SEGURIDAD Y CONVIVENCIA CIUDADADANA Y DEMAS NORMAS APLICABLES.</t>
  </si>
  <si>
    <t>Prestar los servicios profesionales para fortalecer la comunicación estratégica con la ciudadanía y entidades en el cumplimiento de las metas definidas en los diferentes instrumentos de planeación.</t>
  </si>
  <si>
    <t>Disposición de recursos para cubrir las cotizaciones de contratistas de la Dirección para la Gestión Policiva - Subsecretaría de Gestión Local en riesgo ARL V.</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</si>
  <si>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</si>
  <si>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para la Gestión Policiva en las actividades de Inspección, Vigilancia y Control - IVC, conforme a lo establecido en el Código Nacional de Seguridad y Convivencia Ciudadana y demás normas aplicables</t>
  </si>
  <si>
    <t>Prestar servicios profesionales a la Dirección para la Gestión Policiva en las actividades de Inspección, Vigilancia y Control - IVC, conforme a lo establecido en el Código Nacional de Seguridad y Convivencia Ciudadana y demás normas aplicables.</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</si>
  <si>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</si>
  <si>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PARA APOYAR LAS ACCIONES DE SOPORTE, SEGUIMIENTO Y ANÁLISIS DE DATOS DE LA INFORMACIÓN QUE PRODUCE Y/O USA LA DIRECCIÓN PARA LA GESTIÓN POLICIVA</t>
  </si>
  <si>
    <t>PRESTAR LOS SERVICIOS PROFESIONALES A LA DIRECCIÓN PARA LA GESTIÓN POLICIVA, PARA BRINDAR SOPORTE TÉCNICO&lt;(&gt;,&lt;)&gt; MANTENIMIENTO Y REALIZAR LA ADMINISTRACIÓN DE LOS SISTEMAS DE INFORMACIÓN, BASES DE DATOS Y REPOSITORIOS DE LA DGP.</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</si>
  <si>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</si>
  <si>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</si>
  <si>
    <t>1845</t>
  </si>
  <si>
    <t>1854</t>
  </si>
  <si>
    <t>1801</t>
  </si>
  <si>
    <t>1855</t>
  </si>
  <si>
    <t>1865</t>
  </si>
  <si>
    <t>1875</t>
  </si>
  <si>
    <t>1881</t>
  </si>
  <si>
    <t>1882</t>
  </si>
  <si>
    <t>1867</t>
  </si>
  <si>
    <t>1893</t>
  </si>
  <si>
    <t>1941</t>
  </si>
  <si>
    <t>1897</t>
  </si>
  <si>
    <t>1898</t>
  </si>
  <si>
    <t>1967</t>
  </si>
  <si>
    <t>1899</t>
  </si>
  <si>
    <t>1900</t>
  </si>
  <si>
    <t>1868</t>
  </si>
  <si>
    <t>1902</t>
  </si>
  <si>
    <t>1964</t>
  </si>
  <si>
    <t>1903</t>
  </si>
  <si>
    <t>1959</t>
  </si>
  <si>
    <t>1904</t>
  </si>
  <si>
    <t>1846</t>
  </si>
  <si>
    <t>1906</t>
  </si>
  <si>
    <t>1907</t>
  </si>
  <si>
    <t>1957</t>
  </si>
  <si>
    <t>1909</t>
  </si>
  <si>
    <t>1911</t>
  </si>
  <si>
    <t>1848</t>
  </si>
  <si>
    <t>1912</t>
  </si>
  <si>
    <t>1914</t>
  </si>
  <si>
    <t>1915</t>
  </si>
  <si>
    <t>1850</t>
  </si>
  <si>
    <t>1920</t>
  </si>
  <si>
    <t>1880</t>
  </si>
  <si>
    <t>1923</t>
  </si>
  <si>
    <t>1989</t>
  </si>
  <si>
    <t>1924</t>
  </si>
  <si>
    <t>1925</t>
  </si>
  <si>
    <t>1851</t>
  </si>
  <si>
    <t>1974</t>
  </si>
  <si>
    <t>1930</t>
  </si>
  <si>
    <t>1952</t>
  </si>
  <si>
    <t>1976</t>
  </si>
  <si>
    <t>1936</t>
  </si>
  <si>
    <t>1944</t>
  </si>
  <si>
    <t>2024</t>
  </si>
  <si>
    <t>1947</t>
  </si>
  <si>
    <t>2000</t>
  </si>
  <si>
    <t>1948</t>
  </si>
  <si>
    <t>1977</t>
  </si>
  <si>
    <t>1961</t>
  </si>
  <si>
    <t>1958</t>
  </si>
  <si>
    <t>2013</t>
  </si>
  <si>
    <t>1973</t>
  </si>
  <si>
    <t>1983</t>
  </si>
  <si>
    <t>2042</t>
  </si>
  <si>
    <t>2072</t>
  </si>
  <si>
    <t>1999</t>
  </si>
  <si>
    <t>2070</t>
  </si>
  <si>
    <t>2005</t>
  </si>
  <si>
    <t>2056</t>
  </si>
  <si>
    <t>2007</t>
  </si>
  <si>
    <t>2059</t>
  </si>
  <si>
    <t>2009</t>
  </si>
  <si>
    <t>2081</t>
  </si>
  <si>
    <t>2030</t>
  </si>
  <si>
    <t>2017</t>
  </si>
  <si>
    <t>2020</t>
  </si>
  <si>
    <t>2021</t>
  </si>
  <si>
    <t>2022</t>
  </si>
  <si>
    <t>2027</t>
  </si>
  <si>
    <t>2048</t>
  </si>
  <si>
    <t>2033</t>
  </si>
  <si>
    <t>2077</t>
  </si>
  <si>
    <t>2036</t>
  </si>
  <si>
    <t>2071</t>
  </si>
  <si>
    <t>2047</t>
  </si>
  <si>
    <t>2049</t>
  </si>
  <si>
    <t>2092</t>
  </si>
  <si>
    <t>2018</t>
  </si>
  <si>
    <t>2093</t>
  </si>
  <si>
    <t>1975</t>
  </si>
  <si>
    <t>2083</t>
  </si>
  <si>
    <t>2121</t>
  </si>
  <si>
    <t>2095</t>
  </si>
  <si>
    <t>2116</t>
  </si>
  <si>
    <t>2091</t>
  </si>
  <si>
    <t>2123</t>
  </si>
  <si>
    <t>2075</t>
  </si>
  <si>
    <t>2137</t>
  </si>
  <si>
    <t>2120</t>
  </si>
  <si>
    <t>2138</t>
  </si>
  <si>
    <t>2136</t>
  </si>
  <si>
    <t>2148</t>
  </si>
  <si>
    <t>2117</t>
  </si>
  <si>
    <t>2150</t>
  </si>
  <si>
    <t>2156</t>
  </si>
  <si>
    <t>2162</t>
  </si>
  <si>
    <t>2161</t>
  </si>
  <si>
    <t>2135</t>
  </si>
  <si>
    <t>2164</t>
  </si>
  <si>
    <t>2165</t>
  </si>
  <si>
    <t>2174</t>
  </si>
  <si>
    <t>2172</t>
  </si>
  <si>
    <t>1240</t>
  </si>
  <si>
    <t>RUSSBY PATRICIA CHAVEZ AVILA</t>
  </si>
  <si>
    <t>JULIO  MECHECHE MANYOMA</t>
  </si>
  <si>
    <t>OVIDIO  EVAO ARCE</t>
  </si>
  <si>
    <t>LEIDY JOHANNA PATIÑO VELASQUEZ</t>
  </si>
  <si>
    <t>DAVID ALEJANDRO ULLOA GONZALEZ</t>
  </si>
  <si>
    <t>YESID ALEXANDER SANCHEZ NARVAEZ</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</si>
  <si>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</si>
  <si>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</si>
  <si>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Disposición de recursos para cubrir las cotizaciones de contratistas en riesgo ARL IV y V de la a Dirección de Convivencia y Diálogo Social  PAGO DE LA PLANILLA 7940191623 APORTES DEL MES DE AGOSTO DE 2024.</t>
  </si>
  <si>
    <t>PRESTAR SERVICIOS PROFESIONALES ESPECIALIZADOS JURÍDICOS PARA APOYAR LAS ACCIONES RELACIONADAS CON LA GESTIÓN DE LA DIRECCIÓN DE CONVIVENCIA Y DIÁLOGO SOCIAL DE LA SECRETARÍA DISTRITAL DE GOBIERNO</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</si>
  <si>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</si>
  <si>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</si>
  <si>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DIRECCIÓN DE CONVIVENCIA Y DIÁLOGO SOCIAL PARA EL ACOMPAÑAMIENTO Y SEGUIMIENTO A LA IMPLEMENTACIÓN DE ACCIONES DEL PROGRAMA DE DIÁLOGO SOCIAL CON ENFOQUE TERRITORIAL.</t>
  </si>
  <si>
    <t>PRESTAR SERVICIOS DE APOYO A LA GESTIÓN EN LA DIRECCIÓN DE CONVIVENCIA Y DIÁLOGO SOCIAL PARA EL ACOMPAÑAMIENTO Y SEGUIMIENTO A LA IMPLEMENTACIÓN DE ACCIONES DEL PROGRAMA DE DIÁLOGO SOCIAL CON ENFOQUE TERRITORIAL.</t>
  </si>
  <si>
    <t>PRESTAR SERVICIOS PROFESIONALES PARA REALIZAR EL SEGUIMIENTO Y REPORTE DE LA GESTIÓN DE LOS PROGRAMAS DE LA DIRECCIÓN DE CONVIVENCIA Y DIÁLOGO SOCIAL DE ACUERDO CON LOS LINEAMIENTOS DE LA ENTIDAD.</t>
  </si>
  <si>
    <t>PRESTAR SERVICIOS DE APOYO A LA GESTIÓN EN LA DIRECCIÓN DE CONVIVENCIA Y DIÁLOGO SOCIAL PARA APOYAR EL CUMPLIMIENTO DE LOS PROCESOS MISIONALES EN EL MARCO DE LAS ACCIONES DE GESTIÓN ADMINISTRATIVA QUE SE DEBAN ADELANTAR.</t>
  </si>
  <si>
    <t>PRESTAR SERVICIOS DE APOYO A LA GESTIÓN PARA APOYAR EL CUMPLIMIENTO DE LOS PROCESOS MISIONALES EN EL MARCO DE LAS ACCIONES DE GESTIÓN FINANCIERA Y ADMINISTRATIVA QUE SE DEBAN ADELANTAR EN LA DIRECCIÓN DE CONVIVENCIA Y DIÁLOGO SOCIAL.</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</si>
  <si>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</si>
  <si>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SERVICIOS DE APOYO A LA GESTIÓN PARA LA DIRECCIÓN DE CONVIVENCIA Y DIÁLOGO SOCIAL EN LA IMPLEMENTACIÓN DEL PROGRAMA DE DIÁLOGO SOCIAL, ACOMPAÑAMIENTO A LOS FENÓMENOS DE CONFLICTIVIDADES, PROTESTA Y MOVILIZACIÓN SOCIAL&lt;(&gt;,&lt;)&gt; AGLOMERACIONES DE PÚBLICO, ACOMPAÑAMIENTOS INTERINSTITUCIONALES Y LOS DEMÁS TEMAS RELACIONADOS CON LA CONVIVENCIA Y DIÁLOGO SOCIAL EN EL DISTRITO CAPITAL.</t>
  </si>
  <si>
    <t>PRESTAR SERVICIOS DE APOYO A LA GESTIÓN PARA LA DIRECCIÓN DE CONVIVENCIA Y DIÁLOGO SOCIAL EN LA IMPLEMENTACIÓN Y PROMOCIÓN DE ACCIONES Y ESTRATEGIAS QUE FOMENTEN LA CULTURA CIUDADANA, LA CONVIVENCIA Y EL DÍALOGO SOCIAL EN EL DISTRITO CAPITAL.</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</si>
  <si>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</si>
  <si>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EN LA DIRECCIÓN DE CONVIVENCIA Y DIÁLOGO SOCIAL PARA APOYAR AL DIRECTOR/A EN LA IMPLEMENTACIÓN DEL PROGRAMA DE DIÁLOGO SOCIAL</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</si>
  <si>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</si>
  <si>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SERVICIOS PROFESIONALES PARA EL DESARROLLO E IMPLEMENTACIÓN DE LOS PROGRAMAS Y ESTRATEGIAS A CARGO DE LA DIRECCIÓN DE CONVIVENCIA Y DIÁLOGO SOCIAL.</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</si>
  <si>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</si>
  <si>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</si>
  <si>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</si>
  <si>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1742</t>
  </si>
  <si>
    <t>1861</t>
  </si>
  <si>
    <t>1779</t>
  </si>
  <si>
    <t>1863</t>
  </si>
  <si>
    <t>1864</t>
  </si>
  <si>
    <t>1887</t>
  </si>
  <si>
    <t>1889</t>
  </si>
  <si>
    <t>1905</t>
  </si>
  <si>
    <t>1943</t>
  </si>
  <si>
    <t>1963</t>
  </si>
  <si>
    <t>1945</t>
  </si>
  <si>
    <t>1965</t>
  </si>
  <si>
    <t>2006</t>
  </si>
  <si>
    <t>2012</t>
  </si>
  <si>
    <t>1985</t>
  </si>
  <si>
    <t>2034</t>
  </si>
  <si>
    <t>2035</t>
  </si>
  <si>
    <t>1946</t>
  </si>
  <si>
    <t>2037</t>
  </si>
  <si>
    <t>1984</t>
  </si>
  <si>
    <t>2085</t>
  </si>
  <si>
    <t>1986</t>
  </si>
  <si>
    <t>2082</t>
  </si>
  <si>
    <t>2029</t>
  </si>
  <si>
    <t>2102</t>
  </si>
  <si>
    <t>1987</t>
  </si>
  <si>
    <t>2106</t>
  </si>
  <si>
    <t>2107</t>
  </si>
  <si>
    <t>2094</t>
  </si>
  <si>
    <t>2124</t>
  </si>
  <si>
    <t>2096</t>
  </si>
  <si>
    <t>2127</t>
  </si>
  <si>
    <t>2002</t>
  </si>
  <si>
    <t>2129</t>
  </si>
  <si>
    <t>2119</t>
  </si>
  <si>
    <t>2140</t>
  </si>
  <si>
    <t>2160</t>
  </si>
  <si>
    <t>2163</t>
  </si>
  <si>
    <t>2132</t>
  </si>
  <si>
    <t>2170</t>
  </si>
  <si>
    <t>1248</t>
  </si>
  <si>
    <t>CAMILA LUCIA BOLAÑO SENIOR</t>
  </si>
  <si>
    <t>SANDRA PATRICIA ROMERO GARCIA</t>
  </si>
  <si>
    <t>KATERINE DEL CARMEN SERRANO POVEDA</t>
  </si>
  <si>
    <t>DANIEL MAURICIO GARCIA LAMUS</t>
  </si>
  <si>
    <t>ALVARO JAVIER TELLEZ CRUZ</t>
  </si>
  <si>
    <t>SERGIO IVAN TORRA ROJAS</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</si>
  <si>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</si>
  <si>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</si>
  <si>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</si>
  <si>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</si>
  <si>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Disposición de recursos para cubrir las cotizaciones de contratistas en riesgo ARL IV y V de la a Dirección de Derechos Humanos  PAGO DE LA PLANILLA 7940191623 APORTES DEL MES DE AGOSTO DE 2024.</t>
  </si>
  <si>
    <t>PRESTAR SERVICIOS PROFESIONALES EN LA DIRECCIÓN DE DERECHOS HUMANOS DE LA SECRETARÍA DISTRITAL DE GOBIERNO PARA APOYAR LA COORDINACIÓN DEL PROGRAMA DISTRITAL DE EDUCACIÓN EN DERECHOS HUMANOS Y DEMÁS PROGRAMAS RELACIONADOS.</t>
  </si>
  <si>
    <t>PRESTAR SERVICIOS PROFESIONALES EN LA DIRECCIÓN DE DERECHOS HUMANOS DE LA SECRETARÍA DISTRITAL DE GOBIERNO PARA IMPLEMENTAR LAS ACCIONES DE TERRITORIALIZACIÓN DEL SISTEMA DISTRITAL DE DERECHOS HUMANOS</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</si>
  <si>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</si>
  <si>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</si>
  <si>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</si>
  <si>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</si>
  <si>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</si>
  <si>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</si>
  <si>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</si>
  <si>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</si>
  <si>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LOS SERVICIOS PROFESIONALES EN LA DIRECCIÓN DE DERECHOS HUMANOS DE LA SECRETARÍA DISTRITAL DE GOBIERNO EN LA GESTIÓN DE LAS ACCIONES ADMINISTRATIVAS Y CONTRACTUALES EN EL MARCO DE LOS PROGRAMAS, PLANES Y PROYECTOS QUE LIDERA LA DEPENDENCIA.</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</si>
  <si>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</si>
  <si>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</si>
  <si>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SERVICIOS PROFESIONALES EN LA DIRECCIÓN DE DERECHOS HUMANOS DE LA SECRETARÍA DISTRITAL DE GOBIERNO PARA IMPLEMENTAR LAS ACCIONES NECESARIAS EN EL MARCO DEL DECRETO 053 DE 2023, SU PROTOCOLO ANEXO Y SUS INSTANCIAS DE COORDINACIÓN</t>
  </si>
  <si>
    <t>1871</t>
  </si>
  <si>
    <t>1950</t>
  </si>
  <si>
    <t>1916</t>
  </si>
  <si>
    <t>1922</t>
  </si>
  <si>
    <t>1939</t>
  </si>
  <si>
    <t>2080</t>
  </si>
  <si>
    <t>2099</t>
  </si>
  <si>
    <t>2171</t>
  </si>
  <si>
    <t>DIEGO  DUEÑAS ISAAC</t>
  </si>
  <si>
    <t>ERIC  RESTREPO SOTO</t>
  </si>
  <si>
    <t>CESAR ALEXANDER CORREDOR MELO</t>
  </si>
  <si>
    <t>ANDREA STEFANIA BACHILLER MAHECHA</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</si>
  <si>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</si>
  <si>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</si>
  <si>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</si>
  <si>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SUBSECRETARIA PARA LA GOBERNABILIDAD Y LA GARANTÍA DE DERECHOS PARA LA GESTIÓN Y DESARROLLO DE  LOS PROYECTOS DEL LABORATORIO DE INNOVACIÓN.</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</si>
  <si>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</si>
  <si>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EN LA GESTIÓN EN LA SUBSECRETARÍA PARA LA GOBERNABILIDAD Y LA GARANTÍA DE DERECHO PARA APOYAR LOS PROCESOS DE DIFUSIÓN ESTRATÉGICA DE LA SUBSECRETARÍA Y SUS DEPENDENCIAS ADSCRITAS.</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</si>
  <si>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</si>
  <si>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</si>
  <si>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1995</t>
  </si>
  <si>
    <t>1991</t>
  </si>
  <si>
    <t>2008</t>
  </si>
  <si>
    <t>2003</t>
  </si>
  <si>
    <t>2064</t>
  </si>
  <si>
    <t>2060</t>
  </si>
  <si>
    <t>2128</t>
  </si>
  <si>
    <t>2103</t>
  </si>
  <si>
    <t>2061</t>
  </si>
  <si>
    <t>2169</t>
  </si>
  <si>
    <t>PRESTAR SERVICIOS PROFESIONALES ESPECIALIZADOS, APOYANDO PROCESOS DE ARTICULACIÓN Y ACOMPAÑAMIENTO ESTRATÉGICO, PROPIAS DE LA MISIONALIDAD DE LA SUBSECRETARÍA QUE PROPENDAN EN DIVERSOS INSTRUMENTOS, MECANISMOS E INSTANCIAS DE PARTICIPACIÓN, ACTIVACIÓN Y MOVILIZACIÓN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</si>
  <si>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</si>
  <si>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</si>
  <si>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</si>
  <si>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especializados para el desarrollo y diseño de piezas y material videográfico de la Subsecretaría para la Gobernabilidad y Garantía de Derechos.</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</si>
  <si>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</si>
  <si>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</si>
  <si>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ALEJANDRA  FERREIRA ACOSTA</t>
  </si>
  <si>
    <t>EVELYN TATIANA GUTIERREZ IBARRA</t>
  </si>
  <si>
    <t>1849</t>
  </si>
  <si>
    <t>2043</t>
  </si>
  <si>
    <t>2023</t>
  </si>
  <si>
    <t>2028</t>
  </si>
  <si>
    <t>2031</t>
  </si>
  <si>
    <t>2062</t>
  </si>
  <si>
    <t>2063</t>
  </si>
  <si>
    <t>1956</t>
  </si>
  <si>
    <t>2068</t>
  </si>
  <si>
    <t>1953</t>
  </si>
  <si>
    <t>1954</t>
  </si>
  <si>
    <t>2074</t>
  </si>
  <si>
    <t>2041</t>
  </si>
  <si>
    <t>2097</t>
  </si>
  <si>
    <t>2098</t>
  </si>
  <si>
    <t>1951</t>
  </si>
  <si>
    <t>1994</t>
  </si>
  <si>
    <t>2104</t>
  </si>
  <si>
    <t>2115</t>
  </si>
  <si>
    <t>2019</t>
  </si>
  <si>
    <t>2146</t>
  </si>
  <si>
    <t>2155</t>
  </si>
  <si>
    <t>2134</t>
  </si>
  <si>
    <t>2158</t>
  </si>
  <si>
    <t>2175</t>
  </si>
  <si>
    <t>2179</t>
  </si>
  <si>
    <t>2185</t>
  </si>
  <si>
    <t>154365100-4</t>
  </si>
  <si>
    <t>155028165-7</t>
  </si>
  <si>
    <t>155328843-3</t>
  </si>
  <si>
    <t>38653698217</t>
  </si>
  <si>
    <t>156212036-0</t>
  </si>
  <si>
    <t>44016000810</t>
  </si>
  <si>
    <t>LIMPIEZA METROPOLITANA S A E S P Y PODRA UTILIZAR LA SIGLA LIME S A E S P</t>
  </si>
  <si>
    <t>JHON JAIRO JANSASOY CAMUEZ</t>
  </si>
  <si>
    <t>RICARDO  PEREZ HERAZO</t>
  </si>
  <si>
    <t>MARIA PAULA RODRIGUEZ MUÑOZ</t>
  </si>
  <si>
    <t>PRESTAR SERVICIOS PROFESIONALES PARA LA ATENCIÓN JURÍDICA DE LA CIUDADANÍA QUE ACUDA A LA CASA INDIGENA (EAD)</t>
  </si>
  <si>
    <t>RECURSOS PARA PAGO DE SERVICIO PUBLICO DE LUZ  PAGO DEL SERVICIO DE ENERGÍA DE LA CASA DEL PENSAMIENTO INDIGENA, UBICADA EN LA CALLE 9 No. 9-60 AP 700, PERÍODO FACTURADO DEL 24 DE JULIO AL 22 DE AGOSTO DE 2024, SEGÚN FACTURAS: 154365100-4, 154414347-1, 154365101-1, 154414346-4, 154383272-1, 154365097-0, 154365099-5 0, 154365098-8, 154414345-7 Y 154414344-0</t>
  </si>
  <si>
    <t>RECURSOS PARA PAGO DE SERVICIO PUBLICO DE RECOLECCIÓN DE DESECHOS  PAGO DEL SERVICIO DE ASEO DE LA CASA DEL PENSAMIENTO INDIGENA, UBICADA EN LA CALLE 9 No. 9-60 AP 700, PERÍODO FACTURADO DEL 17 DE JULIO AL 18 DE AGOSTO DE 2024, SEGÚN FACTURAS: 154365100-4, 154414347-1, 154365101-1, 154414346-4, 154383272-1, 154365097-0, 154365099-5 0, 154365098-8, 154414345-7 Y 154414344-0</t>
  </si>
  <si>
    <t>Disposición de recursos para cubrir las cotizaciones de contratistas en riesgo ARL IV y V de la a Dirección de Asuntos Étnicos  PAGO DE LA PLANILLA 7940191623 APORTES DEL MES DE AGOSTO DE 2024.</t>
  </si>
  <si>
    <t>RECURSOS PARA PAGO DE SERVICIO PUBLICO DE LUZ  PAGO EL SERVICIO DE ENERGÍA DE LA CASA POSA WIWA, UBICADA EN LA CRA 3 No. 10-72, PERÍODO FACTURADO 27 DE JULIO AL 27 DE AGOSTO DE 2024, SEGÚN FACTURA 155028165-7</t>
  </si>
  <si>
    <t>RECURSOS PARA PAGO DE SERVICIO PUBLICO DE RECOLECCIÓN DE DESECHOS  PAGO SERVICIO DE ASEO DE LA CASA POSA WIWA, UBICADA EN LA CRA 3 No. 10-72, PERÍODO FACTURADO DEL 21 DE JULIO AL 22 DE AGOSTO DE 2024, SEGÚN FACTURA No. 155028165-7</t>
  </si>
  <si>
    <t>PRESTAR SERVICIOS PROFESIONALES PARA LA ATENCIÓN DIFERENCIAL TERRITORIAL DE NECESIDADES DE LOS GRUPOS ÉTNICOS RESIDENTES EN BOGOTÁ</t>
  </si>
  <si>
    <t>RECURSOS PARA PAGO DE SERVICIO PUBLICO DE LUZ  PAGO DEL SERVICIO DE LUZ DE LA CASA GAITANA, UBICADA EN LA CRA 65A No. 5A-35 LC2, PERÍODO FACTURADO DEL 31 DE JULIO AL 29 DE AGOSTO DE 2024, SEGÚN FACTURA 155328843-3.</t>
  </si>
  <si>
    <t>RECURSOS PARA PAGO DE SERVICIO PUBLICO DE LUZ  PAGO DEL SERVICIO DE ENERGÍA DE CONFIA SAN CRISTOBAL, UBICADA EN LA CRA 3 No. 30A SUR - 06, PERÍODO FACTURADO 06 DE AGOSTO AL 05 DE SEPTIEMBRE DE 2024, SEGÚN FACTURA No. 156212036-0</t>
  </si>
  <si>
    <t>RECURSOS PARA PAGO DE SERVICIO PUBLICO DE RECOLECCIÓN DE DESECHOS  PAGO DEL SERVICIO DE ASEO DE LA CASA CONFIA SAN CRISTOBAL, UBICADA EN LA CRA 3 No. 30A SUR - 06, PERÍODO FACTURADO 01 DE AGOSTO AL 31 DE AGOSTO DE 2024, SEGÚN FACTURA No. 156212036-0</t>
  </si>
  <si>
    <t>RECURSOS PARA PAGO DE SERVICIO PUBLICO DE RECOLECCIÓN DE DESECHOS  PAGO DEL SERVICIO DE ASEO DA LA CASA GITANA, UBICADA EN LA CRA 65A No. 5A 35 LC 2, PERÍODO FACTURADO DEL 1 DE JLUIO AL 31 DE AGOSTO DE 2024, SEGÚN FACTURA No. 38653698217</t>
  </si>
  <si>
    <t>RECURSOS PARA PAGO DE SERVICIO PUBLICO DE AGUA  PAGO DEL SERVICIO DE ACUEDUCTO Y ALCANTARILLADO DE LA CASA GITANA, UBICADA EN LA CRA 65A No. 5A 35 LC 2, PERÍODO FACTURADO DEL 23 DE JUNIO AL 22 DE AGOSTO DE 2024, SEGÚN FACTURA No. 38653698217</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</si>
  <si>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</si>
  <si>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SERVICIOS PROFESIONALES PARA LA CONSTRUCCIÓN Y PUESTA EN MARCHA DE LA ESTRATEGIA DE COMUNICACIÓN EN LA IMPLEMENTACIÓN DEL ENFOQUE ÉTNICO DIFERENCIAL Y SEGUIMIENTO DE LAS POLÍTICAS PÚBLICAS ÉTNICAS</t>
  </si>
  <si>
    <t>PRESTAR SERVICIOS PROFESIONALES PARA LA ATENCIÓN A LA CIUDADANÍA CON PERTENENCIA ÉTNICA Y APOYO EN LOS PROCESOS ORGANIZATIVOS DEL NIVEL LOCAL QUE DEMANDEN LAS COMUNIDADES Y PUEBLOS ÉTNICOS DE BOGOTÁ.</t>
  </si>
  <si>
    <t>PRESTAR SERVICIOS DE APOYO A LA GESTIÓN PARA LA ASISTENCIA TÉNICA EN LA APLICACIÓN DEL ENFOQUE ÉTNICO DIFERENCIAL EN LOS SECTORES DEL DISTRITO</t>
  </si>
  <si>
    <t>RECURSOS PARA PAGO DE SERVICIO PUBLICO DE AGUA  pago del servicio de acueducto y alcantarillado de la Casa del Pensamiento Indígena, ubicada en la calle 9 No. 9-60, período facturado 05 de julio al 02 de septiembre de 2024, según factura 44016000810.</t>
  </si>
  <si>
    <t>PRESTAR SERVICIOS DE APOYO PARA EL ACOMPAÑAMIENTO A LA GESTIÓN TÉCNICA REQUERIDA PARA LA IMPLEMENTACIÓN DEL LOS PRODUCTOS CONCERTADOS DE LAS POLÍTICAS PÚBLICAS ÉTNICAS.</t>
  </si>
  <si>
    <t>1860</t>
  </si>
  <si>
    <t>1874</t>
  </si>
  <si>
    <t>1933</t>
  </si>
  <si>
    <t>1982</t>
  </si>
  <si>
    <t>2004</t>
  </si>
  <si>
    <t>2016</t>
  </si>
  <si>
    <t>2052</t>
  </si>
  <si>
    <t>2053</t>
  </si>
  <si>
    <t>2066</t>
  </si>
  <si>
    <t>2108</t>
  </si>
  <si>
    <t>2112</t>
  </si>
  <si>
    <t>2065</t>
  </si>
  <si>
    <t>2090</t>
  </si>
  <si>
    <t>2122</t>
  </si>
  <si>
    <t>2141</t>
  </si>
  <si>
    <t>2153</t>
  </si>
  <si>
    <t>1997</t>
  </si>
  <si>
    <t>2178</t>
  </si>
  <si>
    <t>ANDRES FELIPE GONZALEZ JUVINAO</t>
  </si>
  <si>
    <t>LINA PAOLA VIRGUEZ CARRILLO</t>
  </si>
  <si>
    <t>PIEDAD JIMENA SANCHEZ CASTRO</t>
  </si>
  <si>
    <t>DIANA FABIOLA LEON GUERRERO</t>
  </si>
  <si>
    <t>KAMILA ANDREA ALVAREZ RIVERA</t>
  </si>
  <si>
    <t>MARIA CAMILA FALLA PINTO</t>
  </si>
  <si>
    <t>PRESTAR LOS SERVICIOS PROFESIONALES A LA DIRECCIÓN PARA LA GESTIÓN DEL DESARROLLO LOCAL - FDL EN LOS TEMAS RELACIONADOS CON EL FORTALECIMIENTO DE LA CAPACIDAD INSTITUCIONAL DE LOS FONDOS DE DESARROLLO LOCAL - ALCALDÍAS LOCALES</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</si>
  <si>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</si>
  <si>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ESPECIALZIADOS EN LA DIRECCIÓN PARA LA GESTIÓN DEL DESARROLLO LOCAL EN LA IMPLEMENTACIÓN Y SEGUIMIENTO DE PLANES, PROGRAMAS Y PROYECTOS QUE LIDERA LA DEPENDENCIA.</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</si>
  <si>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</si>
  <si>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</si>
  <si>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</si>
  <si>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</si>
  <si>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</si>
  <si>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</si>
  <si>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</si>
  <si>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SERVICIOS PROFESIONALES A LA SUBSECRETARÍA DE GESTIÓN LOCAL PARA IMPLEMENTAR LOS PLANES, PROGRAMAS Y PROYECTOS QUE LIDERA LA DEPENDENCIA EN ARTICULACIÓN CON LOS FONDOS DE DESARROLLO LOCAL.</t>
  </si>
  <si>
    <t>PRESTAR LOS SERVICIOS PROFESIONALES EN LA DIRECCIÓN PARA LA GESTIÓN DEL DESARROLLO LOCAL DESARROLLANDO ASISTENCIA TÉCNICA A LOS FONDOS DE DESARROLLO LOCAL FDL, EN LAS TEMÁTICAS AMBIENTALES SEGÚN LAS LÍNEAS DE INVERSIÓN.</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</si>
  <si>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</si>
  <si>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SUBSECRETARÍA DE GESTIÓN LOCAL PARA APOYAR EN LA PLANEACIÓN, EJECUCIÓN Y SEGUIMIENTO DE LOS PROYECTOS DE INVERSIÓN Y POLÍTICAS PÚBLICAS IMPLEMENTADAS EN EL MARCO DEL FORTALECIMIENTO DE LA GESTIÓN LOCAL.</t>
  </si>
  <si>
    <t>2038</t>
  </si>
  <si>
    <t>2073</t>
  </si>
  <si>
    <t>2084</t>
  </si>
  <si>
    <t>2101</t>
  </si>
  <si>
    <t>2131</t>
  </si>
  <si>
    <t>2133</t>
  </si>
  <si>
    <t>2142</t>
  </si>
  <si>
    <t>2058</t>
  </si>
  <si>
    <t>2149</t>
  </si>
  <si>
    <t>2152</t>
  </si>
  <si>
    <t>2166</t>
  </si>
  <si>
    <t>2182</t>
  </si>
  <si>
    <t>LAURA JIMENA LOPEZ MEDINA</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</si>
  <si>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</si>
  <si>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</si>
  <si>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</si>
  <si>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ESPECIALIZADOS PARA BRINDAR APOYO AL SEGUIMIENTO DE LAS METAS ESTABLECIDAS EN EL PROYECTO DE INVERSIÓN 8020, CONFORME A LOS LINEAMIENTOS QUE LE DETERMINE EL SUPERVISOR DEL CONTRATO</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</si>
  <si>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</si>
  <si>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</si>
  <si>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</si>
  <si>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</si>
  <si>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</si>
  <si>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</si>
  <si>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</si>
  <si>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</si>
  <si>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LOS SERVICIOS PROFESIONALES ESPECIALIZADOS PARA LA ATENCIÓN Y ARTICULACIÓN DE LAS MESAS DE GESTIÓN TERRITORIAL QUE SEAN SOLICITADAS POR LOS ACTORES POLÍTICOS DEL NIVEL NACIONAL, DISTRITAL Y LOCAL EN LA DIRECCIÓN DE RELACIONES POLÍTICAS, DE ACUERDO CON LOS LINEAMIENTOS Y PROCEDIMIENTOS QUE ADOPTEN EN ESTA MATERIA Y LAS METAS DEL PROYECTO DE INVERSIÓN 8020</t>
  </si>
  <si>
    <t>1884</t>
  </si>
  <si>
    <t>1996</t>
  </si>
  <si>
    <t>1969</t>
  </si>
  <si>
    <t>2069</t>
  </si>
  <si>
    <t>2110</t>
  </si>
  <si>
    <t>2114</t>
  </si>
  <si>
    <t>2176</t>
  </si>
  <si>
    <t>2168</t>
  </si>
  <si>
    <t>YEISON EMILIO LOPEZ LOPEZ</t>
  </si>
  <si>
    <t>MARIA ANGELICA PARDO ALVARADO</t>
  </si>
  <si>
    <t>BERNER  CASTRO</t>
  </si>
  <si>
    <t>Disposición de recursos para cubrir las cotizaciones de contratistas en riesgo ARL IV y V de la oficina de comunicaciones  PAGO DE LA PLANILLA 7940191623 APORTES DEL MES DE AGOSTO DE 2024.</t>
  </si>
  <si>
    <t>PRESTAR LOS SERVICIOS PROFESIONALES PARA EL DISEÑO Y PRODUCCIÓN DE PIEZAS GRÁFICAS Y AUDIOVISUALES PARA LAS PLATAFORMAS DIGITALES Y DEMÁS MEDIOS INTERNOS Y EXTERNOS DE LA SECRETARÍA DISTRITAL DE GOBIERNO.</t>
  </si>
  <si>
    <t>PRESTAR SERVICIOS TECNICOS A LA SUBSECRETARIA DE GESTIÓN INSTITUCIONAL PARA APOYAR LA GESTIÓN EN LA IMPLEMENTACIÓN DEL PROGRAMA DE TRANSPARENCIA Y ÉTICA PÚBLICA (PTEP) DE LA ENTIDAD Y ASEGURAR LA ADECUDA GESTION DE LOS RIESGOS ASOCIADOS</t>
  </si>
  <si>
    <t>PRESTAR LOS SERVICIOS PROFESIONALES PARA EL DISEÑO Y PRODUCCIÓN DE PIEZAS GRÁFICAS Y AUDIOVISUALES PARA LAS PLATAFORMAS DIGITALES Y DEMÁS MEDIOS INTERNOS Y EXTERNOS DE LA ENTIDAD.</t>
  </si>
  <si>
    <t>PRESTAR LOS SERVICIOS PROFESIONALES PARA APOYAR EN LA FORMULACIÓN, IMPLEMENTACIÓN Y DESARROLLO DE PRODUCTOS PERIODÍSTICOS, ASI COMO ARTICULAR PROCESOS DE DIFUSIÓN ESTRATÉGICA EN LA SECRETARÍA DISTRITAL.</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</si>
  <si>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LOCALES&lt;(&gt;,&lt;)&gt; DE ACUERDO CON LAS NECESIDADES DE LA ENTIDAD.</t>
  </si>
  <si>
    <t>1858</t>
  </si>
  <si>
    <t>1892</t>
  </si>
  <si>
    <t>1931</t>
  </si>
  <si>
    <t>1919</t>
  </si>
  <si>
    <t>1928</t>
  </si>
  <si>
    <t>1960</t>
  </si>
  <si>
    <t>2011</t>
  </si>
  <si>
    <t>2014</t>
  </si>
  <si>
    <t>1879</t>
  </si>
  <si>
    <t>2147</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</si>
  <si>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</si>
  <si>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</si>
  <si>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con plena autonomía técnica y administrativa sus servicios PROFESIONAL ESPECIALIZADOS, en la gestión administrativa y presupuestal de los contratos de la oficina de tecnología de la información, y en los procesos de liquidación de contratos</t>
  </si>
  <si>
    <t>PRESTAR LOS SERVICIOS PROFESIONALES PARA LA ADMINISTRACIÓN DE LOS SERVICIOS DE ORACLE (BASES DE DATOS, SERVIDORES DE APLICACIONES E IAS, APEX, OAC) INSTALADOS Y CONFIGURADOS EN LA NUBE DE ORACLE, AZURE Y ONPREMISES</t>
  </si>
  <si>
    <t>1808</t>
  </si>
  <si>
    <t>1853</t>
  </si>
  <si>
    <t>1878</t>
  </si>
  <si>
    <t>1885</t>
  </si>
  <si>
    <t>1918</t>
  </si>
  <si>
    <t>1927</t>
  </si>
  <si>
    <t>1935</t>
  </si>
  <si>
    <t>1968</t>
  </si>
  <si>
    <t>1955</t>
  </si>
  <si>
    <t>1872</t>
  </si>
  <si>
    <t>1966</t>
  </si>
  <si>
    <t>1992</t>
  </si>
  <si>
    <t>1993</t>
  </si>
  <si>
    <t>1998</t>
  </si>
  <si>
    <t>1873</t>
  </si>
  <si>
    <t>2001</t>
  </si>
  <si>
    <t>1938</t>
  </si>
  <si>
    <t>2032</t>
  </si>
  <si>
    <t>2040</t>
  </si>
  <si>
    <t>2044</t>
  </si>
  <si>
    <t>2088</t>
  </si>
  <si>
    <t>2089</t>
  </si>
  <si>
    <t>2113</t>
  </si>
  <si>
    <t>2126</t>
  </si>
  <si>
    <t>2167</t>
  </si>
  <si>
    <t>2195</t>
  </si>
  <si>
    <t>2173</t>
  </si>
  <si>
    <t>2180</t>
  </si>
  <si>
    <t>2181</t>
  </si>
  <si>
    <t>1245</t>
  </si>
  <si>
    <t>1239</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</si>
  <si>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</si>
  <si>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DIRECCIÓN ADMINISTRATIVA EN CUANTO A REALIZAR LA EJECUCIÓN Y SEGUIMIENTO ADMINISTRATIVO Y PRESUPUESTAL DE LOS RECURSOS ASIGNADOS</t>
  </si>
  <si>
    <t>PRESTAR LOS SERVICIOS PROFESIONALES A LA SUBSECRETARÍA DE GESTIÓN INSTITUCIONAL PARA REALIZAR LA PROYECCIÓN, SEGUIMIENTO Y EJECUCIÓN DE LOS RECURSOS FINANCIEROS DE LA SECRETARIA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</si>
  <si>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</si>
  <si>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</si>
  <si>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servicios profesionales para apoyar y acompañar al área disciplinaria competente en la etapa en la que corresponda la evaluación, descongestión y trámite de los procesos disciplinarios y/o quejas.</t>
  </si>
  <si>
    <t>Disposición de recursos para cubrir la cotización de una contratista del Despacho de la Secretaría Distrital de Gobierno en riesgo ARL V - Despacho  PAGO DE LA PLANILLA 7940191623 APORTES DEL MES DE AGOSTO DE 2024.</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</si>
  <si>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</si>
  <si>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LOS SERVICIOS PROFESIONALES A LA OFICINA ASESORA DE PLANEACIÓN BRINDANDO LAS DIRECTRICES METODOLÓGICOS Y TÉCNICAS EN LA IMPLEMENTACIÓN Y MEJORA DEL SISTEMA DE GESTIÓN AMBIENTAL Y ENERGÉTICO DE LA ENTIDAD</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</si>
  <si>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</si>
  <si>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EN LA ORIENTACIÓN Y REVISIÓN JURÍDICA DE LOS ASUNTOS DE COMPETENCIA DE LA DIRECCIÓN DE CONTRATACIÓN DE LA SECRETARÍA DISTRITAL DE GOBIERNO</t>
  </si>
  <si>
    <t>PRESTAR LOS SERVICIOS PROFESIONALES ESPECIALIZADOS PARA BRINDAR APOYO JURIDICO A LA SUBSECRETARIA DE GESTION INSTITUCIONAL, EN EL CUMPLIMIENTO DE LAS FUNCIONES Y COMPETENCIAS A SU CARGO.</t>
  </si>
  <si>
    <t>PRESTAR SERVICIOS PROFESIONALES ESPECIALIZADOS PARA APOYAR EL SEGUIMIENTO A LA ESTRATEGIA DE TRABAJO INTELIGENTE DE LA SECRETARÍA DISTRITAL DE GOBIERNO</t>
  </si>
  <si>
    <t>Prestar servicios profesionales para apoyar y acompañar al área disciplinaria competente en la etapa que corresponda en la evaluación, descongestión y trámite de los procesos disciplinarios de acuerdo con su naturaleza que se encuentren a cargo del contratista y/o los que le sean asignados sin grado de complejidad.</t>
  </si>
  <si>
    <t>PRESTAR LOS SERVICIOS PROFESIONALES A LA DIRECCIÓN ADMINISTRATIVA EN DESARROLLO DE LAS ACTIVIDADES DE SEGUIMIENTO, MONITOREO Y CONTROL EN EL CUMPLIMIENTO DE LOS PLANES, PROGRAMAS Y PROYECTOS A CARGO DE LA DIRECCIÓN ADMINISTRATIVA.</t>
  </si>
  <si>
    <t>PRESTAR LOS SERVICIOS PROFESIONALES PARA APOYAR LOS PLANES Y PROCEDIMIENTOS A CARGO DE LA DIRECCION ADMINISTRATIVA</t>
  </si>
  <si>
    <t>Prestar servicios profesionales para apoyar a la Secretaria Distrital de Gobierno, en la revisión, orientación y diagnóstico de los expedientes disciplinarios en temas financieros que se requieran.</t>
  </si>
  <si>
    <t>Prestar servicios profesionales para apoyar y acompañar al área disciplinaria competente en la etapa que corresponda en la evaluación, descongestión y trámite de los procesos disciplinarios y/o quejas de acuerdo con su naturaleza que se encuentren a cargo del contratista y/o los que le sean asignados.</t>
  </si>
  <si>
    <t>PRESTAR LOS SERVICIOS PROFESIONALES PARA APOYAR EN LA ORIENTACIÓN, REVISIÓN Y ACOMPAÑAMIENTO JURÍDICO Y CONTRACTUAL DE LOS ASUNTOS DE COMPETENCIA DE LA DIRECCIÓN DE CONTRATACIÓN.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</si>
  <si>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</si>
  <si>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PARA LA EVALUACIÓN DE PLANES, PROGRAMAS Y PROYECTOS QUE CONFORMAN LA AGENDA DE EVALUACIÓN DE LA ENTIDAD.</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</si>
  <si>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</si>
  <si>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</si>
  <si>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</si>
  <si>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LOS SERVICIOS PROFESIONALES EN LA OFICINA ASESORA DE PLANEACIÓNPARA EL APOYO EN LA EJECUCIÓN DE DIRECTICES Y LINEAMIENTOS EN LA FORMULACIÓN, IMPLEMENTACIÓN, MONITOREO DE LAS POLÍTICAS PÚBLICAS QUE LIDERA EL SECTOR GOBIERNO</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</si>
  <si>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</si>
  <si>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A LA OFICINA ASESORA DE PLANEACIÓN APOYANDO LA IMPLEMENTACIÓN DEL SISTEMA DE GESTIÓN AMBIENTAL Y ENERGÉTICO DE LA ENTIDAD</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</si>
  <si>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</si>
  <si>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PRESTAR LOS SERVICIOS PROFESIONALES EN LA OFICINA ASESORA DE PLANEACIÓN BRINDANDO SOPORTE EN LA IMPLEMENTACIÓN DEL PLAN DE ACCIÓN DEL SISTEMA DE GESTIÓN AMBIENTAL Y ENERGÉTICO</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</si>
  <si>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</si>
  <si>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</si>
  <si>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LOS SERVICIOS DE APOYO A LA DIRECCIÓN ADMINISTRATIVA EN EL LEVANTAMIENTO DE LA VERIFICACIÓN FÍSICA DE INVENTARIOS DE LOS BIENES DE LA SECRETARIA DISTRITAL DE GOBIERNO</t>
  </si>
  <si>
    <t>PRESTAR SERVICIOS DE APOYO A LA GESTIÓN AL ALMACENISTA, EN LA ORGANIZACIÓN Y SEGUMIENTO DE LAS ACTIVIDADES RELACIONADAS CON EL MANEJO Y CONTROL DE LOS BIENES DE LA SECRETARÍA DISTRITAL</t>
  </si>
  <si>
    <t>TEDDY ISMAEL PIÑEREZ CASADO</t>
  </si>
  <si>
    <t>HERIBERTO ABRAHAN BOTIA HERNANDEZ</t>
  </si>
  <si>
    <t>GEORGE ANTHONY VELASQUEZ PINZON</t>
  </si>
  <si>
    <t>MONICA ISABEL POSSO DEL CASTILLO</t>
  </si>
  <si>
    <t>FRANCISCO ARMANDO PALACIOS MOSQUERA</t>
  </si>
  <si>
    <t>JUAN ANDRES CABALLERO GOMEZ</t>
  </si>
  <si>
    <t>YINA PAOLA LORA SALCEDO</t>
  </si>
  <si>
    <t>JOEL AMAURY LOPEZ ANGULO</t>
  </si>
  <si>
    <t>OSCAR FERNANDO PALACIOS DELGADO</t>
  </si>
  <si>
    <t>VALENTINA  DURANGO REINA</t>
  </si>
  <si>
    <t>LAURA XIMENA SUESCUN TORRES</t>
  </si>
  <si>
    <t>PAULA VIVIANA NIVIA DIAZ</t>
  </si>
  <si>
    <t>LUISA FERNANDA PINZON GAMBOA</t>
  </si>
  <si>
    <t>CINDY LORENA BAUTISTA CUBILLOS</t>
  </si>
  <si>
    <t>NATALIA PAULETH PEÑA ORTIZ</t>
  </si>
  <si>
    <t>0000002139</t>
  </si>
  <si>
    <t>0000002045</t>
  </si>
  <si>
    <t>PRESTAR SERVICIOS PROFESIONALES PARA APOYAR ADMINISTRATIVA YFINANCIERAMENTE A LA DIRECCIÓN PARA LA GESTIÓN POLICIVA EN LA GESTIÓN DELOS TRÁMITES RELACIONADOS CON LA GENERACIÓN DE RECIBOS DE PAGO CONCÓDIGO DE BARRAS Y GENERACIÓN DE FACTURAS ELECTRÓNICAS REQUERIDAS PARALA DEBIDA ATENCIÓN DEL SERVICIO DE SUPERVISIÓN DE LOS SORTEOS QUEREALICEN LAS LOTERÍAS, LOS CHANCES, LOS JUEGOS PROMOCIÓNALES, LOSCONSORCIOS COMERCIALES, ASÍ COMO PARA EL DESARROLLO DE LOS CONCURSOS QUEADELANTAN LOS DELEGADOS Y DEMÁS ACCIONES CARGO DE LA DIRECCIÓN</t>
  </si>
  <si>
    <t>PRESTAR LOS SERVICIOS PROFESIONALES PARA BRINDAR APOYO EN LAS GESTIONESJURÍDICAS Y ADMINISTRATIVAS TRANSVERSALES A LAS DIFERENTES ACTIVIDADES ACARGO DE LA DIRECCIÓN PARA LA GESTIÓN POLICIVA.</t>
  </si>
  <si>
    <t>0000002105</t>
  </si>
  <si>
    <t>PRESTAR LOS SERVICIOS PROFESIONALES A LA DIRECCIÓN PARA LA GESTIÓNPOLICIVA, PARA BRINDAR SOPORTE TÉCNICO&lt;(&gt;,&lt;)&gt;MANTENIMIENTO Y REALIZAR LA ADMINISTRACIÓN DE LOS SISTEMAS DEINFORMACIÓN, BASES DE DATOS Y REPOSITORIOS DE LA DGP.</t>
  </si>
  <si>
    <t>PRESTAR SERVICIOS PROFESIONALES DE CARÁCTER JURÍDICO PARA ACOMPAÑAR LASGESTIONES CONTRACTUALES Y ADMINISTRATIVAS A CARGO DE LA SUBSECRETARÍA DEGESTIÓN LOCAL.</t>
  </si>
  <si>
    <t>PRESTAR SERVICIOS PROFESIONALES A LA SUBSECRETARIA DE GESTIÓN LOCAL ENLA IMPLEMENTACIÓN Y SEGUIMIENTO DE PLANES, PROGRAMAS Y PROYECTOS DELIDERA LA DEPENDENCIA.</t>
  </si>
  <si>
    <t>PRESTAR SERVICIOS PROFESIONALES DE CARÁCTER JURÍDICO PARA ACOMPAÑAR YARTICULAR LAS GESTIONES CONTRACTUALES Y ADMINISTRATIVAS ENTRE LASALCALDÍAS LOCALES Y LA SUBSECRETARÍA DE GESTIÓN LOCAL.</t>
  </si>
  <si>
    <t>PRESTAR SERVICIOS PROFESIONALES ESPECIALIZADOS A LA SUBSECRETARÍA DEGESTIÓN LOCAL EN LA IMPLEMENTACIÓN YSEGUIMIENTO DE PLANES, PROGRAMAS Y PROYECTOS QUE LIDERA LA DEPENDENCIA.</t>
  </si>
  <si>
    <t>PRESTAR SERVICIOS PROFESIONALES EN LA DIRECCIÓN PARA LA GESTIÓN POLICIVAPARA APOYAR JURÍDICAMENTE LAS ACCIONES ENMARCADAS EN EL FORTALECIMIENTODE LA GESTIÓN POLICIVA</t>
  </si>
  <si>
    <t>PRESTAR SERVICIOS DE APOYO A LA GESTIÓN ADMINISTRATIVA PARA REALIZAR ELMANEJO DE INFORMACIÓN EN LOS DIFERENTES COMPONENTES DE LA DIRECCIÓN PARALA GESTIÓN POLICIVA.</t>
  </si>
  <si>
    <t>Prestar los servicios profesionales para apoyar a la dirección para lagestión policiva en el diagnóstico y desarrollo de las acciones que enmateria de gestión documental se deban adelantar de acuerdo a loslineamientos institucionales y normas aplicables.</t>
  </si>
  <si>
    <t>PRESTAR LOS SERVICIOS PROFESIONALES ESPECIALIZADOS EN LA DIRECCIÓN PARALA GESTIÓN ADMINISTRATIVA ESPECIAL DE POLICÍA, PARA LA SUSTANCIACIÓN YTRAMITE DE LOS RECURSOS INTERPUESTOS CONTRA LAS DECISIONES DE LOSINSPECTORES DE POLICÍA, CORREGIDORES Y ALCALDES LOCALES, ASÍ COMO LARECOPILACIÓN, CONSOLIDACIÓN DE DATOS E INFORMES REQUERIDOS TANTO PARA ELANÁLISIS DE LAS LÍNEAS DECISIONALES COMO PARA LOS INFORMES DE PLANES,PROYECTOS Y DEMÁS SUSCRITOS POR LA DIRECCIÓN</t>
  </si>
  <si>
    <t>PRESTAR SERVICIOS PROFESIONALES PARA LA IMPLEMENTACIÓN Y SEGUIMIENTO DELMODELO DE GESTIÓN POLICIVA LIDERADO DESDE LA SECRETARÍA DISTRITALDEGOBIERNO.</t>
  </si>
  <si>
    <t>PRESTAR SERVICIOS PROFESIONALES EN LA SUBSECRETARÍA DE GESTIÓN LOCALPARA BRINDAR ACOMPAÑAMIENTO EN LA COORDINACIÓN DE LOS ASPECTOSRELACIONADOS CON ESPACIO PÚBLICO.</t>
  </si>
  <si>
    <t>PRESTAR SERVICIOS PROFESIONALES ESPECIALIZADOS PARA EL ACOMPAÑAMIENTO DELAS ACCIONES DE INSPECCIÓN, VIGILANCIA Y CONTROL QUE SE REQUIERAN EN LASUBSECRETARÍA DE GESTIÓN LOCAL Y SUS DIRECCIONES.</t>
  </si>
  <si>
    <t>0000002151</t>
  </si>
  <si>
    <t>0000002046</t>
  </si>
  <si>
    <t>0000002079</t>
  </si>
  <si>
    <t>0000002109</t>
  </si>
  <si>
    <t>0000002054</t>
  </si>
  <si>
    <t>0000002243</t>
  </si>
  <si>
    <t>0000002021</t>
  </si>
  <si>
    <t>0000002188</t>
  </si>
  <si>
    <t>0000002192</t>
  </si>
  <si>
    <t>0000002189</t>
  </si>
  <si>
    <t>0000002186</t>
  </si>
  <si>
    <t>0000002152</t>
  </si>
  <si>
    <t>0000002187</t>
  </si>
  <si>
    <t>PRESTAR SERVICIOS PROFESIONALES EN LA DIRECCIÓN DE DERECHOS HUMANOS DELA SECRETARÍA DISTRITAL DE GOBIERNO PARAGARANTIZAR LA ATENCIÓN JURÍDICA REQUERIDA PARA LA IMPLEMENTACIÓN DE LAESTRATEGIA DE PREVENCIÓN DE VULNERACIONES ALOS DERECHOS A LA VIDA, LIBERTAD, INTEGRIDAD Y SEGURIDAD DE PERSONAS ENEL MARCO DE LAS RUTAS DE ATENCIÓN.</t>
  </si>
  <si>
    <t>PRESTAR SERVICIOS DE APOYO A LA GESTIÓN EN LA SUBDIRECCIÓN DE ASUNTOS DELA LIBERTAD RELIGIOSA Y DE CONCIENCIABRINDANDO ASISTENCIA EN LA IMPLEMENTACIÓN INTEGRAL DE LA POLÍTICAPÚBLICA DISTRITAL SOBRE LIBERTADES FUNDAMENTALES DERELIGIÓN, CULTO Y CONCIENCIA, EL DESARROLLO OPERATIVO DE LA PLATAFORMAINTERRELIGIOSA PARA LA ACCIÓN SOCIAL YCOMUNITARIA (PIRPAS) Y LOS ESPACIOS DE PARTICIPACIÓN CIUDADANA DELSECTOR RELIGIOSO.</t>
  </si>
  <si>
    <t>Prestar servicios profesionales para el apoyo y acompañamiento técnicoal diseño, planeación, implementación y seguimiento a procesos departicipaciónciudadana en las 20 localidades de la ciudad, en el marco depresupuestos participativos, Gobierno Abierto, Bogotá</t>
  </si>
  <si>
    <t>Prestar servicios profesionales para el apoyo y acompañamiento técnicoal diseño, planeación, implementación y seguimiento a procesos departicipación ciudadana en las 20 localidades de la ciudad, en el marcode Presupuestos Participativos, Gobierno Abierto, Bogotá.</t>
  </si>
  <si>
    <t>0000002103</t>
  </si>
  <si>
    <t>0000002145</t>
  </si>
  <si>
    <t>Prestar servicios profesionales para el fortalecimiento y acompañamientoa Consejos de Juventud, Consejos Locales y Distrital y asistenciatécnica a las alcaldías locales para el funcionamiento y participaciónde los Consejos Locales de Juventud.</t>
  </si>
  <si>
    <t>0000002167</t>
  </si>
  <si>
    <t>Prestar servicios profesionales especializados para el desarrollo ydiseño de piezas y material videográfico de la Subsecretaría para laGobernabilidad y Garantía de Derechos.</t>
  </si>
  <si>
    <t>PRESTAR SERVICIOS PROFESIONALES A LA SECRETARÍA DISTRITAL DE GOBIERNOPARA EL ACOMPAÑAMIENTO ESTRATÉGICO, PROCESAMIENTO Y ANÁLISIS DEINFORMACIÓN, EN LA GESTIÓN DE CONOCIMIENTO ESTRATEGIAS, INSTRUMENTOS,PLANES Y PROYECTOS DE PARTICIPACIÓN CIUDADANA EN LAS 20 LOCALIDADES DELA CIUDAD, EN EL MARCO DE PRESUPUESTOS PARTICIPATIVOS, GOBIERNO ABIERTO,BOGOTÁ.</t>
  </si>
  <si>
    <t>PRESTAR SERVICIOS PROFESIONALES ESPECIALIZADOS A LA SECRETARÍA DISTRITALDE GOBIERNO PARA EL ACOMPAÑAMIENTOESTRATÉGICO, PROCESAMIENTO Y ANÁLISIS DE INFORMACIÓN, EN LA GESTIÓN DECONOCIMIENTO ESTRATEGIAS, INSTRUMENTOS&lt;(&gt;,&lt;)&gt;PLANES Y PROYECTOS DE PARTICIPACIÓN CIUDADANA EN LAS 20 LOCALIDADES DELA CIUDAD, EN EL MARCO DE PRESUPUESTOSPARTICIPATIVOS, GOBIERNO ABIERTO, BOGOTÁ.</t>
  </si>
  <si>
    <t>0000002060</t>
  </si>
  <si>
    <t>0000002061</t>
  </si>
  <si>
    <t>0000002101</t>
  </si>
  <si>
    <t>PRESTAR LOS SERVICIOS PROFESIONALES EN LA DIRECCIÓN PARA LA GESTIÓN DELDESARROLLO LOCAL DESARROLLANDO ASISTENCIATÉCNICA A LOS FONDOS DE DESARROLLO LOCAL FDL, EN LAS TEMÁTICASAMBIENTALES SEGÚN LAS LÍNEAS DE INVERSIÓN.</t>
  </si>
  <si>
    <t>PRESTAR LOS SERVICIOS PROFESIONALES APOYANDO A LA DIRECCIÓN PARA LAGESTIÓN DEL DESARROLLO LOCAL - DGDL, EN LASACTIVIDADES DE ASISTENCIA TÉCNICA PARA LA EJECUCIÓN DE LOS PROYECTOS DEINVERSIÓN LOCAL QUE ADELANTAN LOS FONDOS DEDESARROLLO LOCAL - FDL.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</si>
  <si>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</si>
  <si>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A LA SUBSECRETARÍA DE GESTIÓN LOCAL PARAAPOYAR EN LA PLANEACIÓN, EJECUCIÓN Y SEGUIMIENTO DE LOS PROYECTOS DEINVERSIÓN Y POLÍTICAS PÚBLICAS IMPLEMENTADAS EN EL MARCO DELFORTALECIMIENTO DE LA GESTIÓN LOCAL.</t>
  </si>
  <si>
    <t>PRESTAR SERVICIOS PROFESIONALES A LA DIRECCIÓN PARA LA GESTIÓN DELDESARROLLO LOCAL EN EL FORTALECIMIENTO DE ACCIONES PARTICIPATIVAS EN LOSFONDOS DE DESARROLLO LOCAL ENFOCADAS EN TEMAS DE SALUD, DISCAPACIDAD YBIENESTAR</t>
  </si>
  <si>
    <t>PRESTAR LOS SERVICIOS PROFESIONALES PARA BRINDAR ASISTENCIA TÉCNICA YOPERATIVA EN LOS TEMAS RELACIONADOS CON EL FORTALECIMIENTO DE LACAPACIDAD INSTITUCIONAL EN LA EJECUCIÓN Y SEGUIMEINTO DE POLITICASPUBLICAS COMPETENCIA DE LOS FONDOS DE DESARROLLO LOCAL -ALCALDÍASLOCALES DE CONFORMIDAD CON LAS COMPETENCIAS DE DIRECCIÓN PARA LA GESTIÓNDEL DESARROLLO LOCAL</t>
  </si>
  <si>
    <t>PRESTAR SERVICIOS PROFESIONALES ESPECIALIZADOS A LA DIRECCIÓN PARA LAGESTIÓN DEL DESARROLLO LOCAL EN LA IMPLEMENTACIÓN DE LAS POLÍTICAS DECOMPRA Y CONTRATACIÓN PÚBLICA ENCAMINADAS AL FORTALECIMIENTO DE LACAPACIDAD INSTITUCIONAL DE LOS FONDOS DE DESARROLLO LOCAL - ALCALDÍASLOCALES DE BOGOTÁ</t>
  </si>
  <si>
    <t>PRESTAR LOS SERVICIOS PROFESIONALES A LA DIRECCIÓN PARA LA GESTIÓN DELDESARROLLO LOCAL - DGDL, EN LA ASISTENCIA TÉCNICA INTEGRAL DIRIGIDA ALOS FONDOS DE DESARROLLO LOCAL Y LOS PROCESOS DE PLANEACIÓN YGOBERNANZA.</t>
  </si>
  <si>
    <t>0000002090</t>
  </si>
  <si>
    <t>0000002065</t>
  </si>
  <si>
    <t>0000002148</t>
  </si>
  <si>
    <t>0000001997</t>
  </si>
  <si>
    <t>0000002250</t>
  </si>
  <si>
    <t>0000002247</t>
  </si>
  <si>
    <t>0000002236</t>
  </si>
  <si>
    <t>0000002199</t>
  </si>
  <si>
    <t>0000002200</t>
  </si>
  <si>
    <t>0000002201</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</si>
  <si>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 FDL.</t>
  </si>
  <si>
    <t>PRESTAR SERVICIOS PROFESIONALES PARA REALIZAR EL DISEÑO, ADMINISTRACIÓNY DESARROLLOS WEB QUE SE REQUIERAN EN LA SUBSECRETARÍA DE GESTIÓN LOCAL,EN EL MARCO DE SU MISIONALIDAD</t>
  </si>
  <si>
    <t>PRESTAR SERVICIOS PROFESIONALES EN LA SUBSECRETARÍA DE GESTIÓN LOCAL ENLA IMPLEMENTACIÓN Y SEGUIMIENTO DE PLANES, PROGRAMAS Y PROYECTOS QUELIDERA LA DEPENDENCIA.</t>
  </si>
  <si>
    <t>0000002033</t>
  </si>
  <si>
    <t>0000002130</t>
  </si>
  <si>
    <t>0000002165</t>
  </si>
  <si>
    <t>0000002184</t>
  </si>
  <si>
    <t>PRESTAR LOS SERVICIOS PROFESIONALES PARA EL TRÁMITE DE LAS MESAS DEGESTIÓN TERRITORIAL QUE SEAN REQUERIDAS POR LOSACTORES POLÍTICOS DEL NIVEL NACIONAL Y DISTRITAL, CONFORME A LOSLINEAMIENTOS QUE LE SEAN IMPARTIDOS POR ELSUPERVISOR DEL CONTRATO Y LAS METAS DEL PROYECTO DE INVERSIÓN 8020</t>
  </si>
  <si>
    <t>PRESTAR LOS SERVICIOS PROFESIONALES ESPECIALIZADOS PARA LA ATENCIÓN YARTICULACIÓN DE LAS MESAS DE GESTIÓN TERRITORIAL QUE SEAN SOLICITADASPOR LOS ACTORES POLÍTICOS DEL NIVEL NACIONAL, DISTRITAL Y LOCAL EN LADIRECCIÓN DE RELACIONES POLÍTICAS, DE ACUERDO CON LOS LINEAMIENTOS YPROCEDIMIENTOS QUE ADOPTEN EN ESTA MATERIA Y LAS METAS DEL PROYECTO DEINVERSIÓN 8020</t>
  </si>
  <si>
    <t>PRESTAR LOS SERVICIOS PROFESIONALES PARA PROYECTAR, TRAMITAR Y HACER ELSEGUIMIENTO DE LAS RESPUESTAS A LOS REQUERIMIENTOS, DERECHOS DE PETICIÓNY SOLICITUDES DE INFORMACIÓN QUE LLEGUEN A LA DEPENDENCIA, DE ACUERDOCON LO ESTABLECIDO EN LAS METAS DEL PROYECTO DE INVERSIÓN 8020 Y LOSINSTRUCTIVOS QUE SOBRE ESTA MATERIA TENGA ADOPTADOS LA SECRETARÍADISTRITAL DE GOBIERNO.</t>
  </si>
  <si>
    <t>PRESTAR LOS SERVICIOS DE APOYO PARA EL TRÁMITE DE LAS MESAS DE GESTIÓNTERRITORIAL QUE SEAN REQUERIDAS POR LOSACTORES POLÍTICOS DEL NIVEL NACIONAL Y DISTRITAL, CONFORME A LOSLINEAMIENTOS QUE LE SEAN IMPARTIDOS POR ELSUPERVISOR DEL CONTRATO Y LAS METAS DEL PROYECTO DE INVERSIÓN 8020</t>
  </si>
  <si>
    <t>PRESTAR LOS SERVICIOS PROFESIONALES PARA APOYAR LA ARTICULACIÓN YGESTIÓN DE LAS ACTIVIDADES PROPIAS DE LOS PROCESOS ELECTORALES QUE SEADELANTEN EN EL DISTRITO CAPITAL, DE CONFORMIDAD CON LOS LINEAMIENTOSESTABLECIDOS POR EL CONSEJO NACIONAL ELECTORAL, LA NORMATIVIDAD VIGENTEY EL OBJETIVO DEL PROYECTO DE INVERSIÓN 8020.</t>
  </si>
  <si>
    <t>PRESTAR LOS SERVICIOS PROFESIONALES ESPECIALIZADOS PARA APOYAR LACOORDINACIÓN DE RELACIONAMIENTO EN LAINTERLOCUCIÓN DE LAS SESIONES, MESAS DE TRABAJO, FOROS, COMISIONESACCIDENTALES, AUDIENCIAS PÚBLICAS QUE CONVOQUE ELCONCEJO DE BOGOTÁ, CONFORME A LAS METAS DEL PROYECTO DE INVERSIÓN 8020 YLAS ESTABLECIDAS EN EL PLAN DISTRITAL DEDESARROLLO.</t>
  </si>
  <si>
    <t>PRESTAR LOS SERVICIOS PROFESIONALES ESPECIALIZADOS PARA APOYAR A LACOORDINACIÓN DE LOS REQUERIMIENTOS, PETICIONES Y/O SOLICITUDES QUEREALICEN LOS MIEMBROS DE LAS JUNTAS ADMINISTRADORAS LOCALES, DE ACUERDOCON LO ESTABLECIDO EN LA NORMATIVIDAD VIGENTE Y LAS METAS ESTABLECIDASEN EL PROYECTO DE INVERSIÓN 8020.</t>
  </si>
  <si>
    <t>0000001999</t>
  </si>
  <si>
    <t>0000002082</t>
  </si>
  <si>
    <t>0000002073</t>
  </si>
  <si>
    <t>0000002164</t>
  </si>
  <si>
    <t>0000002098</t>
  </si>
  <si>
    <t>0000002222</t>
  </si>
  <si>
    <t>0000002155</t>
  </si>
  <si>
    <t>0000002154</t>
  </si>
  <si>
    <t>0000002168</t>
  </si>
  <si>
    <t>0000002099</t>
  </si>
  <si>
    <t>0000002131</t>
  </si>
  <si>
    <t>PRESTAR SERVICIOS PROFESIONALES ESPECIALIZADOS QUE CONTRIBUYAN ELFORTALECIMIENTO DE LAS ACTIVIDADES INHERENTES A LA INVESTIGACIÓN YANÁLISIS DE LA INFORMACIÓN CONCERNIENTE A LOS PROYECTOS E INICIATIVAS DEACTORES POLÍTICOS, POR MEDIO DE LA REVISIÓN, RETROALIMENTACIÓN,ELABORACIÓN DE DOCUMENTOS Y ORIENTACIÓN A LOS GRUPOS DE TRABAJO, QUEHACEN PARTE DE LA DIRECCIÓN DE RELACIONES POLÍTICAS Y ARTICULADOS CONLAS METAS DEL PROYECTO DE INVERSIÓN 8020.</t>
  </si>
  <si>
    <t>PRESTAR LOS SERVICIOS DE APOYO PARA LA REVISIÓN Y/O AJUSTE DE LOSINFORMES, ANÁLISIS Y DOCUMENTOS QUE EXPIDA EL OBSERVATORIO DE ASUNTOSPOLÍTICOS, EN CUMPLIMIENTO DE LAS METAS ESTABLECIDAS EN EL PROYECTO DEINVERSIÓN 8020 Y LOS REQUERIMIENTOS QUE SOBRE ESTA MATERIA LE IMPARTA ELSUPERVISOR DEL CONTRATO.</t>
  </si>
  <si>
    <t>PRESTAR LOS SERVICIOS PROFESIONALES PARA BRINDAR EL SOPORTE DEACTUALIZACIÓN, AJUSTE, CAPACITACIÓN Y ENTRENAMIENTO DE LAS HERRAMIENTASTECNOLÓGICAS QUE TIENE ADOPTADAS LA DIRECCIÓN DE RELACIONES POLÍTICAS,DE ACUERDO CON LAS DIRECTRICES QUE SOBRE ESTA MATERIA TENGA ADOPTADAS LADIRECCIÓN DE TECNOLOGÍAS E INFORMACIÓN Y LOS LINEAMIENTOS QUE LE IMPARTAEL SUPERVISOR DEL CONTRATO Y LAS METAS DEL PROYECTO DE INVERSIÓN 8020.</t>
  </si>
  <si>
    <t>0000002058</t>
  </si>
  <si>
    <t>0000002216</t>
  </si>
  <si>
    <t>0000002180</t>
  </si>
  <si>
    <t>PRESTAR LOS SERVICIOS PROFESIONALES ESPECIALIZADOS PARA EL APOYOOPERATIVO Y EL DISEÑO E IMPLEMENTACIÓN DELPLAN DE COMUNICACIÓN DE LA SECRETARÍA DISTRITAL DE GOBIERNO Y LACREACIÓN Y EL DESARROLLO DE LAS DIFERENTES CAMPAÑASESPECIALMENTE EN LAS ACCIONES ENCAMINADAS CON METAS, LOGROS Y GESTIÓNDEL NIVEL CENTRAL Y DE LAS ALCALDÍAS LOCALES&lt;(&gt;,&lt;)&gt;DE ACUERDO CON LAS NECESIDADES DE LA ENTIDAD.</t>
  </si>
  <si>
    <t>PRESTAR LOS SERVICIOS PROFESIONALES PARA APOYAR EN LA FORMULACIÓN,IMPLEMENTACIÓN Y DESARROLLO DE PRODUCTOS PERIODÍSTICOS, ASI COMOARTICULAR PROCESOS DE DIFUSIÓN ESTRATÉGICA EN LA SECRETARÍA DISTRITAL.</t>
  </si>
  <si>
    <t>0000002110</t>
  </si>
  <si>
    <t>0000002122</t>
  </si>
  <si>
    <t>PRESTAR LOS SERVICIOS PROFESIONALES PARA LA ADMINISTRACIÓN DE LOSSERVICIOS DE ORACLE (BASES DE DATOS, SERVIDORES DE APLICACIONES E IAS,APEX, OAC) INSTALADOS Y CONFIGURADOS EN LA NUBE DE ORACLE, AZURE YONPREMISES</t>
  </si>
  <si>
    <t>PRESTAR SERVICIOS DE APOYO A LA SUPERVISION DE LA GESTIÓN CONTRACTUAL DELA DIRECCIÓN Y SEGUIMIENTO AL CUMPLIMIENTO DE LOS PROYECTOS DE LADIRECCIÓN DE TECNOLOGÍAS E INFORMACIÓN</t>
  </si>
  <si>
    <t>REALIZAR LA ACTUALIZACIÓN DE LA INFRAESTRUCTURA TECNOLÓGICA DEL DATACENTER DE LA SECRETARÍA DISTRITAL DE GOBIERNO</t>
  </si>
  <si>
    <t>ADQUIRIR ELEMENTOS DE HARDWARE Y SOFTWARE, PARA LA SOLUCIÓN INTEGRALPARA EL SISTEMA DE BACKUPS PARA LA SECRETARIADISTRITAL DE GOBIERNO</t>
  </si>
  <si>
    <t>0000002127</t>
  </si>
  <si>
    <t>0000002198</t>
  </si>
  <si>
    <t>0000002193</t>
  </si>
  <si>
    <t>0000002063</t>
  </si>
  <si>
    <t>0000002128</t>
  </si>
  <si>
    <t>0000002230</t>
  </si>
  <si>
    <t>PRESTAR LOS SERVICIOS PROFESIONALES COMO ANALISTA EN LA DIRECCIÓN DETECNOLOGÍAS E INFORMACIÓN REALIZANDO LAS ACTIVIDADES DESCRITAS EN ELPROCESO DE GERENCIA DE TIC RELACIONADAS CON LA GESTIÓN DE SISTEMAS DEINFORMACIÓN</t>
  </si>
  <si>
    <t>PRESTAR LOS SERVICIOS PROFESIONALES COMO DESARROLLARDOR WEB A LASECRETARIA DISTRITAL DE GOBIERNO PARA EL DESARROLLO, MANTENIMIENTO,FORTALECIMIENTO E IMPLEMENTACIÓN DE PORTALES Y MICROSITIOS WEB DE LAENTIDAD</t>
  </si>
  <si>
    <t>ADQUIRIR UN SISTEMA DE ALMACENAMIENTO PARA LAS INSTALACIONES DEL ARCHIVOCENTRAL DE LA SECRETARÍA DISTRITAL DE GOBIERNO</t>
  </si>
  <si>
    <t>0000002203</t>
  </si>
  <si>
    <t>PRESTAR LOS SERVICIOS PROFESIONALES A LA OFICINA ASESORA DE PLANEACIÓNAPOYANDO LA IMPLEMENTACIÓN DEL SISTEMA DE GESTIÓN AMBIENTAL Y ENERGÉTICODE LA ENTIDAD</t>
  </si>
  <si>
    <t>PRESTAR LOS SERVICIOS PROFESIONALES EN LA OFICINA ASESORA DE PLANEACIÓNBRINDANDO SOPORTE EN LA IMPLEMENTACIÓN DEL PLAN DE ACCIÓN DEL SISTEMA DEGESTIÓN AMBIENTAL Y ENERGÉTICO</t>
  </si>
  <si>
    <t>PRESTAR LOS SERVICIOS DE APOYO A LA GESTIÓN DE MANERA TEMPORAL, CONAUTONOMÍA TÉCNICA Y ADMINISTRATIVA PARA REALIZARLABORES OPERATIVAS EN EL DESARROLLO DE LOS PROCEDIMIENTOS DE GESTIÓNDOCUMENTAL DE LA DIRECCIÓN JURÍDICA DE LASECRETARÍA DISTRITAL DE GOBIERNO</t>
  </si>
  <si>
    <t>PRESTAR LOS SERVICIOS DE APOYO A LA GESTIÓN DE MANERA TEMPORAL, CONAUTONOMÍA TÉCNICA Y ADMINISTRATIVA PARA REALIZARLABORES OPERATIVAS EN EL DESARROLLO DE LOS PROCESOS DE GESTIÓNDOCUMENTAL DE LA DIRECCIÓN JURÍDICA DE LA SECRETARÍADISTRITAL DE GOBIERNO.</t>
  </si>
  <si>
    <t>PRESTAR SERVICIOS DE APOYO A LA GESTIÓN PARA EL SEGUIMIENTO DE LAS METASPLAN DE DESARROLLO DE LOS PROYECTOS DE INVERSIÓN Y A LA INFORMACIÓNFINANCIERA DE LA SECRETARÍA DISTRITAL DE GOBIERNO EN LA OFICINA ASESORADE PLANEACIÓN</t>
  </si>
  <si>
    <t>PRESTAR LOS SERVICIOS PROFESIONALES A LA SECRETARÍA DISTRITAL DEGOBIERNO PARA REALIZAR EL ACOMPAÑAMIENTO EN LA ARTICULACIÓN Y ELCUMPLIMIENTO FRENTE A LOS LINEAMIENTOS DEL CICLO DE LA POLÍTICA PÚBLICAEN RELACIÓN A LA AGENDA PÚBLICA, FORMULACIÓN, IMPLEMENTACIÓN,SEGUIMIENTO Y EVALUACIÓN DE LAS POLÍTICAS PÚBLICAS QUE LIDERA EL SECTORGOBIERNO Y DE CORRESPONSABILIDAD CON LOS DEMÁS SECTORES DEL DISTRITO.</t>
  </si>
  <si>
    <t>PRESTAR LOS SERVICIOS PROFESIONALES PARA EL FORTALECIMIENTO DE LASHERRAMIENTAS DE VISUALIZACIÓN DE DATOS EN LOS TEMAS DE ANALÍTICA YGESTIÓN ESTADÍSTICA DE LA ENTIDAD</t>
  </si>
  <si>
    <t>PRESTAR LOS SERVICIOS PROFESIONALES DE MANERA TEMPORAL, CON AUTONOMÍATÉCNICA Y ADMINISTRATIVA PARA BRINDAR APOYO JURÍDICO EN LOS ASUNTOSADMINISTRATIVOS Y DE GESTIÓN CONCERNIENTES A LA DIRECCIÓN JURÍDICA, ASÍCOMO EJERCER LA REVISIÓN DE LOS DOCUMENTOS QUE SE ELABOREN EN ELDESARROLLO DE LOS TRÁMITES Y PROCEDIMIENTOS DE COMPETENCIA DE LADIRECCIÓN JURÍDICA DE LA SECRETARÍA DISTRITAL DE GOBIERNO.</t>
  </si>
  <si>
    <t>0000002149</t>
  </si>
  <si>
    <t>0000002150</t>
  </si>
  <si>
    <t>0000002089</t>
  </si>
  <si>
    <t>0000002088</t>
  </si>
  <si>
    <t>0000002207</t>
  </si>
  <si>
    <t>0000002226</t>
  </si>
  <si>
    <t>0000002225</t>
  </si>
  <si>
    <t>0000002190</t>
  </si>
  <si>
    <t>0000002191</t>
  </si>
  <si>
    <t>0000002211</t>
  </si>
  <si>
    <t>0000002205</t>
  </si>
  <si>
    <t>0000002206</t>
  </si>
  <si>
    <t>0000002232</t>
  </si>
  <si>
    <t>octubre</t>
  </si>
  <si>
    <t>OCTUBRE</t>
  </si>
  <si>
    <t>2186</t>
  </si>
  <si>
    <t>2196</t>
  </si>
  <si>
    <t>2200</t>
  </si>
  <si>
    <t>2220</t>
  </si>
  <si>
    <t>2225</t>
  </si>
  <si>
    <t>2189</t>
  </si>
  <si>
    <t>2229</t>
  </si>
  <si>
    <t>2192</t>
  </si>
  <si>
    <t>2230</t>
  </si>
  <si>
    <t>2188</t>
  </si>
  <si>
    <t>2231</t>
  </si>
  <si>
    <t>2246</t>
  </si>
  <si>
    <t>2243</t>
  </si>
  <si>
    <t>2251</t>
  </si>
  <si>
    <t>2187</t>
  </si>
  <si>
    <t>2271</t>
  </si>
  <si>
    <t>2255</t>
  </si>
  <si>
    <t>2273</t>
  </si>
  <si>
    <t>2276</t>
  </si>
  <si>
    <t>2294</t>
  </si>
  <si>
    <t>2286</t>
  </si>
  <si>
    <t>2296</t>
  </si>
  <si>
    <t>2257</t>
  </si>
  <si>
    <t>2299</t>
  </si>
  <si>
    <t>2254</t>
  </si>
  <si>
    <t>2300</t>
  </si>
  <si>
    <t>2301</t>
  </si>
  <si>
    <t>2279</t>
  </si>
  <si>
    <t>2313</t>
  </si>
  <si>
    <t>2306</t>
  </si>
  <si>
    <t>2315</t>
  </si>
  <si>
    <t>2309</t>
  </si>
  <si>
    <t>2317</t>
  </si>
  <si>
    <t>2323</t>
  </si>
  <si>
    <t>2324</t>
  </si>
  <si>
    <t>2308</t>
  </si>
  <si>
    <t>2328</t>
  </si>
  <si>
    <t>2340</t>
  </si>
  <si>
    <t>2335</t>
  </si>
  <si>
    <t>2341</t>
  </si>
  <si>
    <t>2348</t>
  </si>
  <si>
    <t>2356</t>
  </si>
  <si>
    <t>2352</t>
  </si>
  <si>
    <t>2354</t>
  </si>
  <si>
    <t>2355</t>
  </si>
  <si>
    <t>2360</t>
  </si>
  <si>
    <t>2305</t>
  </si>
  <si>
    <t>2362</t>
  </si>
  <si>
    <t>7944266814</t>
  </si>
  <si>
    <t>1485</t>
  </si>
  <si>
    <t>1486</t>
  </si>
  <si>
    <t>1493</t>
  </si>
  <si>
    <t>1527</t>
  </si>
  <si>
    <t>1533</t>
  </si>
  <si>
    <t>Prestar los servicios profesionales para apoyar a la dirección para la gestión policiva en el diagnóstico y desarrollo de las acciones que en materia de gestión documental se deban adelantar de acuerdo a los lineamientos institucionales y normas aplicables.</t>
  </si>
  <si>
    <t>PRESTAR SERVICIOS PROFESIONALES EN LA SUBSECRETARÍA DE GESTIÓN LOCAL PARA BRINDAR ACOMPAÑAMIENTO EN LA COORDINACIÓN DE LOS ASPECTOS RELACIONADOS CON ESPACIO PÚBLICO.</t>
  </si>
  <si>
    <t>PAGO DE ARL CONTRATISTAS DE LA SECRETARIA DE GOBIERNO MES DE SEPTIMEBRE de la Secretaría Distrital de Gobierno en riesgo ARL V - Despacho</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</si>
  <si>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</si>
  <si>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</si>
  <si>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PRESTAR SERVICIOS PROFESIONALES ESPECIALIZADOS PARA EL ACOMPAÑAMIENTO DE LAS ACCIONES DE INSPECCIÓN, VIGILANCIA Y CONTROL QUE SE REQUIERAN EN LA SUBSECRETARÍA DE GESTIÓN LOCAL Y SUS DIRECCIONES.</t>
  </si>
  <si>
    <t>PRESTAR SERVICIOS PROFESIONALES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BOGOTA, D.C</t>
  </si>
  <si>
    <t>PRESTAR SERVICIOS PROFESIONALES PARA LA IMPLEMENTACIÓN Y SEGUIMIENTO DEL MODELO DE GESTIÓN POLICIVA LIDERADO DESDE LA SECRETARÍA DISTRITAL DEGOBIERNO.</t>
  </si>
  <si>
    <t>PRESTAR SERVICIOS PROFESIONALES PARA REALIZAR EL ANÁLISIS E IMPLEMENTACIÓN DE POLÍTICAS Y PROCEDIMIENTOS QUE PROMUEVAN LA EFICIENCIA Y TRANSPARENCIA EN TODAS LAS OPERACIONES ADMINISTRATIVAS Y MISIONALES DE LA SUBSECRETARÍA DE GESTIÓN LOCAL.</t>
  </si>
  <si>
    <t>PRESTAR SERVICIOS DE APOYO A LA DIRECCIÓN PARA LA GESTIÓN POLICIVA EN LAS ACCIONES ADMINISTRATIVAS QUE CONLLEVEN AL FORTALECIMIENTO DE LA JUSTICIA POLICIVA</t>
  </si>
  <si>
    <t>Prestar los servicios profesionales en la Dirección para la Gestión Policiva para llevar a cabo la construcción, soporte y mantenimiento de los sistemas de información requeridos por la Secretaría Distrital de Gobierno, enmarcadas dentro de las etapas de análisis, diseño, desarrollo e implementación de sistemas de información, así como análisis funcional de los mismos.</t>
  </si>
  <si>
    <t>PRESTAR SERVICIOS DE APOYO A LA GESTIÓN ADMINISTRATIVA PARA REALIZAR EL MANEJO DE INFORMACIÓN EN LOS DIFERENTES COMPONENTES DE LA DIRECCIÓN PARA LA GESTIÓN POLICIVA.</t>
  </si>
  <si>
    <t>PRESTAR LOS SERVICIOS PROFESIONALES APOYANDO LOS PROCESOS ASIGNADOS A LA DIRECCIÓN RELACIONADOS CON LOS TRÁMITES ADELANTADOS POR LAS AUTORIDADES DE POLICÍA A CARGO DE LA SECRETARÍA DISTRITAL DE GOBIERNO.</t>
  </si>
  <si>
    <t>PRESTAR SERVICIOS PROFESIONALES EN LA SUBSECRETARÍA DE GESTIÓN LOCAL PARA BRINDAR ASISTENCIA EN LAS ACCIONES DE INSPECCIÓN, VIGILANCIA Y CONTROL, ASÍ COMO ESTRATEGIAS PREVENTIVAS Y DE ACCIÓN RELACIONADAS CON LAS OCUPACIONES ILEGALES Y/O ESPACIO PÚBLICO</t>
  </si>
  <si>
    <t>PRESTAR SERVICIOS PROFESIONALES ESPECIALIZADOS PARA EL ACOMPAÑAMIENTO JURÍDICO REQUERIDO EN LA IMPLEMENTACIÓN DE LOS PLANES, PROGRAMAS Y PROYECTOS QUE LIDERA LA DEPENDENCIA.</t>
  </si>
  <si>
    <t>JORGE ELIECER RODRIGUEZ BERNAL</t>
  </si>
  <si>
    <t>EMPRESA DE TELECOMUNICACIONES DE BOGOTÁ S.A. E.S.P. - ETB S.A. ESP</t>
  </si>
  <si>
    <t>ABRAHAM DANIEL CURE GARCIA</t>
  </si>
  <si>
    <t>ILIANA FERNANDA RAMIREZ CUCUMA</t>
  </si>
  <si>
    <t>LUZ HEIDY GARCIA PERAFAN</t>
  </si>
  <si>
    <t>JUAN CARLOS CIFUENTES MURCIA</t>
  </si>
  <si>
    <t>JEFERSON ALEJANDRO GOMEZ SANTAFE</t>
  </si>
  <si>
    <t>FERNANDO  VALENZUELA CORREDOR</t>
  </si>
  <si>
    <t>CRUZ FELIPE RUEDA VERGEL</t>
  </si>
  <si>
    <t>DANIEL FERNANDO RODRIGUEZ RUBIANO</t>
  </si>
  <si>
    <t>DORA LYD SANDOVAL BLANCO</t>
  </si>
  <si>
    <t>2201</t>
  </si>
  <si>
    <t>2215</t>
  </si>
  <si>
    <t>2216</t>
  </si>
  <si>
    <t>2218</t>
  </si>
  <si>
    <t>2224</t>
  </si>
  <si>
    <t>2217</t>
  </si>
  <si>
    <t>2239</t>
  </si>
  <si>
    <t>2219</t>
  </si>
  <si>
    <t>2240</t>
  </si>
  <si>
    <t>2245</t>
  </si>
  <si>
    <t>2213</t>
  </si>
  <si>
    <t>2234</t>
  </si>
  <si>
    <t>2258</t>
  </si>
  <si>
    <t>2274</t>
  </si>
  <si>
    <t>2256</t>
  </si>
  <si>
    <t>2277</t>
  </si>
  <si>
    <t>2298</t>
  </si>
  <si>
    <t>2270</t>
  </si>
  <si>
    <t>2311</t>
  </si>
  <si>
    <t>2289</t>
  </si>
  <si>
    <t>2314</t>
  </si>
  <si>
    <t>2264</t>
  </si>
  <si>
    <t>2342</t>
  </si>
  <si>
    <t>2322</t>
  </si>
  <si>
    <t>2343</t>
  </si>
  <si>
    <t>2269</t>
  </si>
  <si>
    <t>2344</t>
  </si>
  <si>
    <t>2288</t>
  </si>
  <si>
    <t>2345</t>
  </si>
  <si>
    <t>1494</t>
  </si>
  <si>
    <t>TARCISIO  TORO ZAMBRANO</t>
  </si>
  <si>
    <t>HAMILTON  CARPIO MEMBACHE</t>
  </si>
  <si>
    <t>WILLIAM EDUARDO CARVAJAL ANGARITA</t>
  </si>
  <si>
    <t>DUVAN MANUEL LAMBRANO HERNANDEZ</t>
  </si>
  <si>
    <t>ANDRES FELIPE LOPEZ CASTAÑO</t>
  </si>
  <si>
    <t>PAULA VALENTINA RAMOS QUINTERO</t>
  </si>
  <si>
    <t>MARIANA JULIETH MUÑOZ RAMIREZ</t>
  </si>
  <si>
    <t>LISSETH CATALINA VARGAS MAYORGA</t>
  </si>
  <si>
    <t>CRISTHIAM DAVID RENGIFO VALENCIA</t>
  </si>
  <si>
    <t>LEYDY YURANI GIRAL DEVIA</t>
  </si>
  <si>
    <t>DIANA CAROLINA CASTILLO MOSQUERA</t>
  </si>
  <si>
    <t>PRESTAR SERVICIOS PROFESIONALES JURÍDICOS PARA APOYAR LAS ACCIONES RELACIONADAS CON LA GESTIÓN DE LA DIRECCIÓN DE CONVIVENCIA Y DIÁLOGO SOCIAL DE LA SECRETARÍA DISTRITAL DE GOBIERNO</t>
  </si>
  <si>
    <t>PRESTAR SERVICIOS DE APOYO A LA GESTIÓN A LA DIRECCIÓN DE CONVIVENCIA Y DIÁLOGO SOCIAL PARA APOYAR LAS ACTIVIDADES RELACIONADAS CON LA GESTIÓN JURÍDICA.</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</si>
  <si>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</si>
  <si>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SERVICIOS DE APOYO A LA GESTIÓN PARA LA DIRECCIÓN DE CONVIVENCIA Y DIÁLOGO SOCIAL EN LA IMPLEMENTACIÓN DEL PROGRAMA DE DIÁLOGO SOCIAL, ACOMPAÑAMIENTO A LOS FENÓMENOS DE CONFLICTIVIDADES, PROTESTA Y MOVILIZACIÓN SOCIAL&lt;(&gt;,&lt;)&gt; AGLOMERACIONES DE PÚBLICO, ACOMPAÑAMIENTOS INTERINSTITUCIONALES Y LOS DEMÁS TEMAS RELACIONADOS CON LA CONVIVENCIA Y DIÁLOGO SOCIAL EN EL DISTRITO CAPITAL</t>
  </si>
  <si>
    <t>PRESTAR SERVICIOS PROFESIONALES A LA DIRECCIÓN DE CONVIVENCIA Y DIALOGO SOCIAL PARA APOYAR ADMINISTRATIVA Y TÉCNICAMENTE LAS ACCIONES RELACIONADAS CON LA PLANEACIÓN, FORMULACIÓN, IMPLEMENTACIÓN, ARTICULACIÓN Y SEGUIMIENTO A LOS PROGRAMAS E INICIATIVAS CIUDADANAS PARA EL FORTALECIMIENTO DEL TEJIDO SOCIAL Y LA RECONSTRUCCIÓN DE LA CONFIANZA CON LA CIUDADANÍA PARA PROMOVER LA CULTURA DE LA CONVIVENCIA BASADA EN EL DIÁLOGO EN BOGOTÁ D.C.</t>
  </si>
  <si>
    <t>PRESTAR SERVICIOS PROFESIONALES A LA DIRECCIÓN DE CONVIVENCIA Y DIÁLOGO SOCIAL PARA APOYAR LA IMPLEMENTACIÓN DEL PROGRAMA DE DIÁLOGO SOCIAL, ASÍ COMO LAS ACTIVIDADES REQUERIDAS DEL SISTEMA ÚNICO DE GESTIÓN DE AGLOMERACIONES DE PÚBLICO</t>
  </si>
  <si>
    <t>PRESTAR SERVICIOS PROFESIONALES JURÍDICOS PARA APOYAR LAS ACTIVIDADES RELACIONADAS CON LA GESTIÓN DE LA DIRECCIÓN DE CONVIVENCIA Y DIÁLOGO SOCIAL DE LA SECRETARÍA DISTRITAL DE GOBIERNO.</t>
  </si>
  <si>
    <t>2223</t>
  </si>
  <si>
    <t>2191</t>
  </si>
  <si>
    <t>2203</t>
  </si>
  <si>
    <t>2194</t>
  </si>
  <si>
    <t>2205</t>
  </si>
  <si>
    <t>2206</t>
  </si>
  <si>
    <t>2242</t>
  </si>
  <si>
    <t>2261</t>
  </si>
  <si>
    <t>2297</t>
  </si>
  <si>
    <t>2295</t>
  </si>
  <si>
    <t>2330</t>
  </si>
  <si>
    <t>2333</t>
  </si>
  <si>
    <t>2259</t>
  </si>
  <si>
    <t>2337</t>
  </si>
  <si>
    <t>2371</t>
  </si>
  <si>
    <t>2359</t>
  </si>
  <si>
    <t>YINA ALEXANDRA CALVACHE BOLAÑOS</t>
  </si>
  <si>
    <t>NATALYA  BOSSA HERNANDEZ</t>
  </si>
  <si>
    <t>MICHAEL  MESINO ANGULO</t>
  </si>
  <si>
    <t>IVAN AUGUSTO PERDOMO SEPULVEDA</t>
  </si>
  <si>
    <t>JENIFER PAOLA CAICEDO ARTUNDUAGA</t>
  </si>
  <si>
    <t>FELIX HERNAN GARRIDO RENTERIA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</si>
  <si>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</si>
  <si>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DIRECCIÓN DE DERECHOS HUMANOS DE LA SECRETARÍA DISTRITAL DE GOBIERNO COMO ENLACE TÉCNICO PARA VÍCTIMAS DE ABUSO DE AUTORIDAD EN EL DISTRITO CAPITAL, EN EL MARCO DEL PROGRAMA DE PREVENCIÓN DE VULNERACIONES A LOS DERECHOS A LA VIDA, LIBERTAD, INTEGRIDAD Y SEGURIDAD Y DE LAS INSTANCIAS DE COORDINACIÓN RELACIONADAS.</t>
  </si>
  <si>
    <t>PRESTAR SERVICIOS DE APOYO A LA GESTIÓN EN LA SUBDIRECCIÓN DE ASUNTOS DE LA LIBERTAD RELIGIOSA Y DE CONCIENCIA BRINDANDO ASISTENCIA EN LA IMPLEMENTACIÓN INTEGRAL DE LA POLÍTICA PÚBLICA DISTRITAL SOBRE LIBERTADES FUNDAMENTALES DE RELIGIÓN, CULTO Y CONCIENCIA, EL DESARROLLO OPERATIVO DE LA PLATAFORMA INTERRELIGIOSA PARA LA ACCIÓN SOCIAL Y COMUNITARIA (PIRPAS) Y LOS ESPACIOS DE PARTICIPACIÓN CIUDADANA DEL SECTOR RELIGIOSO.</t>
  </si>
  <si>
    <t>PRESTAR SERVICIOS PROFESIONALES EN LA DIRECCIÓN DE DERECHOS HUMANOS DE LA SECRETARÍA DISTRITAL DE GOBIERNO PARA APOYAR EL SEGUIMIENTO DE LA POLÍTICA PÚBLICA DE POBLACIÓN MIGRANTE INTERNACIONAL</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</si>
  <si>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</si>
  <si>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2197</t>
  </si>
  <si>
    <t>2283</t>
  </si>
  <si>
    <t>2282</t>
  </si>
  <si>
    <t>2285</t>
  </si>
  <si>
    <t>2303</t>
  </si>
  <si>
    <t>1482</t>
  </si>
  <si>
    <t>Prestar servicios profesionales para el fortalecimiento y acompañamiento a Consejos de Juventud, Consejos Locales y Distrital y asistencia técnica a las alcaldías locales para el funcionamiento y participación de los Consejos Locales de Juventud.</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</si>
  <si>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</si>
  <si>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</si>
  <si>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</si>
  <si>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MATEO FRANCISCO ZUÑIGA ROJAS</t>
  </si>
  <si>
    <t>LEIDY JOHANNA MENDOZA CARDONA</t>
  </si>
  <si>
    <t>2287</t>
  </si>
  <si>
    <t>2207</t>
  </si>
  <si>
    <t>2211</t>
  </si>
  <si>
    <t>2221</t>
  </si>
  <si>
    <t>2222</t>
  </si>
  <si>
    <t>2272</t>
  </si>
  <si>
    <t>2312</t>
  </si>
  <si>
    <t>2357</t>
  </si>
  <si>
    <t>2358</t>
  </si>
  <si>
    <t>MARIA BRICEIDA DAZA DUARTE</t>
  </si>
  <si>
    <t>pago del servicio de energía a de la casa del pensamiento indígena entre el 23 de agosto al 20 de septiembre 2024.</t>
  </si>
  <si>
    <t>PAGO DEL SERVICIO DE RECOLECCION DE DESECHOS EN LA CASA DEL PENSAMIENTO INDIGENA DEL 23 DE AGOSTO AL 20 DE SEPTIEMBRE 2024</t>
  </si>
  <si>
    <t>Solicitud adición y prorroga contrato No. 111 de 2024 suscrito entre la Secretaria Distrital de Gobierno y FONNEGRA GERLEIN S.A.S</t>
  </si>
  <si>
    <t>ENTREGAR A TÍTULO DE ARRENDAMIENTO A LA SECRETARÍA DISTRITAL DE GOBIERNO, EL USO Y GOCE DEL INMUEBLE PARA LA PRESTACIÓN DE SERVICIOS DEL ESPACIO DE ATENCIÓN DIFERENCIAL PARA LA COMUNIDAD RAIZAL EN BOGOTÁ</t>
  </si>
  <si>
    <t>pago del servicio de energía del predio casa del pensamiento indígena carrera 3 10 72 del periodo 28 de agosto al 26 de septiembre 2024</t>
  </si>
  <si>
    <t>PAGO DEL SERVICIO DE RECOLECCION DE RESIDUOS DEL PREDIO CASA DEL PENSAMIENTO INDIGENA CARRERA 3 10 72 DEL PERIODO 28 DE AGOSTO AL 26 DE SEPTIEMBRE 2024</t>
  </si>
  <si>
    <t>pago del servicio de energía del presi ocra 3 30-06 sur casa confía san cristobal</t>
  </si>
  <si>
    <t>PAGO DEL SERVICIO DE ACUEDUCTO DEL PREDIO CAS ACONFIA CANDELARIA CRA 3 10-72 DEL PERIODO 20 DE JULIO AL 18 DE SEPTIEMBRE 2024</t>
  </si>
  <si>
    <t>PAGO DEL SERVICIO DE ACUEDUCTO DE LA CASA CONFIA SAN CRISTOBAL CRA 3 KR 3 30A SUR 08 DEL PERIDO AGOSTO 29 A SEPTIEMBRE 27 2024</t>
  </si>
  <si>
    <t>PAGO DEL SERVICIO DE ENERGIA DEL PREDIO CASA GITANA DEL 30 DE AGOSTO AL 30 DE SEPTIEMBRE 2024</t>
  </si>
  <si>
    <t>pago del servicio de energía del predio casa del pensamiento indígena calle 9 No. 9-60 del periodo septiembre 21 a octubre 22 de 2024</t>
  </si>
  <si>
    <t>PAGO DEL SERVICIO DE RECOLECCION DE BASURA DEL PREDIO CASA DEL PENSAMIENTO INDIGENA CALLE 9 9 60 DEÑ PERIODO 21 DE SEPTIEMBE AL 22 DE OCTUBRE 2024</t>
  </si>
  <si>
    <t>158355307-0</t>
  </si>
  <si>
    <t>159015815-7</t>
  </si>
  <si>
    <t>160325285-5</t>
  </si>
  <si>
    <t>11727734516</t>
  </si>
  <si>
    <t>39995630215</t>
  </si>
  <si>
    <t>159414508-2</t>
  </si>
  <si>
    <t>162551495-1</t>
  </si>
  <si>
    <t>2292</t>
  </si>
  <si>
    <t>2321</t>
  </si>
  <si>
    <t>PRESTAR SERVICIOS DE APOYO A LA GESTIÓN PARA VISIBILIZAR Y GESTIONAR LOS PROCESOS DE LA SUBDIRECCIÓN DE ASUNTOS DE COMUNIDADES NEGRAS AFROCOLOMBIANAS, RAIZALES Y PALENQUERAS EN EL MARCO DE LA APLICACIÓN DEL ENFOQUE ÉTNICO DIFERENCIAL EN LOS SECTORES DEL DISTRITO</t>
  </si>
  <si>
    <t>ESTEBAN  JIMENEZ RUBIANO</t>
  </si>
  <si>
    <t>PRESTAR SERVICIOS PROFESIONALES PARA REALIZAR LA EJECUCIÓN Y SEGUIMIENTO DE LOS PROCESOS MISIONALES, PROYECTO DE INVERSIÓN, TRAZADOR PRESUPUESTAL, SEGUIMIENTO E IMPLEMENTACIÓN DE POLÍTICAS PÚBLICAS CON ENFOQUE DIFERENCIAL.</t>
  </si>
  <si>
    <t>2253</t>
  </si>
  <si>
    <t>2260</t>
  </si>
  <si>
    <t>2214</t>
  </si>
  <si>
    <t>2226</t>
  </si>
  <si>
    <t>2227</t>
  </si>
  <si>
    <t>2236</t>
  </si>
  <si>
    <t>2228</t>
  </si>
  <si>
    <t>2199</t>
  </si>
  <si>
    <t>2237</t>
  </si>
  <si>
    <t>2252</t>
  </si>
  <si>
    <t>2209</t>
  </si>
  <si>
    <t>2241</t>
  </si>
  <si>
    <t>2266</t>
  </si>
  <si>
    <t>2268</t>
  </si>
  <si>
    <t>2235</t>
  </si>
  <si>
    <t>2280</t>
  </si>
  <si>
    <t>2281</t>
  </si>
  <si>
    <t>2238</t>
  </si>
  <si>
    <t>2291</t>
  </si>
  <si>
    <t>2244</t>
  </si>
  <si>
    <t>2249</t>
  </si>
  <si>
    <t>2293</t>
  </si>
  <si>
    <t>2302</t>
  </si>
  <si>
    <t>2304</t>
  </si>
  <si>
    <t>2307</t>
  </si>
  <si>
    <t>2262</t>
  </si>
  <si>
    <t>2334</t>
  </si>
  <si>
    <t>2275</t>
  </si>
  <si>
    <t>2336</t>
  </si>
  <si>
    <t>2248</t>
  </si>
  <si>
    <t>2338</t>
  </si>
  <si>
    <t>2346</t>
  </si>
  <si>
    <t>2347</t>
  </si>
  <si>
    <t>2349</t>
  </si>
  <si>
    <t>2350</t>
  </si>
  <si>
    <t>2353</t>
  </si>
  <si>
    <t>1467</t>
  </si>
  <si>
    <t>1481</t>
  </si>
  <si>
    <t>1484</t>
  </si>
  <si>
    <t>RUBI ESMERALDA CASTILLO ZULUAGA</t>
  </si>
  <si>
    <t>JOHN STEVEN OSSA CUERVO</t>
  </si>
  <si>
    <t>MONICA  CORTES DUARTE</t>
  </si>
  <si>
    <t>GINA ANDREA CAMINO REYES</t>
  </si>
  <si>
    <t>JAVIER FERNANDO TORRES PRECIADO</t>
  </si>
  <si>
    <t>CARLOS ANDRES GARZON PRIETO</t>
  </si>
  <si>
    <t>LUZ ELENA GIRALDO CORREAL</t>
  </si>
  <si>
    <t>FUAD DAVID CHADID BALSEIRO</t>
  </si>
  <si>
    <t>ORLANDO  GELVEZ VELANDIA</t>
  </si>
  <si>
    <t>ZAIDA MARYELINE SARMIENTO CARDENAS</t>
  </si>
  <si>
    <t>LINA PAOLA SEPULVEDA ARCOS</t>
  </si>
  <si>
    <t>PRESTAR SERVICIOS PROFESIONALES EN LA SUBSECRETARÍA DE GESTIÓN LOCAL EN LA IMPLEMENTACIÓN Y SEGUIMIENTO DE PLANES, PROGRAMAS Y PROYECTOS QUE LIDERA LA DEPENDENCIA.</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</si>
  <si>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</si>
  <si>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PARA BRINDAR ASISTENCIA TÉCNICA Y OPERATIVA EN LOS TEMAS RELACIONADOS CON EL FORTALECIMIENTO DE LA CAPACIDAD INSTITUCIONAL EN LA EJECUCIÓN Y SEGUIMEINTO DE POLITICAS PUBLICAS COMPETENCIA DE LOS FONDOS DE DESARROLLO LOCAL -ALCALDÍAS LOCALES DE CONFORMIDAD CON LAS COMPETENCIAS DE DIRECCIÓN PARA LA GESTIÓN DEL DESARROLLO LOCAL</t>
  </si>
  <si>
    <t>PRESTAR LOS SERVICIOS PROFESIONALES A LA DIRECCIÓN PARA LA GESTIÓN DEL DESARROLLO LOCAL - DGDL, EN LA ASISTENCIA TÉCNICA INTEGRAL DIRIGIDA A LOS FONDOS DE DESARROLLO LOCAL Y LOS PROCESOS DE PLANEACIÓN Y GOBERNANZA.</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</si>
  <si>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</si>
  <si>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</si>
  <si>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</si>
  <si>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PROFEISONALES EN LA DIRECCIÓN PARA LA GESTIÓN DEL DESARROLLO LOCAL APOYANDO LOS PROCESOS QUE IMPACTEN Y MEJOREN LA GESTIÓN DE LOS FONDOS DE DESARROLLO LOCAL - FDL</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</si>
  <si>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</si>
  <si>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EN LA SUBSECRETARÍA DE GESTIÓN LOCAL PARA REALIZAR LA PLANIFICACIÓN, GESTIÓN Y SEGUIMIENTO FINANCIERO DE LOS PROYECTOS DE INFRAESTRUCTURA DE LOS FONDOS DE DESARROLLO LOCAL.</t>
  </si>
  <si>
    <t>PRESTAR SERVICIOS PROFESIONALES A LA SUBSECRETARIA DE GESTIÓN LOCAL EN LA IMPLEMENTACIÓN Y SEGUIMIENTO DE PLANES, PROGRAMAS Y PROYECTOS DE LIDERA LA DEPENDENCIA</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</si>
  <si>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</si>
  <si>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SERVICIOS PROFESIONALES EN LA SUBSECRETARÍA DE GESTIÓN LOCAL EN EL ACOMPAÑAMIENTO A LA ELABORACIÓN DE INSUMOS Y LOGÍSTICA EN EL MARCO DE LAS ACTIVIDADES ADMINISTRATIVAS A CARGO DE LA DEPENDENCIA.</t>
  </si>
  <si>
    <t>PRESTAR SERVICIOS PROFESIONALES EN LA SUBSECRETARÍA DE GESTIÓN LOCAL PARA EL ACOMPAÑAMIENTO DE LAS ESTRATEGIAS DE INTERVENCIÓN EN LAS ALCALDÍAS LOCALES Y DE ACCIONES DE POLÍTICA PÚBLICA QUE SE REQUIERAN.</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</si>
  <si>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</si>
  <si>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DEL DESARROLLO LOCAL - DGDL, EN LA ASISTENCIA TÉCNICA INTEGRAL DIRIGIDA A LOS FONDOS DE DESARROLLO LOCAL EN MATERIA DE INFRAESTRUCTURA Y OBRAS EN EL MARCO DE LA ESTRATEGIA DE INTERVENCIÓN</t>
  </si>
  <si>
    <t>2202</t>
  </si>
  <si>
    <t>2212</t>
  </si>
  <si>
    <t>2232</t>
  </si>
  <si>
    <t>2247</t>
  </si>
  <si>
    <t>2263</t>
  </si>
  <si>
    <t>2265</t>
  </si>
  <si>
    <t>2267</t>
  </si>
  <si>
    <t>2325</t>
  </si>
  <si>
    <t>2319</t>
  </si>
  <si>
    <t>2339</t>
  </si>
  <si>
    <t>2351</t>
  </si>
  <si>
    <t>1517</t>
  </si>
  <si>
    <t>GERMAN DAVID PANQUEVA RODRIGUEZ</t>
  </si>
  <si>
    <t>HECTOR MIGUEL NOVA</t>
  </si>
  <si>
    <t>CARLOS MARIO BURITICA PARDO</t>
  </si>
  <si>
    <t>DANIEL ALEJANDRO SILVA ROMERO</t>
  </si>
  <si>
    <t>PRESTAR LOS SERVICIOS PROFESIONALES ESPECIALIZADOS PARA APOYAR LA COORDINACIÓN DE RELACIONAMIENTO EN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</si>
  <si>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PARA APOYAR LA ARTICULACIÓN Y GESTIÓN DE LAS ACTIVIDADES PROPIAS DE LOS PROCESOS ELECTORALES QUE SE ADELANTEN EN EL DISTRITO CAPITAL, DE CONFORMIDAD CON LOS LINEAMIENTOS ESTABLECIDOS POR EL CONSEJO NACIONAL ELECTORAL, LA NORMATIVIDAD VIGENTE Y EL OBJETIVO DEL PROYECTO DE INVERSIÓN 8020.</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</si>
  <si>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 Y LAS METAS DEL PROYECTO DE INVERSIÓN 8020.</t>
  </si>
  <si>
    <t>PRESTAR LOS SERVICIOS DE APOYO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</si>
  <si>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DE APOYO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</si>
  <si>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LOS SERVICIOS PROFESIONALES ESPECIALIZADOS PARA APOYAR A LA COORDINACIÓN DE LOS REQUERIMIENTOS, PETICIONES Y/O SOLICITUDES QUE REALICEN LOS MIEMBROS DE LAS JUNTAS ADMINISTRADORAS LOCALES, DE ACUERDO CON LO ESTABLECIDO EN LA NORMATIVIDAD VIGENTE Y LAS METAS ESTABLECIDAS EN EL PROYECTO DE INVERSIÓN 8020.</t>
  </si>
  <si>
    <t>PRESTAR LOS SERVICIOS PROFESIONALES ESPECIALIZADOS PARA REALIZAR ACTIVIDADES RELACIONADAS CON LA CREACIÓN DE LOS CONTENIDOS Y/O LAS PRESENTACIONES QUE LE SEAN SOLICITADAS, A FIN DE ATENDER LAS LÍNEAS DE INVESTIGACIÓN DEL OBSERVATORIO DE ASUNTOS POLÍTICOS Y EL RELACIONAMIENTO CON LOS ACTORES POLÍTICOS DEL ORDEN NACIONAL, DISTRITAL Y LOCAL, DE ACUERDO CON LOS LINEAMIENTOS Y DIRECTRICES QUE LE IMPARTA EL SUPERVISOR DEL CONTRATO.</t>
  </si>
  <si>
    <t>PRESTAR LOS SERVICIOS PROFESIONALES ESPECIALIZADOS PARA ATENDER LOS TEMAS RELACIONADOS CON EL CONTROL POLÍTICO DE LAS PROPOSICIONES QUE SEAN REMITIDAS POR EL CONCEJO DE BOGOTÁ Y EL CONGRESO DE LA REPÚBLICA, CONFORME A LAS DIRECTRICES QUE LE IMPARTA EL SUPERVISOR DEL CONTRATO</t>
  </si>
  <si>
    <t>Prestar los servicios profesionales para apoyar la interlocución de las sesiones, mesas de trabajo, foros, comisiones accidentales, audiencias públicas que convoque el concejo de Bogotá, conforme a las metas del proyecto de inversión 8020 y las establecidas en el Plan Distrital de Desarrollo.</t>
  </si>
  <si>
    <t>2290</t>
  </si>
  <si>
    <t>2278</t>
  </si>
  <si>
    <t>DANNY MAURICIO PULIDO MALO</t>
  </si>
  <si>
    <t>RUBIELA  CARDONA BALBIN</t>
  </si>
  <si>
    <t>KENNY ROLANDO QUINTERO CEPEDA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</si>
  <si>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</si>
  <si>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2284</t>
  </si>
  <si>
    <t>2320</t>
  </si>
  <si>
    <t>2039</t>
  </si>
  <si>
    <t>2204</t>
  </si>
  <si>
    <t>2233</t>
  </si>
  <si>
    <t>2190</t>
  </si>
  <si>
    <t>2316</t>
  </si>
  <si>
    <t>2318</t>
  </si>
  <si>
    <t>2326</t>
  </si>
  <si>
    <t>2327</t>
  </si>
  <si>
    <t>2329</t>
  </si>
  <si>
    <t>2331</t>
  </si>
  <si>
    <t>2332</t>
  </si>
  <si>
    <t>2361</t>
  </si>
  <si>
    <t>1503</t>
  </si>
  <si>
    <t>DIANA CAROLINA BARRERA CHUNZA</t>
  </si>
  <si>
    <t>JONATHAN ANDRES BELTRAN MONDRAGON</t>
  </si>
  <si>
    <t>ADRIANA DEL ROCIO NIÑO GIRALDO</t>
  </si>
  <si>
    <t>JUAN CAMILO MENDEZ CAMACHO</t>
  </si>
  <si>
    <t>INGRID YULIETH HERNANDEZ RODRIGUEZ</t>
  </si>
  <si>
    <t>DIANA JAZMIN RAMOS DOMINGUEZ</t>
  </si>
  <si>
    <t>LEIDY ESPERANZA GUACANEME NUÑEZ</t>
  </si>
  <si>
    <t>STEVEN GUILLERMO RODRIGUEZ ZAMORA</t>
  </si>
  <si>
    <t>CLAUDIA MARIBEL SILVA LEGUIZAMON</t>
  </si>
  <si>
    <t>ADNERIS  APARICIO FLOREZ</t>
  </si>
  <si>
    <t>JUAN CAMILO JIMENEZ RODRIGUEZ</t>
  </si>
  <si>
    <t>JAIME LUIS SARMIENTO RODRIGUEZ</t>
  </si>
  <si>
    <t>LISSETH TATIANA MELO PARRA</t>
  </si>
  <si>
    <t>DIANA MILENA OSPINA MARTINEZ</t>
  </si>
  <si>
    <t>FANNY VIVIANA ABRIL CANTOR</t>
  </si>
  <si>
    <t>JULIANA  VALCARCEL PATIÑO</t>
  </si>
  <si>
    <t>INGRIDT LIZETH PATIÑO ARIAS</t>
  </si>
  <si>
    <t>PRESTAR SERVICIOS TÉCNICOS OPERATIVOS PARA EL DESARROLLO Y LA IMPLEMENTACIÓN DE LAS ACTIVIDADES PROGRAMADAS EN EL MARCO DE LOS PLANES INSTITUCIONALES DE GESTIÓN DOCUMENTAL DE LA SECRETARÍA DISTRITAL DE GOBIERNO</t>
  </si>
  <si>
    <t>PRESTAR LOS SERVICIOS PROFESIONALES A LA OFICINA ASESORA DE PLANEACIÓN PARA APOYAR EN LA CONSTRUCCIÓN, REVISIÓN, CARGUE Y CONSOLIDACIÓN DE INFORMES DE GESTIÓN Y ATENCIÓN A REQUERIMIENTOS ENTRE OTROS A CARGO DE LA SECRETARIA DISTRITAL DE GOBIERNO EN CUMPLIMIENTO DEL PLAN DE DESARROLLO DISTRITAL.</t>
  </si>
  <si>
    <t>PRESTAR SERVICIOS DE APOYO A LA GESTIÓN PARA EL SEGUIMIENTO DE LAS METAS PLAN DE DESARROLLO DE LOS PROYECTOS DE INVERSIÓN Y A LA INFORMACIÓN FINANCIERA DE LA SECRETARÍA DISTRITAL DE GOBIERNO EN LA OFICINA ASESORA DE PLANEACIÓN</t>
  </si>
  <si>
    <t>PRESTAR LOS SERVICIOS PROFESIONALES PARA EL FORTALECIMIENTO DE LAS HERRAMIENTAS DE VISUALIZACIÓN DE DATOS EN LOS TEMAS DE ANALÍTICA Y GESTIÓN ESTADÍSTICA DE LA ENTIDAD</t>
  </si>
  <si>
    <t>PRESTAR LOS SERVICIOS PROFESIONALES ESPECIALIZADOS PARA EJERCER LA REPRESENTACIÓN JUDICIAL Y EXTRAJUDICIAL DE LA SECRETARIA DE GOBIERNO, LAS JUNTAS ADMINISTRADORAS LOCALES, LAS ALCALDÍAS LOCALES Y LOS FONDOS DE DESARROLLO LOCAL, EN LAS ACTUACIONES DE INDOLE PENAL, CONFORME LOS PROCESOS QUE LE SEAN ASIGNADOS Y ACOMPAÑAR A LAS DIRECCIÓN JURÍDICA Y DEMÁS DEPENDENCIAS DE LA ENTIDAD EN ASUNTOS DERIVADOS DE ESTA MATERIA</t>
  </si>
  <si>
    <t>PRESTAR LOS SERVICIOS PROFESIONALES PARA EL ANALISIS DE LA INFORMACIÓN ESTADÍSTICA Y EL MODELO DE ANALÍTICA INSTITUCIONAL DE LA SECRETARIA DISTRITAL DE GOBIERNO</t>
  </si>
  <si>
    <t>Prestar los servicios profesionales para la mejora continua y el adecuado funcionamiento del proceso liquidación de Nómina, afiliación a seguridad social, conciliación de cuentas contables correspondientes a deducciones por convenios y liquidación de Seguridad Social de forma eficiente y eficaz.</t>
  </si>
  <si>
    <t>PRESTAR LOS SERVICIOS PROFESIONALES PARA EL FORTALECIMIENTO DE LA POLITICA DE LA INFORMACIÓN ESTADÍSTICA Y EL MODELO DE ANALÍTICA INSTITUCIONAL DE LA SDG</t>
  </si>
  <si>
    <t>PRESTAR LOS SERVICIOS PROFESIONALES A LA OFICINA ASESORA DE PLANEACIÓN APOYANDO LA IMPLEMENTACIÓN DE LA GESTIÓN DEL CONOCIMIENTO Y LA INNOVACIÓN</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</si>
  <si>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</si>
  <si>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 DE APOYO A LA GESTIÓN EN EL ARCHIVO DE GESTIÓN DOCUMENTAL EN CUSTODIA DE LA OFICINA DE CONTROL DISCIPLINARIO INTERNO DE LA SECRETARIA DISTRITAL DE GOBIERNO</t>
  </si>
  <si>
    <t>Prestar servicios profesionales especializados para brindar apoyo a la Subsecretaría de Gestión Institucional en la revisión de estudios previos, fichas técnicas, estudios de mercado, respuestas a observaciones y demás documentos relacionados con los procesos de tecnologías de la información.</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</si>
  <si>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</si>
  <si>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PRESTAR SERVICIOS PROFESIONALES ESPECIALIZADOS A LA OFICINA ASESORA DE PLANEACIÓN ACOMPAÑANDO LOS PLANES&lt;(&gt;,&lt;)&gt; PROGRAMAS, PROYECTOS Y/O POLÍTICAS PÚBLICAS DE LA SECRETARIA DISTRITAL DE GOBIERNO</t>
  </si>
  <si>
    <t>PRESTAR LOS SERVICIOS PROFESIONALES EN LA OFICINA ASESORA DE PLANEACIÓN, PARA BRINDAR ACOMPAÑAMIENTO A LA POLÍTICA MIPG DE GESTIÓN DEL CONOCIMIENTO Y LA INNOVACIÓN EN LA SECRETARÍA DISTRITAL DE GOBIERNO CON ÉNFASIS EN EL IMPLEMENTACIÓN DEL MODELO DE ANALÍTICA INSTITUCIONAL Y LA POLÍTICA ESTADÍSTICA.</t>
  </si>
  <si>
    <t>PRESTAR LOS SERVICIOS PROFESIONALES A LA SECRETARÍA DISTRITAL DE GOBIERNO PARA REALIZAR EL ACOMPAÑAMIENTO EN LA ARTICULACIÓN Y EL CUMPLIMIENTO FRENTE A LOS LINEAMIENTOS DEL CICLO DE LA POLÍTICA PÚBLICA EN RELACIÓN A LA AGENDA PÚBLICA, FORMULACIÓN, IMPLEMENTACIÓN, SEGUIMIENTO Y EVALUACIÓN DE LAS POLÍTICAS PÚBLICAS QUE LIDERA EL SECTOR GOBIERNO Y DE CORRESPONSABILIDAD CON LOS DEMÁS SECTORES DEL DISTRITO.</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</si>
  <si>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</si>
  <si>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REALIZAR ADICION Y PRORROGA DEL CONTRATO 270 -2024 SUSCRITO ENTRE LASECRETARIA DISTRTIAL DE GOBIERNO Y GOMEZ BARRIGAJULIETH JOHANA CEDIDO A MAURICIO AYA JIMÉNEZ</t>
  </si>
  <si>
    <t>Prestar servicios profesionales especializados para asesorar losprocesos de articulación estratégica y de innovación social de lasactividades propias de la misionalidad de la subsecretaría y susdependencias, en el marco del modelo de gestión de la entidad y de losprocesos de participación e innovación</t>
  </si>
  <si>
    <t>0000001395</t>
  </si>
  <si>
    <t>0000000374</t>
  </si>
  <si>
    <t>PRESTAR SERVICIOS PROFESIONALES ESPECIALIZADOS PARA APOYAR Y ACOMPAÑARAL AREA DISCIPLINARIA COMPETENTE EN LA ETAPA QUE CORRESPONDA EN LAREVISIÓN, ORIENTACIÓN, DIAGNOSTICO, EVALUACIÓN, DESCONGESTIÓN Y TRÁMITEDE LOS PROCESOS.</t>
  </si>
  <si>
    <t>0000000480</t>
  </si>
  <si>
    <t>PRESTAR SERVICIOS PROFESIONALES A LA SECRETARÍA DISTRITAL DE GOBIERNO ENACTIVIDADES DE INSPECCIÓN, VIGILANCIA YCONTROL - IVC, ASÍ COMO EN LAS ACCIONES VINCULADAS AL CUMPLIMIENTO DELAS CONDICIONES ESPECIALES PARA LA OPERACIÓN&lt;(&gt;,&lt;)&gt;EJERCICIO DE LAS SUPERVISIONES Y CONTROL DE LAS ACTIVIDADES DE LOSSECTORES DE JUEGOS DE SUERTE Y AZAR, HABILIDAD YDESTREZA, ASÍ COMO EL DE PARQUES DE DIVERSIONES, ATRACCIONES MECÁNICAS YCENTROS Y DISPOSITIVOS DE ENTRETENIMIENTOEN BOGOTÁ, D.C.</t>
  </si>
  <si>
    <t>PRESTAR SERVICIOS PROFESIONALES A LA DIRECCIÓN PARA LA GESTIÓN POLICIVAEN LAS ACTIVIDADES DE INSPECCIÓN, VIGILANCIA YCONTROL - IVC, CONFORME A LO ESTABLECIDO EN EL CODIGO NACIONAL DESEGURIDAD Y CONVIVENCIA CIUDADADANA Y DEMASNORMAS APLICABLES</t>
  </si>
  <si>
    <t>Prestar servicios profesionales a la Dirección para la Gestión Policivaen las actividades de Inspección, Vigilancia y Control - IVC, conforme alo establecido en el Código Nacional de Seguridad y ConvivenciaCiudadana y demás normas aplicables.</t>
  </si>
  <si>
    <t>PRESTAR LOS SERVICIOS PROFESIONALES A LA DIRECCIÓN PARA LA GESTIÓNPOLICIVA EN LAS ACCIONES REQUERIDAS PARA LA DEBIDAATENCIÓN DEL SERVICIO DE SUPERVISIÓN DE LOS SORTEOS QUE REALIZAN LASLOTERÍAS, LOS CHANCES, LOS JUEGOS PROMOCIÓNALES, CONSORCIOS COMERCIALES,Y EL DESARROLLO DE LOS CONCURSOS QUE ADELANTAN LOS DELEGADOS DE LASECRETARÍA DISTRITAL DE GOBIERNO.</t>
  </si>
  <si>
    <t>PRESTAR LOS SERVICIOS PROFESIONALES DE CARÁCTER JURÍDICO PARA ACOMPAÑARLAS GESTIONES CONTRACTUALES, ADMINISTRATIVAS y DE INSPECCIÓN, VIGILANCIAY CONTROL A CARGO DE LA DIRECCIÓN PARA LA GESTIÓN POLICIVA</t>
  </si>
  <si>
    <t>PRESTAR SERVICIOS DE IMPRESIÓN, PRODUCCIÓN, INSTALACIÓN Y DESINSTALACIÓNDE PIEZAS GRÁFICAS EN PEQUEÑO, MEDIANO Y GRAN FORMATO, ASÍ COMO DECONFECCIONES PARA LA DIVULGACIÓN DE CAMPAÑAS Y ESTRATEGIASINSTITUCIONALES DE LA SECRETARÍA DISTRITAL DE GOBIERNO</t>
  </si>
  <si>
    <t>0000002251</t>
  </si>
  <si>
    <t>0000002257</t>
  </si>
  <si>
    <t>0000002308</t>
  </si>
  <si>
    <t>0000002357</t>
  </si>
  <si>
    <t>0000002334</t>
  </si>
  <si>
    <t>0000002353</t>
  </si>
  <si>
    <t>0000002369</t>
  </si>
  <si>
    <t>0000002366</t>
  </si>
  <si>
    <t>0000002377</t>
  </si>
  <si>
    <t>0000002382</t>
  </si>
  <si>
    <t>0000002352</t>
  </si>
  <si>
    <t>0000002355</t>
  </si>
  <si>
    <t>0000002375</t>
  </si>
  <si>
    <t>0000002362</t>
  </si>
  <si>
    <t>0000002316</t>
  </si>
  <si>
    <t>0000002318</t>
  </si>
  <si>
    <t>0000002349</t>
  </si>
  <si>
    <t>0000002300</t>
  </si>
  <si>
    <t>PRESTAR SERVICIOS DE APOYO A LA DIRECCIÓN PARA LA GESTIÓN POLICIVA ENLAS ACCIONES ADMINISTRATIVAS QUE CONLLEVEN AL FORTALECIMIENTO DE LAJUSTICIA POLICIVA</t>
  </si>
  <si>
    <t>PRESTAR SERVICIOS DE APOYO A LA GESTIÓN EN EL MANEJO DE INFORMACIÓNRELACIONADA CON EL ARCHIVO DE LA DIRECCIÓNPARA LA GESTION POLICIVA</t>
  </si>
  <si>
    <t>PRESTAR SERVICIOS A LA GESTIÓN EN EL MANEJO DE INFORMACIÓN RELACIONADACON EL ARCHIVO DE LA DIRECCIÓN PARA LA GESTION POLICIVA</t>
  </si>
  <si>
    <t>PRESTAR LOS SERVICIOS TÉCNICOS A LA DIRECCIÓN PARA LA GESTIÓN POLICIVAPARA BRINDAR APOYO EN LA ADMINISTRACIÓN&lt;(&gt;,&lt;)&gt;SOPORTE Y ACTUALIZACIÓN DE LAS HERRAMIENTAS TECNOLÓGICAS Y LAINFORMACIÓN DE LAS BASES DE DATOS</t>
  </si>
  <si>
    <t>Prestar servicios de apoyo a la gestión a la Dirección para la GestiónPoliciva en las acciones administrativas que conlleven alfortalecimiento de la justicia policiva</t>
  </si>
  <si>
    <t>Prestar servicios de apoyo a la Dirección para la Gestión Policiva enlas acciones administrativas que conlleven al fortalecimiento de lajusticia policiva.</t>
  </si>
  <si>
    <t>PRESTAR SERVICIOS DE APOYO A LA GESTIÓN DOCUMENTAL EN EL MANEJO,DISTRIBUCIÓN DE LA CORRESPONDENCIA Y ARCHIVO EN EL MARCO DE LASCOMPETENCIAS DE LA DIRECCION PARA LA GESTION POLICIVA</t>
  </si>
  <si>
    <t>Prestar los servicios profesionales a la Dirección para la GestiónPoliciva desarrollando las acciones enmarcadas en la planeación,consolidación&lt;(&gt;,&lt;)&gt; ejecución y seguimiento asociadas al sistemaintegrado de gestión y el modelo integrado de planeación y gestión deconformidad con los lineamientos establecidos en los programas,proyectos de inversión y metas del Plan Distrital de Desarrollo.</t>
  </si>
  <si>
    <t>PRESTAR SERVICIOS PROFESIONALES EN LA SUBSECRETARÍA DE GESTIÓN LOCALPARA BRINDAR ASISTENCIA JURÍDICA EN ELFORTALECIMIENTO DEL MODELO DE GESTIÓN POLICIVA.</t>
  </si>
  <si>
    <t>PRESTAR LOS SERVICIOS PROFESIONALES DE CARÁCTER JURÍDICO A LA DIRECCIÓNPARA LA GESTIÓN POLICIVA DE LA SECRETARÍA DISTRITAL DE GOBIERNO, EN LAARTICULACIÓN Y EJECUCIÓN DE LAS ACCIONES ENMARCADAS EN LA DESCONGESTIÓNDE LAS ACTUACIONES ADMINISTRATIVAS DE LAS ALCALDÍAS LOCALES.</t>
  </si>
  <si>
    <t>PRESTAR SERVICIOS PROFESIONALES EN LA DIRECCIÓN PARA LA GESTIÓN POLICIVAPARA APOYAR JURÍDICAMENTE LAS ACCIONESENMARCADAS EN EL FORTALECIMIENTO DE LA GESTIÓN POLICIVA</t>
  </si>
  <si>
    <t>PRESTAR SERVICIOS PROFESIONALES EN LA SUBSECRETARÍA DE GESTIÓN LOCALPARA REALIZAR LA ARTICULACIÓN E IMPULSO DE LASACCIONES ENCAMINADAS AL CUMPLIMIENTO DE LA POLÍTICA PÚBLICA DEL ESPACIOPÚBLICO.</t>
  </si>
  <si>
    <t>PRESTAR SERVICIOS PROFESIONALES A LA SUBSECRETARÍA DE GESTIÓN LOCAL PARAAPOYAR EN LA PLANEACION, EJECUCION Y SEGUIMIENTO DE LOS PROYECTOS DEINVERSION Y POLITICAS PUBLICAS IMPLEMENTADAS EN EL MARCO DE LA GESTIONPOLICIVA.</t>
  </si>
  <si>
    <t>PRESTAR SERVICIOS PROFESIONALES ESPECIALIZADOS EN LA SUBSECRETARÍA DEGESTIÓN LOCAL PARA BRINDAR ASISTENCIA JURÍDICAEN LAS ACCIONES DE INSPECCIÓN, VIGILANCIA Y CONTROL</t>
  </si>
  <si>
    <t>0000002306</t>
  </si>
  <si>
    <t>0000002397</t>
  </si>
  <si>
    <t>0000002310</t>
  </si>
  <si>
    <t>0000002361</t>
  </si>
  <si>
    <t>0000002367</t>
  </si>
  <si>
    <t>0000002365</t>
  </si>
  <si>
    <t>0000002383</t>
  </si>
  <si>
    <t>0000002380</t>
  </si>
  <si>
    <t>0000002311</t>
  </si>
  <si>
    <t>0000002358</t>
  </si>
  <si>
    <t>0000002387</t>
  </si>
  <si>
    <t>0000002347</t>
  </si>
  <si>
    <t>0000002266</t>
  </si>
  <si>
    <t>0000002332</t>
  </si>
  <si>
    <t>0000002350</t>
  </si>
  <si>
    <t>0000002351</t>
  </si>
  <si>
    <t>PRESTAR SERVICIOS PROFESIONALES A LA DIRECCIÓN DE CONVIVENCIA Y DIÁLOGOSOCIAL PARA APOYAR LA IMPLEMENTACIÓN DELPROGRAMA DE DIÁLOGO SOCIAL, ASÍ COMO LAS ACTIVIDADES REQUERIDAS DELSISTEMA ÚNICO DE GESTIÓN DE AGLOMERACIONES DEPÚBLICO</t>
  </si>
  <si>
    <t>PRESTAR SERVICIOS DE APOYO A LA GESTIÓN PARA LA DIRECCIÓN DE CONVIVENCIAY DIÁLOGO SOCIAL EN LA IMPLEMENTACIÓN DEL PROGRAMA DE DIÁLOGO SOCIAL,ACOMPAÑAMIENTO A LOS FENÓMENOS DE CONFLICTIVIDADES, PROTESTA YMOVILIZACIÓN SOCIAL&lt;(&gt;,&lt;)&gt; AGLOMERACIONES DE PÚBLICO, ACOMPAÑAMIENTOSINTERINSTITUCIONALES Y LOS DEMÁS TEMAS RELACIONADOS CON LA CONVIVENCIA YDIÁLOGO SOCIAL EN EL DISTRITO CAPITAL.</t>
  </si>
  <si>
    <t>PRESTAR SERVICIOS DE APOYO A LA GESTIÓN PARA LA DIRECCIÓN DE CONVIVENCIAY DIÁLOGO SOCIAL EN LA IMPLEMENTACIÓN DELPROGRAMA DE DIÁLOGO SOCIAL, ACOMPAÑAMIENTO A LOS FENÓMENOS DECONFLICTIVIDADES, MOVILIZACIÓN SOCIAL&lt;(&gt;,&lt;)&gt;AGLOMERACIONES DE PÚBLICO, ACOMPAÑAMIENTOS INTERINSTITUCIONALES Y LOSDEMÁS TEMAS RELACIONADOS CON LA CONVIVENCIAY DIÁLOGO SOCIAL DE LOS DIFERENTES GRUPOS ÉTNICOS ASENTADOS EN ELDISTRITO CAPITAL</t>
  </si>
  <si>
    <t>PRESTAR SERVICIOS DE APOYO A LA GESTIÓN PARA LA DIRECCIÓN DE CONVIVENCIAY DIÁLOGO SOCIAL EN LA IMPLEMENTACIÓN DELPROGRAMA DE DIÁLOGO SOCIAL, ACOMPAÑAMIENTO A LOS FENÓMENOS DECONFLICTIVIDADES, MOVILIZACIÓN SOCIAL&lt;(&gt;,&lt;)&gt; AGLOMERACIONES DE PÚBLICO,ACOMPAÑAMIENTOS INTERINSTITUCIONALES Y LOS DEMÁS TEMAS RELACIONADOS CONLA CONVIVENCIA Y DIÁLOGO SOCIAL DE LOS DIFERENTES GRUPOS ÉTNICOSASENTADOS EN EL DISTRITO CAPITAL</t>
  </si>
  <si>
    <t>PRESTAR SERVICIOS DE APOYO A LA GESTIÓN PARA LA DIRECCIÓN DE CONVIVENCIAY DIÁLOGO SOCIAL EN LA IMPLEMENTACIÓN DELPROGRAMA DE DIÁLOGO SOCIAL, ACOMPAÑAMIENTO A LOS FENÓMENOS DECONFLICTIVIDADES, PROTESTA Y MOVILIZACIÓN SOCIAL&lt;(&gt;,&lt;)&gt; AGLOMERACIONESDE PÚBLICO, ACOMPAÑAMIENTOS INTERINSTITUCIONALES Y LOS DEMÁS TEMASRELACIONADOS CON LA CONVIVENCIA Y DIÁLOGO SOCIAL EN EL DISTRITO CAPITAL.</t>
  </si>
  <si>
    <t>PRESTAR SERVICIOS DE APOYO A LA GESTIÓN PARA LA DIRECCIÓN DE CONVIVENCIAY DIÁLOGO SOCIAL EN LA IMPLEMENTACIÓN DELPROGRAMA DE DIÁLOGO SOCIAL, ACOMPAÑAMIENTO A LOS FENÓMENOS DECONFLICTIVIDADES, PROTESTA Y MOVILIZACIÓN SOCIAL&lt;(&gt;,&lt;)&gt; AGLOMERACIONESDE PÚBLICO, ACOMPAÑAMIENTOS INTERINSTITUCIONALES Y LOS DEMÁS TEMASRELACIONADOS CON LA CONVIVENCIA Y DIÁLOGO SOCIAL EN EL DISTRITO CAPITAL</t>
  </si>
  <si>
    <t>PRESTAR SERVICIOS DE APOYO A LA GESTIÓN PARA LA DIRECCIÓN DE CONVIVENCIAY DIÁLOGO SOCIAL EN LA IMPLEMENTACIÓN DELPROGRAMA DE DIÁLOGO SOCIAL, ACOMPAÑAMIENTO A LOS FENÓMENOS DECONFLICTIVIDADES, PROTESTA Y MOVILIZACIÓN SOCIAL&lt;(&gt;,&lt;)&gt;AGLOMERACIONES DE PÚBLICO, ACOMPAÑAMIENTOS INTERINSTITUCIONALES Y LOSDEMÁS TEMAS RELACIONADOS CON LA CONVIVENCIAY DIÁLOGO SOCIAL EN EL DISTRITO CAPITAL.</t>
  </si>
  <si>
    <t>PRESTAR SERVICIOS DE APOYO A LA GESTIÓN EN LA DIRECCIÓN DE CONVIVENCIA YDIÁLOGO SOCIAL PARA APOYAR EL CUMPLIMIENTODE LOS PROCESOS MISIONALES EN EL MARCO DE LAS ACCIONES DE GESTIÓNADMINISTRATIVA QUE SE DEBAN ADELANTAR.</t>
  </si>
  <si>
    <t>PRESTAR SERVICIOS PROFESIONALES A LA DIRECCIÓN DE CONVIVENCIA Y DIÁLOGOSOCIAL PARA BRINDAR APOYO AL PROGRAMA DE DIÁLOGO SOCIAL CON ENFOQUETERRITORIAL, A TRAVÉS DEL DESARROLLO DE ACCIONES INTERINSTITUCIONALES YCON COMUNIDAD QUE FOMENTEN LA RECONSTRUCCIÓN DEL TEJIDO SOCIAL Y LATRANSFORMACIÓN DE CONFLICTOS SOCIALES</t>
  </si>
  <si>
    <t>ADICION AL CONTRATO DE PRESTACION DE SERVICIOS No. 802-2024 SUSCRITO CONCOLOMBIANA DE SERVICIOS COMEDORES &lt;(&gt;&amp;&lt;)&gt;SUMINISTROS S.A.S CUYO OBJETO ES ¿PRESTAR LOS SERVICIOS DE ORGANIZACIÓNLOGÍSTICA EN LOS EVENTOS Y/O ACTIVIDADESINSTITUCIONALES DE LAS DEPENDENCIAS Y PROYECTOS DEL NIVEL CENTRAL DE LASECRETARÍA DISTRITAL DE GOBIERNO</t>
  </si>
  <si>
    <t>0000002269</t>
  </si>
  <si>
    <t>0000002416</t>
  </si>
  <si>
    <t>0000002395</t>
  </si>
  <si>
    <t>0000002396</t>
  </si>
  <si>
    <t>0000002410</t>
  </si>
  <si>
    <t>0000002412</t>
  </si>
  <si>
    <t>0000002413</t>
  </si>
  <si>
    <t>0000002415</t>
  </si>
  <si>
    <t>0000002404</t>
  </si>
  <si>
    <t>0000002405</t>
  </si>
  <si>
    <t>0000002406</t>
  </si>
  <si>
    <t>0000002407</t>
  </si>
  <si>
    <t>0000002403</t>
  </si>
  <si>
    <t>0000002368</t>
  </si>
  <si>
    <t>0000002360</t>
  </si>
  <si>
    <t>0000002420</t>
  </si>
  <si>
    <t>0000002394</t>
  </si>
  <si>
    <t>0000002376</t>
  </si>
  <si>
    <t>PRESTAR SERVICIOS DE APOYO A LA GESTIÓN EN LA DIRECCIÓN DE DERECHOSHUMANOS EN EL PROCESO ADMINISTRATIVO YLEVANTAMIENTO TÉCNICO DE INVENTARIOS DOCUMENTALES EN LOS ARCHIVOS DE LADEPENDENCIA</t>
  </si>
  <si>
    <t>PRESTAR SERVICIOS DE APOYO EN LA GESTIÓN EN LA DIRECCIÓN DE DERECHOSHUMANOS DE LA SECRETARÍA DISTRITAL DE GOBIERNOPARA IMPLEMENTAR LAS ACCIONES DE TERRITORIALIZACIÓN DEL SISTEMADISTRITAL DE DERECHOS HUMANOS.</t>
  </si>
  <si>
    <t>Prestar servicios profesionales en la Dirección de Derechos Humanos dela Secretaría Distrital de Gobierno para implementar las acciones deterritorialización del Sistema Distrital de Derechos Humanos.</t>
  </si>
  <si>
    <t>PRESTAR SERVICIOS PROFESIONALES EN LA SUBDIRECCIÓN DE ASUNTOS DE LALIBERTAD RELIGIOSA Y DE CONCIENCIA PARA LAIMPLEMENTACIÓN INTEGRAL DE LA POLÍTICA PÚBLICA DISTRITAL SOBRELIBERTADES FUNDAMENTALES DE RELIGIÓN, CULTO YCONCIENCIA, BRINDAR LA ASISTENCIA TÉCNICA EN EL DESARROLLO OPERATIVO DELA PLATAFORMA INTERRELIGIOSA PARA LA ACCIÓNSOCIAL Y COMUNITARIA (PIRPAS) Y LOS ESPACIOS DE PARTICIPACIÓN CIUDADANADEL SECTOR RELIGIOSO</t>
  </si>
  <si>
    <t>Prestar servicios profesionales para gestionar los procesos de lasubdirección de asuntos de la libertad religiosa y de conciencia,desarrollando actividades de gestión técnica para el fortalecimiento yarticulación de las instancias de participación ciudadana del sectorreligioso y la territorialización de la política pública distrital delibertades fundamentales de religión, culto y conciencia.</t>
  </si>
  <si>
    <t>PRESTAR SERVICIOS PROFESIONALES ESPECIALIZADOS A LA SUBDIRECCIÓN DEASUNTOS DE LA LIBERTAD RELIGIOSA Y DE CONCIENCIA EN EL DESARROLLO DEACTIVIDADES RELACIONADAS CON LA GESTIÓN DE PLANEACIÓN, PRESUPUESTO,IMPLEMENTACIÓN Y SEGUIMIENTO DE LA POLÍTICA PÚBLICA DISTRITAL DELIBERTAD RELIGIOSA, CULTO Y CONCIENCIA, LA PLATAFORMA INTERRELIGIOSAPARA LA ACCIÓN SOCIAL Y COMUNITARIA (PIRPAS), ASÍ COMO ELFORTALECIMIENTO Y ARTICULACIÓN DE LAS INSTANCIAS DE PARTICIPACIÓNCIUDADANA DEL SECTOR RELIGIOSO EN EL DISTRITO CAPITAL.</t>
  </si>
  <si>
    <t>Contratar un diplomado en formulación y gestión de proyectos paralíderes y lideresas y ciudadanía afín al sector religioso, en el marcode la Política Pública de Libertades Fundamentales de Religión, Culto yConciencia en el Distrito Capital.</t>
  </si>
  <si>
    <t>0000002374</t>
  </si>
  <si>
    <t>0000002409</t>
  </si>
  <si>
    <t>0000002388</t>
  </si>
  <si>
    <t>0000002379</t>
  </si>
  <si>
    <t>0000002393</t>
  </si>
  <si>
    <t>0000002363</t>
  </si>
  <si>
    <t>0000001441</t>
  </si>
  <si>
    <t>0000002301</t>
  </si>
  <si>
    <t>Prestar servicios profesionales a la Secretaría Distrital de Gobiernopara el acompañamiento estratégico, procesamiento y análisis deinformación, en la gestión de conocimiento estrategias, instrumentos,planes y proyectos de participación ciudadana en las 20 localidades dela ciudad, en el marco de Presupuestos Participativos, Gobierno Abierto,Bogotá.</t>
  </si>
  <si>
    <t>0000002283</t>
  </si>
  <si>
    <t>Prestar servicios asistenciales para el fortalecimiento a Consejos deJuventud, Consejos Locales y Distrital y Asistencia Técnica a lasAlcaldías Locales para el funcionamiento de los Consejos Locales deJuventud.</t>
  </si>
  <si>
    <t>0000002418</t>
  </si>
  <si>
    <t>Prestar servicios profesionales para el apoyo y acompañamiento aldiseño, planeación, implementación y seguimiento a procesos departicipación ciudadana en las 20 localidades de la ciudad, en el marcode Presupuestos Participativos, Gobierno Abierto, Bogotá</t>
  </si>
  <si>
    <t>Prestar servicios profesionales a la Secretaría Distrital de Gobiernopara el acompañamiento estratégico, procesamiento y análisis deinformación, en la gestión de conocimiento estrategias, instrumentos,planes y proyectos de participación ciudadana en las 20 localidades dela ciudad, en el marco depresupuestos participativos, Gobierno Abierto, Bogotá.</t>
  </si>
  <si>
    <t>Prestar servicios profesionales para el apoyo y acompañamiento técnicoal diseño, planeación, implementación y seguimiento a procesos departicipación ciudadana en las 20 localidades de la ciudad, en el marcode presupuestos participativos, Gobierno Abierto Bogotá.</t>
  </si>
  <si>
    <t>Prestar servicios profesionales especializados para el apoyo yacompañamiento al diseño, planeación, implementación y seguimiento aprocesos de participación ciudadana en las 20 localidades de la ciudad,en el marco de presupuestos participativos, Gobierno Abierto, Bogotá</t>
  </si>
  <si>
    <t>Prestar servicios profesionales especializados a la Secretaría Distritalde Gobierno para el acompañamiento estratégico, procesamiento y análisisde información, en la gestión de conocimiento estrategias, instrumentos,planes y proyectos de Consejos de Juventud, Consejos locales ydistrital. y asistencia técnica a las Alcaldías Locales para elfuncionamiento y participación de los Consejos Locales de Juventud.</t>
  </si>
  <si>
    <t>0000002345</t>
  </si>
  <si>
    <t>0000002339</t>
  </si>
  <si>
    <t>0000002344</t>
  </si>
  <si>
    <t>0000002338</t>
  </si>
  <si>
    <t>0000002303</t>
  </si>
  <si>
    <t>PRESTAR SERVICIOS PROFESIONALES EN LA SUBSECRETARÍA DE GESTIÓN LOCALPARA EL ACOMPAÑAMIENTO JURÍDICO REQUERIDO ENLA IMPLEMENTACIÓN DE LOS PLANES, PROGRAMAS Y PROYECTOS DE LIDERA LADEPENDENCIA</t>
  </si>
  <si>
    <t>0000002342</t>
  </si>
  <si>
    <t>PRESTAR SERVICIOS PROFESIONALES A LA SUBSECRETARIA DE GESTIÓN LOCAL ENLA IMPLEMENTACIÓN Y SEGUIMIENTO DE PLANES, PROGRAMAS Y PROYECTOS DELIDERA LA DEPENDENCIA</t>
  </si>
  <si>
    <t>PRESTAR LOS SERVICIOS PROFESIONALES EN LA DIRECCIÓN PARA LA GESTIÓN DELDESARROLLO LOCAL EN LA IMPLEMENTACIÓN DELSISTEMA DE INFORMACIÓN PARA LA PROGRAMACIÓN, SEGUIMIENTO Y EVALUACIÓN DELA GESTIÓN LOCAL ASI COMO EL CUMPLIMIENTODE LA EJECUCIÓN DE PLANES Y PROGRAMAS DE LOS FONDOS DE DESARROLLO LOCAL- FDL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</si>
  <si>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</si>
  <si>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SERVICIOS PROFESIONALES EN LA SUBSECRETARÍA DE GESTIÓN LOCALPARA APOYAR LA COORDINACIÓN PARA ELACOMPAÑAMIENTO DE LOS PLANES, PROGRAMAS Y ESTRATEGIAS QUE FAVOREZCAN LACONVIVENCIA EN LA CIUDAD</t>
  </si>
  <si>
    <t>PRESTAR LOS SERVICIOS PROFESIONALES A LA DIRECCIÓN PARA LA GESTIÓN DELDESARROLLO LOCAL - DGDL, EN LA ASISTENCIATÉCNICA INTEGRAL DIRIGIDA A LOS FONDOS DE DESARROLLO LOCAL EN MATERIA DEINFRAESTRUCTURA Y OBRAS EN EL MARCO DE LAESTRATEGIA DE INTERVENCIÓN</t>
  </si>
  <si>
    <t>PRESTAR SERVICIOS PROFESIONALES EN LA SUBSECRETARÍA DE GESTIÓN LOCALPARA REALIZAR LA PLANIFICACIÓN, GESTIÓN Y SEGUIMIENTO FINANCIERO DE LOSPROYECTOS DE INFRAESTRUCTURA DE LOS FONDOS DE DESARROLLO LOCAL.</t>
  </si>
  <si>
    <t>PRESTAR SERVICIOS DE APOYO A LA GESTIÓN EN LA SUBSECRETARÍA DE GESTIÓNLOCAL PARA EL SEGUIMIENTO CONTRACTUAL QUE SEREALIZA EN EL MARCO DE LAS COMPETENCIAS DE LA DEPENDENCIA.</t>
  </si>
  <si>
    <t>PRESTAR SERVICIOS PROFESIONALES EN LA SUBSECRETARÍA DE GESTIÓN LOCALPARA EL ACOMPAÑAMIENTO DE LAS ESTRATEGIAS DEINTERVENCIÓN EN LAS ALCALDÍAS LOCALES Y DE ACCIONES DE POLÍTICA PÚBLICAQUE SE REQUIERAN.</t>
  </si>
  <si>
    <t>PRESTAR SERVICIOS PROFESIONALES A LA DIRECCIÓN PARA LA GESTIÓN DELDESARROLLO LOCAL EN EL FORTALECIMIENTO DEACCIONES PARTICIPATIVAS EN LOS FONDOS DE DESARROLLO LOCAL ENFOCADAS ENTEMAS DE SALUD, DISCAPACIDAD Y BIENESTAR</t>
  </si>
  <si>
    <t>PRESTAR LOS SERVICIOS PROFESIONALES EN LA DIRECCIÓN PARA LA GESTIÓN DELDESARROLLO LOCAL, APOYANDO LAS ACTIVIDADESDE ASISTENCIA TÉCNICA INTEGRAL EN EL DESARROLLO Y PLANEACIÓN LOSPROYECTOS DE INVERSIÓN LOCAL QUE ADELANTAN LOSFONDOS DE DESARROLLO LOCAL - FDL.</t>
  </si>
  <si>
    <t>PRESTAR LOS SERVICIOS PROFESIONALES EN LA DIRECCIÓN PARA LA GESTIÓN DELDESARROLLO LOCAL, APOYANDO JURÍDICAMENTELAS ACTIVIDADES DE ASISTENCIA TÉCNICA INTEGRAL EN EL DESARROLLO YPLANEACIÓN LOS PROYECTOS DE INVERSIÓN LOCAL QUEADELANTAN LOS FONDOS DE DESARROLLO LOCAL - FDL</t>
  </si>
  <si>
    <t>PRESTAR LOS SERVICIOS PROFESIONALES A LA DIRECCIÓN PARA LA GESTIÓN DELDESARROLLO LOCAL EN EL ACOMPAÑAMIENTO A LOSPROGRAMAS BOGOTÁ LOCAL ENFOCADOS EN EL FORTALECIMIENTO EN MATERIAAMBIENTAL, SOSTENIBILIDAD Y RURALIDAD.</t>
  </si>
  <si>
    <t>PRESTAR SERVICIOS PROFESIONALES EN LA SUBSECRETARÍA DE GESTIÓN LOCALPARA BRINDAR ACOMPAÑAMIENTO JURÍDICO EN ELMARCO DE LA IMPLEMENTACIÓN DE ESTRATEGIAS DE INTERVENCIÓN EN LASALCALDÍAS LOCALES Y DE ACCIONES DE POLÍTICA PÚBLICAQUE SE REQUIERAN</t>
  </si>
  <si>
    <t>PRESTAR SERVICIOS PROFESIONALES EN LA SUBSECRETARÍA DE GESTIÓN LOCAL ENEL MARCO DEL FORTALECIMIENTO DEL OBSERVATORIO DE GESTIÓN LOCAL A TRAVÉSDEL CENTRO DE GOBIERNO LOCAL Y SUS COMPONENTES</t>
  </si>
  <si>
    <t>PRESTAR SERVICIOS PROFESIONALES EN LA SUBSECRETARÍA DE GESTIÓN LOCALPARA LA CONSOLIDACIÓN DE DATOS E INDICADORES EN EL MARCO DE LASESTRATEGIAS DE INTERVENCIÓN EN LAS ALCALDÍAS LOCALES Y DE ACCIONES DEPOLÍTICA PÚBLICA QUE SE REQUIERAN</t>
  </si>
  <si>
    <t>PRESTAR LOS SERVICIOS PROFESIONALES EN LA DIRECCIÓN PARA LA GESTIÓN DELDESARROLLO LOCAL PARA LLEVAR A CABO LACONSTRUCCIÓN, SOPORTE, ACTUALIZACIÓN Y MANTENIMIENTO DEL SISTEMA DEINFORMACIÓN PARA LA PROGRAMACIÓN, SEGUIMIENTOY EVALUACIÓN DE LA GESTIÓN INSTITUCIONAL (SIPSE LOCAL) ENMARCADA DENTRODE LAS ETAPAS DE ANÁLISIS, DISEÑO, DESARROLLO EIMPLEMENTACIÓN DEL MISMO, BAJO ARQUITECTURA DE DESARROLLO JAVA Y BASE DEDATOS ORACLE EN ARTICULACIÓN CON ELCENTRO DE GOBIERNO LOCAL.</t>
  </si>
  <si>
    <t>PRESTAR SERVICIOS PROFESIONALES EN LA SUBSECRETARÍA DE GESTIÓN LOCALPARA LA IMPLEMENTACIÓN Y GESTIÓN DE HERRAMIENTAS DE ANÁLISIS GEOESPACIALY DE VISUALIZACIÓN DE DATOS A TRAVÉS DE HERRAMIENTAS ARCGIS Y POWERBI ENEL CENTRO DE GOBIERNO LOCAL.</t>
  </si>
  <si>
    <t>PRESTAR LOS SERVICIOS PROFESIONALES PARA BRINDAR ASISTENCIA TÉCNICA YOPERATIVA EN LOS TEMAS RELACIONADOS CON ELFORTALECIMIENTO DE LA CAPACIDAD INSTITUCIONAL EN LA EJECUCIÓN YSEGUIMEINTO DE POLITICAS PUBLICAS COMPETENCIA DE LOSFONDOS DE DESARROLLO LOCAL -ALCALDÍAS LOCALES DE CONFORMIDAD CON LASCOMPETENCIAS DE DIRECCIÓN PARA LA GESTIÓNDEL DESARROLLO LOCAL</t>
  </si>
  <si>
    <t>PRESTAR LOS SERVICIOS PROFESIONALES EN LA DIRECCIÓN PARA LA GESTIÓN DELDESARROLLO LOCAL APOYANDO TÉCNICAMENTE EN LA GESTIÓN PÚBLICA Y ELSEGUIMIENTO AL CUMPLIMIENTO DE LA EJECUCIÓN DE PLANES Y PROGRAMAS DE LOSFONDOS DE DESARROLLO LOCAL - FDL</t>
  </si>
  <si>
    <t>PRESTAR SERVICIOS PROFESIONALES ESPECIALIZADOS EN LA SUBSECRETARÍA DEGESTIÓN LOCAL PARA EL ACOMPAÑAMIENTO DE LASESTRATEGIAS DE INTERVENCIÓN EN LAS ALCALDÍAS LOCALES Y DE ACCIONES DEPOLÍTICA PÚBLICA QUE SE REQUIERAN</t>
  </si>
  <si>
    <t>PRESTAR SERVICIOS PROFESIONALES EN LA SUBSECRETARÍA DE GESTIÓN LOCALPARA REALIZAR LA ARTICULACIÓN E IMPULSO EN ELMARCO DE LAS ESTRATEGIAS DE INVERVENCIÓN DE LOS FONDOS DE DESARROLLOLOCAL</t>
  </si>
  <si>
    <t>0000002291</t>
  </si>
  <si>
    <t>0000002261</t>
  </si>
  <si>
    <t>0000002275</t>
  </si>
  <si>
    <t>0000002274</t>
  </si>
  <si>
    <t>0000002273</t>
  </si>
  <si>
    <t>0000002253</t>
  </si>
  <si>
    <t>0000002364</t>
  </si>
  <si>
    <t>0000002268</t>
  </si>
  <si>
    <t>0000002385</t>
  </si>
  <si>
    <t>0000002390</t>
  </si>
  <si>
    <t>0000002391</t>
  </si>
  <si>
    <t>0000002392</t>
  </si>
  <si>
    <t>0000002423</t>
  </si>
  <si>
    <t>0000002337</t>
  </si>
  <si>
    <t>0000002411</t>
  </si>
  <si>
    <t>0000002384</t>
  </si>
  <si>
    <t>0000002389</t>
  </si>
  <si>
    <t>0000002343</t>
  </si>
  <si>
    <t>0000002370</t>
  </si>
  <si>
    <t>0000002298</t>
  </si>
  <si>
    <t>0000002417</t>
  </si>
  <si>
    <t>0000002340</t>
  </si>
  <si>
    <t>PRESTAR SERVICIOS DE APOYO A LA GESTIÓN A LA SUBSECRETARÍA DE GESTIÓNLOCAL PARA COLABORAR EN EL SEGUIMIENTO A LOSREQUERIMIENTOS QUE SEAN COMPETENCIA DE LA DEPENDENCIA O SUS DIRECCIONES.</t>
  </si>
  <si>
    <t>PRESTAR SERVICIOS DE APOYO A LA GESTIÓN EN LA SUBSECRETARÍA DE GESTIÓNLOCAL PARA BRINDAR SOPORTE EN LAS FUNCIONALIDADES TRANSVERSALES DE LOSEQUIPOS QUE COMPONEN LA SUBSECRETARÍA DE GESTIÓN LOCAL.</t>
  </si>
  <si>
    <t>PRESTAR SERVICIOS PROFESIONALES EN LA SUBSECRETARÍA DE GESTIÓN LOCALPARA LA VISUALIZACIÓN, DISEÑO Y DEMÁSACTIVIDADES RELACIONADAS CON EL CENTRO DE GOBIERNO LOCAL</t>
  </si>
  <si>
    <t>PRESTAR LOS SERVICIOS PROFESIONALES ESPECIALIZADOS A LA DIRECCIÓN PARALA GESTIÓN DEL DESARROLLO LOCAL - DGDL, APOYANDO EL SEGUIMIENTO A LASMETAS PROYECTO, PLANES, PROCESOS Y PROCEDIMIENTOS EN EL MARCO DELPROYECTO DE INVERSIÓN A CARGO DE LA SUBSECRETARÍA DE GESTIÓN LOCAL</t>
  </si>
  <si>
    <t>PRESTAR SERVICIOS PROFESIONALES EN LA SUBSECRETARÍA DE GESTIÓN LOCALPARA ARTICULAR LOS PROCESOS DE DIVULGACIÓN DELA SUBSECRETARÍA DE GESTIÓN LOCAL, EN ESPECIAL LOS QUE PROVENGAN DELCENTRO DE GOBIERNO LOCAL.</t>
  </si>
  <si>
    <t>0000002421</t>
  </si>
  <si>
    <t>0000002408</t>
  </si>
  <si>
    <t>0000002386</t>
  </si>
  <si>
    <t>0000002381</t>
  </si>
  <si>
    <t>0000002336</t>
  </si>
  <si>
    <t>Prestar los servicios profesionales para apoyar la interlocución de lassesiones, mesas de trabajo, foros, comisiones accidentales, audienciaspúblicas que convoque el concejo de Bogotá, conforme a las metas delproyecto de inversión 8020 y las establecidas en el Plan Distrital deDesarrollo.</t>
  </si>
  <si>
    <t>PRESTAR LOS SERVICIOS TÉCNICOS PARA LA REALIZACIÓN DE LAS ACTIVIDADESINHERENTES A LAS MESAS DE GESTIÓN TERRITORIALQUE SOLICITEN LOS ACTORES POLÍTICOS DEL NIVEL NACIONAL, DISTRITAL YLOCAL, CONFORME A LAS DIRECTRICES QUE LE IMPARTA ELSUPERVISOR DEL CONTRATO</t>
  </si>
  <si>
    <t>0000002333</t>
  </si>
  <si>
    <t>0000002378</t>
  </si>
  <si>
    <t>0000002372</t>
  </si>
  <si>
    <t>PRESTAR LOS SERVICIOS PROFESIONALES PARA LA REVISIÓN Y/O AJUSTE DE LOSINFORMES, ANÁLISIS Y DOCUMENTOS QUE EXPIDA ELOBSERVATORIO DE ASUNTOS POLÍTICOS, EN CUMPLIMIENTO DE LAS METASESTABLECIDAS EN EL PROYECTO DE INVERSIÓN 8020 Y LOSREQUERIMIENTOS QUE SOBRE ESTA MATERIA LE IMPARTA EL SUPERVISOR DELCONTRATO</t>
  </si>
  <si>
    <t>0000002414</t>
  </si>
  <si>
    <t>Prestar con plena autonomía técnica y administrativa sus servicios comoPROFESIONAL ESPECIALIZADO en la definición, implementación y seguimientode proyectos relacionados con componentes y habilitadores transversalespara la adopción y cumplimiento de la de la Política de Gobierno Digitaldelmodelo integrado de planeación y gestión - MIPG</t>
  </si>
  <si>
    <t>0000002425</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</si>
  <si>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</si>
  <si>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</si>
  <si>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0000002399</t>
  </si>
  <si>
    <t>0000002400</t>
  </si>
  <si>
    <t>PRESTAR LOS SERVICIOS PROFESIONALES PARA LA ARTICULACIÓN, GESTIÓN YSEGUIMIENTO DE LAS ACTIVIDADES DE RELACIONAMIENTO CON LOS GRUPOS DEINTERÉS DE LA SECRETARÍA DISTRITAL DE GOBIERNO Y ALIADOS DE COOPERACIÓNINTERNACIONAL.</t>
  </si>
  <si>
    <t>0000002327</t>
  </si>
  <si>
    <t>ALQUILAR ESTACIONES DE LLENADO DE BOTELLAS COMO ESTRATEGIAS DE REDUCCIÓNDE PLÁSTICOS DE UN SOLO USO CON SU MANTENIMIENTO CORRECTIVO Y PREVENTIVOCORRESPONDIENTE</t>
  </si>
  <si>
    <t>REALIZAR EL MANTENIMIENTO Y LA CALIBRACIÓN DE OCHO (8) BÁSCULAS UBICADASEN LAS INSTALACIONES DEL NIVEL CENTRAL PARA ELPESAJE DE LOS RESIDUOS SÓLIDOS</t>
  </si>
  <si>
    <t>PRESTAR SERVICIOS PROFESIONALES PARA BRINDAR SOPORTE Y ACOMPAÑAMIENTOJURÍDICO, LEGAL Y ADMINISTRATIVO EN LA DIRECCIÓN DE GESTIÓN DE TALENTOHUMANO.</t>
  </si>
  <si>
    <t>PRESTAR SERVICIOS PROFESIONALES PARA APOYAR LAS ACCIONES JURIDICAS,TRAMITES ADMINISTRATIVOS Y DE CONTRATACIÓN ACARGO DE LA OFICINA ASESORA DE PLANEACIÓN</t>
  </si>
  <si>
    <t>PRESTAR LOS SERVICIOS PROFESIONALES EN LA OFICINA ASESORA DE PLANEACIÓN,PARA APOYAR LA COORDINACIÓN DEL FORTALECIMIENTO Y LA CONSOLIDACIÓN DE LAPOLÍTICA MIPG DE GESTIÓN DEL CONOCIMIENTO Y LA INNOVACIÓN EN LASECRETARÍA DISTRITAL DE GOBIERNO CON ÉNFASIS EN EL IMPLEMENTACIÓN DELMODELO DE ANALÍTICA INSTITUCIONAL Y LA POLÍTICA ESTADÍSTICA</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</si>
  <si>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QUE REQUIERA LADIRECCIÓN JURÍDICA PARA EL CUMPLIMIENTO DE SU MISIONALIDAD</t>
  </si>
  <si>
    <t>PRESTAR LOS SERVICIOS PROFESIONALES EN LA OFICINA ASESORA DE PLANEACIÓN,PARA APOYAR LA COORDINACIÓN DELFORTALECIMIENTO Y LA CONSOLIDACIÓN DE LA POLÍTICA MIPG DE GESTIÓN DELCONOCIMIENTO Y LA INNOVACIÓN EN LA SECRETARÍADISTRITAL DE GOBIERNO CON ÉNFASIS EN EL IMPLEMENTACIÓN DEL MODELO DEANALÍTICA INSTITUCIONAL Y LA POLÍTICA ESTADÍSTICA</t>
  </si>
  <si>
    <t>PRESTAR LOS SERVICIOS PROFESIONALES ESPECIALIZADOS A LA OFICINA ASESORADE PLANEACIÓN EN EL DESARROLLO TÉCNICO YMETODOLÓGICO PARA EL PROCESO DE EJECUCIÓN Y SEGUIMIENTO DE LOS PROYECTOSDE INVERSIÓN DE LA SECRETARÍA DISTRITAL DEGOBIERNO.</t>
  </si>
  <si>
    <t>0000002329</t>
  </si>
  <si>
    <t>0000002320</t>
  </si>
  <si>
    <t>0000002348</t>
  </si>
  <si>
    <t>0000002401</t>
  </si>
  <si>
    <t>0000002402</t>
  </si>
  <si>
    <t>0000002373</t>
  </si>
  <si>
    <t>0000002280</t>
  </si>
  <si>
    <t>0000002324</t>
  </si>
  <si>
    <t>0000002278</t>
  </si>
  <si>
    <t xml:space="preserve">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</si>
</sst>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sz val="9"/>
      <color indexed="8"/>
      <name val="Garamond"/>
      <family val="1"/>
    </font>
    <font>
      <sz val="8"/>
      <name val="Garamond"/>
      <family val="1"/>
    </font>
    <font>
      <b/>
      <sz val="8"/>
      <name val="Garamond"/>
      <family val="1"/>
    </font>
    <font>
      <sz val="8"/>
      <color indexed="8"/>
      <name val="Garamond"/>
      <family val="1"/>
    </font>
    <font>
      <sz val="10"/>
      <name val="Arial"/>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9" fillId="0" borderId="0" applyFont="0" applyFill="0" applyBorder="0" applyAlignment="0" applyProtection="0"/>
  </cellStyleXfs>
  <cellXfs count="348">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4" xfId="0" applyFont="1" applyFill="1" applyBorder="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5"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0" fillId="0" borderId="14" xfId="0" applyBorder="1" applyAlignment="1">
      <alignment vertical="top"/>
    </xf>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6" fillId="24" borderId="0" xfId="0" applyFont="1" applyFill="1"/>
    <xf numFmtId="0" fontId="47" fillId="24" borderId="0" xfId="0" applyFont="1" applyFill="1"/>
    <xf numFmtId="0" fontId="46" fillId="24" borderId="10" xfId="0" applyFont="1" applyFill="1" applyBorder="1"/>
    <xf numFmtId="4" fontId="46" fillId="24" borderId="0" xfId="0" applyNumberFormat="1" applyFont="1" applyFill="1" applyProtection="1">
      <protection locked="0"/>
    </xf>
    <xf numFmtId="4" fontId="46" fillId="24" borderId="16" xfId="0" applyNumberFormat="1" applyFont="1" applyFill="1" applyBorder="1" applyProtection="1">
      <protection locked="0"/>
    </xf>
    <xf numFmtId="0" fontId="46" fillId="24" borderId="16" xfId="0" applyFont="1" applyFill="1" applyBorder="1"/>
    <xf numFmtId="0" fontId="46" fillId="24" borderId="18" xfId="0" applyFont="1" applyFill="1" applyBorder="1"/>
    <xf numFmtId="0" fontId="46" fillId="24" borderId="14" xfId="0" applyFont="1" applyFill="1" applyBorder="1"/>
    <xf numFmtId="0" fontId="46" fillId="24" borderId="13" xfId="0" applyFont="1" applyFill="1" applyBorder="1"/>
    <xf numFmtId="0" fontId="46" fillId="57" borderId="0" xfId="0" applyFont="1" applyFill="1"/>
    <xf numFmtId="0" fontId="46" fillId="57" borderId="16" xfId="0" applyFont="1" applyFill="1" applyBorder="1" applyAlignment="1">
      <alignment horizontal="center"/>
    </xf>
    <xf numFmtId="0" fontId="48" fillId="57" borderId="14" xfId="0" applyFont="1" applyFill="1" applyBorder="1"/>
    <xf numFmtId="0" fontId="46" fillId="24" borderId="16" xfId="0" applyFont="1" applyFill="1" applyBorder="1" applyAlignment="1">
      <alignment horizontal="center"/>
    </xf>
    <xf numFmtId="0" fontId="44" fillId="0" borderId="0" xfId="0" applyFont="1" applyAlignment="1">
      <alignment vertical="top"/>
    </xf>
    <xf numFmtId="3" fontId="46" fillId="24" borderId="18" xfId="0" applyNumberFormat="1" applyFont="1" applyFill="1" applyBorder="1"/>
    <xf numFmtId="0" fontId="47" fillId="60" borderId="23" xfId="0" applyFont="1" applyFill="1" applyBorder="1" applyAlignment="1">
      <alignment horizontal="center" vertical="center" wrapText="1"/>
    </xf>
    <xf numFmtId="3" fontId="47" fillId="60" borderId="22" xfId="0" applyNumberFormat="1" applyFont="1" applyFill="1" applyBorder="1" applyAlignment="1" applyProtection="1">
      <alignment horizontal="right" vertical="center" wrapText="1"/>
      <protection locked="0"/>
    </xf>
    <xf numFmtId="10" fontId="47" fillId="60" borderId="22" xfId="0" applyNumberFormat="1" applyFont="1" applyFill="1" applyBorder="1" applyAlignment="1" applyProtection="1">
      <alignment horizontal="center" vertical="center" wrapText="1"/>
      <protection locked="0"/>
    </xf>
    <xf numFmtId="0" fontId="46" fillId="60" borderId="23" xfId="0" applyFont="1" applyFill="1" applyBorder="1" applyAlignment="1">
      <alignment horizontal="center"/>
    </xf>
    <xf numFmtId="0" fontId="46" fillId="0" borderId="0" xfId="0" applyFont="1"/>
    <xf numFmtId="0" fontId="46" fillId="24" borderId="12" xfId="0" applyFont="1" applyFill="1" applyBorder="1"/>
    <xf numFmtId="0" fontId="46" fillId="57" borderId="14" xfId="0" applyFont="1" applyFill="1" applyBorder="1" applyAlignment="1">
      <alignment horizontal="left"/>
    </xf>
    <xf numFmtId="0" fontId="46"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7"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6" fillId="57" borderId="17" xfId="0" applyFont="1" applyFill="1" applyBorder="1" applyAlignment="1">
      <alignment horizontal="left"/>
    </xf>
    <xf numFmtId="0" fontId="0" fillId="0" borderId="0" xfId="0" applyAlignment="1">
      <alignment horizontal="center" vertical="top"/>
    </xf>
    <xf numFmtId="0" fontId="47" fillId="24" borderId="0" xfId="0" applyFont="1" applyFill="1" applyAlignment="1">
      <alignment horizontal="center"/>
    </xf>
    <xf numFmtId="0" fontId="47"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1"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6" fillId="24" borderId="14" xfId="0" applyFont="1" applyFill="1" applyBorder="1" applyAlignment="1">
      <alignment horizontal="left"/>
    </xf>
    <xf numFmtId="0" fontId="20" fillId="24" borderId="14" xfId="0" applyFont="1" applyFill="1" applyBorder="1" applyAlignment="1">
      <alignment horizontal="center"/>
    </xf>
    <xf numFmtId="0" fontId="47" fillId="24" borderId="22" xfId="0" applyFont="1" applyFill="1" applyBorder="1" applyAlignment="1">
      <alignment horizontal="center" vertical="center"/>
    </xf>
    <xf numFmtId="0" fontId="47" fillId="24" borderId="22" xfId="0" applyFont="1" applyFill="1" applyBorder="1" applyAlignment="1">
      <alignment horizontal="center" vertical="justify"/>
    </xf>
    <xf numFmtId="0" fontId="47" fillId="24" borderId="24" xfId="0" applyFont="1" applyFill="1" applyBorder="1" applyAlignment="1">
      <alignment horizontal="center" vertical="center"/>
    </xf>
    <xf numFmtId="15" fontId="46" fillId="24" borderId="14" xfId="0" applyNumberFormat="1" applyFont="1" applyFill="1" applyBorder="1" applyAlignment="1">
      <alignment horizontal="center"/>
    </xf>
    <xf numFmtId="0" fontId="46" fillId="24" borderId="11" xfId="0" applyFont="1" applyFill="1" applyBorder="1" applyAlignment="1">
      <alignment horizontal="center"/>
    </xf>
    <xf numFmtId="0" fontId="46" fillId="24" borderId="11" xfId="0" applyFont="1" applyFill="1" applyBorder="1" applyAlignment="1">
      <alignment horizontal="center" vertical="center"/>
    </xf>
    <xf numFmtId="3" fontId="46" fillId="24" borderId="11" xfId="0" applyNumberFormat="1" applyFont="1" applyFill="1" applyBorder="1" applyAlignment="1" applyProtection="1">
      <alignment horizontal="right" vertical="center"/>
      <protection locked="0"/>
    </xf>
    <xf numFmtId="0" fontId="46" fillId="57" borderId="11" xfId="0" applyFont="1" applyFill="1" applyBorder="1" applyAlignment="1">
      <alignment horizontal="center"/>
    </xf>
    <xf numFmtId="0" fontId="46" fillId="57" borderId="11" xfId="0" applyFont="1" applyFill="1" applyBorder="1" applyAlignment="1">
      <alignment horizontal="center" vertical="center"/>
    </xf>
    <xf numFmtId="1" fontId="44" fillId="0" borderId="0" xfId="224" applyNumberFormat="1" applyFont="1" applyAlignment="1">
      <alignment horizontal="right"/>
    </xf>
    <xf numFmtId="15" fontId="46" fillId="57" borderId="11" xfId="0" applyNumberFormat="1" applyFont="1" applyFill="1" applyBorder="1" applyAlignment="1">
      <alignment horizontal="center"/>
    </xf>
    <xf numFmtId="15" fontId="46" fillId="57" borderId="14" xfId="0" applyNumberFormat="1" applyFont="1" applyFill="1" applyBorder="1" applyAlignment="1">
      <alignment horizontal="center"/>
    </xf>
    <xf numFmtId="0" fontId="46"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4" xfId="0" applyFont="1" applyBorder="1" applyAlignment="1">
      <alignment vertical="top"/>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6"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20" xfId="0" applyFont="1" applyFill="1" applyBorder="1" applyAlignment="1">
      <alignment horizontal="center" vertical="center"/>
    </xf>
    <xf numFmtId="0" fontId="0" fillId="0" borderId="0" xfId="0" applyAlignment="1">
      <alignment vertical="top"/>
    </xf>
    <xf numFmtId="3" fontId="46" fillId="24" borderId="14" xfId="0" applyNumberFormat="1" applyFont="1" applyFill="1" applyBorder="1" applyAlignment="1" applyProtection="1">
      <alignment horizontal="right" vertical="center"/>
      <protection locked="0"/>
    </xf>
    <xf numFmtId="3" fontId="44" fillId="0" borderId="22" xfId="0" applyNumberFormat="1" applyFont="1" applyBorder="1" applyAlignment="1">
      <alignment horizontal="right" vertical="top"/>
    </xf>
    <xf numFmtId="3" fontId="44" fillId="0" borderId="11" xfId="0" applyNumberFormat="1" applyFont="1" applyBorder="1" applyAlignment="1">
      <alignment horizontal="right" vertical="top"/>
    </xf>
    <xf numFmtId="0" fontId="0" fillId="0" borderId="14" xfId="0" applyBorder="1" applyAlignment="1">
      <alignment horizontal="center" vertical="top"/>
    </xf>
    <xf numFmtId="0" fontId="44" fillId="0" borderId="0" xfId="0" applyFont="1" applyAlignment="1">
      <alignment horizontal="center" vertical="top"/>
    </xf>
    <xf numFmtId="14" fontId="0" fillId="0" borderId="0" xfId="0" applyNumberFormat="1" applyAlignment="1">
      <alignment horizontal="center" vertical="top"/>
    </xf>
    <xf numFmtId="3" fontId="44" fillId="0" borderId="0" xfId="0" applyNumberFormat="1" applyFont="1" applyAlignment="1">
      <alignment horizontal="center" vertical="top"/>
    </xf>
    <xf numFmtId="167" fontId="46" fillId="24" borderId="11" xfId="224" applyNumberFormat="1" applyFont="1" applyFill="1" applyBorder="1" applyAlignment="1">
      <alignment horizontal="right" vertical="center"/>
    </xf>
    <xf numFmtId="0" fontId="43" fillId="0" borderId="20" xfId="0" applyFont="1" applyBorder="1" applyAlignment="1">
      <alignment vertical="top"/>
    </xf>
    <xf numFmtId="3" fontId="25" fillId="24" borderId="18" xfId="0" applyNumberFormat="1" applyFont="1" applyFill="1" applyBorder="1"/>
    <xf numFmtId="3" fontId="19" fillId="60" borderId="22" xfId="0" applyNumberFormat="1" applyFont="1" applyFill="1" applyBorder="1" applyAlignment="1" applyProtection="1">
      <alignment horizontal="right" vertical="center" wrapText="1"/>
      <protection locked="0"/>
    </xf>
    <xf numFmtId="0" fontId="20" fillId="24" borderId="12" xfId="0" applyFont="1" applyFill="1" applyBorder="1" applyAlignment="1">
      <alignment horizontal="center" vertical="justify"/>
    </xf>
    <xf numFmtId="0" fontId="22" fillId="60" borderId="12" xfId="0" applyFont="1" applyFill="1" applyBorder="1" applyAlignment="1">
      <alignment horizontal="center" vertical="center" wrapText="1"/>
    </xf>
    <xf numFmtId="3" fontId="20" fillId="60" borderId="12" xfId="0" applyNumberFormat="1" applyFont="1" applyFill="1" applyBorder="1" applyAlignment="1" applyProtection="1">
      <alignment horizontal="right" vertical="center" wrapText="1"/>
      <protection locked="0"/>
    </xf>
    <xf numFmtId="0" fontId="21" fillId="60" borderId="17" xfId="0" applyFont="1" applyFill="1" applyBorder="1" applyAlignment="1">
      <alignment horizontal="center"/>
    </xf>
    <xf numFmtId="0" fontId="25" fillId="24" borderId="20" xfId="0" applyFont="1" applyFill="1" applyBorder="1"/>
    <xf numFmtId="0" fontId="19" fillId="24" borderId="0" xfId="0" applyFont="1" applyFill="1" applyAlignment="1">
      <alignment horizontal="center"/>
    </xf>
    <xf numFmtId="0" fontId="25" fillId="24" borderId="17" xfId="0" applyFont="1" applyFill="1" applyBorder="1"/>
    <xf numFmtId="0" fontId="25" fillId="0" borderId="14" xfId="0" applyFont="1" applyBorder="1"/>
    <xf numFmtId="0" fontId="19" fillId="60" borderId="17" xfId="0" applyFont="1" applyFill="1" applyBorder="1" applyAlignment="1">
      <alignment horizontal="center" vertical="center" wrapText="1"/>
    </xf>
    <xf numFmtId="10" fontId="19" fillId="60" borderId="12" xfId="0" applyNumberFormat="1" applyFont="1" applyFill="1" applyBorder="1" applyAlignment="1" applyProtection="1">
      <alignment horizontal="center" vertical="center" wrapText="1"/>
      <protection locked="0"/>
    </xf>
    <xf numFmtId="0" fontId="25" fillId="60" borderId="17" xfId="0" applyFont="1" applyFill="1" applyBorder="1" applyAlignment="1">
      <alignment horizontal="center"/>
    </xf>
    <xf numFmtId="0" fontId="46" fillId="24" borderId="20" xfId="0" applyFont="1" applyFill="1" applyBorder="1"/>
    <xf numFmtId="4" fontId="46" fillId="24" borderId="14" xfId="0" applyNumberFormat="1" applyFont="1" applyFill="1" applyBorder="1" applyProtection="1">
      <protection locked="0"/>
    </xf>
    <xf numFmtId="0" fontId="46" fillId="24" borderId="17" xfId="0" applyFont="1" applyFill="1" applyBorder="1"/>
    <xf numFmtId="0" fontId="46" fillId="0" borderId="14" xfId="0" applyFont="1" applyBorder="1"/>
    <xf numFmtId="0" fontId="0" fillId="0" borderId="24" xfId="0" applyBorder="1" applyAlignment="1">
      <alignment horizontal="center" vertical="top"/>
    </xf>
    <xf numFmtId="0" fontId="22" fillId="57" borderId="23" xfId="263" applyFont="1" applyFill="1" applyBorder="1" applyAlignment="1">
      <alignment horizontal="left" vertical="center" wrapText="1"/>
    </xf>
    <xf numFmtId="3" fontId="21" fillId="24" borderId="14" xfId="0" applyNumberFormat="1" applyFont="1" applyFill="1" applyBorder="1" applyAlignment="1" applyProtection="1">
      <alignment horizontal="center" vertical="center"/>
      <protection locked="0"/>
    </xf>
    <xf numFmtId="168" fontId="21" fillId="24" borderId="0" xfId="394" applyNumberFormat="1" applyFont="1" applyFill="1" applyBorder="1" applyAlignment="1">
      <alignment horizontal="center" vertical="center"/>
    </xf>
    <xf numFmtId="14" fontId="20" fillId="24" borderId="0" xfId="0" applyNumberFormat="1" applyFont="1" applyFill="1" applyAlignment="1">
      <alignment horizontal="center" vertical="center"/>
    </xf>
    <xf numFmtId="0" fontId="44" fillId="0" borderId="0" xfId="263" applyFont="1" applyAlignment="1">
      <alignment horizontal="left" vertical="top"/>
    </xf>
    <xf numFmtId="14" fontId="21" fillId="24" borderId="0" xfId="0" applyNumberFormat="1" applyFont="1" applyFill="1" applyAlignment="1">
      <alignment horizontal="center" vertical="center"/>
    </xf>
    <xf numFmtId="167" fontId="44" fillId="0" borderId="0" xfId="224" applyNumberFormat="1" applyFont="1" applyAlignment="1">
      <alignment horizontal="right" vertical="top"/>
    </xf>
    <xf numFmtId="167" fontId="21" fillId="24" borderId="0" xfId="224" applyNumberFormat="1" applyFont="1" applyFill="1" applyBorder="1" applyAlignment="1">
      <alignment horizontal="center" vertical="center"/>
    </xf>
    <xf numFmtId="0" fontId="44" fillId="57" borderId="14" xfId="0" applyFont="1" applyFill="1" applyBorder="1" applyAlignment="1">
      <alignment vertical="top"/>
    </xf>
    <xf numFmtId="0" fontId="1" fillId="0" borderId="0" xfId="0" applyFont="1" applyAlignment="1">
      <alignment vertical="top"/>
    </xf>
    <xf numFmtId="167" fontId="23" fillId="24" borderId="0" xfId="224" applyNumberFormat="1" applyFont="1" applyFill="1" applyBorder="1" applyAlignment="1">
      <alignment horizontal="center" vertical="center"/>
    </xf>
    <xf numFmtId="167" fontId="1" fillId="0" borderId="0" xfId="224" applyNumberFormat="1" applyFont="1" applyAlignment="1">
      <alignment horizontal="right" vertical="top"/>
    </xf>
    <xf numFmtId="0" fontId="43" fillId="0" borderId="0" xfId="0" applyFont="1" applyAlignment="1">
      <alignment vertical="top"/>
    </xf>
    <xf numFmtId="3" fontId="44" fillId="0" borderId="0" xfId="263" applyNumberFormat="1" applyFont="1" applyAlignment="1">
      <alignment horizontal="center" vertical="top"/>
    </xf>
    <xf numFmtId="0" fontId="20" fillId="24" borderId="15"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43" fillId="0" borderId="0" xfId="0" applyNumberFormat="1" applyFont="1" applyAlignment="1">
      <alignment horizontal="right" vertical="top"/>
    </xf>
    <xf numFmtId="0" fontId="25" fillId="24" borderId="11" xfId="0" applyFont="1" applyFill="1" applyBorder="1" applyAlignment="1">
      <alignment horizontal="center" vertical="center"/>
    </xf>
    <xf numFmtId="0" fontId="25" fillId="24" borderId="14" xfId="0" applyFont="1" applyFill="1" applyBorder="1" applyAlignment="1">
      <alignment horizontal="center" vertical="center"/>
    </xf>
    <xf numFmtId="0" fontId="25" fillId="57" borderId="11" xfId="0" applyFont="1" applyFill="1" applyBorder="1" applyAlignment="1">
      <alignment horizontal="center" vertical="center"/>
    </xf>
    <xf numFmtId="0" fontId="25" fillId="57" borderId="14" xfId="0" applyFont="1" applyFill="1" applyBorder="1" applyAlignment="1">
      <alignment horizontal="center" vertical="center"/>
    </xf>
    <xf numFmtId="15" fontId="25" fillId="24" borderId="14" xfId="0" applyNumberFormat="1" applyFont="1" applyFill="1" applyBorder="1" applyAlignment="1">
      <alignment horizontal="center"/>
    </xf>
    <xf numFmtId="3" fontId="23" fillId="24" borderId="11" xfId="0" applyNumberFormat="1" applyFont="1" applyFill="1" applyBorder="1" applyAlignment="1" applyProtection="1">
      <alignment horizontal="right" vertical="center"/>
      <protection locked="0"/>
    </xf>
    <xf numFmtId="3" fontId="25" fillId="0" borderId="0" xfId="0" applyNumberFormat="1" applyFont="1" applyAlignment="1">
      <alignment horizontal="right" vertical="top"/>
    </xf>
    <xf numFmtId="3" fontId="44" fillId="0" borderId="0" xfId="263" applyNumberFormat="1" applyFont="1" applyAlignment="1">
      <alignment horizontal="right" vertical="top" indent="1"/>
    </xf>
    <xf numFmtId="0" fontId="21" fillId="24" borderId="0" xfId="0" applyFont="1" applyFill="1" applyAlignment="1">
      <alignment horizontal="right" vertical="center" indent="1"/>
    </xf>
    <xf numFmtId="0" fontId="25" fillId="24" borderId="0" xfId="0" applyFont="1" applyFill="1" applyAlignment="1">
      <alignment horizontal="center" vertical="center"/>
    </xf>
    <xf numFmtId="0" fontId="19" fillId="24" borderId="15" xfId="0" applyFont="1" applyFill="1" applyBorder="1" applyAlignment="1">
      <alignment horizontal="center"/>
    </xf>
    <xf numFmtId="0" fontId="20" fillId="24" borderId="12" xfId="0" applyFont="1" applyFill="1" applyBorder="1" applyAlignment="1">
      <alignment horizontal="center"/>
    </xf>
    <xf numFmtId="0" fontId="20" fillId="24" borderId="13" xfId="0" applyFont="1" applyFill="1" applyBorder="1" applyAlignment="1">
      <alignment horizontal="center"/>
    </xf>
    <xf numFmtId="167" fontId="43" fillId="0" borderId="0" xfId="224" applyNumberFormat="1" applyFont="1" applyAlignment="1">
      <alignment horizontal="right" vertical="top"/>
    </xf>
    <xf numFmtId="0" fontId="25" fillId="24" borderId="0" xfId="0" applyFont="1" applyFill="1" applyAlignment="1">
      <alignment horizontal="left" vertical="center"/>
    </xf>
    <xf numFmtId="0" fontId="43" fillId="0" borderId="0" xfId="0" applyFont="1" applyAlignment="1">
      <alignment horizontal="left" vertical="top"/>
    </xf>
    <xf numFmtId="0" fontId="43" fillId="0" borderId="0" xfId="263" applyFont="1" applyAlignment="1">
      <alignment horizontal="left" vertical="top"/>
    </xf>
    <xf numFmtId="167" fontId="46" fillId="24" borderId="0" xfId="224" applyNumberFormat="1" applyFont="1" applyFill="1" applyBorder="1" applyAlignment="1">
      <alignment horizontal="center" vertical="center"/>
    </xf>
    <xf numFmtId="0" fontId="46" fillId="57" borderId="16" xfId="0" applyFont="1" applyFill="1" applyBorder="1"/>
    <xf numFmtId="0" fontId="25" fillId="24" borderId="12" xfId="0" applyFont="1" applyFill="1" applyBorder="1"/>
    <xf numFmtId="0" fontId="25" fillId="57" borderId="14" xfId="0" applyFont="1" applyFill="1" applyBorder="1" applyAlignment="1">
      <alignment horizontal="left"/>
    </xf>
    <xf numFmtId="0" fontId="43" fillId="0" borderId="22" xfId="0" applyFont="1" applyBorder="1" applyAlignment="1">
      <alignment vertical="top"/>
    </xf>
    <xf numFmtId="0" fontId="43" fillId="0" borderId="24" xfId="0" applyFont="1" applyBorder="1" applyAlignment="1">
      <alignment vertical="top"/>
    </xf>
    <xf numFmtId="0" fontId="43" fillId="0" borderId="11" xfId="0" applyFont="1" applyBorder="1" applyAlignment="1">
      <alignment horizontal="center" vertical="top"/>
    </xf>
    <xf numFmtId="3" fontId="43" fillId="0" borderId="11" xfId="0" applyNumberFormat="1" applyFont="1" applyBorder="1" applyAlignment="1">
      <alignment horizontal="right" vertical="top"/>
    </xf>
    <xf numFmtId="0" fontId="0" fillId="0" borderId="0" xfId="0" applyAlignment="1">
      <alignment horizontal="center" vertical="center"/>
    </xf>
    <xf numFmtId="0" fontId="44" fillId="57" borderId="0" xfId="0" applyFont="1" applyFill="1" applyAlignment="1">
      <alignment vertical="top"/>
    </xf>
    <xf numFmtId="0" fontId="47" fillId="60" borderId="17" xfId="0" applyFont="1" applyFill="1" applyBorder="1" applyAlignment="1">
      <alignment horizontal="center" vertical="center" wrapText="1"/>
    </xf>
    <xf numFmtId="10" fontId="47" fillId="60" borderId="12" xfId="0" applyNumberFormat="1" applyFont="1" applyFill="1" applyBorder="1" applyAlignment="1" applyProtection="1">
      <alignment horizontal="center" vertical="center" wrapText="1"/>
      <protection locked="0"/>
    </xf>
    <xf numFmtId="0" fontId="46" fillId="60" borderId="17" xfId="0" applyFont="1" applyFill="1" applyBorder="1" applyAlignment="1">
      <alignment horizontal="center"/>
    </xf>
    <xf numFmtId="3" fontId="25" fillId="24" borderId="14" xfId="0" applyNumberFormat="1" applyFont="1" applyFill="1" applyBorder="1" applyAlignment="1" applyProtection="1">
      <alignment horizontal="right" vertical="center"/>
      <protection locked="0"/>
    </xf>
    <xf numFmtId="3" fontId="25" fillId="0" borderId="11" xfId="0" applyNumberFormat="1" applyFont="1" applyBorder="1" applyAlignment="1">
      <alignment horizontal="right" vertical="top"/>
    </xf>
    <xf numFmtId="0" fontId="46" fillId="24" borderId="0" xfId="0" applyFont="1" applyFill="1" applyAlignment="1">
      <alignment vertical="center"/>
    </xf>
    <xf numFmtId="168" fontId="46" fillId="24" borderId="0" xfId="394" applyNumberFormat="1" applyFont="1" applyFill="1" applyBorder="1" applyAlignment="1">
      <alignment horizontal="center" vertical="center"/>
    </xf>
    <xf numFmtId="0" fontId="46" fillId="24" borderId="0" xfId="0" applyFont="1" applyFill="1" applyAlignment="1">
      <alignment horizontal="left" vertical="center"/>
    </xf>
    <xf numFmtId="14" fontId="20" fillId="59" borderId="0" xfId="0" quotePrefix="1" applyNumberFormat="1" applyFont="1" applyFill="1" applyAlignment="1">
      <alignment horizontal="center" vertical="center" wrapText="1"/>
    </xf>
    <xf numFmtId="0" fontId="47" fillId="24" borderId="18" xfId="0" applyFont="1" applyFill="1" applyBorder="1" applyAlignment="1">
      <alignment horizontal="right"/>
    </xf>
    <xf numFmtId="0" fontId="47"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7" fillId="24" borderId="17" xfId="0" applyFont="1" applyFill="1" applyBorder="1" applyAlignment="1">
      <alignment horizontal="center"/>
    </xf>
    <xf numFmtId="0" fontId="47" fillId="24" borderId="18" xfId="0" applyFont="1" applyFill="1" applyBorder="1" applyAlignment="1">
      <alignment horizontal="center"/>
    </xf>
    <xf numFmtId="0" fontId="47"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7" fillId="24" borderId="22" xfId="0" applyFont="1" applyFill="1" applyBorder="1" applyAlignment="1">
      <alignment horizontal="center" vertical="center"/>
    </xf>
    <xf numFmtId="0" fontId="47"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20" fillId="24" borderId="17" xfId="0" applyFont="1" applyFill="1" applyBorder="1" applyAlignment="1">
      <alignment horizontal="right"/>
    </xf>
    <xf numFmtId="0" fontId="19" fillId="24" borderId="17" xfId="0" applyFont="1" applyFill="1" applyBorder="1" applyAlignment="1">
      <alignment horizontal="center"/>
    </xf>
    <xf numFmtId="0" fontId="19" fillId="24" borderId="19" xfId="0" applyFont="1" applyFill="1" applyBorder="1" applyAlignment="1">
      <alignment horizontal="center"/>
    </xf>
  </cellXfs>
  <cellStyles count="395">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4"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86"/>
  <sheetViews>
    <sheetView topLeftCell="A267" workbookViewId="0">
      <selection activeCell="K279" sqref="K279"/>
    </sheetView>
  </sheetViews>
  <sheetFormatPr baseColWidth="10" defaultRowHeight="15" x14ac:dyDescent="0.25"/>
  <cols>
    <col min="1" max="1" width="15.140625" style="3" customWidth="1"/>
    <col min="2" max="2" width="17.28515625" style="111" customWidth="1"/>
    <col min="3" max="4" width="14.7109375" style="3" customWidth="1"/>
    <col min="5" max="5" width="15.7109375" style="167" customWidth="1"/>
    <col min="6" max="6" width="14.7109375" style="167" customWidth="1"/>
    <col min="7" max="8" width="15.7109375" style="167" customWidth="1"/>
    <col min="9" max="10" width="15.7109375" style="3" customWidth="1"/>
    <col min="11" max="11" width="15.7109375" style="26" customWidth="1"/>
    <col min="12" max="16384" width="11.42578125" style="3"/>
  </cols>
  <sheetData>
    <row r="1" spans="1:11" ht="12.75" customHeight="1" x14ac:dyDescent="0.25">
      <c r="A1" s="1" t="s">
        <v>34</v>
      </c>
      <c r="B1" s="106"/>
      <c r="C1" s="1"/>
      <c r="D1" s="1"/>
      <c r="E1" s="148"/>
      <c r="F1" s="149"/>
      <c r="G1" s="148"/>
      <c r="H1" s="148"/>
      <c r="I1" s="2"/>
      <c r="J1" s="2"/>
    </row>
    <row r="2" spans="1:11" ht="12.75" customHeight="1" x14ac:dyDescent="0.25">
      <c r="A2" s="2"/>
      <c r="B2" s="107"/>
      <c r="C2" s="2"/>
      <c r="D2" s="2"/>
      <c r="E2" s="148"/>
      <c r="F2" s="148"/>
      <c r="G2" s="148"/>
      <c r="H2" s="148"/>
      <c r="I2" s="2"/>
      <c r="J2" s="2"/>
      <c r="K2" s="128"/>
    </row>
    <row r="3" spans="1:11" ht="15" customHeight="1" x14ac:dyDescent="0.25">
      <c r="A3" s="320" t="s">
        <v>41</v>
      </c>
      <c r="B3" s="320"/>
      <c r="C3" s="320"/>
      <c r="D3" s="320"/>
      <c r="E3" s="320"/>
      <c r="F3" s="320"/>
      <c r="G3" s="320"/>
      <c r="H3" s="320"/>
      <c r="I3" s="320"/>
      <c r="J3" s="320"/>
      <c r="K3" s="129" t="s">
        <v>5295</v>
      </c>
    </row>
    <row r="4" spans="1:11" ht="12.75" customHeight="1" x14ac:dyDescent="0.25">
      <c r="A4" s="4"/>
      <c r="B4" s="108"/>
      <c r="C4" s="4"/>
      <c r="D4" s="4"/>
      <c r="E4" s="150"/>
      <c r="F4" s="150"/>
      <c r="G4" s="150"/>
      <c r="H4" s="150"/>
      <c r="I4" s="4"/>
      <c r="J4" s="4"/>
      <c r="K4" s="130"/>
    </row>
    <row r="5" spans="1:11" x14ac:dyDescent="0.25">
      <c r="A5" s="323" t="s">
        <v>5</v>
      </c>
      <c r="B5" s="328" t="s">
        <v>26</v>
      </c>
      <c r="C5" s="30"/>
      <c r="D5" s="323" t="s">
        <v>17</v>
      </c>
      <c r="E5" s="325" t="s">
        <v>16</v>
      </c>
      <c r="F5" s="326"/>
      <c r="G5" s="326"/>
      <c r="H5" s="327"/>
      <c r="I5" s="323" t="s">
        <v>7</v>
      </c>
      <c r="J5" s="330" t="s">
        <v>21</v>
      </c>
      <c r="K5" s="331"/>
    </row>
    <row r="6" spans="1:11" ht="26.25" customHeight="1" x14ac:dyDescent="0.25">
      <c r="A6" s="324"/>
      <c r="B6" s="329"/>
      <c r="C6" s="31"/>
      <c r="D6" s="324"/>
      <c r="E6" s="325" t="s">
        <v>2</v>
      </c>
      <c r="F6" s="326"/>
      <c r="G6" s="326"/>
      <c r="H6" s="327"/>
      <c r="I6" s="324"/>
      <c r="J6" s="332"/>
      <c r="K6" s="333"/>
    </row>
    <row r="7" spans="1:11" ht="22.5" customHeight="1" x14ac:dyDescent="0.25">
      <c r="A7" s="193"/>
      <c r="B7" s="191"/>
      <c r="C7" s="144"/>
      <c r="D7" s="196"/>
      <c r="E7" s="123"/>
      <c r="F7" s="181"/>
      <c r="G7" s="181"/>
      <c r="H7" s="182"/>
      <c r="I7" s="198"/>
      <c r="J7" s="145"/>
      <c r="K7" s="144"/>
    </row>
    <row r="8" spans="1:11" ht="22.5" customHeight="1" x14ac:dyDescent="0.25">
      <c r="A8" s="193"/>
      <c r="B8" s="191"/>
      <c r="C8" s="144"/>
      <c r="D8" s="196"/>
      <c r="E8" s="123"/>
      <c r="F8" s="181"/>
      <c r="G8" s="181"/>
      <c r="H8" s="182"/>
      <c r="I8" s="198"/>
      <c r="J8" s="145"/>
      <c r="K8" s="144"/>
    </row>
    <row r="9" spans="1:11" ht="15" customHeight="1" x14ac:dyDescent="0.25">
      <c r="A9" s="193"/>
      <c r="B9" s="147"/>
      <c r="C9" s="94"/>
      <c r="D9" s="197"/>
      <c r="E9" s="123"/>
      <c r="F9" s="148"/>
      <c r="G9" s="151"/>
      <c r="H9" s="152"/>
      <c r="I9" s="198"/>
      <c r="J9" s="7"/>
      <c r="K9" s="121"/>
    </row>
    <row r="10" spans="1:11" x14ac:dyDescent="0.25">
      <c r="A10" s="14"/>
      <c r="B10" s="109"/>
      <c r="C10" s="15"/>
      <c r="D10" s="15"/>
      <c r="E10" s="154"/>
      <c r="F10" s="154"/>
      <c r="G10" s="321" t="s">
        <v>19</v>
      </c>
      <c r="H10" s="322"/>
      <c r="I10" s="16">
        <f>SUM(I7:I9)</f>
        <v>0</v>
      </c>
      <c r="J10" s="17"/>
      <c r="K10" s="131"/>
    </row>
    <row r="11" spans="1:11" x14ac:dyDescent="0.25">
      <c r="A11" s="323" t="s">
        <v>5</v>
      </c>
      <c r="B11" s="102" t="s">
        <v>13</v>
      </c>
      <c r="C11" s="32" t="s">
        <v>20</v>
      </c>
      <c r="D11" s="21" t="s">
        <v>20</v>
      </c>
      <c r="E11" s="325" t="s">
        <v>15</v>
      </c>
      <c r="F11" s="326"/>
      <c r="G11" s="326"/>
      <c r="H11" s="327"/>
      <c r="I11" s="323" t="s">
        <v>7</v>
      </c>
      <c r="J11" s="323" t="s">
        <v>6</v>
      </c>
      <c r="K11" s="132" t="s">
        <v>0</v>
      </c>
    </row>
    <row r="12" spans="1:11" x14ac:dyDescent="0.25">
      <c r="A12" s="324"/>
      <c r="B12" s="103" t="s">
        <v>14</v>
      </c>
      <c r="C12" s="33" t="s">
        <v>11</v>
      </c>
      <c r="D12" s="33" t="s">
        <v>10</v>
      </c>
      <c r="E12" s="325" t="s">
        <v>2</v>
      </c>
      <c r="F12" s="327"/>
      <c r="G12" s="325" t="s">
        <v>8</v>
      </c>
      <c r="H12" s="327"/>
      <c r="I12" s="324"/>
      <c r="J12" s="324"/>
      <c r="K12" s="133" t="s">
        <v>1</v>
      </c>
    </row>
    <row r="13" spans="1:11" ht="12.75" customHeight="1" x14ac:dyDescent="0.25">
      <c r="A13" s="22">
        <v>45296</v>
      </c>
      <c r="B13" s="189" t="s">
        <v>123</v>
      </c>
      <c r="C13" s="63" t="s">
        <v>100</v>
      </c>
      <c r="D13" s="63" t="s">
        <v>101</v>
      </c>
      <c r="E13" s="155" t="s">
        <v>136</v>
      </c>
      <c r="F13" s="148"/>
      <c r="G13" s="90" t="s">
        <v>87</v>
      </c>
      <c r="H13" s="156"/>
      <c r="I13" s="186">
        <v>316380</v>
      </c>
      <c r="J13" s="187">
        <v>316380</v>
      </c>
      <c r="K13" s="84">
        <f>+I13-J13</f>
        <v>0</v>
      </c>
    </row>
    <row r="14" spans="1:11" x14ac:dyDescent="0.25">
      <c r="A14" s="22">
        <v>45296</v>
      </c>
      <c r="B14" s="190" t="s">
        <v>123</v>
      </c>
      <c r="C14" s="64" t="s">
        <v>102</v>
      </c>
      <c r="D14" s="64" t="s">
        <v>103</v>
      </c>
      <c r="E14" s="155" t="s">
        <v>137</v>
      </c>
      <c r="F14" s="157"/>
      <c r="G14" s="91" t="s">
        <v>88</v>
      </c>
      <c r="H14" s="158"/>
      <c r="I14" s="186">
        <v>405440</v>
      </c>
      <c r="J14" s="188">
        <v>405440</v>
      </c>
      <c r="K14" s="84">
        <f t="shared" ref="K14:K77" si="0">+I14-J14</f>
        <v>0</v>
      </c>
    </row>
    <row r="15" spans="1:11" x14ac:dyDescent="0.25">
      <c r="A15" s="22">
        <v>45300</v>
      </c>
      <c r="B15" s="190" t="s">
        <v>124</v>
      </c>
      <c r="C15" s="64" t="s">
        <v>100</v>
      </c>
      <c r="D15" s="64" t="s">
        <v>100</v>
      </c>
      <c r="E15" s="155" t="s">
        <v>138</v>
      </c>
      <c r="F15" s="157"/>
      <c r="G15" s="91" t="s">
        <v>87</v>
      </c>
      <c r="H15" s="158"/>
      <c r="I15" s="186">
        <v>572180</v>
      </c>
      <c r="J15" s="188">
        <v>572180</v>
      </c>
      <c r="K15" s="84">
        <f t="shared" si="0"/>
        <v>0</v>
      </c>
    </row>
    <row r="16" spans="1:11" x14ac:dyDescent="0.25">
      <c r="A16" s="22">
        <v>45301</v>
      </c>
      <c r="B16" s="190" t="s">
        <v>125</v>
      </c>
      <c r="C16" s="64" t="s">
        <v>100</v>
      </c>
      <c r="D16" s="64" t="s">
        <v>104</v>
      </c>
      <c r="E16" s="155" t="s">
        <v>139</v>
      </c>
      <c r="F16" s="157"/>
      <c r="G16" s="91" t="s">
        <v>87</v>
      </c>
      <c r="H16" s="158"/>
      <c r="I16" s="186">
        <v>300190</v>
      </c>
      <c r="J16" s="188">
        <v>300190</v>
      </c>
      <c r="K16" s="84">
        <f t="shared" si="0"/>
        <v>0</v>
      </c>
    </row>
    <row r="17" spans="1:11" x14ac:dyDescent="0.25">
      <c r="A17" s="112">
        <v>45301</v>
      </c>
      <c r="B17" s="190" t="s">
        <v>125</v>
      </c>
      <c r="C17" s="25" t="s">
        <v>102</v>
      </c>
      <c r="D17" s="25" t="s">
        <v>102</v>
      </c>
      <c r="E17" s="159" t="s">
        <v>140</v>
      </c>
      <c r="F17" s="157"/>
      <c r="G17" s="91" t="s">
        <v>88</v>
      </c>
      <c r="H17" s="160"/>
      <c r="I17" s="186">
        <v>17780</v>
      </c>
      <c r="J17" s="188">
        <v>17780</v>
      </c>
      <c r="K17" s="84">
        <f t="shared" si="0"/>
        <v>0</v>
      </c>
    </row>
    <row r="18" spans="1:11" x14ac:dyDescent="0.25">
      <c r="A18" s="112">
        <v>45306</v>
      </c>
      <c r="B18" s="190" t="s">
        <v>126</v>
      </c>
      <c r="C18" s="25" t="s">
        <v>100</v>
      </c>
      <c r="D18" s="25" t="s">
        <v>105</v>
      </c>
      <c r="E18" s="92" t="s">
        <v>141</v>
      </c>
      <c r="F18" s="157"/>
      <c r="G18" s="91" t="s">
        <v>87</v>
      </c>
      <c r="H18" s="160"/>
      <c r="I18" s="184">
        <v>37500</v>
      </c>
      <c r="J18" s="188">
        <v>37500</v>
      </c>
      <c r="K18" s="84">
        <f t="shared" si="0"/>
        <v>0</v>
      </c>
    </row>
    <row r="19" spans="1:11" x14ac:dyDescent="0.25">
      <c r="A19" s="112">
        <v>45306</v>
      </c>
      <c r="B19" s="190" t="s">
        <v>126</v>
      </c>
      <c r="C19" s="25" t="s">
        <v>102</v>
      </c>
      <c r="D19" s="25" t="s">
        <v>106</v>
      </c>
      <c r="E19" s="92" t="s">
        <v>142</v>
      </c>
      <c r="F19" s="157"/>
      <c r="G19" s="91" t="s">
        <v>88</v>
      </c>
      <c r="H19" s="160"/>
      <c r="I19" s="127">
        <v>41760</v>
      </c>
      <c r="J19" s="188">
        <v>41760</v>
      </c>
      <c r="K19" s="84">
        <f t="shared" si="0"/>
        <v>0</v>
      </c>
    </row>
    <row r="20" spans="1:11" x14ac:dyDescent="0.25">
      <c r="A20" s="112">
        <v>45306</v>
      </c>
      <c r="B20" s="190" t="s">
        <v>127</v>
      </c>
      <c r="C20" s="25" t="s">
        <v>107</v>
      </c>
      <c r="D20" s="25" t="s">
        <v>108</v>
      </c>
      <c r="E20" s="92" t="s">
        <v>143</v>
      </c>
      <c r="F20" s="157"/>
      <c r="G20" s="91" t="s">
        <v>89</v>
      </c>
      <c r="H20" s="160"/>
      <c r="I20" s="127">
        <v>27332000</v>
      </c>
      <c r="J20" s="188">
        <v>27332000</v>
      </c>
      <c r="K20" s="84">
        <f t="shared" si="0"/>
        <v>0</v>
      </c>
    </row>
    <row r="21" spans="1:11" x14ac:dyDescent="0.25">
      <c r="A21" s="112">
        <v>45306</v>
      </c>
      <c r="B21" s="190" t="s">
        <v>128</v>
      </c>
      <c r="C21" s="25" t="s">
        <v>108</v>
      </c>
      <c r="D21" s="25" t="s">
        <v>107</v>
      </c>
      <c r="E21" s="92" t="s">
        <v>144</v>
      </c>
      <c r="F21" s="157"/>
      <c r="G21" s="91" t="s">
        <v>90</v>
      </c>
      <c r="H21" s="160"/>
      <c r="I21" s="127">
        <v>12076480</v>
      </c>
      <c r="J21" s="188">
        <v>12076480</v>
      </c>
      <c r="K21" s="84">
        <f t="shared" si="0"/>
        <v>0</v>
      </c>
    </row>
    <row r="22" spans="1:11" x14ac:dyDescent="0.25">
      <c r="A22" s="112">
        <v>45308</v>
      </c>
      <c r="B22" s="190" t="s">
        <v>129</v>
      </c>
      <c r="C22" s="25" t="s">
        <v>109</v>
      </c>
      <c r="D22" s="25" t="s">
        <v>74</v>
      </c>
      <c r="E22" s="92" t="s">
        <v>145</v>
      </c>
      <c r="F22" s="157"/>
      <c r="G22" s="91" t="s">
        <v>91</v>
      </c>
      <c r="H22" s="160"/>
      <c r="I22" s="127">
        <v>19542018</v>
      </c>
      <c r="J22" s="188">
        <v>19542018</v>
      </c>
      <c r="K22" s="84">
        <f t="shared" si="0"/>
        <v>0</v>
      </c>
    </row>
    <row r="23" spans="1:11" x14ac:dyDescent="0.25">
      <c r="A23" s="112">
        <v>45309</v>
      </c>
      <c r="B23" s="190" t="s">
        <v>130</v>
      </c>
      <c r="C23" s="25" t="s">
        <v>110</v>
      </c>
      <c r="D23" s="25" t="s">
        <v>111</v>
      </c>
      <c r="E23" s="92" t="s">
        <v>146</v>
      </c>
      <c r="F23" s="157"/>
      <c r="G23" s="91" t="s">
        <v>92</v>
      </c>
      <c r="H23" s="160"/>
      <c r="I23" s="127">
        <v>334420</v>
      </c>
      <c r="J23" s="188">
        <v>334420</v>
      </c>
      <c r="K23" s="84">
        <f t="shared" si="0"/>
        <v>0</v>
      </c>
    </row>
    <row r="24" spans="1:11" x14ac:dyDescent="0.25">
      <c r="A24" s="112">
        <v>45317</v>
      </c>
      <c r="B24" s="190" t="s">
        <v>118</v>
      </c>
      <c r="C24" s="25" t="s">
        <v>112</v>
      </c>
      <c r="D24" s="25" t="s">
        <v>113</v>
      </c>
      <c r="E24" s="92" t="s">
        <v>147</v>
      </c>
      <c r="F24" s="157"/>
      <c r="G24" s="91" t="s">
        <v>93</v>
      </c>
      <c r="H24" s="160"/>
      <c r="I24" s="127">
        <v>23600000</v>
      </c>
      <c r="J24" s="188">
        <v>23600000</v>
      </c>
      <c r="K24" s="84">
        <f t="shared" si="0"/>
        <v>0</v>
      </c>
    </row>
    <row r="25" spans="1:11" x14ac:dyDescent="0.25">
      <c r="A25" s="112">
        <v>45317</v>
      </c>
      <c r="B25" s="190" t="s">
        <v>131</v>
      </c>
      <c r="C25" s="25" t="s">
        <v>114</v>
      </c>
      <c r="D25" s="25" t="s">
        <v>114</v>
      </c>
      <c r="E25" s="92" t="s">
        <v>148</v>
      </c>
      <c r="F25" s="157"/>
      <c r="G25" s="91" t="s">
        <v>94</v>
      </c>
      <c r="H25" s="160"/>
      <c r="I25" s="127">
        <v>23600000</v>
      </c>
      <c r="J25" s="188">
        <v>23600000</v>
      </c>
      <c r="K25" s="84">
        <f t="shared" si="0"/>
        <v>0</v>
      </c>
    </row>
    <row r="26" spans="1:11" x14ac:dyDescent="0.25">
      <c r="A26" s="112">
        <v>45320</v>
      </c>
      <c r="B26" s="190" t="s">
        <v>132</v>
      </c>
      <c r="C26" s="25" t="s">
        <v>115</v>
      </c>
      <c r="D26" s="25" t="s">
        <v>116</v>
      </c>
      <c r="E26" s="92" t="s">
        <v>149</v>
      </c>
      <c r="F26" s="157"/>
      <c r="G26" s="91" t="s">
        <v>95</v>
      </c>
      <c r="H26" s="160"/>
      <c r="I26" s="127">
        <v>24000000</v>
      </c>
      <c r="J26" s="188">
        <v>24000000</v>
      </c>
      <c r="K26" s="84">
        <f t="shared" si="0"/>
        <v>0</v>
      </c>
    </row>
    <row r="27" spans="1:11" x14ac:dyDescent="0.25">
      <c r="A27" s="112">
        <v>45320</v>
      </c>
      <c r="B27" s="190" t="s">
        <v>133</v>
      </c>
      <c r="C27" s="25" t="s">
        <v>111</v>
      </c>
      <c r="D27" s="25" t="s">
        <v>117</v>
      </c>
      <c r="E27" s="92" t="s">
        <v>150</v>
      </c>
      <c r="F27" s="157"/>
      <c r="G27" s="91" t="s">
        <v>96</v>
      </c>
      <c r="H27" s="160"/>
      <c r="I27" s="127">
        <v>24000000</v>
      </c>
      <c r="J27" s="188">
        <v>24000000</v>
      </c>
      <c r="K27" s="84">
        <f t="shared" si="0"/>
        <v>0</v>
      </c>
    </row>
    <row r="28" spans="1:11" x14ac:dyDescent="0.25">
      <c r="A28" s="112">
        <v>45320</v>
      </c>
      <c r="B28" s="190" t="s">
        <v>134</v>
      </c>
      <c r="C28" s="25" t="s">
        <v>118</v>
      </c>
      <c r="D28" s="25" t="s">
        <v>119</v>
      </c>
      <c r="E28" s="92" t="s">
        <v>151</v>
      </c>
      <c r="F28" s="157"/>
      <c r="G28" s="91" t="s">
        <v>97</v>
      </c>
      <c r="H28" s="160"/>
      <c r="I28" s="127">
        <v>24000000</v>
      </c>
      <c r="J28" s="188">
        <v>24000000</v>
      </c>
      <c r="K28" s="84">
        <f t="shared" si="0"/>
        <v>0</v>
      </c>
    </row>
    <row r="29" spans="1:11" x14ac:dyDescent="0.25">
      <c r="A29" s="112">
        <v>45321</v>
      </c>
      <c r="B29" s="190" t="s">
        <v>117</v>
      </c>
      <c r="C29" s="25" t="s">
        <v>70</v>
      </c>
      <c r="D29" s="25" t="s">
        <v>120</v>
      </c>
      <c r="E29" s="92" t="s">
        <v>152</v>
      </c>
      <c r="F29" s="157"/>
      <c r="G29" s="91" t="s">
        <v>98</v>
      </c>
      <c r="H29" s="160"/>
      <c r="I29" s="127">
        <v>19092000</v>
      </c>
      <c r="J29" s="188">
        <v>18614700</v>
      </c>
      <c r="K29" s="84">
        <f t="shared" si="0"/>
        <v>477300</v>
      </c>
    </row>
    <row r="30" spans="1:11" x14ac:dyDescent="0.25">
      <c r="A30" s="112">
        <v>45322</v>
      </c>
      <c r="B30" s="190" t="s">
        <v>135</v>
      </c>
      <c r="C30" s="25" t="s">
        <v>121</v>
      </c>
      <c r="D30" s="25" t="s">
        <v>122</v>
      </c>
      <c r="E30" s="92" t="s">
        <v>153</v>
      </c>
      <c r="F30" s="157"/>
      <c r="G30" s="91" t="s">
        <v>99</v>
      </c>
      <c r="H30" s="160"/>
      <c r="I30" s="127">
        <v>28000000</v>
      </c>
      <c r="J30" s="188">
        <v>24733333</v>
      </c>
      <c r="K30" s="84">
        <f t="shared" si="0"/>
        <v>3266667</v>
      </c>
    </row>
    <row r="31" spans="1:11" x14ac:dyDescent="0.25">
      <c r="A31" s="112">
        <v>45323</v>
      </c>
      <c r="B31" s="232" t="s">
        <v>421</v>
      </c>
      <c r="C31" s="25" t="s">
        <v>432</v>
      </c>
      <c r="D31" s="25" t="s">
        <v>433</v>
      </c>
      <c r="E31" s="161" t="s">
        <v>147</v>
      </c>
      <c r="F31" s="157"/>
      <c r="G31" s="91" t="s">
        <v>533</v>
      </c>
      <c r="H31" s="160"/>
      <c r="I31" s="127">
        <v>23600000</v>
      </c>
      <c r="J31" s="188">
        <v>23600000</v>
      </c>
      <c r="K31" s="84">
        <f t="shared" si="0"/>
        <v>0</v>
      </c>
    </row>
    <row r="32" spans="1:11" x14ac:dyDescent="0.25">
      <c r="A32" s="112">
        <v>45323</v>
      </c>
      <c r="B32" s="232" t="s">
        <v>423</v>
      </c>
      <c r="C32" s="25" t="s">
        <v>434</v>
      </c>
      <c r="D32" s="25" t="s">
        <v>424</v>
      </c>
      <c r="E32" s="161" t="s">
        <v>590</v>
      </c>
      <c r="F32" s="157"/>
      <c r="G32" s="91" t="s">
        <v>534</v>
      </c>
      <c r="H32" s="160"/>
      <c r="I32" s="184">
        <f>24000000-24000000</f>
        <v>0</v>
      </c>
      <c r="J32" s="188">
        <v>0</v>
      </c>
      <c r="K32" s="84">
        <f t="shared" si="0"/>
        <v>0</v>
      </c>
    </row>
    <row r="33" spans="1:11" x14ac:dyDescent="0.25">
      <c r="A33" s="112">
        <v>45323</v>
      </c>
      <c r="B33" s="232" t="s">
        <v>182</v>
      </c>
      <c r="C33" s="25" t="s">
        <v>421</v>
      </c>
      <c r="D33" s="25" t="s">
        <v>417</v>
      </c>
      <c r="E33" s="161" t="s">
        <v>591</v>
      </c>
      <c r="F33" s="157"/>
      <c r="G33" s="91" t="s">
        <v>535</v>
      </c>
      <c r="H33" s="160"/>
      <c r="I33" s="127">
        <v>24000000</v>
      </c>
      <c r="J33" s="188">
        <v>24000000</v>
      </c>
      <c r="K33" s="84">
        <f t="shared" si="0"/>
        <v>0</v>
      </c>
    </row>
    <row r="34" spans="1:11" x14ac:dyDescent="0.25">
      <c r="A34" s="112">
        <v>45323</v>
      </c>
      <c r="B34" s="232" t="s">
        <v>116</v>
      </c>
      <c r="C34" s="25" t="s">
        <v>70</v>
      </c>
      <c r="D34" s="25" t="s">
        <v>185</v>
      </c>
      <c r="E34" s="161" t="s">
        <v>152</v>
      </c>
      <c r="F34" s="157"/>
      <c r="G34" s="91" t="s">
        <v>536</v>
      </c>
      <c r="H34" s="160"/>
      <c r="I34" s="127">
        <v>19092000</v>
      </c>
      <c r="J34" s="188">
        <v>19092000</v>
      </c>
      <c r="K34" s="84">
        <f t="shared" si="0"/>
        <v>0</v>
      </c>
    </row>
    <row r="35" spans="1:11" x14ac:dyDescent="0.25">
      <c r="A35" s="112">
        <v>45324</v>
      </c>
      <c r="B35" s="232" t="s">
        <v>642</v>
      </c>
      <c r="C35" s="25" t="s">
        <v>102</v>
      </c>
      <c r="D35" s="25" t="s">
        <v>179</v>
      </c>
      <c r="E35" s="161" t="s">
        <v>592</v>
      </c>
      <c r="F35" s="157"/>
      <c r="G35" s="91" t="s">
        <v>88</v>
      </c>
      <c r="H35" s="160"/>
      <c r="I35" s="127">
        <v>605460</v>
      </c>
      <c r="J35" s="188">
        <v>605460</v>
      </c>
      <c r="K35" s="84">
        <f t="shared" si="0"/>
        <v>0</v>
      </c>
    </row>
    <row r="36" spans="1:11" x14ac:dyDescent="0.25">
      <c r="A36" s="112">
        <v>45327</v>
      </c>
      <c r="B36" s="232" t="s">
        <v>642</v>
      </c>
      <c r="C36" s="25" t="s">
        <v>100</v>
      </c>
      <c r="D36" s="25" t="s">
        <v>435</v>
      </c>
      <c r="E36" s="161" t="s">
        <v>593</v>
      </c>
      <c r="F36" s="157"/>
      <c r="G36" s="91" t="s">
        <v>87</v>
      </c>
      <c r="H36" s="160"/>
      <c r="I36" s="127">
        <v>330290</v>
      </c>
      <c r="J36" s="188">
        <v>330290</v>
      </c>
      <c r="K36" s="84">
        <f t="shared" si="0"/>
        <v>0</v>
      </c>
    </row>
    <row r="37" spans="1:11" x14ac:dyDescent="0.25">
      <c r="A37" s="112">
        <v>45327</v>
      </c>
      <c r="B37" s="232" t="s">
        <v>180</v>
      </c>
      <c r="C37" s="25" t="s">
        <v>436</v>
      </c>
      <c r="D37" s="25" t="s">
        <v>437</v>
      </c>
      <c r="E37" s="161" t="s">
        <v>594</v>
      </c>
      <c r="F37" s="157"/>
      <c r="G37" s="91" t="s">
        <v>537</v>
      </c>
      <c r="H37" s="160"/>
      <c r="I37" s="127">
        <v>28000000</v>
      </c>
      <c r="J37" s="188">
        <v>28000000</v>
      </c>
      <c r="K37" s="84">
        <f t="shared" si="0"/>
        <v>0</v>
      </c>
    </row>
    <row r="38" spans="1:11" x14ac:dyDescent="0.25">
      <c r="A38" s="112">
        <v>45327</v>
      </c>
      <c r="B38" s="232" t="s">
        <v>186</v>
      </c>
      <c r="C38" s="25" t="s">
        <v>273</v>
      </c>
      <c r="D38" s="25" t="s">
        <v>438</v>
      </c>
      <c r="E38" s="161" t="s">
        <v>595</v>
      </c>
      <c r="F38" s="157"/>
      <c r="G38" s="91" t="s">
        <v>538</v>
      </c>
      <c r="H38" s="160"/>
      <c r="I38" s="127">
        <v>28000000</v>
      </c>
      <c r="J38" s="188">
        <v>28000000</v>
      </c>
      <c r="K38" s="84">
        <f t="shared" si="0"/>
        <v>0</v>
      </c>
    </row>
    <row r="39" spans="1:11" x14ac:dyDescent="0.25">
      <c r="A39" s="112">
        <v>45327</v>
      </c>
      <c r="B39" s="232" t="s">
        <v>229</v>
      </c>
      <c r="C39" s="25" t="s">
        <v>388</v>
      </c>
      <c r="D39" s="25" t="s">
        <v>82</v>
      </c>
      <c r="E39" s="161" t="s">
        <v>596</v>
      </c>
      <c r="F39" s="157"/>
      <c r="G39" s="91" t="s">
        <v>539</v>
      </c>
      <c r="H39" s="160"/>
      <c r="I39" s="127">
        <v>28000000</v>
      </c>
      <c r="J39" s="188">
        <v>28000000</v>
      </c>
      <c r="K39" s="84">
        <f t="shared" si="0"/>
        <v>0</v>
      </c>
    </row>
    <row r="40" spans="1:11" x14ac:dyDescent="0.25">
      <c r="A40" s="112">
        <v>45327</v>
      </c>
      <c r="B40" s="232" t="s">
        <v>122</v>
      </c>
      <c r="C40" s="25" t="s">
        <v>172</v>
      </c>
      <c r="D40" s="25" t="s">
        <v>439</v>
      </c>
      <c r="E40" s="161" t="s">
        <v>597</v>
      </c>
      <c r="F40" s="157"/>
      <c r="G40" s="91" t="s">
        <v>540</v>
      </c>
      <c r="H40" s="160"/>
      <c r="I40" s="127">
        <v>19092000</v>
      </c>
      <c r="J40" s="188">
        <v>19092000</v>
      </c>
      <c r="K40" s="84">
        <f t="shared" si="0"/>
        <v>0</v>
      </c>
    </row>
    <row r="41" spans="1:11" x14ac:dyDescent="0.25">
      <c r="A41" s="112">
        <v>45327</v>
      </c>
      <c r="B41" s="232" t="s">
        <v>225</v>
      </c>
      <c r="C41" s="25" t="s">
        <v>219</v>
      </c>
      <c r="D41" s="25" t="s">
        <v>440</v>
      </c>
      <c r="E41" s="161" t="s">
        <v>152</v>
      </c>
      <c r="F41" s="157"/>
      <c r="G41" s="91" t="s">
        <v>541</v>
      </c>
      <c r="H41" s="160"/>
      <c r="I41" s="127">
        <v>19092000</v>
      </c>
      <c r="J41" s="188">
        <v>19092000</v>
      </c>
      <c r="K41" s="84">
        <f t="shared" si="0"/>
        <v>0</v>
      </c>
    </row>
    <row r="42" spans="1:11" x14ac:dyDescent="0.25">
      <c r="A42" s="112">
        <v>45327</v>
      </c>
      <c r="B42" s="232" t="s">
        <v>169</v>
      </c>
      <c r="C42" s="25" t="s">
        <v>119</v>
      </c>
      <c r="D42" s="25" t="s">
        <v>441</v>
      </c>
      <c r="E42" s="161" t="s">
        <v>598</v>
      </c>
      <c r="F42" s="157"/>
      <c r="G42" s="91" t="s">
        <v>542</v>
      </c>
      <c r="H42" s="160"/>
      <c r="I42" s="127">
        <v>39000000</v>
      </c>
      <c r="J42" s="188">
        <v>39000000</v>
      </c>
      <c r="K42" s="84">
        <f t="shared" si="0"/>
        <v>0</v>
      </c>
    </row>
    <row r="43" spans="1:11" x14ac:dyDescent="0.25">
      <c r="A43" s="112">
        <v>45327</v>
      </c>
      <c r="B43" s="232" t="s">
        <v>643</v>
      </c>
      <c r="C43" s="25" t="s">
        <v>442</v>
      </c>
      <c r="D43" s="25" t="s">
        <v>443</v>
      </c>
      <c r="E43" s="161" t="s">
        <v>599</v>
      </c>
      <c r="F43" s="157"/>
      <c r="G43" s="91" t="s">
        <v>543</v>
      </c>
      <c r="H43" s="160"/>
      <c r="I43" s="127">
        <v>24400000</v>
      </c>
      <c r="J43" s="188">
        <v>24400000</v>
      </c>
      <c r="K43" s="84">
        <f t="shared" si="0"/>
        <v>0</v>
      </c>
    </row>
    <row r="44" spans="1:11" x14ac:dyDescent="0.25">
      <c r="A44" s="112">
        <v>45327</v>
      </c>
      <c r="B44" s="232" t="s">
        <v>389</v>
      </c>
      <c r="C44" s="25" t="s">
        <v>75</v>
      </c>
      <c r="D44" s="25" t="s">
        <v>444</v>
      </c>
      <c r="E44" s="161" t="s">
        <v>600</v>
      </c>
      <c r="F44" s="157"/>
      <c r="G44" s="91" t="s">
        <v>544</v>
      </c>
      <c r="H44" s="160"/>
      <c r="I44" s="127">
        <v>11532000</v>
      </c>
      <c r="J44" s="188">
        <v>11532000</v>
      </c>
      <c r="K44" s="84">
        <f t="shared" si="0"/>
        <v>0</v>
      </c>
    </row>
    <row r="45" spans="1:11" x14ac:dyDescent="0.25">
      <c r="A45" s="112">
        <v>45327</v>
      </c>
      <c r="B45" s="232" t="s">
        <v>388</v>
      </c>
      <c r="C45" s="25" t="s">
        <v>445</v>
      </c>
      <c r="D45" s="25" t="s">
        <v>446</v>
      </c>
      <c r="E45" s="161" t="s">
        <v>601</v>
      </c>
      <c r="F45" s="157"/>
      <c r="G45" s="91" t="s">
        <v>545</v>
      </c>
      <c r="H45" s="160"/>
      <c r="I45" s="127">
        <v>19092000</v>
      </c>
      <c r="J45" s="188">
        <v>19092000</v>
      </c>
      <c r="K45" s="84">
        <f t="shared" si="0"/>
        <v>0</v>
      </c>
    </row>
    <row r="46" spans="1:11" x14ac:dyDescent="0.25">
      <c r="A46" s="112">
        <v>45328</v>
      </c>
      <c r="B46" s="232" t="s">
        <v>390</v>
      </c>
      <c r="C46" s="25" t="s">
        <v>219</v>
      </c>
      <c r="D46" s="25" t="s">
        <v>442</v>
      </c>
      <c r="E46" s="161" t="s">
        <v>152</v>
      </c>
      <c r="F46" s="157"/>
      <c r="G46" s="91" t="s">
        <v>546</v>
      </c>
      <c r="H46" s="160"/>
      <c r="I46" s="127">
        <v>19092000</v>
      </c>
      <c r="J46" s="188">
        <v>19092000</v>
      </c>
      <c r="K46" s="84">
        <f t="shared" si="0"/>
        <v>0</v>
      </c>
    </row>
    <row r="47" spans="1:11" x14ac:dyDescent="0.25">
      <c r="A47" s="112">
        <v>45329</v>
      </c>
      <c r="B47" s="232" t="s">
        <v>644</v>
      </c>
      <c r="C47" s="25" t="s">
        <v>447</v>
      </c>
      <c r="D47" s="25" t="s">
        <v>448</v>
      </c>
      <c r="E47" s="161" t="s">
        <v>602</v>
      </c>
      <c r="F47" s="157"/>
      <c r="G47" s="91" t="s">
        <v>547</v>
      </c>
      <c r="H47" s="160"/>
      <c r="I47" s="127">
        <v>30400000</v>
      </c>
      <c r="J47" s="188">
        <v>9626667</v>
      </c>
      <c r="K47" s="84">
        <f t="shared" si="0"/>
        <v>20773333</v>
      </c>
    </row>
    <row r="48" spans="1:11" x14ac:dyDescent="0.25">
      <c r="A48" s="112">
        <v>45330</v>
      </c>
      <c r="B48" s="232" t="s">
        <v>177</v>
      </c>
      <c r="C48" s="25" t="s">
        <v>449</v>
      </c>
      <c r="D48" s="25" t="s">
        <v>450</v>
      </c>
      <c r="E48" s="161" t="s">
        <v>603</v>
      </c>
      <c r="F48" s="157"/>
      <c r="G48" s="91" t="s">
        <v>548</v>
      </c>
      <c r="H48" s="160"/>
      <c r="I48" s="127">
        <v>17500000</v>
      </c>
      <c r="J48" s="188">
        <v>17500000</v>
      </c>
      <c r="K48" s="84">
        <f t="shared" si="0"/>
        <v>0</v>
      </c>
    </row>
    <row r="49" spans="1:11" x14ac:dyDescent="0.25">
      <c r="A49" s="112">
        <v>45330</v>
      </c>
      <c r="B49" s="232" t="s">
        <v>183</v>
      </c>
      <c r="C49" s="25" t="s">
        <v>451</v>
      </c>
      <c r="D49" s="25" t="s">
        <v>452</v>
      </c>
      <c r="E49" s="161" t="s">
        <v>604</v>
      </c>
      <c r="F49" s="157"/>
      <c r="G49" s="91" t="s">
        <v>62</v>
      </c>
      <c r="H49" s="160"/>
      <c r="I49" s="127">
        <v>24600000</v>
      </c>
      <c r="J49" s="188">
        <v>24600000</v>
      </c>
      <c r="K49" s="84">
        <f t="shared" si="0"/>
        <v>0</v>
      </c>
    </row>
    <row r="50" spans="1:11" x14ac:dyDescent="0.25">
      <c r="A50" s="112">
        <v>45330</v>
      </c>
      <c r="B50" s="232" t="s">
        <v>440</v>
      </c>
      <c r="C50" s="25" t="s">
        <v>82</v>
      </c>
      <c r="D50" s="25" t="s">
        <v>453</v>
      </c>
      <c r="E50" s="161" t="s">
        <v>605</v>
      </c>
      <c r="F50" s="157"/>
      <c r="G50" s="91" t="s">
        <v>549</v>
      </c>
      <c r="H50" s="160"/>
      <c r="I50" s="127">
        <v>14000000</v>
      </c>
      <c r="J50" s="188">
        <v>14000000</v>
      </c>
      <c r="K50" s="84">
        <f t="shared" si="0"/>
        <v>0</v>
      </c>
    </row>
    <row r="51" spans="1:11" x14ac:dyDescent="0.25">
      <c r="A51" s="112">
        <v>45330</v>
      </c>
      <c r="B51" s="232" t="s">
        <v>425</v>
      </c>
      <c r="C51" s="25" t="s">
        <v>172</v>
      </c>
      <c r="D51" s="25" t="s">
        <v>454</v>
      </c>
      <c r="E51" s="161" t="s">
        <v>597</v>
      </c>
      <c r="F51" s="157"/>
      <c r="G51" s="91" t="s">
        <v>550</v>
      </c>
      <c r="H51" s="160"/>
      <c r="I51" s="127">
        <v>19092000</v>
      </c>
      <c r="J51" s="188">
        <v>19092000</v>
      </c>
      <c r="K51" s="84">
        <f t="shared" si="0"/>
        <v>0</v>
      </c>
    </row>
    <row r="52" spans="1:11" x14ac:dyDescent="0.25">
      <c r="A52" s="112">
        <v>45330</v>
      </c>
      <c r="B52" s="232" t="s">
        <v>645</v>
      </c>
      <c r="C52" s="25" t="s">
        <v>110</v>
      </c>
      <c r="D52" s="25" t="s">
        <v>455</v>
      </c>
      <c r="E52" s="161" t="s">
        <v>606</v>
      </c>
      <c r="F52" s="157"/>
      <c r="G52" s="91" t="s">
        <v>92</v>
      </c>
      <c r="H52" s="160"/>
      <c r="I52" s="127">
        <v>409660</v>
      </c>
      <c r="J52" s="188">
        <v>409660</v>
      </c>
      <c r="K52" s="84">
        <f t="shared" si="0"/>
        <v>0</v>
      </c>
    </row>
    <row r="53" spans="1:11" x14ac:dyDescent="0.25">
      <c r="A53" s="112">
        <v>45331</v>
      </c>
      <c r="B53" s="232" t="s">
        <v>646</v>
      </c>
      <c r="C53" s="25" t="s">
        <v>100</v>
      </c>
      <c r="D53" s="25" t="s">
        <v>456</v>
      </c>
      <c r="E53" s="161" t="s">
        <v>607</v>
      </c>
      <c r="F53" s="157"/>
      <c r="G53" s="91" t="s">
        <v>87</v>
      </c>
      <c r="H53" s="160"/>
      <c r="I53" s="127">
        <v>364140</v>
      </c>
      <c r="J53" s="188">
        <v>364140</v>
      </c>
      <c r="K53" s="84">
        <f t="shared" si="0"/>
        <v>0</v>
      </c>
    </row>
    <row r="54" spans="1:11" x14ac:dyDescent="0.25">
      <c r="A54" s="112">
        <v>45331</v>
      </c>
      <c r="B54" s="232" t="s">
        <v>646</v>
      </c>
      <c r="C54" s="25" t="s">
        <v>102</v>
      </c>
      <c r="D54" s="25" t="s">
        <v>457</v>
      </c>
      <c r="E54" s="161" t="s">
        <v>608</v>
      </c>
      <c r="F54" s="157"/>
      <c r="G54" s="91" t="s">
        <v>88</v>
      </c>
      <c r="H54" s="160"/>
      <c r="I54" s="127">
        <v>18630</v>
      </c>
      <c r="J54" s="188">
        <v>18630</v>
      </c>
      <c r="K54" s="84">
        <f t="shared" si="0"/>
        <v>0</v>
      </c>
    </row>
    <row r="55" spans="1:11" x14ac:dyDescent="0.25">
      <c r="A55" s="112">
        <v>45334</v>
      </c>
      <c r="B55" s="232" t="s">
        <v>443</v>
      </c>
      <c r="C55" s="25" t="s">
        <v>438</v>
      </c>
      <c r="D55" s="25" t="s">
        <v>458</v>
      </c>
      <c r="E55" s="161" t="s">
        <v>609</v>
      </c>
      <c r="F55" s="157"/>
      <c r="G55" s="91" t="s">
        <v>551</v>
      </c>
      <c r="H55" s="160"/>
      <c r="I55" s="127">
        <v>21000000</v>
      </c>
      <c r="J55" s="188">
        <v>21000000</v>
      </c>
      <c r="K55" s="84">
        <f t="shared" si="0"/>
        <v>0</v>
      </c>
    </row>
    <row r="56" spans="1:11" x14ac:dyDescent="0.25">
      <c r="A56" s="112">
        <v>45334</v>
      </c>
      <c r="B56" s="232" t="s">
        <v>647</v>
      </c>
      <c r="C56" s="25" t="s">
        <v>459</v>
      </c>
      <c r="D56" s="25" t="s">
        <v>460</v>
      </c>
      <c r="E56" s="161" t="s">
        <v>610</v>
      </c>
      <c r="F56" s="157"/>
      <c r="G56" s="91" t="s">
        <v>552</v>
      </c>
      <c r="H56" s="160"/>
      <c r="I56" s="127">
        <v>25600000</v>
      </c>
      <c r="J56" s="188">
        <v>25600000</v>
      </c>
      <c r="K56" s="84">
        <f t="shared" si="0"/>
        <v>0</v>
      </c>
    </row>
    <row r="57" spans="1:11" x14ac:dyDescent="0.25">
      <c r="A57" s="112">
        <v>45334</v>
      </c>
      <c r="B57" s="232" t="s">
        <v>648</v>
      </c>
      <c r="C57" s="25" t="s">
        <v>110</v>
      </c>
      <c r="D57" s="25" t="s">
        <v>461</v>
      </c>
      <c r="E57" s="161" t="s">
        <v>611</v>
      </c>
      <c r="F57" s="157"/>
      <c r="G57" s="91" t="s">
        <v>92</v>
      </c>
      <c r="H57" s="160"/>
      <c r="I57" s="127">
        <v>163855</v>
      </c>
      <c r="J57" s="188">
        <v>163855</v>
      </c>
      <c r="K57" s="84">
        <f t="shared" si="0"/>
        <v>0</v>
      </c>
    </row>
    <row r="58" spans="1:11" x14ac:dyDescent="0.25">
      <c r="A58" s="112">
        <v>45335</v>
      </c>
      <c r="B58" s="232" t="s">
        <v>649</v>
      </c>
      <c r="C58" s="25" t="s">
        <v>100</v>
      </c>
      <c r="D58" s="25" t="s">
        <v>462</v>
      </c>
      <c r="E58" s="161" t="s">
        <v>612</v>
      </c>
      <c r="F58" s="157"/>
      <c r="G58" s="91" t="s">
        <v>87</v>
      </c>
      <c r="H58" s="160"/>
      <c r="I58" s="127">
        <v>440980</v>
      </c>
      <c r="J58" s="188">
        <v>440980</v>
      </c>
      <c r="K58" s="84">
        <f t="shared" si="0"/>
        <v>0</v>
      </c>
    </row>
    <row r="59" spans="1:11" x14ac:dyDescent="0.25">
      <c r="A59" s="112">
        <v>45335</v>
      </c>
      <c r="B59" s="232" t="s">
        <v>472</v>
      </c>
      <c r="C59" s="25" t="s">
        <v>463</v>
      </c>
      <c r="D59" s="25" t="s">
        <v>464</v>
      </c>
      <c r="E59" s="161" t="s">
        <v>613</v>
      </c>
      <c r="F59" s="157"/>
      <c r="G59" s="91" t="s">
        <v>553</v>
      </c>
      <c r="H59" s="160"/>
      <c r="I59" s="127">
        <v>28000000</v>
      </c>
      <c r="J59" s="188">
        <v>28000000</v>
      </c>
      <c r="K59" s="84">
        <f t="shared" si="0"/>
        <v>0</v>
      </c>
    </row>
    <row r="60" spans="1:11" x14ac:dyDescent="0.25">
      <c r="A60" s="112">
        <v>45335</v>
      </c>
      <c r="B60" s="232" t="s">
        <v>650</v>
      </c>
      <c r="C60" s="25" t="s">
        <v>465</v>
      </c>
      <c r="D60" s="25" t="s">
        <v>466</v>
      </c>
      <c r="E60" s="161" t="s">
        <v>614</v>
      </c>
      <c r="F60" s="157"/>
      <c r="G60" s="91" t="s">
        <v>554</v>
      </c>
      <c r="H60" s="160"/>
      <c r="I60">
        <v>32000000</v>
      </c>
      <c r="J60" s="188">
        <v>32000000</v>
      </c>
      <c r="K60" s="84">
        <f t="shared" si="0"/>
        <v>0</v>
      </c>
    </row>
    <row r="61" spans="1:11" x14ac:dyDescent="0.25">
      <c r="A61" s="112">
        <v>45336</v>
      </c>
      <c r="B61" s="232" t="s">
        <v>459</v>
      </c>
      <c r="C61" s="25" t="s">
        <v>467</v>
      </c>
      <c r="D61" s="25" t="s">
        <v>468</v>
      </c>
      <c r="E61" s="161" t="s">
        <v>615</v>
      </c>
      <c r="F61" s="157"/>
      <c r="G61" s="91" t="s">
        <v>555</v>
      </c>
      <c r="H61" s="160"/>
      <c r="I61">
        <v>19092000</v>
      </c>
      <c r="J61" s="188">
        <v>19092000</v>
      </c>
      <c r="K61" s="84">
        <f t="shared" si="0"/>
        <v>0</v>
      </c>
    </row>
    <row r="62" spans="1:11" x14ac:dyDescent="0.25">
      <c r="A62" s="112">
        <v>45336</v>
      </c>
      <c r="B62" s="232" t="s">
        <v>651</v>
      </c>
      <c r="C62" s="25" t="s">
        <v>462</v>
      </c>
      <c r="D62" s="25" t="s">
        <v>469</v>
      </c>
      <c r="E62" s="161" t="s">
        <v>601</v>
      </c>
      <c r="F62" s="157"/>
      <c r="G62" s="91" t="s">
        <v>556</v>
      </c>
      <c r="H62" s="160"/>
      <c r="I62">
        <v>19092000</v>
      </c>
      <c r="J62" s="188">
        <v>19092000</v>
      </c>
      <c r="K62" s="84">
        <f t="shared" si="0"/>
        <v>0</v>
      </c>
    </row>
    <row r="63" spans="1:11" x14ac:dyDescent="0.25">
      <c r="A63" s="112">
        <v>45336</v>
      </c>
      <c r="B63" s="232" t="s">
        <v>652</v>
      </c>
      <c r="C63" s="25" t="s">
        <v>470</v>
      </c>
      <c r="D63" s="25" t="s">
        <v>471</v>
      </c>
      <c r="E63" s="161" t="s">
        <v>616</v>
      </c>
      <c r="F63" s="157"/>
      <c r="G63" s="91" t="s">
        <v>557</v>
      </c>
      <c r="H63" s="160"/>
      <c r="I63">
        <v>20000000</v>
      </c>
      <c r="J63" s="188">
        <v>20000000</v>
      </c>
      <c r="K63" s="84">
        <f t="shared" si="0"/>
        <v>0</v>
      </c>
    </row>
    <row r="64" spans="1:11" x14ac:dyDescent="0.25">
      <c r="A64" s="112">
        <v>45336</v>
      </c>
      <c r="B64" s="232" t="s">
        <v>653</v>
      </c>
      <c r="C64" s="25" t="s">
        <v>472</v>
      </c>
      <c r="D64" s="25" t="s">
        <v>473</v>
      </c>
      <c r="E64" s="161" t="s">
        <v>617</v>
      </c>
      <c r="F64" s="157"/>
      <c r="G64" s="91" t="s">
        <v>558</v>
      </c>
      <c r="H64" s="160"/>
      <c r="I64">
        <v>20000000</v>
      </c>
      <c r="J64" s="188">
        <v>20000000</v>
      </c>
      <c r="K64" s="84">
        <f t="shared" si="0"/>
        <v>0</v>
      </c>
    </row>
    <row r="65" spans="1:11" x14ac:dyDescent="0.25">
      <c r="A65" s="112">
        <v>45336</v>
      </c>
      <c r="B65" s="232" t="s">
        <v>654</v>
      </c>
      <c r="C65" s="25" t="s">
        <v>474</v>
      </c>
      <c r="D65" s="25" t="s">
        <v>475</v>
      </c>
      <c r="E65" s="161" t="s">
        <v>618</v>
      </c>
      <c r="F65" s="157"/>
      <c r="G65" s="91" t="s">
        <v>559</v>
      </c>
      <c r="H65" s="160"/>
      <c r="I65">
        <v>10500000</v>
      </c>
      <c r="J65" s="188">
        <v>10500000</v>
      </c>
      <c r="K65" s="84">
        <f t="shared" si="0"/>
        <v>0</v>
      </c>
    </row>
    <row r="66" spans="1:11" x14ac:dyDescent="0.25">
      <c r="A66" s="112">
        <v>45337</v>
      </c>
      <c r="B66" s="232" t="s">
        <v>655</v>
      </c>
      <c r="C66" s="25" t="s">
        <v>476</v>
      </c>
      <c r="D66" s="25" t="s">
        <v>477</v>
      </c>
      <c r="E66" s="161" t="s">
        <v>619</v>
      </c>
      <c r="F66" s="157"/>
      <c r="G66" s="91" t="s">
        <v>560</v>
      </c>
      <c r="H66" s="160"/>
      <c r="I66" s="186">
        <v>20400000</v>
      </c>
      <c r="J66" s="188">
        <v>20400000</v>
      </c>
      <c r="K66" s="84">
        <f t="shared" si="0"/>
        <v>0</v>
      </c>
    </row>
    <row r="67" spans="1:11" x14ac:dyDescent="0.25">
      <c r="A67" s="112">
        <v>45337</v>
      </c>
      <c r="B67" s="232" t="s">
        <v>656</v>
      </c>
      <c r="C67" s="25" t="s">
        <v>478</v>
      </c>
      <c r="D67" s="25" t="s">
        <v>479</v>
      </c>
      <c r="E67" s="161" t="s">
        <v>620</v>
      </c>
      <c r="F67" s="157"/>
      <c r="G67" s="91" t="s">
        <v>561</v>
      </c>
      <c r="H67" s="160"/>
      <c r="I67" s="186">
        <v>240234207</v>
      </c>
      <c r="J67" s="188">
        <v>240234207</v>
      </c>
      <c r="K67" s="84">
        <f t="shared" si="0"/>
        <v>0</v>
      </c>
    </row>
    <row r="68" spans="1:11" x14ac:dyDescent="0.25">
      <c r="A68" s="112">
        <v>45337</v>
      </c>
      <c r="B68" s="232" t="s">
        <v>657</v>
      </c>
      <c r="C68" s="25" t="s">
        <v>480</v>
      </c>
      <c r="D68" s="25" t="s">
        <v>481</v>
      </c>
      <c r="E68" s="161" t="s">
        <v>621</v>
      </c>
      <c r="F68" s="157"/>
      <c r="G68" s="91" t="s">
        <v>562</v>
      </c>
      <c r="H68" s="160"/>
      <c r="I68" s="186">
        <v>24000000</v>
      </c>
      <c r="J68" s="188">
        <v>24000000</v>
      </c>
      <c r="K68" s="84">
        <f t="shared" si="0"/>
        <v>0</v>
      </c>
    </row>
    <row r="69" spans="1:11" x14ac:dyDescent="0.25">
      <c r="A69" s="112">
        <v>45337</v>
      </c>
      <c r="B69" s="232" t="s">
        <v>658</v>
      </c>
      <c r="C69" s="25" t="s">
        <v>482</v>
      </c>
      <c r="D69" s="25" t="s">
        <v>483</v>
      </c>
      <c r="E69" s="161" t="s">
        <v>622</v>
      </c>
      <c r="F69" s="157"/>
      <c r="G69" s="91" t="s">
        <v>563</v>
      </c>
      <c r="H69" s="160"/>
      <c r="I69" s="186">
        <v>19082000</v>
      </c>
      <c r="J69" s="188">
        <v>19082000</v>
      </c>
      <c r="K69" s="84">
        <f t="shared" si="0"/>
        <v>0</v>
      </c>
    </row>
    <row r="70" spans="1:11" x14ac:dyDescent="0.25">
      <c r="A70" s="112">
        <v>45337</v>
      </c>
      <c r="B70" s="232" t="s">
        <v>659</v>
      </c>
      <c r="C70" s="25" t="s">
        <v>484</v>
      </c>
      <c r="D70" s="25" t="s">
        <v>485</v>
      </c>
      <c r="E70" s="161" t="s">
        <v>623</v>
      </c>
      <c r="F70" s="157"/>
      <c r="G70" s="91" t="s">
        <v>564</v>
      </c>
      <c r="H70" s="160"/>
      <c r="I70" s="186">
        <v>28000000</v>
      </c>
      <c r="J70" s="188">
        <v>28000000</v>
      </c>
      <c r="K70" s="84">
        <f t="shared" si="0"/>
        <v>0</v>
      </c>
    </row>
    <row r="71" spans="1:11" x14ac:dyDescent="0.25">
      <c r="A71" s="112">
        <v>45337</v>
      </c>
      <c r="B71" s="232" t="s">
        <v>660</v>
      </c>
      <c r="C71" s="25" t="s">
        <v>486</v>
      </c>
      <c r="D71" s="25" t="s">
        <v>487</v>
      </c>
      <c r="E71" s="161" t="s">
        <v>624</v>
      </c>
      <c r="F71" s="157"/>
      <c r="G71" s="91" t="s">
        <v>565</v>
      </c>
      <c r="H71" s="160"/>
      <c r="I71" s="186">
        <v>28000000</v>
      </c>
      <c r="J71" s="188">
        <v>28000000</v>
      </c>
      <c r="K71" s="84">
        <f t="shared" si="0"/>
        <v>0</v>
      </c>
    </row>
    <row r="72" spans="1:11" x14ac:dyDescent="0.25">
      <c r="A72" s="112">
        <v>45338</v>
      </c>
      <c r="B72" s="232" t="s">
        <v>452</v>
      </c>
      <c r="C72" s="25" t="s">
        <v>488</v>
      </c>
      <c r="D72" s="25" t="s">
        <v>489</v>
      </c>
      <c r="E72" s="161" t="s">
        <v>625</v>
      </c>
      <c r="F72" s="157"/>
      <c r="G72" s="91" t="s">
        <v>566</v>
      </c>
      <c r="H72" s="160"/>
      <c r="I72" s="186">
        <v>19092000</v>
      </c>
      <c r="J72" s="188">
        <v>19092000</v>
      </c>
      <c r="K72" s="84">
        <f t="shared" si="0"/>
        <v>0</v>
      </c>
    </row>
    <row r="73" spans="1:11" x14ac:dyDescent="0.25">
      <c r="A73" s="112">
        <v>45341</v>
      </c>
      <c r="B73" s="232" t="s">
        <v>461</v>
      </c>
      <c r="C73" s="25" t="s">
        <v>490</v>
      </c>
      <c r="D73" s="25" t="s">
        <v>128</v>
      </c>
      <c r="E73" s="161" t="s">
        <v>626</v>
      </c>
      <c r="F73" s="157"/>
      <c r="G73" s="91" t="s">
        <v>567</v>
      </c>
      <c r="H73" s="160"/>
      <c r="I73" s="186">
        <v>32000000</v>
      </c>
      <c r="J73" s="188">
        <v>32000000</v>
      </c>
      <c r="K73" s="84">
        <f t="shared" si="0"/>
        <v>0</v>
      </c>
    </row>
    <row r="74" spans="1:11" x14ac:dyDescent="0.25">
      <c r="A74" s="112">
        <v>45341</v>
      </c>
      <c r="B74" s="232" t="s">
        <v>661</v>
      </c>
      <c r="C74" s="25" t="s">
        <v>491</v>
      </c>
      <c r="D74" s="25" t="s">
        <v>492</v>
      </c>
      <c r="E74" s="161" t="s">
        <v>601</v>
      </c>
      <c r="F74" s="157"/>
      <c r="G74" s="91" t="s">
        <v>568</v>
      </c>
      <c r="H74" s="160"/>
      <c r="I74" s="186">
        <v>19092000</v>
      </c>
      <c r="J74" s="188">
        <v>19092000</v>
      </c>
      <c r="K74" s="84">
        <f t="shared" si="0"/>
        <v>0</v>
      </c>
    </row>
    <row r="75" spans="1:11" x14ac:dyDescent="0.25">
      <c r="A75" s="112">
        <v>45341</v>
      </c>
      <c r="B75" s="232" t="s">
        <v>453</v>
      </c>
      <c r="C75" s="25" t="s">
        <v>493</v>
      </c>
      <c r="D75" s="25" t="s">
        <v>494</v>
      </c>
      <c r="E75" s="161" t="s">
        <v>627</v>
      </c>
      <c r="F75" s="157"/>
      <c r="G75" s="91" t="s">
        <v>569</v>
      </c>
      <c r="H75" s="160"/>
      <c r="I75" s="186">
        <v>21200000</v>
      </c>
      <c r="J75" s="188">
        <v>21200000</v>
      </c>
      <c r="K75" s="84">
        <f t="shared" si="0"/>
        <v>0</v>
      </c>
    </row>
    <row r="76" spans="1:11" x14ac:dyDescent="0.25">
      <c r="A76" s="112">
        <v>45341</v>
      </c>
      <c r="B76" s="232" t="s">
        <v>662</v>
      </c>
      <c r="C76" s="25" t="s">
        <v>495</v>
      </c>
      <c r="D76" s="25" t="s">
        <v>496</v>
      </c>
      <c r="E76" s="161" t="s">
        <v>628</v>
      </c>
      <c r="F76" s="157"/>
      <c r="G76" s="91" t="s">
        <v>570</v>
      </c>
      <c r="H76" s="160"/>
      <c r="I76" s="186">
        <v>18000000</v>
      </c>
      <c r="J76" s="188">
        <v>18000000</v>
      </c>
      <c r="K76" s="84">
        <f t="shared" si="0"/>
        <v>0</v>
      </c>
    </row>
    <row r="77" spans="1:11" x14ac:dyDescent="0.25">
      <c r="A77" s="112">
        <v>45341</v>
      </c>
      <c r="B77" s="232" t="s">
        <v>663</v>
      </c>
      <c r="C77" s="25" t="s">
        <v>66</v>
      </c>
      <c r="D77" s="25" t="s">
        <v>497</v>
      </c>
      <c r="E77" s="161" t="s">
        <v>597</v>
      </c>
      <c r="F77" s="157"/>
      <c r="G77" s="91" t="s">
        <v>571</v>
      </c>
      <c r="H77" s="160"/>
      <c r="I77" s="186">
        <v>19092000</v>
      </c>
      <c r="J77" s="188">
        <v>19092000</v>
      </c>
      <c r="K77" s="84">
        <f t="shared" si="0"/>
        <v>0</v>
      </c>
    </row>
    <row r="78" spans="1:11" x14ac:dyDescent="0.25">
      <c r="A78" s="112">
        <v>45341</v>
      </c>
      <c r="B78" s="232" t="s">
        <v>505</v>
      </c>
      <c r="C78" s="25" t="s">
        <v>498</v>
      </c>
      <c r="D78" s="25" t="s">
        <v>499</v>
      </c>
      <c r="E78" s="161" t="s">
        <v>629</v>
      </c>
      <c r="F78" s="157"/>
      <c r="G78" s="91" t="s">
        <v>572</v>
      </c>
      <c r="H78" s="160"/>
      <c r="I78" s="186">
        <v>20400000</v>
      </c>
      <c r="J78" s="188">
        <v>20400000</v>
      </c>
      <c r="K78" s="84">
        <f t="shared" ref="K78:K141" si="1">+I78-J78</f>
        <v>0</v>
      </c>
    </row>
    <row r="79" spans="1:11" x14ac:dyDescent="0.25">
      <c r="A79" s="112">
        <v>45341</v>
      </c>
      <c r="B79" s="232" t="s">
        <v>664</v>
      </c>
      <c r="C79" s="25" t="s">
        <v>100</v>
      </c>
      <c r="D79" s="25" t="s">
        <v>67</v>
      </c>
      <c r="E79" s="161" t="s">
        <v>630</v>
      </c>
      <c r="F79" s="157"/>
      <c r="G79" s="91" t="s">
        <v>87</v>
      </c>
      <c r="H79" s="160"/>
      <c r="I79" s="186">
        <v>134460</v>
      </c>
      <c r="J79" s="188">
        <v>134460</v>
      </c>
      <c r="K79" s="84">
        <f t="shared" si="1"/>
        <v>0</v>
      </c>
    </row>
    <row r="80" spans="1:11" x14ac:dyDescent="0.25">
      <c r="A80" s="112">
        <v>45341</v>
      </c>
      <c r="B80" s="232" t="s">
        <v>664</v>
      </c>
      <c r="C80" s="25" t="s">
        <v>102</v>
      </c>
      <c r="D80" s="25" t="s">
        <v>500</v>
      </c>
      <c r="E80" s="161" t="s">
        <v>631</v>
      </c>
      <c r="F80" s="157"/>
      <c r="G80" s="91" t="s">
        <v>88</v>
      </c>
      <c r="H80" s="160"/>
      <c r="I80" s="186">
        <v>44970</v>
      </c>
      <c r="J80" s="188">
        <v>44970</v>
      </c>
      <c r="K80" s="84">
        <f t="shared" si="1"/>
        <v>0</v>
      </c>
    </row>
    <row r="81" spans="1:11" x14ac:dyDescent="0.25">
      <c r="A81" s="112">
        <v>45342</v>
      </c>
      <c r="B81" s="232" t="s">
        <v>665</v>
      </c>
      <c r="C81" s="25" t="s">
        <v>501</v>
      </c>
      <c r="D81" s="25" t="s">
        <v>502</v>
      </c>
      <c r="E81" s="161" t="s">
        <v>632</v>
      </c>
      <c r="F81" s="157"/>
      <c r="G81" s="91" t="s">
        <v>573</v>
      </c>
      <c r="H81" s="160"/>
      <c r="I81" s="186">
        <v>14400000</v>
      </c>
      <c r="J81" s="188">
        <v>14400000</v>
      </c>
      <c r="K81" s="84">
        <f t="shared" si="1"/>
        <v>0</v>
      </c>
    </row>
    <row r="82" spans="1:11" x14ac:dyDescent="0.25">
      <c r="A82" s="112">
        <v>45343</v>
      </c>
      <c r="B82" s="232" t="s">
        <v>666</v>
      </c>
      <c r="C82" s="25" t="s">
        <v>503</v>
      </c>
      <c r="D82" s="25" t="s">
        <v>504</v>
      </c>
      <c r="E82" s="161" t="s">
        <v>633</v>
      </c>
      <c r="F82" s="157"/>
      <c r="G82" s="91" t="s">
        <v>574</v>
      </c>
      <c r="H82" s="160"/>
      <c r="I82" s="186">
        <v>20000000</v>
      </c>
      <c r="J82" s="188">
        <v>20000000</v>
      </c>
      <c r="K82" s="84">
        <f t="shared" si="1"/>
        <v>0</v>
      </c>
    </row>
    <row r="83" spans="1:11" x14ac:dyDescent="0.25">
      <c r="A83" s="112">
        <v>45343</v>
      </c>
      <c r="B83" s="232" t="s">
        <v>667</v>
      </c>
      <c r="C83" s="25" t="s">
        <v>505</v>
      </c>
      <c r="D83" s="25" t="s">
        <v>506</v>
      </c>
      <c r="E83" s="161" t="s">
        <v>634</v>
      </c>
      <c r="F83" s="157"/>
      <c r="G83" s="91" t="s">
        <v>575</v>
      </c>
      <c r="H83" s="160"/>
      <c r="I83" s="186">
        <v>28000000</v>
      </c>
      <c r="J83" s="188">
        <v>28000000</v>
      </c>
      <c r="K83" s="84">
        <f t="shared" si="1"/>
        <v>0</v>
      </c>
    </row>
    <row r="84" spans="1:11" x14ac:dyDescent="0.25">
      <c r="A84" s="112">
        <v>45343</v>
      </c>
      <c r="B84" s="232" t="s">
        <v>668</v>
      </c>
      <c r="C84" s="25" t="s">
        <v>507</v>
      </c>
      <c r="D84" s="25" t="s">
        <v>507</v>
      </c>
      <c r="E84" s="161" t="s">
        <v>148</v>
      </c>
      <c r="F84" s="157"/>
      <c r="G84" s="91" t="s">
        <v>576</v>
      </c>
      <c r="H84" s="160"/>
      <c r="I84" s="186">
        <v>23600000</v>
      </c>
      <c r="J84" s="188">
        <v>23600000</v>
      </c>
      <c r="K84" s="84">
        <f t="shared" si="1"/>
        <v>0</v>
      </c>
    </row>
    <row r="85" spans="1:11" x14ac:dyDescent="0.25">
      <c r="A85" s="112">
        <v>45344</v>
      </c>
      <c r="B85" s="232" t="s">
        <v>492</v>
      </c>
      <c r="C85" s="25" t="s">
        <v>508</v>
      </c>
      <c r="D85" s="25" t="s">
        <v>509</v>
      </c>
      <c r="E85" s="161" t="s">
        <v>148</v>
      </c>
      <c r="F85" s="157"/>
      <c r="G85" s="91" t="s">
        <v>577</v>
      </c>
      <c r="H85" s="160"/>
      <c r="I85" s="186">
        <v>23600000</v>
      </c>
      <c r="J85" s="188">
        <v>23600000</v>
      </c>
      <c r="K85" s="84">
        <f t="shared" si="1"/>
        <v>0</v>
      </c>
    </row>
    <row r="86" spans="1:11" x14ac:dyDescent="0.25">
      <c r="A86" s="112">
        <v>45348</v>
      </c>
      <c r="B86" s="232" t="s">
        <v>669</v>
      </c>
      <c r="C86" s="25" t="s">
        <v>510</v>
      </c>
      <c r="D86" s="25" t="s">
        <v>511</v>
      </c>
      <c r="E86" s="161" t="s">
        <v>597</v>
      </c>
      <c r="F86" s="157"/>
      <c r="G86" s="91" t="s">
        <v>578</v>
      </c>
      <c r="H86" s="160"/>
      <c r="I86" s="186">
        <v>19092000</v>
      </c>
      <c r="J86" s="188">
        <v>19092000</v>
      </c>
      <c r="K86" s="84">
        <f t="shared" si="1"/>
        <v>0</v>
      </c>
    </row>
    <row r="87" spans="1:11" x14ac:dyDescent="0.25">
      <c r="A87" s="112">
        <v>45348</v>
      </c>
      <c r="B87" s="232" t="s">
        <v>670</v>
      </c>
      <c r="C87" s="25" t="s">
        <v>512</v>
      </c>
      <c r="D87" s="25" t="s">
        <v>513</v>
      </c>
      <c r="E87" s="161" t="s">
        <v>635</v>
      </c>
      <c r="F87" s="157"/>
      <c r="G87" s="91" t="s">
        <v>579</v>
      </c>
      <c r="H87" s="160"/>
      <c r="I87" s="186">
        <v>32000000</v>
      </c>
      <c r="J87" s="188">
        <v>32000000</v>
      </c>
      <c r="K87" s="84">
        <f t="shared" si="1"/>
        <v>0</v>
      </c>
    </row>
    <row r="88" spans="1:11" x14ac:dyDescent="0.25">
      <c r="A88" s="112">
        <v>45348</v>
      </c>
      <c r="B88" s="232" t="s">
        <v>671</v>
      </c>
      <c r="C88" s="25" t="s">
        <v>428</v>
      </c>
      <c r="D88" s="25" t="s">
        <v>514</v>
      </c>
      <c r="E88" s="161" t="s">
        <v>636</v>
      </c>
      <c r="F88" s="157"/>
      <c r="G88" s="91" t="s">
        <v>580</v>
      </c>
      <c r="H88" s="160"/>
      <c r="I88" s="186">
        <v>32000000</v>
      </c>
      <c r="J88" s="188">
        <v>32000000</v>
      </c>
      <c r="K88" s="84">
        <f t="shared" si="1"/>
        <v>0</v>
      </c>
    </row>
    <row r="89" spans="1:11" x14ac:dyDescent="0.25">
      <c r="A89" s="112">
        <v>45348</v>
      </c>
      <c r="B89" s="232" t="s">
        <v>672</v>
      </c>
      <c r="C89" s="25" t="s">
        <v>515</v>
      </c>
      <c r="D89" s="25" t="s">
        <v>516</v>
      </c>
      <c r="E89" s="161" t="s">
        <v>637</v>
      </c>
      <c r="F89" s="157"/>
      <c r="G89" s="91" t="s">
        <v>581</v>
      </c>
      <c r="H89" s="160"/>
      <c r="I89" s="186">
        <v>20000000</v>
      </c>
      <c r="J89" s="188">
        <v>20000000</v>
      </c>
      <c r="K89" s="84">
        <f t="shared" si="1"/>
        <v>0</v>
      </c>
    </row>
    <row r="90" spans="1:11" x14ac:dyDescent="0.25">
      <c r="A90" s="112">
        <v>45348</v>
      </c>
      <c r="B90" s="232" t="s">
        <v>673</v>
      </c>
      <c r="C90" s="25" t="s">
        <v>517</v>
      </c>
      <c r="D90" s="25" t="s">
        <v>518</v>
      </c>
      <c r="E90" s="161" t="s">
        <v>601</v>
      </c>
      <c r="F90" s="157"/>
      <c r="G90" s="91" t="s">
        <v>582</v>
      </c>
      <c r="H90" s="160"/>
      <c r="I90" s="186">
        <v>19092000</v>
      </c>
      <c r="J90" s="188">
        <v>19092000</v>
      </c>
      <c r="K90" s="84">
        <f t="shared" si="1"/>
        <v>0</v>
      </c>
    </row>
    <row r="91" spans="1:11" x14ac:dyDescent="0.25">
      <c r="A91" s="112">
        <v>45348</v>
      </c>
      <c r="B91" s="232" t="s">
        <v>674</v>
      </c>
      <c r="C91" s="25" t="s">
        <v>519</v>
      </c>
      <c r="D91" s="25" t="s">
        <v>520</v>
      </c>
      <c r="E91" s="161" t="s">
        <v>615</v>
      </c>
      <c r="F91" s="157"/>
      <c r="G91" s="91" t="s">
        <v>583</v>
      </c>
      <c r="H91" s="160"/>
      <c r="I91" s="186">
        <v>19092000</v>
      </c>
      <c r="J91" s="188">
        <v>19092000</v>
      </c>
      <c r="K91" s="84">
        <f t="shared" si="1"/>
        <v>0</v>
      </c>
    </row>
    <row r="92" spans="1:11" x14ac:dyDescent="0.25">
      <c r="A92" s="112">
        <v>45350</v>
      </c>
      <c r="B92" s="232" t="s">
        <v>675</v>
      </c>
      <c r="C92" s="25" t="s">
        <v>521</v>
      </c>
      <c r="D92" s="25" t="s">
        <v>522</v>
      </c>
      <c r="E92" s="161" t="s">
        <v>148</v>
      </c>
      <c r="F92" s="157"/>
      <c r="G92" s="91" t="s">
        <v>584</v>
      </c>
      <c r="H92" s="160"/>
      <c r="I92" s="186">
        <v>23600000</v>
      </c>
      <c r="J92" s="188">
        <v>23600000</v>
      </c>
      <c r="K92" s="84">
        <f t="shared" si="1"/>
        <v>0</v>
      </c>
    </row>
    <row r="93" spans="1:11" x14ac:dyDescent="0.25">
      <c r="A93" s="112">
        <v>45350</v>
      </c>
      <c r="B93" s="232" t="s">
        <v>676</v>
      </c>
      <c r="C93" s="25" t="s">
        <v>100</v>
      </c>
      <c r="D93" s="25" t="s">
        <v>523</v>
      </c>
      <c r="E93" s="161" t="s">
        <v>638</v>
      </c>
      <c r="F93" s="157"/>
      <c r="G93" s="91" t="s">
        <v>87</v>
      </c>
      <c r="H93" s="160"/>
      <c r="I93" s="186">
        <v>334390</v>
      </c>
      <c r="J93" s="188">
        <v>334390</v>
      </c>
      <c r="K93" s="84">
        <f t="shared" si="1"/>
        <v>0</v>
      </c>
    </row>
    <row r="94" spans="1:11" x14ac:dyDescent="0.25">
      <c r="A94" s="112">
        <v>45350</v>
      </c>
      <c r="B94" s="232" t="s">
        <v>676</v>
      </c>
      <c r="C94" s="25" t="s">
        <v>102</v>
      </c>
      <c r="D94" s="25" t="s">
        <v>524</v>
      </c>
      <c r="E94" s="161" t="s">
        <v>639</v>
      </c>
      <c r="F94" s="157"/>
      <c r="G94" s="91" t="s">
        <v>88</v>
      </c>
      <c r="H94" s="160"/>
      <c r="I94" s="186">
        <v>304580</v>
      </c>
      <c r="J94" s="188">
        <v>304580</v>
      </c>
      <c r="K94" s="84">
        <f t="shared" si="1"/>
        <v>0</v>
      </c>
    </row>
    <row r="95" spans="1:11" x14ac:dyDescent="0.25">
      <c r="A95" s="112">
        <v>45350</v>
      </c>
      <c r="B95" s="232" t="s">
        <v>677</v>
      </c>
      <c r="C95" s="25" t="s">
        <v>525</v>
      </c>
      <c r="D95" s="25" t="s">
        <v>526</v>
      </c>
      <c r="E95" s="161" t="s">
        <v>640</v>
      </c>
      <c r="F95" s="157"/>
      <c r="G95" s="91" t="s">
        <v>585</v>
      </c>
      <c r="H95" s="160"/>
      <c r="I95" s="186">
        <v>19092000</v>
      </c>
      <c r="J95" s="188">
        <v>19092000</v>
      </c>
      <c r="K95" s="84">
        <f t="shared" si="1"/>
        <v>0</v>
      </c>
    </row>
    <row r="96" spans="1:11" x14ac:dyDescent="0.25">
      <c r="A96" s="112">
        <v>45350</v>
      </c>
      <c r="B96" s="232" t="s">
        <v>678</v>
      </c>
      <c r="C96" s="25" t="s">
        <v>527</v>
      </c>
      <c r="D96" s="25" t="s">
        <v>515</v>
      </c>
      <c r="E96" s="161" t="s">
        <v>601</v>
      </c>
      <c r="F96" s="157"/>
      <c r="G96" s="91" t="s">
        <v>586</v>
      </c>
      <c r="H96" s="160"/>
      <c r="I96" s="186">
        <v>19092000</v>
      </c>
      <c r="J96" s="188">
        <v>19092000</v>
      </c>
      <c r="K96" s="84">
        <f t="shared" si="1"/>
        <v>0</v>
      </c>
    </row>
    <row r="97" spans="1:11" x14ac:dyDescent="0.25">
      <c r="A97" s="112">
        <v>45351</v>
      </c>
      <c r="B97" s="232" t="s">
        <v>679</v>
      </c>
      <c r="C97" s="25" t="s">
        <v>528</v>
      </c>
      <c r="D97" s="25" t="s">
        <v>529</v>
      </c>
      <c r="E97" s="161" t="s">
        <v>641</v>
      </c>
      <c r="F97" s="157"/>
      <c r="G97" s="91" t="s">
        <v>587</v>
      </c>
      <c r="H97" s="160"/>
      <c r="I97" s="186">
        <v>22000000</v>
      </c>
      <c r="J97" s="188">
        <v>22000000</v>
      </c>
      <c r="K97" s="84">
        <f t="shared" si="1"/>
        <v>0</v>
      </c>
    </row>
    <row r="98" spans="1:11" x14ac:dyDescent="0.25">
      <c r="A98" s="112">
        <v>45351</v>
      </c>
      <c r="B98" s="232" t="s">
        <v>499</v>
      </c>
      <c r="C98" s="25" t="s">
        <v>530</v>
      </c>
      <c r="D98" s="25" t="s">
        <v>531</v>
      </c>
      <c r="E98" s="161" t="s">
        <v>148</v>
      </c>
      <c r="F98" s="157"/>
      <c r="G98" s="91" t="s">
        <v>588</v>
      </c>
      <c r="H98" s="160"/>
      <c r="I98" s="186">
        <v>23600000</v>
      </c>
      <c r="J98" s="188">
        <v>23600000</v>
      </c>
      <c r="K98" s="84">
        <f t="shared" si="1"/>
        <v>0</v>
      </c>
    </row>
    <row r="99" spans="1:11" x14ac:dyDescent="0.25">
      <c r="A99" s="112">
        <v>45351</v>
      </c>
      <c r="B99" s="232" t="s">
        <v>680</v>
      </c>
      <c r="C99" s="25" t="s">
        <v>532</v>
      </c>
      <c r="D99" s="25" t="s">
        <v>77</v>
      </c>
      <c r="E99" s="161" t="s">
        <v>595</v>
      </c>
      <c r="F99" s="157"/>
      <c r="G99" s="91" t="s">
        <v>589</v>
      </c>
      <c r="H99" s="160"/>
      <c r="I99" s="186">
        <v>29792000</v>
      </c>
      <c r="J99" s="188">
        <v>29792000</v>
      </c>
      <c r="K99" s="84">
        <f t="shared" si="1"/>
        <v>0</v>
      </c>
    </row>
    <row r="100" spans="1:11" x14ac:dyDescent="0.25">
      <c r="A100" s="112">
        <v>45352</v>
      </c>
      <c r="B100" s="190" t="s">
        <v>808</v>
      </c>
      <c r="C100" s="25" t="s">
        <v>1265</v>
      </c>
      <c r="D100" s="25" t="s">
        <v>1266</v>
      </c>
      <c r="E100" s="159" t="s">
        <v>1339</v>
      </c>
      <c r="F100" s="157"/>
      <c r="G100" s="91" t="s">
        <v>1320</v>
      </c>
      <c r="H100" s="160"/>
      <c r="I100" s="186">
        <v>20400000</v>
      </c>
      <c r="J100" s="188">
        <v>20400000</v>
      </c>
      <c r="K100" s="84">
        <f t="shared" si="1"/>
        <v>0</v>
      </c>
    </row>
    <row r="101" spans="1:11" x14ac:dyDescent="0.25">
      <c r="A101" s="112">
        <v>45352</v>
      </c>
      <c r="B101" s="190" t="s">
        <v>987</v>
      </c>
      <c r="C101" s="25" t="s">
        <v>1267</v>
      </c>
      <c r="D101" s="25" t="s">
        <v>1068</v>
      </c>
      <c r="E101" s="159" t="s">
        <v>1340</v>
      </c>
      <c r="F101" s="157"/>
      <c r="G101" s="91" t="s">
        <v>1321</v>
      </c>
      <c r="H101" s="160"/>
      <c r="I101" s="186">
        <v>28000000</v>
      </c>
      <c r="J101" s="188">
        <v>28000000</v>
      </c>
      <c r="K101" s="84">
        <f t="shared" si="1"/>
        <v>0</v>
      </c>
    </row>
    <row r="102" spans="1:11" x14ac:dyDescent="0.25">
      <c r="A102" s="112">
        <v>45355</v>
      </c>
      <c r="B102" s="190" t="s">
        <v>495</v>
      </c>
      <c r="C102" s="25" t="s">
        <v>1268</v>
      </c>
      <c r="D102" s="25" t="s">
        <v>1269</v>
      </c>
      <c r="E102" s="159" t="s">
        <v>1341</v>
      </c>
      <c r="F102" s="157"/>
      <c r="G102" s="91" t="s">
        <v>1322</v>
      </c>
      <c r="H102" s="160"/>
      <c r="I102" s="186">
        <v>26000000</v>
      </c>
      <c r="J102" s="188">
        <v>26000000</v>
      </c>
      <c r="K102" s="84">
        <f t="shared" si="1"/>
        <v>0</v>
      </c>
    </row>
    <row r="103" spans="1:11" x14ac:dyDescent="0.25">
      <c r="A103" s="112">
        <v>45355</v>
      </c>
      <c r="B103" s="190" t="s">
        <v>521</v>
      </c>
      <c r="C103" s="25" t="s">
        <v>1270</v>
      </c>
      <c r="D103" s="25" t="s">
        <v>1271</v>
      </c>
      <c r="E103" s="159" t="s">
        <v>1339</v>
      </c>
      <c r="F103" s="157"/>
      <c r="G103" s="91" t="s">
        <v>1323</v>
      </c>
      <c r="H103" s="160"/>
      <c r="I103" s="186">
        <v>20400000</v>
      </c>
      <c r="J103" s="188">
        <v>20400000</v>
      </c>
      <c r="K103" s="84">
        <f t="shared" si="1"/>
        <v>0</v>
      </c>
    </row>
    <row r="104" spans="1:11" x14ac:dyDescent="0.25">
      <c r="A104" s="112">
        <v>45355</v>
      </c>
      <c r="B104" s="190" t="s">
        <v>708</v>
      </c>
      <c r="C104" s="25" t="s">
        <v>1272</v>
      </c>
      <c r="D104" s="25" t="s">
        <v>1273</v>
      </c>
      <c r="E104" s="159" t="s">
        <v>1339</v>
      </c>
      <c r="F104" s="157"/>
      <c r="G104" s="91" t="s">
        <v>1324</v>
      </c>
      <c r="H104" s="160"/>
      <c r="I104" s="186">
        <v>20400000</v>
      </c>
      <c r="J104" s="188">
        <v>20400000</v>
      </c>
      <c r="K104" s="84">
        <f t="shared" si="1"/>
        <v>0</v>
      </c>
    </row>
    <row r="105" spans="1:11" x14ac:dyDescent="0.25">
      <c r="A105" s="112">
        <v>45355</v>
      </c>
      <c r="B105" s="190" t="s">
        <v>814</v>
      </c>
      <c r="C105" s="25" t="s">
        <v>1274</v>
      </c>
      <c r="D105" s="25" t="s">
        <v>946</v>
      </c>
      <c r="E105" s="159" t="s">
        <v>1342</v>
      </c>
      <c r="F105" s="157"/>
      <c r="G105" s="91" t="s">
        <v>1325</v>
      </c>
      <c r="H105" s="160"/>
      <c r="I105" s="186">
        <v>24000000</v>
      </c>
      <c r="J105" s="188">
        <v>24000000</v>
      </c>
      <c r="K105" s="84">
        <f t="shared" si="1"/>
        <v>0</v>
      </c>
    </row>
    <row r="106" spans="1:11" x14ac:dyDescent="0.25">
      <c r="A106" s="112">
        <v>45355</v>
      </c>
      <c r="B106" s="190" t="s">
        <v>511</v>
      </c>
      <c r="C106" s="25" t="s">
        <v>1275</v>
      </c>
      <c r="D106" s="25" t="s">
        <v>1276</v>
      </c>
      <c r="E106" s="159" t="s">
        <v>1339</v>
      </c>
      <c r="F106" s="157"/>
      <c r="G106" s="91" t="s">
        <v>1326</v>
      </c>
      <c r="H106" s="160"/>
      <c r="I106" s="186">
        <v>20400000</v>
      </c>
      <c r="J106" s="188">
        <v>20400000</v>
      </c>
      <c r="K106" s="84">
        <f t="shared" si="1"/>
        <v>0</v>
      </c>
    </row>
    <row r="107" spans="1:11" x14ac:dyDescent="0.25">
      <c r="A107" s="112">
        <v>45355</v>
      </c>
      <c r="B107" s="190" t="s">
        <v>1227</v>
      </c>
      <c r="C107" s="25" t="s">
        <v>1277</v>
      </c>
      <c r="D107" s="25" t="s">
        <v>1278</v>
      </c>
      <c r="E107" s="159" t="s">
        <v>1343</v>
      </c>
      <c r="F107" s="157"/>
      <c r="G107" s="91" t="s">
        <v>1327</v>
      </c>
      <c r="H107" s="160"/>
      <c r="I107" s="186">
        <v>26208000</v>
      </c>
      <c r="J107" s="188">
        <v>26208000</v>
      </c>
      <c r="K107" s="84">
        <f t="shared" si="1"/>
        <v>0</v>
      </c>
    </row>
    <row r="108" spans="1:11" x14ac:dyDescent="0.25">
      <c r="A108" s="112">
        <v>45356</v>
      </c>
      <c r="B108" s="190" t="s">
        <v>508</v>
      </c>
      <c r="C108" s="25" t="s">
        <v>1279</v>
      </c>
      <c r="D108" s="25" t="s">
        <v>1280</v>
      </c>
      <c r="E108" s="159" t="s">
        <v>632</v>
      </c>
      <c r="F108" s="157"/>
      <c r="G108" s="91" t="s">
        <v>1328</v>
      </c>
      <c r="H108" s="160"/>
      <c r="I108" s="186">
        <v>14400000</v>
      </c>
      <c r="J108" s="188">
        <v>14400000</v>
      </c>
      <c r="K108" s="84">
        <f t="shared" si="1"/>
        <v>0</v>
      </c>
    </row>
    <row r="109" spans="1:11" x14ac:dyDescent="0.25">
      <c r="A109" s="112">
        <v>45356</v>
      </c>
      <c r="B109" s="190" t="s">
        <v>513</v>
      </c>
      <c r="C109" s="25" t="s">
        <v>1281</v>
      </c>
      <c r="D109" s="25" t="s">
        <v>1282</v>
      </c>
      <c r="E109" s="159" t="s">
        <v>629</v>
      </c>
      <c r="F109" s="157"/>
      <c r="G109" s="91" t="s">
        <v>1329</v>
      </c>
      <c r="H109" s="160"/>
      <c r="I109" s="186">
        <v>28000000</v>
      </c>
      <c r="J109" s="188">
        <v>28000000</v>
      </c>
      <c r="K109" s="84">
        <f t="shared" si="1"/>
        <v>0</v>
      </c>
    </row>
    <row r="110" spans="1:11" x14ac:dyDescent="0.25">
      <c r="A110" s="112">
        <v>45356</v>
      </c>
      <c r="B110" s="190" t="s">
        <v>514</v>
      </c>
      <c r="C110" s="25" t="s">
        <v>1280</v>
      </c>
      <c r="D110" s="25" t="s">
        <v>1281</v>
      </c>
      <c r="E110" s="159" t="s">
        <v>1344</v>
      </c>
      <c r="F110" s="157"/>
      <c r="G110" s="91" t="s">
        <v>1330</v>
      </c>
      <c r="H110" s="160"/>
      <c r="I110" s="186">
        <v>20400000</v>
      </c>
      <c r="J110" s="188">
        <v>20400000</v>
      </c>
      <c r="K110" s="84">
        <f t="shared" si="1"/>
        <v>0</v>
      </c>
    </row>
    <row r="111" spans="1:11" x14ac:dyDescent="0.25">
      <c r="A111" s="112">
        <v>45358</v>
      </c>
      <c r="B111" s="190" t="s">
        <v>520</v>
      </c>
      <c r="C111" s="25" t="s">
        <v>1283</v>
      </c>
      <c r="D111" s="25" t="s">
        <v>1277</v>
      </c>
      <c r="E111" s="159" t="s">
        <v>1345</v>
      </c>
      <c r="F111" s="157"/>
      <c r="G111" s="91" t="s">
        <v>1331</v>
      </c>
      <c r="H111" s="160"/>
      <c r="I111" s="186">
        <v>18400000</v>
      </c>
      <c r="J111" s="188">
        <v>18400000</v>
      </c>
      <c r="K111" s="84">
        <f t="shared" si="1"/>
        <v>0</v>
      </c>
    </row>
    <row r="112" spans="1:11" x14ac:dyDescent="0.25">
      <c r="A112" s="112">
        <v>45358</v>
      </c>
      <c r="B112" s="190" t="s">
        <v>830</v>
      </c>
      <c r="C112" s="25" t="s">
        <v>1284</v>
      </c>
      <c r="D112" s="25" t="s">
        <v>1285</v>
      </c>
      <c r="E112" s="159" t="s">
        <v>1346</v>
      </c>
      <c r="F112" s="157"/>
      <c r="G112" s="91" t="s">
        <v>1332</v>
      </c>
      <c r="H112" s="160"/>
      <c r="I112" s="186">
        <v>22000000</v>
      </c>
      <c r="J112" s="188">
        <v>22000000</v>
      </c>
      <c r="K112" s="84">
        <f t="shared" si="1"/>
        <v>0</v>
      </c>
    </row>
    <row r="113" spans="1:11" x14ac:dyDescent="0.25">
      <c r="A113" s="112">
        <v>45362</v>
      </c>
      <c r="B113" s="190" t="s">
        <v>1064</v>
      </c>
      <c r="C113" s="25" t="s">
        <v>1286</v>
      </c>
      <c r="D113" s="25" t="s">
        <v>1287</v>
      </c>
      <c r="E113" s="159" t="s">
        <v>1339</v>
      </c>
      <c r="F113" s="157"/>
      <c r="G113" s="91" t="s">
        <v>1333</v>
      </c>
      <c r="H113" s="160"/>
      <c r="I113" s="186">
        <v>20400000</v>
      </c>
      <c r="J113" s="188">
        <v>20400000</v>
      </c>
      <c r="K113" s="84">
        <f t="shared" si="1"/>
        <v>0</v>
      </c>
    </row>
    <row r="114" spans="1:11" x14ac:dyDescent="0.25">
      <c r="A114" s="112">
        <v>45362</v>
      </c>
      <c r="B114" s="190" t="s">
        <v>1310</v>
      </c>
      <c r="C114" s="25" t="s">
        <v>100</v>
      </c>
      <c r="D114" s="25" t="s">
        <v>1288</v>
      </c>
      <c r="E114" s="159" t="s">
        <v>1347</v>
      </c>
      <c r="F114" s="157"/>
      <c r="G114" s="91" t="s">
        <v>87</v>
      </c>
      <c r="H114" s="160"/>
      <c r="I114" s="186">
        <v>292280</v>
      </c>
      <c r="J114" s="188">
        <v>292280</v>
      </c>
      <c r="K114" s="84">
        <f t="shared" si="1"/>
        <v>0</v>
      </c>
    </row>
    <row r="115" spans="1:11" x14ac:dyDescent="0.25">
      <c r="A115" s="112">
        <v>45362</v>
      </c>
      <c r="B115" s="190" t="s">
        <v>1310</v>
      </c>
      <c r="C115" s="25" t="s">
        <v>102</v>
      </c>
      <c r="D115" s="25" t="s">
        <v>1289</v>
      </c>
      <c r="E115" s="159" t="s">
        <v>1348</v>
      </c>
      <c r="F115" s="157"/>
      <c r="G115" s="91" t="s">
        <v>88</v>
      </c>
      <c r="H115" s="160"/>
      <c r="I115" s="186">
        <v>20100</v>
      </c>
      <c r="J115" s="188">
        <v>20100</v>
      </c>
      <c r="K115" s="84">
        <f t="shared" si="1"/>
        <v>0</v>
      </c>
    </row>
    <row r="116" spans="1:11" x14ac:dyDescent="0.25">
      <c r="A116" s="112">
        <v>45363</v>
      </c>
      <c r="B116" s="190" t="s">
        <v>838</v>
      </c>
      <c r="C116" s="25" t="s">
        <v>1290</v>
      </c>
      <c r="D116" s="25" t="s">
        <v>1291</v>
      </c>
      <c r="E116" s="159" t="s">
        <v>1349</v>
      </c>
      <c r="F116" s="157"/>
      <c r="G116" s="91" t="s">
        <v>1334</v>
      </c>
      <c r="H116" s="160"/>
      <c r="I116" s="186">
        <v>24000000</v>
      </c>
      <c r="J116" s="188">
        <v>24000000</v>
      </c>
      <c r="K116" s="84">
        <f t="shared" si="1"/>
        <v>0</v>
      </c>
    </row>
    <row r="117" spans="1:11" x14ac:dyDescent="0.25">
      <c r="A117" s="112">
        <v>45363</v>
      </c>
      <c r="B117" s="190" t="s">
        <v>1072</v>
      </c>
      <c r="C117" s="25" t="s">
        <v>1292</v>
      </c>
      <c r="D117" s="25" t="s">
        <v>1293</v>
      </c>
      <c r="E117" s="159" t="s">
        <v>1350</v>
      </c>
      <c r="F117" s="157"/>
      <c r="G117" s="91" t="s">
        <v>1335</v>
      </c>
      <c r="H117" s="160"/>
      <c r="I117" s="186">
        <v>19092000</v>
      </c>
      <c r="J117" s="188">
        <v>19092000</v>
      </c>
      <c r="K117" s="84">
        <f t="shared" si="1"/>
        <v>0</v>
      </c>
    </row>
    <row r="118" spans="1:11" x14ac:dyDescent="0.25">
      <c r="A118" s="112">
        <v>45363</v>
      </c>
      <c r="B118" s="190" t="s">
        <v>77</v>
      </c>
      <c r="C118" s="25" t="s">
        <v>825</v>
      </c>
      <c r="D118" s="25" t="s">
        <v>1294</v>
      </c>
      <c r="E118" s="159" t="s">
        <v>1351</v>
      </c>
      <c r="F118" s="157"/>
      <c r="G118" s="91" t="s">
        <v>1336</v>
      </c>
      <c r="H118" s="160"/>
      <c r="I118" s="186">
        <v>10400000</v>
      </c>
      <c r="J118" s="188">
        <v>10400000</v>
      </c>
      <c r="K118" s="84">
        <f t="shared" si="1"/>
        <v>0</v>
      </c>
    </row>
    <row r="119" spans="1:11" x14ac:dyDescent="0.25">
      <c r="A119" s="112">
        <v>45365</v>
      </c>
      <c r="B119" s="190" t="s">
        <v>1311</v>
      </c>
      <c r="C119" s="25" t="s">
        <v>1295</v>
      </c>
      <c r="D119" s="25" t="s">
        <v>1296</v>
      </c>
      <c r="E119" s="159" t="s">
        <v>1352</v>
      </c>
      <c r="F119" s="157"/>
      <c r="G119" s="91" t="s">
        <v>89</v>
      </c>
      <c r="H119" s="160"/>
      <c r="I119" s="186">
        <v>13666000</v>
      </c>
      <c r="J119" s="188">
        <v>13666000</v>
      </c>
      <c r="K119" s="84">
        <f t="shared" si="1"/>
        <v>0</v>
      </c>
    </row>
    <row r="120" spans="1:11" x14ac:dyDescent="0.25">
      <c r="A120" s="112">
        <v>45366</v>
      </c>
      <c r="B120" s="190" t="s">
        <v>1312</v>
      </c>
      <c r="C120" s="25" t="s">
        <v>1297</v>
      </c>
      <c r="D120" s="25" t="s">
        <v>1298</v>
      </c>
      <c r="E120" s="159" t="s">
        <v>1353</v>
      </c>
      <c r="F120" s="157"/>
      <c r="G120" s="91" t="s">
        <v>1337</v>
      </c>
      <c r="H120" s="160"/>
      <c r="I120" s="186">
        <v>30000000</v>
      </c>
      <c r="J120" s="188">
        <v>30000000</v>
      </c>
      <c r="K120" s="84">
        <f t="shared" si="1"/>
        <v>0</v>
      </c>
    </row>
    <row r="121" spans="1:11" x14ac:dyDescent="0.25">
      <c r="A121" s="112">
        <v>45366</v>
      </c>
      <c r="B121" s="190" t="s">
        <v>1312</v>
      </c>
      <c r="C121" s="25" t="s">
        <v>1297</v>
      </c>
      <c r="D121" s="25" t="s">
        <v>1298</v>
      </c>
      <c r="E121" s="159" t="s">
        <v>1353</v>
      </c>
      <c r="F121" s="157"/>
      <c r="G121" s="91" t="s">
        <v>1337</v>
      </c>
      <c r="H121" s="160"/>
      <c r="I121" s="186">
        <v>10000000</v>
      </c>
      <c r="J121" s="188">
        <v>10000000</v>
      </c>
      <c r="K121" s="84">
        <f t="shared" si="1"/>
        <v>0</v>
      </c>
    </row>
    <row r="122" spans="1:11" x14ac:dyDescent="0.25">
      <c r="A122" s="112">
        <v>45366</v>
      </c>
      <c r="B122" s="190" t="s">
        <v>1312</v>
      </c>
      <c r="C122" s="25" t="s">
        <v>1297</v>
      </c>
      <c r="D122" s="25" t="s">
        <v>1298</v>
      </c>
      <c r="E122" s="159" t="s">
        <v>1353</v>
      </c>
      <c r="F122" s="157"/>
      <c r="G122" s="91" t="s">
        <v>1337</v>
      </c>
      <c r="H122" s="160"/>
      <c r="I122" s="186">
        <v>30000000</v>
      </c>
      <c r="J122" s="188">
        <v>30000000</v>
      </c>
      <c r="K122" s="84">
        <f t="shared" si="1"/>
        <v>0</v>
      </c>
    </row>
    <row r="123" spans="1:11" x14ac:dyDescent="0.25">
      <c r="A123" s="112">
        <v>45366</v>
      </c>
      <c r="B123" s="190" t="s">
        <v>1312</v>
      </c>
      <c r="C123" s="25" t="s">
        <v>1297</v>
      </c>
      <c r="D123" s="25" t="s">
        <v>1298</v>
      </c>
      <c r="E123" s="159" t="s">
        <v>1353</v>
      </c>
      <c r="F123" s="157"/>
      <c r="G123" s="91" t="s">
        <v>1337</v>
      </c>
      <c r="H123" s="160"/>
      <c r="I123" s="186">
        <v>40000000</v>
      </c>
      <c r="J123" s="188">
        <v>0</v>
      </c>
      <c r="K123" s="84">
        <f t="shared" si="1"/>
        <v>40000000</v>
      </c>
    </row>
    <row r="124" spans="1:11" x14ac:dyDescent="0.25">
      <c r="A124" s="112">
        <v>45366</v>
      </c>
      <c r="B124" s="190" t="s">
        <v>1312</v>
      </c>
      <c r="C124" s="25" t="s">
        <v>1297</v>
      </c>
      <c r="D124" s="25" t="s">
        <v>1298</v>
      </c>
      <c r="E124" s="159" t="s">
        <v>1353</v>
      </c>
      <c r="F124" s="157"/>
      <c r="G124" s="91" t="s">
        <v>1337</v>
      </c>
      <c r="H124" s="160"/>
      <c r="I124" s="186">
        <v>100000000</v>
      </c>
      <c r="J124" s="188">
        <v>97987641</v>
      </c>
      <c r="K124" s="84">
        <f t="shared" si="1"/>
        <v>2012359</v>
      </c>
    </row>
    <row r="125" spans="1:11" x14ac:dyDescent="0.25">
      <c r="A125" s="112">
        <v>45366</v>
      </c>
      <c r="B125" s="190" t="s">
        <v>1312</v>
      </c>
      <c r="C125" s="25" t="s">
        <v>1297</v>
      </c>
      <c r="D125" s="25" t="s">
        <v>1298</v>
      </c>
      <c r="E125" s="159" t="s">
        <v>1353</v>
      </c>
      <c r="F125" s="157"/>
      <c r="G125" s="91" t="s">
        <v>1337</v>
      </c>
      <c r="H125" s="160"/>
      <c r="I125" s="186">
        <f>60000000-60000000</f>
        <v>0</v>
      </c>
      <c r="J125" s="188">
        <v>0</v>
      </c>
      <c r="K125" s="84">
        <f t="shared" si="1"/>
        <v>0</v>
      </c>
    </row>
    <row r="126" spans="1:11" x14ac:dyDescent="0.25">
      <c r="A126" s="112">
        <v>45366</v>
      </c>
      <c r="B126" s="190" t="s">
        <v>1313</v>
      </c>
      <c r="C126" s="25" t="s">
        <v>1299</v>
      </c>
      <c r="D126" s="25" t="s">
        <v>1300</v>
      </c>
      <c r="E126" s="159" t="s">
        <v>1354</v>
      </c>
      <c r="F126" s="157"/>
      <c r="G126" s="91" t="s">
        <v>90</v>
      </c>
      <c r="H126" s="160"/>
      <c r="I126" s="186">
        <v>6038240</v>
      </c>
      <c r="J126" s="188">
        <v>6038240</v>
      </c>
      <c r="K126" s="84">
        <f t="shared" si="1"/>
        <v>0</v>
      </c>
    </row>
    <row r="127" spans="1:11" x14ac:dyDescent="0.25">
      <c r="A127" s="112">
        <v>45369</v>
      </c>
      <c r="B127" s="190" t="s">
        <v>1314</v>
      </c>
      <c r="C127" s="25" t="s">
        <v>100</v>
      </c>
      <c r="D127" s="25" t="s">
        <v>1301</v>
      </c>
      <c r="E127" s="159" t="s">
        <v>1355</v>
      </c>
      <c r="F127" s="157"/>
      <c r="G127" s="91" t="s">
        <v>87</v>
      </c>
      <c r="H127" s="160"/>
      <c r="I127" s="186">
        <v>137270</v>
      </c>
      <c r="J127" s="188">
        <v>137270</v>
      </c>
      <c r="K127" s="84">
        <f t="shared" si="1"/>
        <v>0</v>
      </c>
    </row>
    <row r="128" spans="1:11" x14ac:dyDescent="0.25">
      <c r="A128" s="112">
        <v>45369</v>
      </c>
      <c r="B128" s="190" t="s">
        <v>1315</v>
      </c>
      <c r="C128" s="25" t="s">
        <v>102</v>
      </c>
      <c r="D128" s="25" t="s">
        <v>1302</v>
      </c>
      <c r="E128" s="159" t="s">
        <v>1356</v>
      </c>
      <c r="F128" s="157"/>
      <c r="G128" s="91" t="s">
        <v>88</v>
      </c>
      <c r="H128" s="160"/>
      <c r="I128" s="186">
        <v>48980</v>
      </c>
      <c r="J128" s="188">
        <v>48980</v>
      </c>
      <c r="K128" s="84">
        <f t="shared" si="1"/>
        <v>0</v>
      </c>
    </row>
    <row r="129" spans="1:11" x14ac:dyDescent="0.25">
      <c r="A129" s="112">
        <v>45369</v>
      </c>
      <c r="B129" s="190" t="s">
        <v>658</v>
      </c>
      <c r="C129" s="25" t="s">
        <v>482</v>
      </c>
      <c r="D129" s="25" t="s">
        <v>1303</v>
      </c>
      <c r="E129" s="159" t="s">
        <v>622</v>
      </c>
      <c r="F129" s="157"/>
      <c r="G129" s="91" t="s">
        <v>563</v>
      </c>
      <c r="H129" s="160"/>
      <c r="I129" s="186">
        <v>10000</v>
      </c>
      <c r="J129" s="188">
        <v>10000</v>
      </c>
      <c r="K129" s="84">
        <f t="shared" si="1"/>
        <v>0</v>
      </c>
    </row>
    <row r="130" spans="1:11" x14ac:dyDescent="0.25">
      <c r="A130" s="112">
        <v>45377</v>
      </c>
      <c r="B130" s="190" t="s">
        <v>1316</v>
      </c>
      <c r="C130" s="25" t="s">
        <v>100</v>
      </c>
      <c r="D130" s="25" t="s">
        <v>1304</v>
      </c>
      <c r="E130" s="159" t="s">
        <v>1357</v>
      </c>
      <c r="F130" s="157"/>
      <c r="G130" s="91" t="s">
        <v>87</v>
      </c>
      <c r="H130" s="160"/>
      <c r="I130" s="186">
        <v>412770</v>
      </c>
      <c r="J130" s="188">
        <v>412770</v>
      </c>
      <c r="K130" s="84">
        <f t="shared" si="1"/>
        <v>0</v>
      </c>
    </row>
    <row r="131" spans="1:11" x14ac:dyDescent="0.25">
      <c r="A131" s="112">
        <v>45377</v>
      </c>
      <c r="B131" s="190" t="s">
        <v>1317</v>
      </c>
      <c r="C131" s="25" t="s">
        <v>110</v>
      </c>
      <c r="D131" s="25" t="s">
        <v>1305</v>
      </c>
      <c r="E131" s="159" t="s">
        <v>1358</v>
      </c>
      <c r="F131" s="157"/>
      <c r="G131" s="91" t="s">
        <v>92</v>
      </c>
      <c r="H131" s="160"/>
      <c r="I131" s="186">
        <v>196370</v>
      </c>
      <c r="J131" s="188">
        <v>196370</v>
      </c>
      <c r="K131" s="84">
        <f t="shared" si="1"/>
        <v>0</v>
      </c>
    </row>
    <row r="132" spans="1:11" x14ac:dyDescent="0.25">
      <c r="A132" s="112">
        <v>45377</v>
      </c>
      <c r="B132" s="190" t="s">
        <v>1318</v>
      </c>
      <c r="C132" s="25" t="s">
        <v>1306</v>
      </c>
      <c r="D132" s="25" t="s">
        <v>1307</v>
      </c>
      <c r="E132" s="159" t="s">
        <v>1359</v>
      </c>
      <c r="F132" s="157"/>
      <c r="G132" s="91" t="s">
        <v>91</v>
      </c>
      <c r="H132" s="160"/>
      <c r="I132" s="186">
        <v>20377498</v>
      </c>
      <c r="J132" s="188">
        <v>18269768</v>
      </c>
      <c r="K132" s="84">
        <f t="shared" si="1"/>
        <v>2107730</v>
      </c>
    </row>
    <row r="133" spans="1:11" x14ac:dyDescent="0.25">
      <c r="A133" s="112">
        <v>45378</v>
      </c>
      <c r="B133" s="190" t="s">
        <v>1319</v>
      </c>
      <c r="C133" s="25" t="s">
        <v>1308</v>
      </c>
      <c r="D133" s="25" t="s">
        <v>1309</v>
      </c>
      <c r="E133" s="159" t="s">
        <v>1360</v>
      </c>
      <c r="F133" s="157"/>
      <c r="G133" s="91" t="s">
        <v>1338</v>
      </c>
      <c r="H133" s="160"/>
      <c r="I133" s="186">
        <v>8352000</v>
      </c>
      <c r="J133" s="188">
        <v>8352000</v>
      </c>
      <c r="K133" s="84">
        <f t="shared" si="1"/>
        <v>0</v>
      </c>
    </row>
    <row r="134" spans="1:11" ht="18" customHeight="1" x14ac:dyDescent="0.25">
      <c r="A134" s="112">
        <v>45383</v>
      </c>
      <c r="B134" s="190" t="s">
        <v>1629</v>
      </c>
      <c r="C134" s="25" t="s">
        <v>1815</v>
      </c>
      <c r="D134" s="25" t="s">
        <v>1816</v>
      </c>
      <c r="E134" s="159" t="s">
        <v>621</v>
      </c>
      <c r="F134" s="157"/>
      <c r="G134" s="91" t="s">
        <v>1890</v>
      </c>
      <c r="H134" s="160"/>
      <c r="I134" s="186">
        <v>28000000</v>
      </c>
      <c r="J134" s="188">
        <v>28000000</v>
      </c>
      <c r="K134" s="84">
        <f t="shared" si="1"/>
        <v>0</v>
      </c>
    </row>
    <row r="135" spans="1:11" x14ac:dyDescent="0.25">
      <c r="A135" s="112">
        <v>45383</v>
      </c>
      <c r="B135" s="190" t="s">
        <v>1671</v>
      </c>
      <c r="C135" s="25" t="s">
        <v>1817</v>
      </c>
      <c r="D135" s="25" t="s">
        <v>1818</v>
      </c>
      <c r="E135" s="159" t="s">
        <v>601</v>
      </c>
      <c r="F135" s="157"/>
      <c r="G135" s="91" t="s">
        <v>1891</v>
      </c>
      <c r="H135" s="160"/>
      <c r="I135" s="186">
        <v>19092000</v>
      </c>
      <c r="J135" s="188">
        <v>19092000</v>
      </c>
      <c r="K135" s="84">
        <f t="shared" si="1"/>
        <v>0</v>
      </c>
    </row>
    <row r="136" spans="1:11" x14ac:dyDescent="0.25">
      <c r="A136" s="112">
        <v>45383</v>
      </c>
      <c r="B136" s="190" t="s">
        <v>1669</v>
      </c>
      <c r="C136" s="25" t="s">
        <v>1819</v>
      </c>
      <c r="D136" s="25" t="s">
        <v>1412</v>
      </c>
      <c r="E136" s="159" t="s">
        <v>640</v>
      </c>
      <c r="F136" s="157"/>
      <c r="G136" s="91" t="s">
        <v>1892</v>
      </c>
      <c r="H136" s="160"/>
      <c r="I136" s="186">
        <v>19092000</v>
      </c>
      <c r="J136" s="188">
        <v>17660100</v>
      </c>
      <c r="K136" s="84">
        <f t="shared" si="1"/>
        <v>1431900</v>
      </c>
    </row>
    <row r="137" spans="1:11" x14ac:dyDescent="0.25">
      <c r="A137" s="112">
        <v>45384</v>
      </c>
      <c r="B137" s="190" t="s">
        <v>1672</v>
      </c>
      <c r="C137" s="25" t="s">
        <v>1820</v>
      </c>
      <c r="D137" s="25" t="s">
        <v>1821</v>
      </c>
      <c r="E137" s="159" t="s">
        <v>1866</v>
      </c>
      <c r="F137" s="157"/>
      <c r="G137" s="91" t="s">
        <v>1893</v>
      </c>
      <c r="H137" s="160"/>
      <c r="I137" s="186">
        <v>24000000</v>
      </c>
      <c r="J137" s="188">
        <v>24000000</v>
      </c>
      <c r="K137" s="84">
        <f t="shared" si="1"/>
        <v>0</v>
      </c>
    </row>
    <row r="138" spans="1:11" x14ac:dyDescent="0.25">
      <c r="A138" s="112">
        <v>45386</v>
      </c>
      <c r="B138" s="190" t="s">
        <v>1911</v>
      </c>
      <c r="C138" s="25" t="s">
        <v>1822</v>
      </c>
      <c r="D138" s="25" t="s">
        <v>1823</v>
      </c>
      <c r="E138" s="159" t="s">
        <v>1867</v>
      </c>
      <c r="F138" s="157"/>
      <c r="G138" s="91" t="s">
        <v>87</v>
      </c>
      <c r="H138" s="160"/>
      <c r="I138" s="186">
        <v>373570</v>
      </c>
      <c r="J138" s="188">
        <v>373570</v>
      </c>
      <c r="K138" s="84">
        <f t="shared" si="1"/>
        <v>0</v>
      </c>
    </row>
    <row r="139" spans="1:11" x14ac:dyDescent="0.25">
      <c r="A139" s="112">
        <v>45386</v>
      </c>
      <c r="B139" s="190" t="s">
        <v>1911</v>
      </c>
      <c r="C139" s="25" t="s">
        <v>430</v>
      </c>
      <c r="D139" s="25" t="s">
        <v>1575</v>
      </c>
      <c r="E139" s="159" t="s">
        <v>1868</v>
      </c>
      <c r="F139" s="157"/>
      <c r="G139" s="91" t="s">
        <v>88</v>
      </c>
      <c r="H139" s="160"/>
      <c r="I139" s="186">
        <v>484500</v>
      </c>
      <c r="J139" s="188">
        <v>484500</v>
      </c>
      <c r="K139" s="84">
        <f t="shared" si="1"/>
        <v>0</v>
      </c>
    </row>
    <row r="140" spans="1:11" x14ac:dyDescent="0.25">
      <c r="A140" s="112">
        <v>45390</v>
      </c>
      <c r="B140" s="190" t="s">
        <v>1912</v>
      </c>
      <c r="C140" s="25" t="s">
        <v>1824</v>
      </c>
      <c r="D140" s="25" t="s">
        <v>1825</v>
      </c>
      <c r="E140" s="159" t="s">
        <v>1869</v>
      </c>
      <c r="F140" s="157"/>
      <c r="G140" s="91" t="s">
        <v>92</v>
      </c>
      <c r="H140" s="160"/>
      <c r="I140" s="186">
        <v>152170</v>
      </c>
      <c r="J140" s="188">
        <v>152170</v>
      </c>
      <c r="K140" s="84">
        <f t="shared" si="1"/>
        <v>0</v>
      </c>
    </row>
    <row r="141" spans="1:11" x14ac:dyDescent="0.25">
      <c r="A141" s="112">
        <v>45391</v>
      </c>
      <c r="B141" s="190" t="s">
        <v>1913</v>
      </c>
      <c r="C141" s="25" t="s">
        <v>1822</v>
      </c>
      <c r="D141" s="25" t="s">
        <v>1826</v>
      </c>
      <c r="E141" s="159" t="s">
        <v>1870</v>
      </c>
      <c r="F141" s="157"/>
      <c r="G141" s="91" t="s">
        <v>87</v>
      </c>
      <c r="H141" s="160"/>
      <c r="I141" s="186">
        <v>246540</v>
      </c>
      <c r="J141" s="188">
        <v>246540</v>
      </c>
      <c r="K141" s="84">
        <f t="shared" si="1"/>
        <v>0</v>
      </c>
    </row>
    <row r="142" spans="1:11" x14ac:dyDescent="0.25">
      <c r="A142" s="112">
        <v>45391</v>
      </c>
      <c r="B142" s="190" t="s">
        <v>1913</v>
      </c>
      <c r="C142" s="25" t="s">
        <v>430</v>
      </c>
      <c r="D142" s="25" t="s">
        <v>1827</v>
      </c>
      <c r="E142" s="159" t="s">
        <v>1871</v>
      </c>
      <c r="F142" s="157"/>
      <c r="G142" s="91" t="s">
        <v>88</v>
      </c>
      <c r="H142" s="160"/>
      <c r="I142" s="186">
        <v>18820</v>
      </c>
      <c r="J142" s="188">
        <v>18820</v>
      </c>
      <c r="K142" s="84">
        <f t="shared" ref="K142:K205" si="2">+I142-J142</f>
        <v>0</v>
      </c>
    </row>
    <row r="143" spans="1:11" x14ac:dyDescent="0.25">
      <c r="A143" s="112">
        <v>45391</v>
      </c>
      <c r="B143" s="190" t="s">
        <v>1914</v>
      </c>
      <c r="C143" s="25" t="s">
        <v>1824</v>
      </c>
      <c r="D143" s="25" t="s">
        <v>1828</v>
      </c>
      <c r="E143" s="159" t="s">
        <v>1872</v>
      </c>
      <c r="F143" s="157"/>
      <c r="G143" s="91" t="s">
        <v>92</v>
      </c>
      <c r="H143" s="160"/>
      <c r="I143" s="186">
        <v>35283</v>
      </c>
      <c r="J143" s="188">
        <v>35283</v>
      </c>
      <c r="K143" s="84">
        <f t="shared" si="2"/>
        <v>0</v>
      </c>
    </row>
    <row r="144" spans="1:11" x14ac:dyDescent="0.25">
      <c r="A144" s="112">
        <v>45392</v>
      </c>
      <c r="B144" s="190" t="s">
        <v>1561</v>
      </c>
      <c r="C144" s="25" t="s">
        <v>1829</v>
      </c>
      <c r="D144" s="25" t="s">
        <v>1830</v>
      </c>
      <c r="E144" s="159" t="s">
        <v>1873</v>
      </c>
      <c r="F144" s="157"/>
      <c r="G144" s="91" t="s">
        <v>1894</v>
      </c>
      <c r="H144" s="160"/>
      <c r="I144" s="186">
        <v>20000000</v>
      </c>
      <c r="J144" s="188">
        <v>20000000</v>
      </c>
      <c r="K144" s="84">
        <f t="shared" si="2"/>
        <v>0</v>
      </c>
    </row>
    <row r="145" spans="1:11" x14ac:dyDescent="0.25">
      <c r="A145" s="112">
        <v>45393</v>
      </c>
      <c r="B145" s="190" t="s">
        <v>1386</v>
      </c>
      <c r="C145" s="25" t="s">
        <v>1831</v>
      </c>
      <c r="D145" s="25" t="s">
        <v>1832</v>
      </c>
      <c r="E145" s="159" t="s">
        <v>1874</v>
      </c>
      <c r="F145" s="157"/>
      <c r="G145" s="91" t="s">
        <v>1895</v>
      </c>
      <c r="H145" s="160"/>
      <c r="I145" s="186">
        <v>24000000</v>
      </c>
      <c r="J145" s="188">
        <v>24000000</v>
      </c>
      <c r="K145" s="84">
        <f t="shared" si="2"/>
        <v>0</v>
      </c>
    </row>
    <row r="146" spans="1:11" x14ac:dyDescent="0.25">
      <c r="A146" s="112">
        <v>45393</v>
      </c>
      <c r="B146" s="190" t="s">
        <v>1301</v>
      </c>
      <c r="C146" s="25" t="s">
        <v>1833</v>
      </c>
      <c r="D146" s="25" t="s">
        <v>1834</v>
      </c>
      <c r="E146" s="159" t="s">
        <v>1875</v>
      </c>
      <c r="F146" s="157"/>
      <c r="G146" s="91" t="s">
        <v>1896</v>
      </c>
      <c r="H146" s="160"/>
      <c r="I146" s="186">
        <v>28000000</v>
      </c>
      <c r="J146" s="188">
        <v>28000000</v>
      </c>
      <c r="K146" s="84">
        <f t="shared" si="2"/>
        <v>0</v>
      </c>
    </row>
    <row r="147" spans="1:11" x14ac:dyDescent="0.25">
      <c r="A147" s="112">
        <v>45393</v>
      </c>
      <c r="B147" s="190" t="s">
        <v>1303</v>
      </c>
      <c r="C147" s="25" t="s">
        <v>1835</v>
      </c>
      <c r="D147" s="25" t="s">
        <v>1836</v>
      </c>
      <c r="E147" s="159" t="s">
        <v>1876</v>
      </c>
      <c r="F147" s="157"/>
      <c r="G147" s="91" t="s">
        <v>1897</v>
      </c>
      <c r="H147" s="160"/>
      <c r="I147" s="186">
        <v>28000000</v>
      </c>
      <c r="J147" s="188">
        <v>28000000</v>
      </c>
      <c r="K147" s="84">
        <f t="shared" si="2"/>
        <v>0</v>
      </c>
    </row>
    <row r="148" spans="1:11" x14ac:dyDescent="0.25">
      <c r="A148" s="112">
        <v>45393</v>
      </c>
      <c r="B148" s="190" t="s">
        <v>1675</v>
      </c>
      <c r="C148" s="25" t="s">
        <v>1836</v>
      </c>
      <c r="D148" s="25" t="s">
        <v>1837</v>
      </c>
      <c r="E148" s="159" t="s">
        <v>1877</v>
      </c>
      <c r="F148" s="157"/>
      <c r="G148" s="91" t="s">
        <v>1898</v>
      </c>
      <c r="H148" s="160"/>
      <c r="I148" s="186">
        <v>11600000</v>
      </c>
      <c r="J148" s="188">
        <v>11600000</v>
      </c>
      <c r="K148" s="84">
        <f t="shared" si="2"/>
        <v>0</v>
      </c>
    </row>
    <row r="149" spans="1:11" x14ac:dyDescent="0.25">
      <c r="A149" s="112">
        <v>45393</v>
      </c>
      <c r="B149" s="190" t="s">
        <v>1679</v>
      </c>
      <c r="C149" s="25" t="s">
        <v>1838</v>
      </c>
      <c r="D149" s="25" t="s">
        <v>1822</v>
      </c>
      <c r="E149" s="159" t="s">
        <v>147</v>
      </c>
      <c r="F149" s="157"/>
      <c r="G149" s="91" t="s">
        <v>1899</v>
      </c>
      <c r="H149" s="160"/>
      <c r="I149" s="186">
        <v>23600000</v>
      </c>
      <c r="J149" s="188">
        <v>23600000</v>
      </c>
      <c r="K149" s="84">
        <f t="shared" si="2"/>
        <v>0</v>
      </c>
    </row>
    <row r="150" spans="1:11" x14ac:dyDescent="0.25">
      <c r="A150" s="112">
        <v>45394</v>
      </c>
      <c r="B150" s="190" t="s">
        <v>1407</v>
      </c>
      <c r="C150" s="25" t="s">
        <v>1839</v>
      </c>
      <c r="D150" s="25" t="s">
        <v>1824</v>
      </c>
      <c r="E150" s="159" t="s">
        <v>1878</v>
      </c>
      <c r="F150" s="157"/>
      <c r="G150" s="91" t="s">
        <v>89</v>
      </c>
      <c r="H150" s="160"/>
      <c r="I150" s="186">
        <v>125860444</v>
      </c>
      <c r="J150" s="188">
        <v>111053333</v>
      </c>
      <c r="K150" s="84">
        <f t="shared" si="2"/>
        <v>14807111</v>
      </c>
    </row>
    <row r="151" spans="1:11" x14ac:dyDescent="0.25">
      <c r="A151" s="112">
        <v>45394</v>
      </c>
      <c r="B151" s="190" t="s">
        <v>1400</v>
      </c>
      <c r="C151" s="25" t="s">
        <v>1840</v>
      </c>
      <c r="D151" s="25" t="s">
        <v>1841</v>
      </c>
      <c r="E151" s="159" t="s">
        <v>1879</v>
      </c>
      <c r="F151" s="157"/>
      <c r="G151" s="91" t="s">
        <v>1900</v>
      </c>
      <c r="H151" s="160"/>
      <c r="I151" s="186">
        <v>20000000</v>
      </c>
      <c r="J151" s="188">
        <v>20000000</v>
      </c>
      <c r="K151" s="84">
        <f t="shared" si="2"/>
        <v>0</v>
      </c>
    </row>
    <row r="152" spans="1:11" x14ac:dyDescent="0.25">
      <c r="A152" s="112">
        <v>45394</v>
      </c>
      <c r="B152" s="190" t="s">
        <v>1384</v>
      </c>
      <c r="C152" s="25" t="s">
        <v>1842</v>
      </c>
      <c r="D152" s="25" t="s">
        <v>1843</v>
      </c>
      <c r="E152" s="159" t="s">
        <v>1880</v>
      </c>
      <c r="F152" s="157"/>
      <c r="G152" s="91" t="s">
        <v>1901</v>
      </c>
      <c r="H152" s="160"/>
      <c r="I152" s="186">
        <v>24000000</v>
      </c>
      <c r="J152" s="188">
        <v>24000000</v>
      </c>
      <c r="K152" s="84">
        <f t="shared" si="2"/>
        <v>0</v>
      </c>
    </row>
    <row r="153" spans="1:11" x14ac:dyDescent="0.25">
      <c r="A153" s="112">
        <v>45397</v>
      </c>
      <c r="B153" s="190" t="s">
        <v>1915</v>
      </c>
      <c r="C153" s="25" t="s">
        <v>1822</v>
      </c>
      <c r="D153" s="25" t="s">
        <v>1844</v>
      </c>
      <c r="E153" s="159" t="s">
        <v>1881</v>
      </c>
      <c r="F153" s="157"/>
      <c r="G153" s="91" t="s">
        <v>87</v>
      </c>
      <c r="H153" s="160"/>
      <c r="I153" s="186">
        <v>490200</v>
      </c>
      <c r="J153" s="188">
        <v>490200</v>
      </c>
      <c r="K153" s="84">
        <f t="shared" si="2"/>
        <v>0</v>
      </c>
    </row>
    <row r="154" spans="1:11" x14ac:dyDescent="0.25">
      <c r="A154" s="112">
        <v>45398</v>
      </c>
      <c r="B154" s="190" t="s">
        <v>1313</v>
      </c>
      <c r="C154" s="25" t="s">
        <v>1845</v>
      </c>
      <c r="D154" s="25" t="s">
        <v>1835</v>
      </c>
      <c r="E154" s="159" t="s">
        <v>1354</v>
      </c>
      <c r="F154" s="157"/>
      <c r="G154" s="91" t="s">
        <v>90</v>
      </c>
      <c r="H154" s="160"/>
      <c r="I154" s="186">
        <v>6038240</v>
      </c>
      <c r="J154" s="188">
        <v>6038240</v>
      </c>
      <c r="K154" s="84">
        <f t="shared" si="2"/>
        <v>0</v>
      </c>
    </row>
    <row r="155" spans="1:11" x14ac:dyDescent="0.25">
      <c r="A155" s="112">
        <v>45398</v>
      </c>
      <c r="B155" s="190" t="s">
        <v>1680</v>
      </c>
      <c r="C155" s="25" t="s">
        <v>1834</v>
      </c>
      <c r="D155" s="25" t="s">
        <v>1846</v>
      </c>
      <c r="E155" s="159" t="s">
        <v>1882</v>
      </c>
      <c r="F155" s="157"/>
      <c r="G155" s="91" t="s">
        <v>1902</v>
      </c>
      <c r="H155" s="160"/>
      <c r="I155" s="186">
        <v>8800000</v>
      </c>
      <c r="J155" s="188">
        <v>8800000</v>
      </c>
      <c r="K155" s="84">
        <f t="shared" si="2"/>
        <v>0</v>
      </c>
    </row>
    <row r="156" spans="1:11" x14ac:dyDescent="0.25">
      <c r="A156" s="112">
        <v>45398</v>
      </c>
      <c r="B156" s="190" t="s">
        <v>1409</v>
      </c>
      <c r="C156" s="25" t="s">
        <v>1847</v>
      </c>
      <c r="D156" s="25" t="s">
        <v>1848</v>
      </c>
      <c r="E156" s="159" t="s">
        <v>1883</v>
      </c>
      <c r="F156" s="157"/>
      <c r="G156" s="91" t="s">
        <v>1903</v>
      </c>
      <c r="H156" s="160"/>
      <c r="I156" s="186">
        <v>20000000</v>
      </c>
      <c r="J156" s="188">
        <v>20000000</v>
      </c>
      <c r="K156" s="84">
        <f t="shared" si="2"/>
        <v>0</v>
      </c>
    </row>
    <row r="157" spans="1:11" x14ac:dyDescent="0.25">
      <c r="A157" s="112">
        <v>45399</v>
      </c>
      <c r="B157" s="190" t="s">
        <v>1418</v>
      </c>
      <c r="C157" s="25" t="s">
        <v>1849</v>
      </c>
      <c r="D157" s="25" t="s">
        <v>1850</v>
      </c>
      <c r="E157" s="159" t="s">
        <v>1351</v>
      </c>
      <c r="F157" s="157"/>
      <c r="G157" s="91" t="s">
        <v>1904</v>
      </c>
      <c r="H157" s="160"/>
      <c r="I157" s="186">
        <v>12000000</v>
      </c>
      <c r="J157" s="188">
        <v>12000000</v>
      </c>
      <c r="K157" s="84">
        <f t="shared" si="2"/>
        <v>0</v>
      </c>
    </row>
    <row r="158" spans="1:11" x14ac:dyDescent="0.25">
      <c r="A158" s="112">
        <v>45401</v>
      </c>
      <c r="B158" s="190" t="s">
        <v>1421</v>
      </c>
      <c r="C158" s="25" t="s">
        <v>1851</v>
      </c>
      <c r="D158" s="25" t="s">
        <v>1852</v>
      </c>
      <c r="E158" s="159" t="s">
        <v>601</v>
      </c>
      <c r="F158" s="157"/>
      <c r="G158" s="91" t="s">
        <v>1905</v>
      </c>
      <c r="H158" s="160"/>
      <c r="I158" s="186">
        <v>19092000</v>
      </c>
      <c r="J158" s="188">
        <v>19092000</v>
      </c>
      <c r="K158" s="84">
        <f t="shared" si="2"/>
        <v>0</v>
      </c>
    </row>
    <row r="159" spans="1:11" x14ac:dyDescent="0.25">
      <c r="A159" s="112">
        <v>45401</v>
      </c>
      <c r="B159" s="190" t="s">
        <v>1427</v>
      </c>
      <c r="C159" s="25" t="s">
        <v>1853</v>
      </c>
      <c r="D159" s="25" t="s">
        <v>1854</v>
      </c>
      <c r="E159" s="159" t="s">
        <v>1884</v>
      </c>
      <c r="F159" s="157"/>
      <c r="G159" s="91" t="s">
        <v>1906</v>
      </c>
      <c r="H159" s="160"/>
      <c r="I159" s="186">
        <v>19092000</v>
      </c>
      <c r="J159" s="188">
        <v>19092000</v>
      </c>
      <c r="K159" s="84">
        <f t="shared" si="2"/>
        <v>0</v>
      </c>
    </row>
    <row r="160" spans="1:11" x14ac:dyDescent="0.25">
      <c r="A160" s="112">
        <v>45401</v>
      </c>
      <c r="B160" s="190" t="s">
        <v>1429</v>
      </c>
      <c r="C160" s="25" t="s">
        <v>1855</v>
      </c>
      <c r="D160" s="25" t="s">
        <v>1856</v>
      </c>
      <c r="E160" s="159" t="s">
        <v>1885</v>
      </c>
      <c r="F160" s="157"/>
      <c r="G160" s="91" t="s">
        <v>1907</v>
      </c>
      <c r="H160" s="160"/>
      <c r="I160" s="186">
        <v>19092000</v>
      </c>
      <c r="J160" s="188">
        <v>15432700</v>
      </c>
      <c r="K160" s="84">
        <f t="shared" si="2"/>
        <v>3659300</v>
      </c>
    </row>
    <row r="161" spans="1:11" x14ac:dyDescent="0.25">
      <c r="A161" s="112">
        <v>45401</v>
      </c>
      <c r="B161" s="190" t="s">
        <v>1916</v>
      </c>
      <c r="C161" s="25" t="s">
        <v>1822</v>
      </c>
      <c r="D161" s="25" t="s">
        <v>1857</v>
      </c>
      <c r="E161" s="159" t="s">
        <v>1886</v>
      </c>
      <c r="F161" s="157"/>
      <c r="G161" s="91" t="s">
        <v>87</v>
      </c>
      <c r="H161" s="160"/>
      <c r="I161" s="186">
        <v>203000</v>
      </c>
      <c r="J161" s="188">
        <v>203000</v>
      </c>
      <c r="K161" s="84">
        <f t="shared" si="2"/>
        <v>0</v>
      </c>
    </row>
    <row r="162" spans="1:11" x14ac:dyDescent="0.25">
      <c r="A162" s="112">
        <v>45401</v>
      </c>
      <c r="B162" s="190" t="s">
        <v>1916</v>
      </c>
      <c r="C162" s="25" t="s">
        <v>430</v>
      </c>
      <c r="D162" s="25" t="s">
        <v>1858</v>
      </c>
      <c r="E162" s="159" t="s">
        <v>1887</v>
      </c>
      <c r="F162" s="157"/>
      <c r="G162" s="91" t="s">
        <v>88</v>
      </c>
      <c r="H162" s="160"/>
      <c r="I162" s="186">
        <v>43830</v>
      </c>
      <c r="J162" s="188">
        <v>43830</v>
      </c>
      <c r="K162" s="84">
        <f t="shared" si="2"/>
        <v>0</v>
      </c>
    </row>
    <row r="163" spans="1:11" x14ac:dyDescent="0.25">
      <c r="A163" s="112">
        <v>45407</v>
      </c>
      <c r="B163" s="190" t="s">
        <v>1307</v>
      </c>
      <c r="C163" s="25" t="s">
        <v>1830</v>
      </c>
      <c r="D163" s="25" t="s">
        <v>1859</v>
      </c>
      <c r="E163" s="159" t="s">
        <v>601</v>
      </c>
      <c r="F163" s="157"/>
      <c r="G163" s="91" t="s">
        <v>1908</v>
      </c>
      <c r="H163" s="160"/>
      <c r="I163" s="186">
        <v>19092000</v>
      </c>
      <c r="J163" s="188">
        <v>19092000</v>
      </c>
      <c r="K163" s="84">
        <f t="shared" si="2"/>
        <v>0</v>
      </c>
    </row>
    <row r="164" spans="1:11" x14ac:dyDescent="0.25">
      <c r="A164" s="112">
        <v>45411</v>
      </c>
      <c r="B164" s="190" t="s">
        <v>1819</v>
      </c>
      <c r="C164" s="25" t="s">
        <v>1860</v>
      </c>
      <c r="D164" s="25" t="s">
        <v>1861</v>
      </c>
      <c r="E164" s="159" t="s">
        <v>147</v>
      </c>
      <c r="F164" s="157"/>
      <c r="G164" s="91" t="s">
        <v>1909</v>
      </c>
      <c r="H164" s="160"/>
      <c r="I164" s="186">
        <v>20000000</v>
      </c>
      <c r="J164" s="188">
        <v>20000000</v>
      </c>
      <c r="K164" s="84">
        <f t="shared" si="2"/>
        <v>0</v>
      </c>
    </row>
    <row r="165" spans="1:11" x14ac:dyDescent="0.25">
      <c r="A165" s="112">
        <v>45412</v>
      </c>
      <c r="B165" s="190" t="s">
        <v>1917</v>
      </c>
      <c r="C165" s="25" t="s">
        <v>1822</v>
      </c>
      <c r="D165" s="25" t="s">
        <v>1862</v>
      </c>
      <c r="E165" s="159" t="s">
        <v>1888</v>
      </c>
      <c r="F165" s="157"/>
      <c r="G165" s="91" t="s">
        <v>87</v>
      </c>
      <c r="H165" s="160"/>
      <c r="I165" s="186">
        <v>453170</v>
      </c>
      <c r="J165" s="188">
        <v>453170</v>
      </c>
      <c r="K165" s="84">
        <f t="shared" si="2"/>
        <v>0</v>
      </c>
    </row>
    <row r="166" spans="1:11" x14ac:dyDescent="0.25">
      <c r="A166" s="112">
        <v>45412</v>
      </c>
      <c r="B166" s="190" t="s">
        <v>1917</v>
      </c>
      <c r="C166" s="25" t="s">
        <v>430</v>
      </c>
      <c r="D166" s="25" t="s">
        <v>1863</v>
      </c>
      <c r="E166" s="159" t="s">
        <v>1889</v>
      </c>
      <c r="F166" s="157"/>
      <c r="G166" s="91" t="s">
        <v>88</v>
      </c>
      <c r="H166" s="160"/>
      <c r="I166" s="186">
        <v>536950</v>
      </c>
      <c r="J166" s="188">
        <v>536950</v>
      </c>
      <c r="K166" s="84">
        <f t="shared" si="2"/>
        <v>0</v>
      </c>
    </row>
    <row r="167" spans="1:11" x14ac:dyDescent="0.25">
      <c r="A167" s="112">
        <v>45412</v>
      </c>
      <c r="B167" s="190" t="s">
        <v>1573</v>
      </c>
      <c r="C167" s="25" t="s">
        <v>1864</v>
      </c>
      <c r="D167" s="25" t="s">
        <v>1865</v>
      </c>
      <c r="E167" s="159" t="s">
        <v>640</v>
      </c>
      <c r="F167" s="157"/>
      <c r="G167" s="91" t="s">
        <v>1910</v>
      </c>
      <c r="H167" s="160"/>
      <c r="I167" s="186">
        <v>19092000</v>
      </c>
      <c r="J167" s="188">
        <v>19092000</v>
      </c>
      <c r="K167" s="84">
        <f t="shared" si="2"/>
        <v>0</v>
      </c>
    </row>
    <row r="168" spans="1:11" x14ac:dyDescent="0.25">
      <c r="A168" s="112">
        <v>45418</v>
      </c>
      <c r="B168" s="240" t="s">
        <v>2099</v>
      </c>
      <c r="C168" s="25" t="s">
        <v>2266</v>
      </c>
      <c r="D168" s="25" t="s">
        <v>2268</v>
      </c>
      <c r="E168" s="161" t="s">
        <v>601</v>
      </c>
      <c r="F168" s="157"/>
      <c r="G168" s="123" t="s">
        <v>2449</v>
      </c>
      <c r="H168" s="160"/>
      <c r="I168" s="186">
        <v>19092000</v>
      </c>
      <c r="J168" s="188">
        <v>19092000</v>
      </c>
      <c r="K168" s="84">
        <f t="shared" si="2"/>
        <v>0</v>
      </c>
    </row>
    <row r="169" spans="1:11" x14ac:dyDescent="0.25">
      <c r="A169" s="112">
        <v>45419</v>
      </c>
      <c r="B169" s="240" t="s">
        <v>677</v>
      </c>
      <c r="C169" s="25" t="s">
        <v>2269</v>
      </c>
      <c r="D169" s="25" t="s">
        <v>2270</v>
      </c>
      <c r="E169" s="161" t="s">
        <v>2472</v>
      </c>
      <c r="F169" s="157"/>
      <c r="G169" s="123" t="s">
        <v>585</v>
      </c>
      <c r="H169" s="160"/>
      <c r="I169" s="186">
        <v>9546000</v>
      </c>
      <c r="J169" s="188">
        <v>9546000</v>
      </c>
      <c r="K169" s="84">
        <f t="shared" si="2"/>
        <v>0</v>
      </c>
    </row>
    <row r="170" spans="1:11" x14ac:dyDescent="0.25">
      <c r="A170" s="112">
        <v>45419</v>
      </c>
      <c r="B170" s="240" t="s">
        <v>452</v>
      </c>
      <c r="C170" s="25" t="s">
        <v>2271</v>
      </c>
      <c r="D170" s="25" t="s">
        <v>2272</v>
      </c>
      <c r="E170" s="161" t="s">
        <v>2473</v>
      </c>
      <c r="F170" s="157"/>
      <c r="G170" s="123" t="s">
        <v>566</v>
      </c>
      <c r="H170" s="160"/>
      <c r="I170" s="186">
        <v>9546000</v>
      </c>
      <c r="J170" s="188">
        <v>9546000</v>
      </c>
      <c r="K170" s="84">
        <f t="shared" si="2"/>
        <v>0</v>
      </c>
    </row>
    <row r="171" spans="1:11" x14ac:dyDescent="0.25">
      <c r="A171" s="112">
        <v>45419</v>
      </c>
      <c r="B171" s="240" t="s">
        <v>659</v>
      </c>
      <c r="C171" s="25" t="s">
        <v>2273</v>
      </c>
      <c r="D171" s="25" t="s">
        <v>2274</v>
      </c>
      <c r="E171" s="161" t="s">
        <v>2474</v>
      </c>
      <c r="F171" s="157"/>
      <c r="G171" s="123" t="s">
        <v>564</v>
      </c>
      <c r="H171" s="160"/>
      <c r="I171" s="186">
        <v>14000000</v>
      </c>
      <c r="J171" s="188">
        <v>14000000</v>
      </c>
      <c r="K171" s="84">
        <f t="shared" si="2"/>
        <v>0</v>
      </c>
    </row>
    <row r="172" spans="1:11" x14ac:dyDescent="0.25">
      <c r="A172" s="112">
        <v>45419</v>
      </c>
      <c r="B172" s="240" t="s">
        <v>180</v>
      </c>
      <c r="C172" s="25" t="s">
        <v>2275</v>
      </c>
      <c r="D172" s="25" t="s">
        <v>2276</v>
      </c>
      <c r="E172" s="161" t="s">
        <v>2475</v>
      </c>
      <c r="F172" s="157"/>
      <c r="G172" s="123" t="s">
        <v>537</v>
      </c>
      <c r="H172" s="160"/>
      <c r="I172" s="186">
        <v>14000000</v>
      </c>
      <c r="J172" s="188">
        <v>14000000</v>
      </c>
      <c r="K172" s="84">
        <f t="shared" si="2"/>
        <v>0</v>
      </c>
    </row>
    <row r="173" spans="1:11" x14ac:dyDescent="0.25">
      <c r="A173" s="112">
        <v>45419</v>
      </c>
      <c r="B173" s="240" t="s">
        <v>117</v>
      </c>
      <c r="C173" s="25" t="s">
        <v>2277</v>
      </c>
      <c r="D173" s="25" t="s">
        <v>2278</v>
      </c>
      <c r="E173" s="161" t="s">
        <v>2476</v>
      </c>
      <c r="F173" s="157"/>
      <c r="G173" s="123" t="s">
        <v>98</v>
      </c>
      <c r="H173" s="160"/>
      <c r="I173" s="186">
        <v>9546000</v>
      </c>
      <c r="J173" s="188">
        <v>9546000</v>
      </c>
      <c r="K173" s="84">
        <f t="shared" si="2"/>
        <v>0</v>
      </c>
    </row>
    <row r="174" spans="1:11" x14ac:dyDescent="0.25">
      <c r="A174" s="112">
        <v>45419</v>
      </c>
      <c r="B174" s="240" t="s">
        <v>675</v>
      </c>
      <c r="C174" s="25" t="s">
        <v>2279</v>
      </c>
      <c r="D174" s="25" t="s">
        <v>2280</v>
      </c>
      <c r="E174" s="161" t="s">
        <v>2477</v>
      </c>
      <c r="F174" s="157"/>
      <c r="G174" s="123" t="s">
        <v>584</v>
      </c>
      <c r="H174" s="160"/>
      <c r="I174" s="186">
        <v>11800000</v>
      </c>
      <c r="J174" s="188">
        <v>11800000</v>
      </c>
      <c r="K174" s="84">
        <f t="shared" si="2"/>
        <v>0</v>
      </c>
    </row>
    <row r="175" spans="1:11" x14ac:dyDescent="0.25">
      <c r="A175" s="112">
        <v>45419</v>
      </c>
      <c r="B175" s="240" t="s">
        <v>670</v>
      </c>
      <c r="C175" s="25" t="s">
        <v>129</v>
      </c>
      <c r="D175" s="25" t="s">
        <v>2281</v>
      </c>
      <c r="E175" s="161" t="s">
        <v>2478</v>
      </c>
      <c r="F175" s="157"/>
      <c r="G175" s="123" t="s">
        <v>579</v>
      </c>
      <c r="H175" s="160"/>
      <c r="I175" s="186">
        <v>10666667</v>
      </c>
      <c r="J175" s="188">
        <v>10666667</v>
      </c>
      <c r="K175" s="84">
        <f t="shared" si="2"/>
        <v>0</v>
      </c>
    </row>
    <row r="176" spans="1:11" x14ac:dyDescent="0.25">
      <c r="A176" s="112">
        <v>45419</v>
      </c>
      <c r="B176" s="240" t="s">
        <v>666</v>
      </c>
      <c r="C176" s="25" t="s">
        <v>2282</v>
      </c>
      <c r="D176" s="25" t="s">
        <v>2283</v>
      </c>
      <c r="E176" s="161" t="s">
        <v>2479</v>
      </c>
      <c r="F176" s="157"/>
      <c r="G176" s="123" t="s">
        <v>574</v>
      </c>
      <c r="H176" s="160"/>
      <c r="I176" s="186">
        <v>10000000</v>
      </c>
      <c r="J176" s="188">
        <v>10000000</v>
      </c>
      <c r="K176" s="84">
        <f t="shared" si="2"/>
        <v>0</v>
      </c>
    </row>
    <row r="177" spans="1:11" x14ac:dyDescent="0.25">
      <c r="A177" s="112">
        <v>45419</v>
      </c>
      <c r="B177" s="240" t="s">
        <v>2568</v>
      </c>
      <c r="C177" s="25" t="s">
        <v>1822</v>
      </c>
      <c r="D177" s="25" t="s">
        <v>2284</v>
      </c>
      <c r="E177" s="161" t="s">
        <v>2480</v>
      </c>
      <c r="F177" s="157"/>
      <c r="G177" s="123" t="s">
        <v>87</v>
      </c>
      <c r="H177" s="160"/>
      <c r="I177" s="186">
        <v>374170</v>
      </c>
      <c r="J177" s="126">
        <v>374170</v>
      </c>
      <c r="K177" s="84">
        <f t="shared" si="2"/>
        <v>0</v>
      </c>
    </row>
    <row r="178" spans="1:11" x14ac:dyDescent="0.25">
      <c r="A178" s="112">
        <v>45419</v>
      </c>
      <c r="B178" s="240" t="s">
        <v>2568</v>
      </c>
      <c r="C178" s="25" t="s">
        <v>430</v>
      </c>
      <c r="D178" s="25" t="s">
        <v>2285</v>
      </c>
      <c r="E178" s="161" t="s">
        <v>2481</v>
      </c>
      <c r="F178" s="157"/>
      <c r="G178" s="123" t="s">
        <v>88</v>
      </c>
      <c r="H178" s="160"/>
      <c r="I178" s="186">
        <v>21250</v>
      </c>
      <c r="J178" s="126">
        <v>21250</v>
      </c>
      <c r="K178" s="84">
        <f t="shared" si="2"/>
        <v>0</v>
      </c>
    </row>
    <row r="179" spans="1:11" x14ac:dyDescent="0.25">
      <c r="A179" s="112">
        <v>45420</v>
      </c>
      <c r="B179" s="240" t="s">
        <v>2569</v>
      </c>
      <c r="C179" s="25" t="s">
        <v>1822</v>
      </c>
      <c r="D179" s="25" t="s">
        <v>2286</v>
      </c>
      <c r="E179" s="161" t="s">
        <v>2482</v>
      </c>
      <c r="F179" s="157"/>
      <c r="G179" s="123" t="s">
        <v>87</v>
      </c>
      <c r="H179" s="160"/>
      <c r="I179" s="186">
        <v>379030</v>
      </c>
      <c r="J179" s="126">
        <v>379030</v>
      </c>
      <c r="K179" s="84">
        <f t="shared" si="2"/>
        <v>0</v>
      </c>
    </row>
    <row r="180" spans="1:11" x14ac:dyDescent="0.25">
      <c r="A180" s="112">
        <v>45420</v>
      </c>
      <c r="B180" s="240" t="s">
        <v>2083</v>
      </c>
      <c r="C180" s="25" t="s">
        <v>2287</v>
      </c>
      <c r="D180" s="25" t="s">
        <v>2288</v>
      </c>
      <c r="E180" s="161" t="s">
        <v>601</v>
      </c>
      <c r="F180" s="157"/>
      <c r="G180" s="123" t="s">
        <v>2450</v>
      </c>
      <c r="H180" s="160"/>
      <c r="I180" s="186">
        <v>19092000</v>
      </c>
      <c r="J180" s="188">
        <v>19092000</v>
      </c>
      <c r="K180" s="84">
        <f t="shared" si="2"/>
        <v>0</v>
      </c>
    </row>
    <row r="181" spans="1:11" x14ac:dyDescent="0.25">
      <c r="A181" s="112">
        <v>45420</v>
      </c>
      <c r="B181" s="240" t="s">
        <v>2098</v>
      </c>
      <c r="C181" s="25" t="s">
        <v>2278</v>
      </c>
      <c r="D181" s="25" t="s">
        <v>2289</v>
      </c>
      <c r="E181" s="161" t="s">
        <v>601</v>
      </c>
      <c r="F181" s="157"/>
      <c r="G181" s="123" t="s">
        <v>2451</v>
      </c>
      <c r="H181" s="160"/>
      <c r="I181" s="186">
        <v>19092000</v>
      </c>
      <c r="J181" s="188">
        <v>19092000</v>
      </c>
      <c r="K181" s="84">
        <f t="shared" si="2"/>
        <v>0</v>
      </c>
    </row>
    <row r="182" spans="1:11" x14ac:dyDescent="0.25">
      <c r="A182" s="112">
        <v>45420</v>
      </c>
      <c r="B182" s="240" t="s">
        <v>1433</v>
      </c>
      <c r="C182" s="25" t="s">
        <v>2290</v>
      </c>
      <c r="D182" s="25" t="s">
        <v>2291</v>
      </c>
      <c r="E182" s="161" t="s">
        <v>2483</v>
      </c>
      <c r="F182" s="157"/>
      <c r="G182" s="123" t="s">
        <v>540</v>
      </c>
      <c r="H182" s="160"/>
      <c r="I182" s="186">
        <v>24000000</v>
      </c>
      <c r="J182" s="188">
        <v>24000000</v>
      </c>
      <c r="K182" s="84">
        <f t="shared" si="2"/>
        <v>0</v>
      </c>
    </row>
    <row r="183" spans="1:11" x14ac:dyDescent="0.25">
      <c r="A183" s="112">
        <v>45421</v>
      </c>
      <c r="B183" s="240" t="s">
        <v>499</v>
      </c>
      <c r="C183" s="25" t="s">
        <v>2292</v>
      </c>
      <c r="D183" s="25" t="s">
        <v>2293</v>
      </c>
      <c r="E183" s="161" t="s">
        <v>2484</v>
      </c>
      <c r="F183" s="157"/>
      <c r="G183" s="123" t="s">
        <v>588</v>
      </c>
      <c r="H183" s="160"/>
      <c r="I183" s="186">
        <v>11800000</v>
      </c>
      <c r="J183" s="188">
        <v>11800000</v>
      </c>
      <c r="K183" s="84">
        <f t="shared" si="2"/>
        <v>0</v>
      </c>
    </row>
    <row r="184" spans="1:11" x14ac:dyDescent="0.25">
      <c r="A184" s="112">
        <v>45421</v>
      </c>
      <c r="B184" s="240" t="s">
        <v>492</v>
      </c>
      <c r="C184" s="25" t="s">
        <v>2294</v>
      </c>
      <c r="D184" s="25" t="s">
        <v>2295</v>
      </c>
      <c r="E184" s="161" t="s">
        <v>2485</v>
      </c>
      <c r="F184" s="157"/>
      <c r="G184" s="123" t="s">
        <v>577</v>
      </c>
      <c r="H184" s="160"/>
      <c r="I184" s="186">
        <v>11800000</v>
      </c>
      <c r="J184" s="188">
        <v>11800000</v>
      </c>
      <c r="K184" s="84">
        <f t="shared" si="2"/>
        <v>0</v>
      </c>
    </row>
    <row r="185" spans="1:11" x14ac:dyDescent="0.25">
      <c r="A185" s="112">
        <v>45421</v>
      </c>
      <c r="B185" s="240" t="s">
        <v>83</v>
      </c>
      <c r="C185" s="25" t="s">
        <v>2296</v>
      </c>
      <c r="D185" s="25" t="s">
        <v>2297</v>
      </c>
      <c r="E185" s="161" t="s">
        <v>602</v>
      </c>
      <c r="F185" s="157"/>
      <c r="G185" s="123" t="s">
        <v>2452</v>
      </c>
      <c r="H185" s="160"/>
      <c r="I185" s="186">
        <v>22800000</v>
      </c>
      <c r="J185" s="188">
        <v>22800000</v>
      </c>
      <c r="K185" s="84">
        <f t="shared" si="2"/>
        <v>0</v>
      </c>
    </row>
    <row r="186" spans="1:11" x14ac:dyDescent="0.25">
      <c r="A186" s="112">
        <v>45422</v>
      </c>
      <c r="B186" s="240" t="s">
        <v>131</v>
      </c>
      <c r="C186" s="25" t="s">
        <v>2298</v>
      </c>
      <c r="D186" s="25" t="s">
        <v>2277</v>
      </c>
      <c r="E186" s="161" t="s">
        <v>2486</v>
      </c>
      <c r="F186" s="157"/>
      <c r="G186" s="123" t="s">
        <v>94</v>
      </c>
      <c r="H186" s="160"/>
      <c r="I186" s="186">
        <v>11800000</v>
      </c>
      <c r="J186" s="188">
        <v>11800000</v>
      </c>
      <c r="K186" s="84">
        <f t="shared" si="2"/>
        <v>0</v>
      </c>
    </row>
    <row r="187" spans="1:11" x14ac:dyDescent="0.25">
      <c r="A187" s="112">
        <v>45422</v>
      </c>
      <c r="B187" s="240" t="s">
        <v>229</v>
      </c>
      <c r="C187" s="25" t="s">
        <v>195</v>
      </c>
      <c r="D187" s="25" t="s">
        <v>2299</v>
      </c>
      <c r="E187" s="161" t="s">
        <v>2487</v>
      </c>
      <c r="F187" s="157"/>
      <c r="G187" s="123" t="s">
        <v>539</v>
      </c>
      <c r="H187" s="160"/>
      <c r="I187" s="186">
        <v>14000000</v>
      </c>
      <c r="J187" s="188">
        <v>14000000</v>
      </c>
      <c r="K187" s="84">
        <f t="shared" si="2"/>
        <v>0</v>
      </c>
    </row>
    <row r="188" spans="1:11" x14ac:dyDescent="0.25">
      <c r="A188" s="112">
        <v>45426</v>
      </c>
      <c r="B188" s="240" t="s">
        <v>1924</v>
      </c>
      <c r="C188" s="25" t="s">
        <v>2300</v>
      </c>
      <c r="D188" s="25" t="s">
        <v>2301</v>
      </c>
      <c r="E188" s="161" t="s">
        <v>1351</v>
      </c>
      <c r="F188" s="157"/>
      <c r="G188" s="123" t="s">
        <v>2453</v>
      </c>
      <c r="H188" s="160"/>
      <c r="I188" s="186">
        <v>10400000</v>
      </c>
      <c r="J188" s="188">
        <v>10400000</v>
      </c>
      <c r="K188" s="84">
        <f t="shared" si="2"/>
        <v>0</v>
      </c>
    </row>
    <row r="189" spans="1:11" x14ac:dyDescent="0.25">
      <c r="A189" s="112">
        <v>45426</v>
      </c>
      <c r="B189" s="240" t="s">
        <v>674</v>
      </c>
      <c r="C189" s="25" t="s">
        <v>2304</v>
      </c>
      <c r="D189" s="25" t="s">
        <v>2305</v>
      </c>
      <c r="E189" s="161" t="s">
        <v>2488</v>
      </c>
      <c r="F189" s="157"/>
      <c r="G189" s="123" t="s">
        <v>583</v>
      </c>
      <c r="H189" s="160"/>
      <c r="I189" s="186">
        <v>9546000</v>
      </c>
      <c r="J189" s="188">
        <v>9546000</v>
      </c>
      <c r="K189" s="84">
        <f t="shared" si="2"/>
        <v>0</v>
      </c>
    </row>
    <row r="190" spans="1:11" x14ac:dyDescent="0.25">
      <c r="A190" s="112">
        <v>45426</v>
      </c>
      <c r="B190" s="240" t="s">
        <v>461</v>
      </c>
      <c r="C190" s="25" t="s">
        <v>2306</v>
      </c>
      <c r="D190" s="25" t="s">
        <v>2279</v>
      </c>
      <c r="E190" s="161" t="s">
        <v>2489</v>
      </c>
      <c r="F190" s="157"/>
      <c r="G190" s="123" t="s">
        <v>567</v>
      </c>
      <c r="H190" s="160"/>
      <c r="I190" s="186">
        <v>10666667</v>
      </c>
      <c r="J190" s="188">
        <v>10666667</v>
      </c>
      <c r="K190" s="84">
        <f t="shared" si="2"/>
        <v>0</v>
      </c>
    </row>
    <row r="191" spans="1:11" x14ac:dyDescent="0.25">
      <c r="A191" s="112">
        <v>45426</v>
      </c>
      <c r="B191" s="240" t="s">
        <v>453</v>
      </c>
      <c r="C191" s="25" t="s">
        <v>2307</v>
      </c>
      <c r="D191" s="25" t="s">
        <v>2294</v>
      </c>
      <c r="E191" s="161" t="s">
        <v>2490</v>
      </c>
      <c r="F191" s="157"/>
      <c r="G191" s="123" t="s">
        <v>569</v>
      </c>
      <c r="H191" s="160"/>
      <c r="I191" s="186">
        <v>10600000</v>
      </c>
      <c r="J191" s="188">
        <v>10600000</v>
      </c>
      <c r="K191" s="84">
        <f t="shared" si="2"/>
        <v>0</v>
      </c>
    </row>
    <row r="192" spans="1:11" x14ac:dyDescent="0.25">
      <c r="A192" s="112">
        <v>45426</v>
      </c>
      <c r="B192" s="240" t="s">
        <v>182</v>
      </c>
      <c r="C192" s="25" t="s">
        <v>2308</v>
      </c>
      <c r="D192" s="25" t="s">
        <v>2309</v>
      </c>
      <c r="E192" s="161" t="s">
        <v>2491</v>
      </c>
      <c r="F192" s="157"/>
      <c r="G192" s="123" t="s">
        <v>535</v>
      </c>
      <c r="H192" s="160"/>
      <c r="I192" s="186">
        <v>12000000</v>
      </c>
      <c r="J192" s="188">
        <v>12000000</v>
      </c>
      <c r="K192" s="84">
        <f t="shared" si="2"/>
        <v>0</v>
      </c>
    </row>
    <row r="193" spans="1:11" x14ac:dyDescent="0.25">
      <c r="A193" s="112">
        <v>45426</v>
      </c>
      <c r="B193" s="240" t="s">
        <v>186</v>
      </c>
      <c r="C193" s="25" t="s">
        <v>2310</v>
      </c>
      <c r="D193" s="25" t="s">
        <v>2311</v>
      </c>
      <c r="E193" s="161" t="s">
        <v>2492</v>
      </c>
      <c r="F193" s="157"/>
      <c r="G193" s="123" t="s">
        <v>538</v>
      </c>
      <c r="H193" s="160"/>
      <c r="I193" s="186">
        <v>14000000</v>
      </c>
      <c r="J193" s="188">
        <v>14000000</v>
      </c>
      <c r="K193" s="84">
        <f t="shared" si="2"/>
        <v>0</v>
      </c>
    </row>
    <row r="194" spans="1:11" x14ac:dyDescent="0.25">
      <c r="A194" s="112">
        <v>45426</v>
      </c>
      <c r="B194" s="240" t="s">
        <v>388</v>
      </c>
      <c r="C194" s="25" t="s">
        <v>2312</v>
      </c>
      <c r="D194" s="25" t="s">
        <v>2313</v>
      </c>
      <c r="E194" s="161" t="s">
        <v>2493</v>
      </c>
      <c r="F194" s="157"/>
      <c r="G194" s="123" t="s">
        <v>545</v>
      </c>
      <c r="H194" s="160"/>
      <c r="I194" s="186">
        <v>9546000</v>
      </c>
      <c r="J194" s="188">
        <v>9546000</v>
      </c>
      <c r="K194" s="84">
        <f t="shared" si="2"/>
        <v>0</v>
      </c>
    </row>
    <row r="195" spans="1:11" x14ac:dyDescent="0.25">
      <c r="A195" s="112">
        <v>45426</v>
      </c>
      <c r="B195" s="240" t="s">
        <v>118</v>
      </c>
      <c r="C195" s="25" t="s">
        <v>2314</v>
      </c>
      <c r="D195" s="25" t="s">
        <v>2315</v>
      </c>
      <c r="E195" s="161" t="s">
        <v>2494</v>
      </c>
      <c r="F195" s="157"/>
      <c r="G195" s="123" t="s">
        <v>93</v>
      </c>
      <c r="H195" s="160"/>
      <c r="I195" s="186">
        <v>11800000</v>
      </c>
      <c r="J195" s="188">
        <v>11800000</v>
      </c>
      <c r="K195" s="84">
        <f t="shared" si="2"/>
        <v>0</v>
      </c>
    </row>
    <row r="196" spans="1:11" x14ac:dyDescent="0.25">
      <c r="A196" s="112">
        <v>45426</v>
      </c>
      <c r="B196" s="240" t="s">
        <v>663</v>
      </c>
      <c r="C196" s="25" t="s">
        <v>2316</v>
      </c>
      <c r="D196" s="25" t="s">
        <v>2306</v>
      </c>
      <c r="E196" s="161" t="s">
        <v>2495</v>
      </c>
      <c r="F196" s="157"/>
      <c r="G196" s="123" t="s">
        <v>571</v>
      </c>
      <c r="H196" s="160"/>
      <c r="I196" s="186">
        <v>9546000</v>
      </c>
      <c r="J196" s="188">
        <v>9546000</v>
      </c>
      <c r="K196" s="84">
        <f t="shared" si="2"/>
        <v>0</v>
      </c>
    </row>
    <row r="197" spans="1:11" x14ac:dyDescent="0.25">
      <c r="A197" s="112">
        <v>45426</v>
      </c>
      <c r="B197" s="240" t="s">
        <v>643</v>
      </c>
      <c r="C197" s="25" t="s">
        <v>2317</v>
      </c>
      <c r="D197" s="25" t="s">
        <v>2318</v>
      </c>
      <c r="E197" s="161" t="s">
        <v>2496</v>
      </c>
      <c r="F197" s="157"/>
      <c r="G197" s="123" t="s">
        <v>543</v>
      </c>
      <c r="H197" s="160"/>
      <c r="I197" s="186">
        <v>12200000</v>
      </c>
      <c r="J197" s="188">
        <v>12200000</v>
      </c>
      <c r="K197" s="84">
        <f t="shared" si="2"/>
        <v>0</v>
      </c>
    </row>
    <row r="198" spans="1:11" x14ac:dyDescent="0.25">
      <c r="A198" s="112">
        <v>45426</v>
      </c>
      <c r="B198" s="240" t="s">
        <v>133</v>
      </c>
      <c r="C198" s="25" t="s">
        <v>2319</v>
      </c>
      <c r="D198" s="25" t="s">
        <v>2320</v>
      </c>
      <c r="E198" s="161" t="s">
        <v>2497</v>
      </c>
      <c r="F198" s="157"/>
      <c r="G198" s="123" t="s">
        <v>96</v>
      </c>
      <c r="H198" s="160"/>
      <c r="I198" s="186">
        <v>6000000</v>
      </c>
      <c r="J198" s="188">
        <v>6000000</v>
      </c>
      <c r="K198" s="84">
        <f t="shared" si="2"/>
        <v>0</v>
      </c>
    </row>
    <row r="199" spans="1:11" x14ac:dyDescent="0.25">
      <c r="A199" s="112">
        <v>45427</v>
      </c>
      <c r="B199" s="240" t="s">
        <v>425</v>
      </c>
      <c r="C199" s="25" t="s">
        <v>2302</v>
      </c>
      <c r="D199" s="25" t="s">
        <v>2317</v>
      </c>
      <c r="E199" s="161" t="s">
        <v>2498</v>
      </c>
      <c r="F199" s="157"/>
      <c r="G199" s="123" t="s">
        <v>550</v>
      </c>
      <c r="H199" s="160"/>
      <c r="I199" s="186">
        <v>9546000</v>
      </c>
      <c r="J199" s="188">
        <v>9546000</v>
      </c>
      <c r="K199" s="84">
        <f t="shared" si="2"/>
        <v>0</v>
      </c>
    </row>
    <row r="200" spans="1:11" x14ac:dyDescent="0.25">
      <c r="A200" s="112">
        <v>45427</v>
      </c>
      <c r="B200" s="240" t="s">
        <v>440</v>
      </c>
      <c r="C200" s="25" t="s">
        <v>2321</v>
      </c>
      <c r="D200" s="25" t="s">
        <v>2322</v>
      </c>
      <c r="E200" s="161" t="s">
        <v>2499</v>
      </c>
      <c r="F200" s="157"/>
      <c r="G200" s="123" t="s">
        <v>549</v>
      </c>
      <c r="H200" s="160"/>
      <c r="I200" s="186">
        <v>7000000</v>
      </c>
      <c r="J200" s="188">
        <v>7000000</v>
      </c>
      <c r="K200" s="84">
        <f t="shared" si="2"/>
        <v>0</v>
      </c>
    </row>
    <row r="201" spans="1:11" x14ac:dyDescent="0.25">
      <c r="A201" s="112">
        <v>45427</v>
      </c>
      <c r="B201" s="240" t="s">
        <v>654</v>
      </c>
      <c r="C201" s="25" t="s">
        <v>2323</v>
      </c>
      <c r="D201" s="25" t="s">
        <v>2324</v>
      </c>
      <c r="E201" s="161" t="s">
        <v>2500</v>
      </c>
      <c r="F201" s="157"/>
      <c r="G201" s="123" t="s">
        <v>559</v>
      </c>
      <c r="H201" s="160"/>
      <c r="I201" s="186">
        <v>5250000</v>
      </c>
      <c r="J201" s="188">
        <v>5250000</v>
      </c>
      <c r="K201" s="84">
        <f t="shared" si="2"/>
        <v>0</v>
      </c>
    </row>
    <row r="202" spans="1:11" x14ac:dyDescent="0.25">
      <c r="A202" s="112">
        <v>45427</v>
      </c>
      <c r="B202" s="240" t="s">
        <v>653</v>
      </c>
      <c r="C202" s="25" t="s">
        <v>2325</v>
      </c>
      <c r="D202" s="25" t="s">
        <v>2326</v>
      </c>
      <c r="E202" s="161" t="s">
        <v>2501</v>
      </c>
      <c r="F202" s="157"/>
      <c r="G202" s="123" t="s">
        <v>558</v>
      </c>
      <c r="H202" s="160"/>
      <c r="I202" s="186">
        <v>10000000</v>
      </c>
      <c r="J202" s="188">
        <v>10000000</v>
      </c>
      <c r="K202" s="84">
        <f t="shared" si="2"/>
        <v>0</v>
      </c>
    </row>
    <row r="203" spans="1:11" x14ac:dyDescent="0.25">
      <c r="A203" s="112">
        <v>45427</v>
      </c>
      <c r="B203" s="240" t="s">
        <v>1928</v>
      </c>
      <c r="C203" s="25" t="s">
        <v>2327</v>
      </c>
      <c r="D203" s="25" t="s">
        <v>2328</v>
      </c>
      <c r="E203" s="161" t="s">
        <v>1883</v>
      </c>
      <c r="F203" s="157"/>
      <c r="G203" s="123" t="s">
        <v>541</v>
      </c>
      <c r="H203" s="160"/>
      <c r="I203" s="186">
        <v>17500000</v>
      </c>
      <c r="J203" s="188">
        <v>17500000</v>
      </c>
      <c r="K203" s="84">
        <f t="shared" si="2"/>
        <v>0</v>
      </c>
    </row>
    <row r="204" spans="1:11" x14ac:dyDescent="0.25">
      <c r="A204" s="112">
        <v>45427</v>
      </c>
      <c r="B204" s="240" t="s">
        <v>647</v>
      </c>
      <c r="C204" s="25" t="s">
        <v>2329</v>
      </c>
      <c r="D204" s="25" t="s">
        <v>2330</v>
      </c>
      <c r="E204" s="161" t="s">
        <v>2502</v>
      </c>
      <c r="F204" s="157"/>
      <c r="G204" s="123" t="s">
        <v>552</v>
      </c>
      <c r="H204" s="160"/>
      <c r="I204" s="186">
        <v>12800000</v>
      </c>
      <c r="J204" s="188">
        <v>12800000</v>
      </c>
      <c r="K204" s="84">
        <f t="shared" si="2"/>
        <v>0</v>
      </c>
    </row>
    <row r="205" spans="1:11" x14ac:dyDescent="0.25">
      <c r="A205" s="112">
        <v>45427</v>
      </c>
      <c r="B205" s="240" t="s">
        <v>443</v>
      </c>
      <c r="C205" s="25" t="s">
        <v>2318</v>
      </c>
      <c r="D205" s="25" t="s">
        <v>2331</v>
      </c>
      <c r="E205" s="161" t="s">
        <v>2503</v>
      </c>
      <c r="F205" s="157"/>
      <c r="G205" s="123" t="s">
        <v>551</v>
      </c>
      <c r="H205" s="160"/>
      <c r="I205" s="186">
        <v>10500000</v>
      </c>
      <c r="J205" s="188">
        <v>8050000</v>
      </c>
      <c r="K205" s="84">
        <f t="shared" si="2"/>
        <v>2450000</v>
      </c>
    </row>
    <row r="206" spans="1:11" x14ac:dyDescent="0.25">
      <c r="A206" s="112">
        <v>45427</v>
      </c>
      <c r="B206" s="240" t="s">
        <v>987</v>
      </c>
      <c r="C206" s="25" t="s">
        <v>2332</v>
      </c>
      <c r="D206" s="25" t="s">
        <v>2333</v>
      </c>
      <c r="E206" s="161" t="s">
        <v>2504</v>
      </c>
      <c r="F206" s="157"/>
      <c r="G206" s="123" t="s">
        <v>1321</v>
      </c>
      <c r="H206" s="160"/>
      <c r="I206" s="186">
        <v>14000000</v>
      </c>
      <c r="J206" s="188">
        <v>14000000</v>
      </c>
      <c r="K206" s="84">
        <f t="shared" ref="K206:K269" si="3">+I206-J206</f>
        <v>0</v>
      </c>
    </row>
    <row r="207" spans="1:11" x14ac:dyDescent="0.25">
      <c r="A207" s="112">
        <v>45427</v>
      </c>
      <c r="B207" s="240" t="s">
        <v>520</v>
      </c>
      <c r="C207" s="25" t="s">
        <v>2334</v>
      </c>
      <c r="D207" s="25" t="s">
        <v>2335</v>
      </c>
      <c r="E207" s="161" t="s">
        <v>2505</v>
      </c>
      <c r="F207" s="157"/>
      <c r="G207" s="123" t="s">
        <v>1331</v>
      </c>
      <c r="H207" s="160"/>
      <c r="I207" s="186">
        <v>9200000</v>
      </c>
      <c r="J207" s="188">
        <v>9200000</v>
      </c>
      <c r="K207" s="84">
        <f t="shared" si="3"/>
        <v>0</v>
      </c>
    </row>
    <row r="208" spans="1:11" x14ac:dyDescent="0.25">
      <c r="A208" s="112">
        <v>45427</v>
      </c>
      <c r="B208" s="240" t="s">
        <v>183</v>
      </c>
      <c r="C208" s="25" t="s">
        <v>2336</v>
      </c>
      <c r="D208" s="25" t="s">
        <v>2337</v>
      </c>
      <c r="E208" s="161" t="s">
        <v>2506</v>
      </c>
      <c r="F208" s="157"/>
      <c r="G208" s="123" t="s">
        <v>62</v>
      </c>
      <c r="H208" s="160"/>
      <c r="I208" s="186">
        <v>12300000</v>
      </c>
      <c r="J208" s="188">
        <v>12300000</v>
      </c>
      <c r="K208" s="84">
        <f t="shared" si="3"/>
        <v>0</v>
      </c>
    </row>
    <row r="209" spans="1:11" x14ac:dyDescent="0.25">
      <c r="A209" s="112">
        <v>45427</v>
      </c>
      <c r="B209" s="240" t="s">
        <v>132</v>
      </c>
      <c r="C209" s="25" t="s">
        <v>2338</v>
      </c>
      <c r="D209" s="25" t="s">
        <v>2339</v>
      </c>
      <c r="E209" s="161" t="s">
        <v>2507</v>
      </c>
      <c r="F209" s="157"/>
      <c r="G209" s="123" t="s">
        <v>95</v>
      </c>
      <c r="H209" s="160"/>
      <c r="I209" s="186">
        <v>12000000</v>
      </c>
      <c r="J209" s="188">
        <v>12000000</v>
      </c>
      <c r="K209" s="84">
        <f t="shared" si="3"/>
        <v>0</v>
      </c>
    </row>
    <row r="210" spans="1:11" x14ac:dyDescent="0.25">
      <c r="A210" s="112">
        <v>45427</v>
      </c>
      <c r="B210" s="240" t="s">
        <v>652</v>
      </c>
      <c r="C210" s="25" t="s">
        <v>2340</v>
      </c>
      <c r="D210" s="25" t="s">
        <v>2341</v>
      </c>
      <c r="E210" s="161" t="s">
        <v>2508</v>
      </c>
      <c r="F210" s="157"/>
      <c r="G210" s="123" t="s">
        <v>557</v>
      </c>
      <c r="H210" s="160"/>
      <c r="I210" s="186">
        <v>10000000</v>
      </c>
      <c r="J210" s="188">
        <v>10000000</v>
      </c>
      <c r="K210" s="84">
        <f t="shared" si="3"/>
        <v>0</v>
      </c>
    </row>
    <row r="211" spans="1:11" x14ac:dyDescent="0.25">
      <c r="A211" s="112">
        <v>45427</v>
      </c>
      <c r="B211" s="240" t="s">
        <v>651</v>
      </c>
      <c r="C211" s="25" t="s">
        <v>2342</v>
      </c>
      <c r="D211" s="25" t="s">
        <v>2343</v>
      </c>
      <c r="E211" s="161" t="s">
        <v>2509</v>
      </c>
      <c r="F211" s="157"/>
      <c r="G211" s="123" t="s">
        <v>556</v>
      </c>
      <c r="H211" s="160"/>
      <c r="I211" s="186">
        <v>9546000</v>
      </c>
      <c r="J211" s="188">
        <v>9546000</v>
      </c>
      <c r="K211" s="84">
        <f t="shared" si="3"/>
        <v>0</v>
      </c>
    </row>
    <row r="212" spans="1:11" x14ac:dyDescent="0.25">
      <c r="A212" s="112">
        <v>45427</v>
      </c>
      <c r="B212" s="240" t="s">
        <v>1926</v>
      </c>
      <c r="C212" s="25" t="s">
        <v>2344</v>
      </c>
      <c r="D212" s="25" t="s">
        <v>712</v>
      </c>
      <c r="E212" s="161" t="s">
        <v>2510</v>
      </c>
      <c r="F212" s="157"/>
      <c r="G212" s="123" t="s">
        <v>90</v>
      </c>
      <c r="H212" s="160"/>
      <c r="I212" s="186">
        <v>57627756</v>
      </c>
      <c r="J212" s="188">
        <v>43842293</v>
      </c>
      <c r="K212" s="84">
        <f t="shared" si="3"/>
        <v>13785463</v>
      </c>
    </row>
    <row r="213" spans="1:11" x14ac:dyDescent="0.25">
      <c r="A213" s="112">
        <v>45428</v>
      </c>
      <c r="B213" s="240" t="s">
        <v>679</v>
      </c>
      <c r="C213" s="25" t="s">
        <v>2345</v>
      </c>
      <c r="D213" s="25" t="s">
        <v>2346</v>
      </c>
      <c r="E213" s="161" t="s">
        <v>2511</v>
      </c>
      <c r="F213" s="157"/>
      <c r="G213" s="123" t="s">
        <v>587</v>
      </c>
      <c r="H213" s="160"/>
      <c r="I213" s="186">
        <v>11000000</v>
      </c>
      <c r="J213" s="188">
        <v>11000000</v>
      </c>
      <c r="K213" s="84">
        <f t="shared" si="3"/>
        <v>0</v>
      </c>
    </row>
    <row r="214" spans="1:11" x14ac:dyDescent="0.25">
      <c r="A214" s="112">
        <v>45428</v>
      </c>
      <c r="B214" s="240" t="s">
        <v>669</v>
      </c>
      <c r="C214" s="25" t="s">
        <v>2347</v>
      </c>
      <c r="D214" s="25" t="s">
        <v>2348</v>
      </c>
      <c r="E214" s="161" t="s">
        <v>2512</v>
      </c>
      <c r="F214" s="157"/>
      <c r="G214" s="123" t="s">
        <v>578</v>
      </c>
      <c r="H214" s="160"/>
      <c r="I214" s="186">
        <v>9546000</v>
      </c>
      <c r="J214" s="188">
        <v>9546000</v>
      </c>
      <c r="K214" s="84">
        <f t="shared" si="3"/>
        <v>0</v>
      </c>
    </row>
    <row r="215" spans="1:11" x14ac:dyDescent="0.25">
      <c r="A215" s="112">
        <v>45428</v>
      </c>
      <c r="B215" s="240" t="s">
        <v>2081</v>
      </c>
      <c r="C215" s="25" t="s">
        <v>2349</v>
      </c>
      <c r="D215" s="25" t="s">
        <v>2350</v>
      </c>
      <c r="E215" s="161" t="s">
        <v>601</v>
      </c>
      <c r="F215" s="157"/>
      <c r="G215" s="123" t="s">
        <v>2454</v>
      </c>
      <c r="H215" s="160"/>
      <c r="I215" s="186">
        <v>19092000</v>
      </c>
      <c r="J215" s="188">
        <v>19092000</v>
      </c>
      <c r="K215" s="84">
        <f t="shared" si="3"/>
        <v>0</v>
      </c>
    </row>
    <row r="216" spans="1:11" x14ac:dyDescent="0.25">
      <c r="A216" s="112">
        <v>45428</v>
      </c>
      <c r="B216" s="240" t="s">
        <v>472</v>
      </c>
      <c r="C216" s="25" t="s">
        <v>2351</v>
      </c>
      <c r="D216" s="25" t="s">
        <v>2352</v>
      </c>
      <c r="E216" s="161" t="s">
        <v>2513</v>
      </c>
      <c r="F216" s="157"/>
      <c r="G216" s="123" t="s">
        <v>553</v>
      </c>
      <c r="H216" s="160"/>
      <c r="I216" s="186">
        <v>14000000</v>
      </c>
      <c r="J216" s="188">
        <v>14000000</v>
      </c>
      <c r="K216" s="84">
        <f t="shared" si="3"/>
        <v>0</v>
      </c>
    </row>
    <row r="217" spans="1:11" x14ac:dyDescent="0.25">
      <c r="A217" s="112">
        <v>45430</v>
      </c>
      <c r="B217" s="240" t="s">
        <v>389</v>
      </c>
      <c r="C217" s="25" t="s">
        <v>2353</v>
      </c>
      <c r="D217" s="25" t="s">
        <v>2354</v>
      </c>
      <c r="E217" s="161" t="s">
        <v>2514</v>
      </c>
      <c r="F217" s="157"/>
      <c r="G217" s="123" t="s">
        <v>544</v>
      </c>
      <c r="H217" s="160"/>
      <c r="I217" s="186">
        <v>5766000</v>
      </c>
      <c r="J217" s="188">
        <v>5766000</v>
      </c>
      <c r="K217" s="84">
        <f t="shared" si="3"/>
        <v>0</v>
      </c>
    </row>
    <row r="218" spans="1:11" x14ac:dyDescent="0.25">
      <c r="A218" s="112">
        <v>45430</v>
      </c>
      <c r="B218" s="240" t="s">
        <v>814</v>
      </c>
      <c r="C218" s="25" t="s">
        <v>2355</v>
      </c>
      <c r="D218" s="25" t="s">
        <v>2356</v>
      </c>
      <c r="E218" s="161" t="s">
        <v>2515</v>
      </c>
      <c r="F218" s="157"/>
      <c r="G218" s="123" t="s">
        <v>1325</v>
      </c>
      <c r="H218" s="160"/>
      <c r="I218" s="186">
        <v>12000000</v>
      </c>
      <c r="J218" s="188">
        <v>12000000</v>
      </c>
      <c r="K218" s="84">
        <f t="shared" si="3"/>
        <v>0</v>
      </c>
    </row>
    <row r="219" spans="1:11" x14ac:dyDescent="0.25">
      <c r="A219" s="112">
        <v>45430</v>
      </c>
      <c r="B219" s="240" t="s">
        <v>665</v>
      </c>
      <c r="C219" s="25" t="s">
        <v>2357</v>
      </c>
      <c r="D219" s="25" t="s">
        <v>2358</v>
      </c>
      <c r="E219" s="161" t="s">
        <v>2516</v>
      </c>
      <c r="F219" s="157"/>
      <c r="G219" s="123" t="s">
        <v>573</v>
      </c>
      <c r="H219" s="160"/>
      <c r="I219" s="186">
        <v>7200000</v>
      </c>
      <c r="J219" s="188">
        <v>7200000</v>
      </c>
      <c r="K219" s="84">
        <f t="shared" si="3"/>
        <v>0</v>
      </c>
    </row>
    <row r="220" spans="1:11" x14ac:dyDescent="0.25">
      <c r="A220" s="112">
        <v>45430</v>
      </c>
      <c r="B220" s="240" t="s">
        <v>513</v>
      </c>
      <c r="C220" s="25" t="s">
        <v>2359</v>
      </c>
      <c r="D220" s="25" t="s">
        <v>2360</v>
      </c>
      <c r="E220" s="161" t="s">
        <v>2517</v>
      </c>
      <c r="F220" s="157"/>
      <c r="G220" s="123" t="s">
        <v>1329</v>
      </c>
      <c r="H220" s="160"/>
      <c r="I220" s="186">
        <v>14000000</v>
      </c>
      <c r="J220" s="188">
        <v>14000000</v>
      </c>
      <c r="K220" s="84">
        <f t="shared" si="3"/>
        <v>0</v>
      </c>
    </row>
    <row r="221" spans="1:11" x14ac:dyDescent="0.25">
      <c r="A221" s="112">
        <v>45430</v>
      </c>
      <c r="B221" s="240" t="s">
        <v>508</v>
      </c>
      <c r="C221" s="25" t="s">
        <v>2361</v>
      </c>
      <c r="D221" s="25" t="s">
        <v>2362</v>
      </c>
      <c r="E221" s="161" t="s">
        <v>2518</v>
      </c>
      <c r="F221" s="157"/>
      <c r="G221" s="123" t="s">
        <v>1328</v>
      </c>
      <c r="H221" s="160"/>
      <c r="I221" s="186">
        <v>7200000</v>
      </c>
      <c r="J221" s="188">
        <v>7200000</v>
      </c>
      <c r="K221" s="84">
        <f t="shared" si="3"/>
        <v>0</v>
      </c>
    </row>
    <row r="222" spans="1:11" x14ac:dyDescent="0.25">
      <c r="A222" s="112">
        <v>45430</v>
      </c>
      <c r="B222" s="240" t="s">
        <v>708</v>
      </c>
      <c r="C222" s="25" t="s">
        <v>2363</v>
      </c>
      <c r="D222" s="25" t="s">
        <v>2364</v>
      </c>
      <c r="E222" s="161" t="s">
        <v>2519</v>
      </c>
      <c r="F222" s="157"/>
      <c r="G222" s="123" t="s">
        <v>1324</v>
      </c>
      <c r="H222" s="160"/>
      <c r="I222" s="186">
        <v>10200000</v>
      </c>
      <c r="J222" s="188">
        <v>10200000</v>
      </c>
      <c r="K222" s="84">
        <f t="shared" si="3"/>
        <v>0</v>
      </c>
    </row>
    <row r="223" spans="1:11" x14ac:dyDescent="0.25">
      <c r="A223" s="112">
        <v>45430</v>
      </c>
      <c r="B223" s="240" t="s">
        <v>521</v>
      </c>
      <c r="C223" s="25" t="s">
        <v>2365</v>
      </c>
      <c r="D223" s="25" t="s">
        <v>2357</v>
      </c>
      <c r="E223" s="161" t="s">
        <v>2520</v>
      </c>
      <c r="F223" s="157"/>
      <c r="G223" s="123" t="s">
        <v>1323</v>
      </c>
      <c r="H223" s="160"/>
      <c r="I223" s="186">
        <v>10200000</v>
      </c>
      <c r="J223" s="188">
        <v>10200000</v>
      </c>
      <c r="K223" s="84">
        <f t="shared" si="3"/>
        <v>0</v>
      </c>
    </row>
    <row r="224" spans="1:11" x14ac:dyDescent="0.25">
      <c r="A224" s="112">
        <v>45430</v>
      </c>
      <c r="B224" s="240" t="s">
        <v>650</v>
      </c>
      <c r="C224" s="25" t="s">
        <v>2366</v>
      </c>
      <c r="D224" s="25" t="s">
        <v>2359</v>
      </c>
      <c r="E224" s="161" t="s">
        <v>2521</v>
      </c>
      <c r="F224" s="157"/>
      <c r="G224" s="123" t="s">
        <v>554</v>
      </c>
      <c r="H224" s="160"/>
      <c r="I224" s="186">
        <v>16000000</v>
      </c>
      <c r="J224" s="188">
        <v>16000000</v>
      </c>
      <c r="K224" s="84">
        <f t="shared" si="3"/>
        <v>0</v>
      </c>
    </row>
    <row r="225" spans="1:11" x14ac:dyDescent="0.25">
      <c r="A225" s="112">
        <v>45430</v>
      </c>
      <c r="B225" s="240" t="s">
        <v>505</v>
      </c>
      <c r="C225" s="25" t="s">
        <v>2367</v>
      </c>
      <c r="D225" s="25" t="s">
        <v>2361</v>
      </c>
      <c r="E225" s="161" t="s">
        <v>2522</v>
      </c>
      <c r="F225" s="157"/>
      <c r="G225" s="123" t="s">
        <v>572</v>
      </c>
      <c r="H225" s="160"/>
      <c r="I225" s="186">
        <v>10200000</v>
      </c>
      <c r="J225" s="188">
        <v>10200000</v>
      </c>
      <c r="K225" s="84">
        <f t="shared" si="3"/>
        <v>0</v>
      </c>
    </row>
    <row r="226" spans="1:11" x14ac:dyDescent="0.25">
      <c r="A226" s="112">
        <v>45430</v>
      </c>
      <c r="B226" s="240" t="s">
        <v>660</v>
      </c>
      <c r="C226" s="25" t="s">
        <v>2368</v>
      </c>
      <c r="D226" s="25" t="s">
        <v>2369</v>
      </c>
      <c r="E226" s="161" t="s">
        <v>2523</v>
      </c>
      <c r="F226" s="157"/>
      <c r="G226" s="123" t="s">
        <v>565</v>
      </c>
      <c r="H226" s="160"/>
      <c r="I226" s="186">
        <v>14000000</v>
      </c>
      <c r="J226" s="188">
        <v>14000000</v>
      </c>
      <c r="K226" s="84">
        <f t="shared" si="3"/>
        <v>0</v>
      </c>
    </row>
    <row r="227" spans="1:11" x14ac:dyDescent="0.25">
      <c r="A227" s="112">
        <v>45430</v>
      </c>
      <c r="B227" s="240" t="s">
        <v>116</v>
      </c>
      <c r="C227" s="25" t="s">
        <v>2333</v>
      </c>
      <c r="D227" s="25" t="s">
        <v>2367</v>
      </c>
      <c r="E227" s="161" t="s">
        <v>2524</v>
      </c>
      <c r="F227" s="157"/>
      <c r="G227" s="123" t="s">
        <v>536</v>
      </c>
      <c r="H227" s="160"/>
      <c r="I227" s="186">
        <v>9546000</v>
      </c>
      <c r="J227" s="188">
        <v>9546000</v>
      </c>
      <c r="K227" s="84">
        <f t="shared" si="3"/>
        <v>0</v>
      </c>
    </row>
    <row r="228" spans="1:11" x14ac:dyDescent="0.25">
      <c r="A228" s="112">
        <v>45430</v>
      </c>
      <c r="B228" s="240" t="s">
        <v>662</v>
      </c>
      <c r="C228" s="25" t="s">
        <v>2370</v>
      </c>
      <c r="D228" s="25" t="s">
        <v>2371</v>
      </c>
      <c r="E228" s="161" t="s">
        <v>2525</v>
      </c>
      <c r="F228" s="157"/>
      <c r="G228" s="123" t="s">
        <v>570</v>
      </c>
      <c r="H228" s="160"/>
      <c r="I228" s="186">
        <v>9000000</v>
      </c>
      <c r="J228" s="188">
        <v>9000000</v>
      </c>
      <c r="K228" s="84">
        <f t="shared" si="3"/>
        <v>0</v>
      </c>
    </row>
    <row r="229" spans="1:11" x14ac:dyDescent="0.25">
      <c r="A229" s="112">
        <v>45430</v>
      </c>
      <c r="B229" s="240" t="s">
        <v>661</v>
      </c>
      <c r="C229" s="25" t="s">
        <v>2372</v>
      </c>
      <c r="D229" s="25" t="s">
        <v>2373</v>
      </c>
      <c r="E229" s="161" t="s">
        <v>2526</v>
      </c>
      <c r="F229" s="157"/>
      <c r="G229" s="123" t="s">
        <v>568</v>
      </c>
      <c r="H229" s="160"/>
      <c r="I229" s="186">
        <v>9546000</v>
      </c>
      <c r="J229" s="188">
        <v>9546000</v>
      </c>
      <c r="K229" s="84">
        <f t="shared" si="3"/>
        <v>0</v>
      </c>
    </row>
    <row r="230" spans="1:11" x14ac:dyDescent="0.25">
      <c r="A230" s="112">
        <v>45430</v>
      </c>
      <c r="B230" s="240" t="s">
        <v>672</v>
      </c>
      <c r="C230" s="25" t="s">
        <v>2374</v>
      </c>
      <c r="D230" s="25" t="s">
        <v>2375</v>
      </c>
      <c r="E230" s="161" t="s">
        <v>2527</v>
      </c>
      <c r="F230" s="157"/>
      <c r="G230" s="123" t="s">
        <v>581</v>
      </c>
      <c r="H230" s="160"/>
      <c r="I230" s="186">
        <v>10000000</v>
      </c>
      <c r="J230" s="188">
        <v>5500000</v>
      </c>
      <c r="K230" s="84">
        <f t="shared" si="3"/>
        <v>4500000</v>
      </c>
    </row>
    <row r="231" spans="1:11" x14ac:dyDescent="0.25">
      <c r="A231" s="112">
        <v>45430</v>
      </c>
      <c r="B231" s="240" t="s">
        <v>511</v>
      </c>
      <c r="C231" s="25" t="s">
        <v>2376</v>
      </c>
      <c r="D231" s="25" t="s">
        <v>2377</v>
      </c>
      <c r="E231" s="161" t="s">
        <v>2528</v>
      </c>
      <c r="F231" s="157"/>
      <c r="G231" s="123" t="s">
        <v>1326</v>
      </c>
      <c r="H231" s="160"/>
      <c r="I231" s="186">
        <v>10200000</v>
      </c>
      <c r="J231" s="188">
        <v>10200000</v>
      </c>
      <c r="K231" s="84">
        <f t="shared" si="3"/>
        <v>0</v>
      </c>
    </row>
    <row r="232" spans="1:11" x14ac:dyDescent="0.25">
      <c r="A232" s="112">
        <v>45430</v>
      </c>
      <c r="B232" s="240" t="s">
        <v>495</v>
      </c>
      <c r="C232" s="25" t="s">
        <v>2378</v>
      </c>
      <c r="D232" s="25" t="s">
        <v>2379</v>
      </c>
      <c r="E232" s="161" t="s">
        <v>2529</v>
      </c>
      <c r="F232" s="157"/>
      <c r="G232" s="123" t="s">
        <v>1322</v>
      </c>
      <c r="H232" s="160"/>
      <c r="I232" s="186">
        <v>13000000</v>
      </c>
      <c r="J232" s="188">
        <v>13000000</v>
      </c>
      <c r="K232" s="84">
        <f t="shared" si="3"/>
        <v>0</v>
      </c>
    </row>
    <row r="233" spans="1:11" x14ac:dyDescent="0.25">
      <c r="A233" s="112">
        <v>45430</v>
      </c>
      <c r="B233" s="240" t="s">
        <v>657</v>
      </c>
      <c r="C233" s="25" t="s">
        <v>2380</v>
      </c>
      <c r="D233" s="25" t="s">
        <v>2381</v>
      </c>
      <c r="E233" s="161" t="s">
        <v>2530</v>
      </c>
      <c r="F233" s="157"/>
      <c r="G233" s="123" t="s">
        <v>562</v>
      </c>
      <c r="H233" s="160"/>
      <c r="I233" s="186">
        <v>12000000</v>
      </c>
      <c r="J233" s="188">
        <v>12000000</v>
      </c>
      <c r="K233" s="84">
        <f t="shared" si="3"/>
        <v>0</v>
      </c>
    </row>
    <row r="234" spans="1:11" x14ac:dyDescent="0.25">
      <c r="A234" s="112">
        <v>45430</v>
      </c>
      <c r="B234" s="240" t="s">
        <v>808</v>
      </c>
      <c r="C234" s="25" t="s">
        <v>2369</v>
      </c>
      <c r="D234" s="25" t="s">
        <v>2382</v>
      </c>
      <c r="E234" s="161" t="s">
        <v>2531</v>
      </c>
      <c r="F234" s="157"/>
      <c r="G234" s="123" t="s">
        <v>1320</v>
      </c>
      <c r="H234" s="160"/>
      <c r="I234" s="186">
        <v>10200000</v>
      </c>
      <c r="J234" s="188">
        <v>10200000</v>
      </c>
      <c r="K234" s="84">
        <f t="shared" si="3"/>
        <v>0</v>
      </c>
    </row>
    <row r="235" spans="1:11" x14ac:dyDescent="0.25">
      <c r="A235" s="112">
        <v>45430</v>
      </c>
      <c r="B235" s="240" t="s">
        <v>177</v>
      </c>
      <c r="C235" s="25" t="s">
        <v>2320</v>
      </c>
      <c r="D235" s="25" t="s">
        <v>2383</v>
      </c>
      <c r="E235" s="161" t="s">
        <v>2532</v>
      </c>
      <c r="F235" s="157"/>
      <c r="G235" s="123" t="s">
        <v>548</v>
      </c>
      <c r="H235" s="160"/>
      <c r="I235" s="186">
        <v>8750000</v>
      </c>
      <c r="J235" s="188">
        <v>8750000</v>
      </c>
      <c r="K235" s="84">
        <f t="shared" si="3"/>
        <v>0</v>
      </c>
    </row>
    <row r="236" spans="1:11" x14ac:dyDescent="0.25">
      <c r="A236" s="112">
        <v>45433</v>
      </c>
      <c r="B236" s="240" t="s">
        <v>678</v>
      </c>
      <c r="C236" s="25" t="s">
        <v>193</v>
      </c>
      <c r="D236" s="25" t="s">
        <v>2374</v>
      </c>
      <c r="E236" s="161" t="s">
        <v>2533</v>
      </c>
      <c r="F236" s="157"/>
      <c r="G236" s="123" t="s">
        <v>586</v>
      </c>
      <c r="H236" s="160"/>
      <c r="I236" s="186">
        <v>9546000</v>
      </c>
      <c r="J236" s="188">
        <v>9546000</v>
      </c>
      <c r="K236" s="84">
        <f t="shared" si="3"/>
        <v>0</v>
      </c>
    </row>
    <row r="237" spans="1:11" x14ac:dyDescent="0.25">
      <c r="A237" s="112">
        <v>45433</v>
      </c>
      <c r="B237" s="240" t="s">
        <v>655</v>
      </c>
      <c r="C237" s="25" t="s">
        <v>2384</v>
      </c>
      <c r="D237" s="25" t="s">
        <v>2385</v>
      </c>
      <c r="E237" s="161" t="s">
        <v>2534</v>
      </c>
      <c r="F237" s="157"/>
      <c r="G237" s="123" t="s">
        <v>560</v>
      </c>
      <c r="H237" s="160"/>
      <c r="I237" s="186">
        <v>10200000</v>
      </c>
      <c r="J237" s="188">
        <v>10200000</v>
      </c>
      <c r="K237" s="84">
        <f t="shared" si="3"/>
        <v>0</v>
      </c>
    </row>
    <row r="238" spans="1:11" x14ac:dyDescent="0.25">
      <c r="A238" s="112">
        <v>45433</v>
      </c>
      <c r="B238" s="240" t="s">
        <v>673</v>
      </c>
      <c r="C238" s="25" t="s">
        <v>2386</v>
      </c>
      <c r="D238" s="25" t="s">
        <v>2387</v>
      </c>
      <c r="E238" s="161" t="s">
        <v>2535</v>
      </c>
      <c r="F238" s="157"/>
      <c r="G238" s="123" t="s">
        <v>582</v>
      </c>
      <c r="H238" s="160"/>
      <c r="I238" s="186">
        <v>9546000</v>
      </c>
      <c r="J238" s="188">
        <v>9546000</v>
      </c>
      <c r="K238" s="84">
        <f t="shared" si="3"/>
        <v>0</v>
      </c>
    </row>
    <row r="239" spans="1:11" x14ac:dyDescent="0.25">
      <c r="A239" s="112">
        <v>45433</v>
      </c>
      <c r="B239" s="240" t="s">
        <v>671</v>
      </c>
      <c r="C239" s="25" t="s">
        <v>2388</v>
      </c>
      <c r="D239" s="25" t="s">
        <v>2353</v>
      </c>
      <c r="E239" s="161" t="s">
        <v>2536</v>
      </c>
      <c r="F239" s="157"/>
      <c r="G239" s="123" t="s">
        <v>580</v>
      </c>
      <c r="H239" s="160"/>
      <c r="I239" s="186">
        <v>10666667</v>
      </c>
      <c r="J239" s="188">
        <v>10666667</v>
      </c>
      <c r="K239" s="84">
        <f t="shared" si="3"/>
        <v>0</v>
      </c>
    </row>
    <row r="240" spans="1:11" x14ac:dyDescent="0.25">
      <c r="A240" s="112">
        <v>45433</v>
      </c>
      <c r="B240" s="240" t="s">
        <v>134</v>
      </c>
      <c r="C240" s="25" t="s">
        <v>2352</v>
      </c>
      <c r="D240" s="25" t="s">
        <v>2389</v>
      </c>
      <c r="E240" s="161" t="s">
        <v>2537</v>
      </c>
      <c r="F240" s="157"/>
      <c r="G240" s="123" t="s">
        <v>97</v>
      </c>
      <c r="H240" s="160"/>
      <c r="I240" s="186">
        <v>12000000</v>
      </c>
      <c r="J240" s="188">
        <v>12000000</v>
      </c>
      <c r="K240" s="84">
        <f t="shared" si="3"/>
        <v>0</v>
      </c>
    </row>
    <row r="241" spans="1:11" x14ac:dyDescent="0.25">
      <c r="A241" s="112">
        <v>45433</v>
      </c>
      <c r="B241" s="240" t="s">
        <v>459</v>
      </c>
      <c r="C241" s="25" t="s">
        <v>2387</v>
      </c>
      <c r="D241" s="25" t="s">
        <v>2390</v>
      </c>
      <c r="E241" s="161" t="s">
        <v>2538</v>
      </c>
      <c r="F241" s="157"/>
      <c r="G241" s="123" t="s">
        <v>555</v>
      </c>
      <c r="H241" s="160"/>
      <c r="I241" s="186">
        <v>9546000</v>
      </c>
      <c r="J241" s="188">
        <v>9546000</v>
      </c>
      <c r="K241" s="84">
        <f t="shared" si="3"/>
        <v>0</v>
      </c>
    </row>
    <row r="242" spans="1:11" x14ac:dyDescent="0.25">
      <c r="A242" s="112">
        <v>45433</v>
      </c>
      <c r="B242" s="240" t="s">
        <v>1064</v>
      </c>
      <c r="C242" s="25" t="s">
        <v>2391</v>
      </c>
      <c r="D242" s="25" t="s">
        <v>2392</v>
      </c>
      <c r="E242" s="161" t="s">
        <v>2539</v>
      </c>
      <c r="F242" s="157"/>
      <c r="G242" s="123" t="s">
        <v>1333</v>
      </c>
      <c r="H242" s="160"/>
      <c r="I242" s="186">
        <v>10200000</v>
      </c>
      <c r="J242" s="188">
        <v>10200000</v>
      </c>
      <c r="K242" s="84">
        <f t="shared" si="3"/>
        <v>0</v>
      </c>
    </row>
    <row r="243" spans="1:11" x14ac:dyDescent="0.25">
      <c r="A243" s="112">
        <v>45433</v>
      </c>
      <c r="B243" s="240" t="s">
        <v>1840</v>
      </c>
      <c r="C243" s="25" t="s">
        <v>2393</v>
      </c>
      <c r="D243" s="25" t="s">
        <v>2394</v>
      </c>
      <c r="E243" s="161" t="s">
        <v>2540</v>
      </c>
      <c r="F243" s="157"/>
      <c r="G243" s="123" t="s">
        <v>2455</v>
      </c>
      <c r="H243" s="160"/>
      <c r="I243" s="186">
        <v>30000000</v>
      </c>
      <c r="J243" s="188">
        <v>30000000</v>
      </c>
      <c r="K243" s="84">
        <f t="shared" si="3"/>
        <v>0</v>
      </c>
    </row>
    <row r="244" spans="1:11" x14ac:dyDescent="0.25">
      <c r="A244" s="112">
        <v>45433</v>
      </c>
      <c r="B244" s="240" t="s">
        <v>667</v>
      </c>
      <c r="C244" s="25" t="s">
        <v>2397</v>
      </c>
      <c r="D244" s="25" t="s">
        <v>2398</v>
      </c>
      <c r="E244" s="161" t="s">
        <v>2541</v>
      </c>
      <c r="F244" s="157"/>
      <c r="G244" s="123" t="s">
        <v>575</v>
      </c>
      <c r="H244" s="160"/>
      <c r="I244" s="186">
        <v>14000000</v>
      </c>
      <c r="J244" s="188">
        <v>8166667</v>
      </c>
      <c r="K244" s="84">
        <f t="shared" si="3"/>
        <v>5833333</v>
      </c>
    </row>
    <row r="245" spans="1:11" x14ac:dyDescent="0.25">
      <c r="A245" s="112">
        <v>45433</v>
      </c>
      <c r="B245" s="240" t="s">
        <v>2570</v>
      </c>
      <c r="C245" s="25" t="s">
        <v>1822</v>
      </c>
      <c r="D245" s="25" t="s">
        <v>2399</v>
      </c>
      <c r="E245" s="161" t="s">
        <v>2542</v>
      </c>
      <c r="F245" s="157"/>
      <c r="G245" s="123" t="s">
        <v>87</v>
      </c>
      <c r="H245" s="160"/>
      <c r="I245" s="186">
        <v>178010</v>
      </c>
      <c r="J245" s="188">
        <v>178010</v>
      </c>
      <c r="K245" s="84">
        <f t="shared" si="3"/>
        <v>0</v>
      </c>
    </row>
    <row r="246" spans="1:11" x14ac:dyDescent="0.25">
      <c r="A246" s="112">
        <v>45433</v>
      </c>
      <c r="B246" s="240" t="s">
        <v>2570</v>
      </c>
      <c r="C246" s="25" t="s">
        <v>430</v>
      </c>
      <c r="D246" s="25" t="s">
        <v>2400</v>
      </c>
      <c r="E246" s="161" t="s">
        <v>431</v>
      </c>
      <c r="F246" s="157"/>
      <c r="G246" s="123" t="s">
        <v>88</v>
      </c>
      <c r="H246" s="160"/>
      <c r="I246" s="186">
        <v>49860</v>
      </c>
      <c r="J246" s="188">
        <v>49860</v>
      </c>
      <c r="K246" s="84">
        <f t="shared" si="3"/>
        <v>0</v>
      </c>
    </row>
    <row r="247" spans="1:11" x14ac:dyDescent="0.25">
      <c r="A247" s="112">
        <v>45433</v>
      </c>
      <c r="B247" s="240" t="s">
        <v>514</v>
      </c>
      <c r="C247" s="25" t="s">
        <v>2395</v>
      </c>
      <c r="D247" s="25" t="s">
        <v>2401</v>
      </c>
      <c r="E247" s="161" t="s">
        <v>2543</v>
      </c>
      <c r="F247" s="157"/>
      <c r="G247" s="123" t="s">
        <v>1330</v>
      </c>
      <c r="H247" s="160"/>
      <c r="I247" s="186">
        <v>10200000</v>
      </c>
      <c r="J247" s="188">
        <v>10200000</v>
      </c>
      <c r="K247" s="84">
        <f t="shared" si="3"/>
        <v>0</v>
      </c>
    </row>
    <row r="248" spans="1:11" x14ac:dyDescent="0.25">
      <c r="A248" s="112">
        <v>45435</v>
      </c>
      <c r="B248" s="240" t="s">
        <v>1829</v>
      </c>
      <c r="C248" s="25" t="s">
        <v>2402</v>
      </c>
      <c r="D248" s="25" t="s">
        <v>2403</v>
      </c>
      <c r="E248" s="161" t="s">
        <v>2544</v>
      </c>
      <c r="F248" s="157"/>
      <c r="G248" s="123" t="s">
        <v>2456</v>
      </c>
      <c r="H248" s="160"/>
      <c r="I248" s="186">
        <v>28000000</v>
      </c>
      <c r="J248" s="188">
        <v>28000000</v>
      </c>
      <c r="K248" s="84">
        <f t="shared" si="3"/>
        <v>0</v>
      </c>
    </row>
    <row r="249" spans="1:11" x14ac:dyDescent="0.25">
      <c r="A249" s="112">
        <v>45435</v>
      </c>
      <c r="B249" s="240" t="s">
        <v>1827</v>
      </c>
      <c r="C249" s="25" t="s">
        <v>2404</v>
      </c>
      <c r="D249" s="25" t="s">
        <v>2405</v>
      </c>
      <c r="E249" s="161" t="s">
        <v>2545</v>
      </c>
      <c r="F249" s="157"/>
      <c r="G249" s="123" t="s">
        <v>2457</v>
      </c>
      <c r="H249" s="160"/>
      <c r="I249" s="186">
        <v>26196000</v>
      </c>
      <c r="J249" s="188">
        <v>13971200</v>
      </c>
      <c r="K249" s="84">
        <f t="shared" si="3"/>
        <v>12224800</v>
      </c>
    </row>
    <row r="250" spans="1:11" x14ac:dyDescent="0.25">
      <c r="A250" s="112">
        <v>45435</v>
      </c>
      <c r="B250" s="240" t="s">
        <v>390</v>
      </c>
      <c r="C250" s="25" t="s">
        <v>2406</v>
      </c>
      <c r="D250" s="25" t="s">
        <v>2407</v>
      </c>
      <c r="E250" s="161" t="s">
        <v>2546</v>
      </c>
      <c r="F250" s="157"/>
      <c r="G250" s="123" t="s">
        <v>546</v>
      </c>
      <c r="H250" s="160"/>
      <c r="I250" s="186">
        <v>9546000</v>
      </c>
      <c r="J250" s="188">
        <v>9546000</v>
      </c>
      <c r="K250" s="84">
        <f t="shared" si="3"/>
        <v>0</v>
      </c>
    </row>
    <row r="251" spans="1:11" x14ac:dyDescent="0.25">
      <c r="A251" s="112">
        <v>45436</v>
      </c>
      <c r="B251" s="240" t="s">
        <v>1830</v>
      </c>
      <c r="C251" s="25" t="s">
        <v>2408</v>
      </c>
      <c r="D251" s="25" t="s">
        <v>2409</v>
      </c>
      <c r="E251" s="161" t="s">
        <v>2547</v>
      </c>
      <c r="F251" s="157"/>
      <c r="G251" s="123" t="s">
        <v>2458</v>
      </c>
      <c r="H251" s="160"/>
      <c r="I251" s="186">
        <v>11532000</v>
      </c>
      <c r="J251" s="188">
        <v>11532000</v>
      </c>
      <c r="K251" s="84">
        <f t="shared" si="3"/>
        <v>0</v>
      </c>
    </row>
    <row r="252" spans="1:11" x14ac:dyDescent="0.25">
      <c r="A252" s="112">
        <v>45436</v>
      </c>
      <c r="B252" s="240" t="s">
        <v>122</v>
      </c>
      <c r="C252" s="25" t="s">
        <v>2410</v>
      </c>
      <c r="D252" s="25" t="s">
        <v>2411</v>
      </c>
      <c r="E252" s="161" t="s">
        <v>2548</v>
      </c>
      <c r="F252" s="157"/>
      <c r="G252" s="123" t="s">
        <v>2459</v>
      </c>
      <c r="H252" s="160"/>
      <c r="I252" s="186">
        <v>9546000</v>
      </c>
      <c r="J252" s="188">
        <v>3659300</v>
      </c>
      <c r="K252" s="84">
        <f t="shared" si="3"/>
        <v>5886700</v>
      </c>
    </row>
    <row r="253" spans="1:11" x14ac:dyDescent="0.25">
      <c r="A253" s="112">
        <v>45436</v>
      </c>
      <c r="B253" s="240" t="s">
        <v>225</v>
      </c>
      <c r="C253" s="25" t="s">
        <v>2412</v>
      </c>
      <c r="D253" s="25" t="s">
        <v>2413</v>
      </c>
      <c r="E253" s="161" t="s">
        <v>2549</v>
      </c>
      <c r="F253" s="157"/>
      <c r="G253" s="123" t="s">
        <v>2460</v>
      </c>
      <c r="H253" s="160"/>
      <c r="I253" s="186">
        <v>9546000</v>
      </c>
      <c r="J253" s="188">
        <v>9386900</v>
      </c>
      <c r="K253" s="84">
        <f t="shared" si="3"/>
        <v>159100</v>
      </c>
    </row>
    <row r="254" spans="1:11" x14ac:dyDescent="0.25">
      <c r="A254" s="112">
        <v>45436</v>
      </c>
      <c r="B254" s="240" t="s">
        <v>1312</v>
      </c>
      <c r="C254" s="25" t="s">
        <v>2288</v>
      </c>
      <c r="D254" s="25" t="s">
        <v>2414</v>
      </c>
      <c r="E254" s="161" t="s">
        <v>2550</v>
      </c>
      <c r="F254" s="157"/>
      <c r="G254" s="123" t="s">
        <v>1337</v>
      </c>
      <c r="H254" s="160"/>
      <c r="I254" s="186">
        <v>18000000</v>
      </c>
      <c r="J254" s="188">
        <v>0</v>
      </c>
      <c r="K254" s="84">
        <f t="shared" si="3"/>
        <v>18000000</v>
      </c>
    </row>
    <row r="255" spans="1:11" x14ac:dyDescent="0.25">
      <c r="A255" s="112">
        <v>45436</v>
      </c>
      <c r="B255" s="240" t="s">
        <v>2571</v>
      </c>
      <c r="C255" s="25" t="s">
        <v>1824</v>
      </c>
      <c r="D255" s="25" t="s">
        <v>2415</v>
      </c>
      <c r="E255" s="161" t="s">
        <v>2551</v>
      </c>
      <c r="F255" s="157"/>
      <c r="G255" s="123" t="s">
        <v>92</v>
      </c>
      <c r="H255" s="160"/>
      <c r="I255" s="186">
        <v>208230</v>
      </c>
      <c r="J255" s="188">
        <v>208230</v>
      </c>
      <c r="K255" s="84">
        <f t="shared" si="3"/>
        <v>0</v>
      </c>
    </row>
    <row r="256" spans="1:11" x14ac:dyDescent="0.25">
      <c r="A256" s="112">
        <v>45436</v>
      </c>
      <c r="B256" s="240" t="s">
        <v>1935</v>
      </c>
      <c r="C256" s="25" t="s">
        <v>2416</v>
      </c>
      <c r="D256" s="25" t="s">
        <v>2417</v>
      </c>
      <c r="E256" s="161" t="s">
        <v>601</v>
      </c>
      <c r="F256" s="157"/>
      <c r="G256" s="123" t="s">
        <v>2461</v>
      </c>
      <c r="H256" s="160"/>
      <c r="I256" s="186">
        <v>28638000</v>
      </c>
      <c r="J256" s="188">
        <v>23228600</v>
      </c>
      <c r="K256" s="84">
        <f t="shared" si="3"/>
        <v>5409400</v>
      </c>
    </row>
    <row r="257" spans="1:11" x14ac:dyDescent="0.25">
      <c r="A257" s="112">
        <v>45436</v>
      </c>
      <c r="B257" s="240" t="s">
        <v>680</v>
      </c>
      <c r="C257" s="25" t="s">
        <v>2411</v>
      </c>
      <c r="D257" s="25" t="s">
        <v>2418</v>
      </c>
      <c r="E257" s="161" t="s">
        <v>2552</v>
      </c>
      <c r="F257" s="157"/>
      <c r="G257" s="123" t="s">
        <v>589</v>
      </c>
      <c r="H257" s="160"/>
      <c r="I257" s="186">
        <v>14896000</v>
      </c>
      <c r="J257" s="188">
        <v>14896000</v>
      </c>
      <c r="K257" s="84">
        <f t="shared" si="3"/>
        <v>0</v>
      </c>
    </row>
    <row r="258" spans="1:11" x14ac:dyDescent="0.25">
      <c r="A258" s="112">
        <v>45436</v>
      </c>
      <c r="B258" s="240" t="s">
        <v>658</v>
      </c>
      <c r="C258" s="25" t="s">
        <v>2419</v>
      </c>
      <c r="D258" s="25" t="s">
        <v>2420</v>
      </c>
      <c r="E258" s="161" t="s">
        <v>2553</v>
      </c>
      <c r="F258" s="157"/>
      <c r="G258" s="123" t="s">
        <v>563</v>
      </c>
      <c r="H258" s="160"/>
      <c r="I258" s="186">
        <v>9546000</v>
      </c>
      <c r="J258" s="188">
        <v>9546000</v>
      </c>
      <c r="K258" s="84">
        <f t="shared" si="3"/>
        <v>0</v>
      </c>
    </row>
    <row r="259" spans="1:11" x14ac:dyDescent="0.25">
      <c r="A259" s="112">
        <v>45436</v>
      </c>
      <c r="B259" s="240" t="s">
        <v>2021</v>
      </c>
      <c r="C259" s="25" t="s">
        <v>2421</v>
      </c>
      <c r="D259" s="25" t="s">
        <v>2422</v>
      </c>
      <c r="E259" s="161" t="s">
        <v>2554</v>
      </c>
      <c r="F259" s="157"/>
      <c r="G259" s="123" t="s">
        <v>2462</v>
      </c>
      <c r="H259" s="160"/>
      <c r="I259" s="186">
        <v>17464000</v>
      </c>
      <c r="J259" s="188">
        <v>17464000</v>
      </c>
      <c r="K259" s="84">
        <f t="shared" si="3"/>
        <v>0</v>
      </c>
    </row>
    <row r="260" spans="1:11" x14ac:dyDescent="0.25">
      <c r="A260" s="112">
        <v>45439</v>
      </c>
      <c r="B260" s="240" t="s">
        <v>2572</v>
      </c>
      <c r="C260" s="25" t="s">
        <v>2423</v>
      </c>
      <c r="D260" s="25" t="s">
        <v>2424</v>
      </c>
      <c r="E260" s="161" t="s">
        <v>2555</v>
      </c>
      <c r="F260" s="157"/>
      <c r="G260" s="123" t="s">
        <v>2463</v>
      </c>
      <c r="H260" s="160"/>
      <c r="I260" s="186">
        <v>7000000</v>
      </c>
      <c r="J260" s="188">
        <v>7000000</v>
      </c>
      <c r="K260" s="84">
        <f t="shared" si="3"/>
        <v>0</v>
      </c>
    </row>
    <row r="261" spans="1:11" x14ac:dyDescent="0.25">
      <c r="A261" s="112">
        <v>45439</v>
      </c>
      <c r="B261" s="240" t="s">
        <v>2572</v>
      </c>
      <c r="C261" s="25" t="s">
        <v>2423</v>
      </c>
      <c r="D261" s="25" t="s">
        <v>2424</v>
      </c>
      <c r="E261" s="161" t="s">
        <v>2555</v>
      </c>
      <c r="F261" s="157"/>
      <c r="G261" s="123" t="s">
        <v>2463</v>
      </c>
      <c r="H261" s="160"/>
      <c r="I261" s="186">
        <v>10000000</v>
      </c>
      <c r="J261" s="188">
        <v>10000000</v>
      </c>
      <c r="K261" s="84">
        <f t="shared" si="3"/>
        <v>0</v>
      </c>
    </row>
    <row r="262" spans="1:11" x14ac:dyDescent="0.25">
      <c r="A262" s="112">
        <v>45439</v>
      </c>
      <c r="B262" s="240" t="s">
        <v>2572</v>
      </c>
      <c r="C262" s="25" t="s">
        <v>2423</v>
      </c>
      <c r="D262" s="25" t="s">
        <v>2424</v>
      </c>
      <c r="E262" s="161" t="s">
        <v>2555</v>
      </c>
      <c r="F262" s="157"/>
      <c r="G262" s="123" t="s">
        <v>2463</v>
      </c>
      <c r="H262" s="160"/>
      <c r="I262" s="186">
        <v>10000000</v>
      </c>
      <c r="J262" s="188">
        <v>10000000</v>
      </c>
      <c r="K262" s="84">
        <f t="shared" si="3"/>
        <v>0</v>
      </c>
    </row>
    <row r="263" spans="1:11" x14ac:dyDescent="0.25">
      <c r="A263" s="112">
        <v>45436</v>
      </c>
      <c r="B263" s="240" t="s">
        <v>2573</v>
      </c>
      <c r="C263" s="25" t="s">
        <v>2425</v>
      </c>
      <c r="D263" s="25" t="s">
        <v>2426</v>
      </c>
      <c r="E263" s="161" t="s">
        <v>620</v>
      </c>
      <c r="F263" s="157"/>
      <c r="G263" s="123" t="s">
        <v>561</v>
      </c>
      <c r="H263" s="160"/>
      <c r="I263" s="186">
        <v>106776693</v>
      </c>
      <c r="J263" s="188">
        <v>106772637</v>
      </c>
      <c r="K263" s="84">
        <f t="shared" si="3"/>
        <v>4056</v>
      </c>
    </row>
    <row r="264" spans="1:11" x14ac:dyDescent="0.25">
      <c r="A264" s="112">
        <v>45439</v>
      </c>
      <c r="B264" s="240" t="s">
        <v>2026</v>
      </c>
      <c r="C264" s="25" t="s">
        <v>2427</v>
      </c>
      <c r="D264" s="25" t="s">
        <v>2428</v>
      </c>
      <c r="E264" s="161" t="s">
        <v>2556</v>
      </c>
      <c r="F264" s="157"/>
      <c r="G264" s="123" t="s">
        <v>2464</v>
      </c>
      <c r="H264" s="160"/>
      <c r="I264" s="186">
        <v>19092000</v>
      </c>
      <c r="J264" s="188">
        <v>19092000</v>
      </c>
      <c r="K264" s="84">
        <f t="shared" si="3"/>
        <v>0</v>
      </c>
    </row>
    <row r="265" spans="1:11" x14ac:dyDescent="0.25">
      <c r="A265" s="112">
        <v>45439</v>
      </c>
      <c r="B265" s="240" t="s">
        <v>1849</v>
      </c>
      <c r="C265" s="25" t="s">
        <v>1862</v>
      </c>
      <c r="D265" s="25" t="s">
        <v>2429</v>
      </c>
      <c r="E265" s="161" t="s">
        <v>2557</v>
      </c>
      <c r="F265" s="157"/>
      <c r="G265" s="123" t="s">
        <v>2465</v>
      </c>
      <c r="H265" s="160"/>
      <c r="I265" s="186">
        <v>187304272</v>
      </c>
      <c r="J265" s="188">
        <v>169576992</v>
      </c>
      <c r="K265" s="84">
        <f t="shared" si="3"/>
        <v>17727280</v>
      </c>
    </row>
    <row r="266" spans="1:11" x14ac:dyDescent="0.25">
      <c r="A266" s="112">
        <v>45439</v>
      </c>
      <c r="B266" s="240" t="s">
        <v>1849</v>
      </c>
      <c r="C266" s="25" t="s">
        <v>1862</v>
      </c>
      <c r="D266" s="25" t="s">
        <v>2429</v>
      </c>
      <c r="E266" s="161" t="s">
        <v>2557</v>
      </c>
      <c r="F266" s="157"/>
      <c r="G266" s="123" t="s">
        <v>2465</v>
      </c>
      <c r="H266" s="160"/>
      <c r="I266" s="186">
        <v>73246517</v>
      </c>
      <c r="J266" s="188">
        <v>0</v>
      </c>
      <c r="K266" s="84">
        <f t="shared" si="3"/>
        <v>73246517</v>
      </c>
    </row>
    <row r="267" spans="1:11" x14ac:dyDescent="0.25">
      <c r="A267" s="112">
        <v>45440</v>
      </c>
      <c r="B267" s="240" t="s">
        <v>1834</v>
      </c>
      <c r="C267" s="25" t="s">
        <v>2430</v>
      </c>
      <c r="D267" s="25" t="s">
        <v>2431</v>
      </c>
      <c r="E267" s="161" t="s">
        <v>2558</v>
      </c>
      <c r="F267" s="157"/>
      <c r="G267" s="123" t="s">
        <v>98</v>
      </c>
      <c r="H267" s="160"/>
      <c r="I267" s="186">
        <v>33000000</v>
      </c>
      <c r="J267" s="188">
        <v>28050000</v>
      </c>
      <c r="K267" s="84">
        <f t="shared" si="3"/>
        <v>4950000</v>
      </c>
    </row>
    <row r="268" spans="1:11" x14ac:dyDescent="0.25">
      <c r="A268" s="112">
        <v>45440</v>
      </c>
      <c r="B268" s="240" t="s">
        <v>2110</v>
      </c>
      <c r="C268" s="25" t="s">
        <v>2432</v>
      </c>
      <c r="D268" s="25" t="s">
        <v>2433</v>
      </c>
      <c r="E268" s="161" t="s">
        <v>2559</v>
      </c>
      <c r="F268" s="157"/>
      <c r="G268" s="123" t="s">
        <v>2466</v>
      </c>
      <c r="H268" s="160"/>
      <c r="I268" s="186">
        <v>28638000</v>
      </c>
      <c r="J268" s="188">
        <v>24183200</v>
      </c>
      <c r="K268" s="84">
        <f t="shared" si="3"/>
        <v>4454800</v>
      </c>
    </row>
    <row r="269" spans="1:11" x14ac:dyDescent="0.25">
      <c r="A269" s="112">
        <v>45440</v>
      </c>
      <c r="B269" s="240" t="s">
        <v>2574</v>
      </c>
      <c r="C269" s="25" t="s">
        <v>430</v>
      </c>
      <c r="D269" s="25" t="s">
        <v>2434</v>
      </c>
      <c r="E269" s="161" t="s">
        <v>2560</v>
      </c>
      <c r="F269" s="157"/>
      <c r="G269" s="123" t="s">
        <v>88</v>
      </c>
      <c r="H269" s="160"/>
      <c r="I269" s="186">
        <v>650000</v>
      </c>
      <c r="J269" s="188">
        <v>650000</v>
      </c>
      <c r="K269" s="84">
        <f t="shared" si="3"/>
        <v>0</v>
      </c>
    </row>
    <row r="270" spans="1:11" x14ac:dyDescent="0.25">
      <c r="A270" s="112">
        <v>45440</v>
      </c>
      <c r="B270" s="240" t="s">
        <v>2574</v>
      </c>
      <c r="C270" s="25" t="s">
        <v>1822</v>
      </c>
      <c r="D270" s="25" t="s">
        <v>2435</v>
      </c>
      <c r="E270" s="161" t="s">
        <v>2561</v>
      </c>
      <c r="F270" s="157"/>
      <c r="G270" s="123" t="s">
        <v>87</v>
      </c>
      <c r="H270" s="160"/>
      <c r="I270" s="186">
        <v>1350000</v>
      </c>
      <c r="J270" s="188">
        <v>1350000</v>
      </c>
      <c r="K270" s="84">
        <f t="shared" ref="K270:K277" si="4">+I270-J270</f>
        <v>0</v>
      </c>
    </row>
    <row r="271" spans="1:11" ht="14.25" customHeight="1" x14ac:dyDescent="0.25">
      <c r="A271" s="112">
        <v>45440</v>
      </c>
      <c r="B271" s="240" t="s">
        <v>2574</v>
      </c>
      <c r="C271" s="25" t="s">
        <v>1824</v>
      </c>
      <c r="D271" s="25" t="s">
        <v>2436</v>
      </c>
      <c r="E271" s="161" t="s">
        <v>2562</v>
      </c>
      <c r="F271" s="157"/>
      <c r="G271" s="123" t="s">
        <v>92</v>
      </c>
      <c r="H271" s="160"/>
      <c r="I271" s="186">
        <v>600000</v>
      </c>
      <c r="J271" s="188">
        <v>600000</v>
      </c>
      <c r="K271" s="84">
        <f t="shared" si="4"/>
        <v>0</v>
      </c>
    </row>
    <row r="272" spans="1:11" x14ac:dyDescent="0.25">
      <c r="A272" s="112">
        <v>45440</v>
      </c>
      <c r="B272" s="240" t="s">
        <v>2575</v>
      </c>
      <c r="C272" s="25" t="s">
        <v>2437</v>
      </c>
      <c r="D272" s="25" t="s">
        <v>2438</v>
      </c>
      <c r="E272" s="161" t="s">
        <v>2563</v>
      </c>
      <c r="F272" s="157"/>
      <c r="G272" s="123" t="s">
        <v>722</v>
      </c>
      <c r="H272" s="160"/>
      <c r="I272" s="186">
        <v>779200</v>
      </c>
      <c r="J272" s="188">
        <v>779200</v>
      </c>
      <c r="K272" s="84">
        <f t="shared" si="4"/>
        <v>0</v>
      </c>
    </row>
    <row r="273" spans="1:11" x14ac:dyDescent="0.25">
      <c r="A273" s="112">
        <v>45440</v>
      </c>
      <c r="B273" s="240" t="s">
        <v>2027</v>
      </c>
      <c r="C273" s="25" t="s">
        <v>2439</v>
      </c>
      <c r="D273" s="25" t="s">
        <v>2440</v>
      </c>
      <c r="E273" s="161" t="s">
        <v>2564</v>
      </c>
      <c r="F273" s="157"/>
      <c r="G273" s="123" t="s">
        <v>2467</v>
      </c>
      <c r="H273" s="160"/>
      <c r="I273" s="186">
        <v>30000000</v>
      </c>
      <c r="J273" s="188">
        <v>25333333</v>
      </c>
      <c r="K273" s="84">
        <f t="shared" si="4"/>
        <v>4666667</v>
      </c>
    </row>
    <row r="274" spans="1:11" x14ac:dyDescent="0.25">
      <c r="A274" s="112">
        <v>45440</v>
      </c>
      <c r="B274" s="240" t="s">
        <v>1936</v>
      </c>
      <c r="C274" s="25" t="s">
        <v>2441</v>
      </c>
      <c r="D274" s="25" t="s">
        <v>2442</v>
      </c>
      <c r="E274" s="161" t="s">
        <v>2565</v>
      </c>
      <c r="F274" s="157"/>
      <c r="G274" s="123" t="s">
        <v>2468</v>
      </c>
      <c r="H274" s="160"/>
      <c r="I274" s="186">
        <v>28638000</v>
      </c>
      <c r="J274" s="188">
        <v>23387700</v>
      </c>
      <c r="K274" s="84">
        <f t="shared" si="4"/>
        <v>5250300</v>
      </c>
    </row>
    <row r="275" spans="1:11" x14ac:dyDescent="0.25">
      <c r="A275" s="112">
        <v>45441</v>
      </c>
      <c r="B275" s="240" t="s">
        <v>194</v>
      </c>
      <c r="C275" s="25" t="s">
        <v>2443</v>
      </c>
      <c r="D275" s="25" t="s">
        <v>2444</v>
      </c>
      <c r="E275" s="161" t="s">
        <v>2556</v>
      </c>
      <c r="F275" s="157"/>
      <c r="G275" s="123" t="s">
        <v>2469</v>
      </c>
      <c r="H275" s="160"/>
      <c r="I275" s="186">
        <v>28638000</v>
      </c>
      <c r="J275" s="188">
        <v>24183200</v>
      </c>
      <c r="K275" s="84">
        <f t="shared" si="4"/>
        <v>4454800</v>
      </c>
    </row>
    <row r="276" spans="1:11" x14ac:dyDescent="0.25">
      <c r="A276" s="112">
        <v>45441</v>
      </c>
      <c r="B276" s="240" t="s">
        <v>1843</v>
      </c>
      <c r="C276" s="25" t="s">
        <v>2445</v>
      </c>
      <c r="D276" s="25" t="s">
        <v>2446</v>
      </c>
      <c r="E276" s="161" t="s">
        <v>2566</v>
      </c>
      <c r="F276" s="157"/>
      <c r="G276" s="123" t="s">
        <v>2470</v>
      </c>
      <c r="H276" s="160"/>
      <c r="I276" s="186">
        <v>28638000</v>
      </c>
      <c r="J276" s="188">
        <v>24024100</v>
      </c>
      <c r="K276" s="84">
        <f t="shared" si="4"/>
        <v>4613900</v>
      </c>
    </row>
    <row r="277" spans="1:11" x14ac:dyDescent="0.25">
      <c r="A277" s="112">
        <v>45441</v>
      </c>
      <c r="B277" s="240" t="s">
        <v>1920</v>
      </c>
      <c r="C277" s="25" t="s">
        <v>2447</v>
      </c>
      <c r="D277" s="25" t="s">
        <v>2448</v>
      </c>
      <c r="E277" s="161" t="s">
        <v>2567</v>
      </c>
      <c r="F277" s="157"/>
      <c r="G277" s="123" t="s">
        <v>2471</v>
      </c>
      <c r="H277" s="160"/>
      <c r="I277" s="186">
        <v>210000000</v>
      </c>
      <c r="J277" s="188">
        <v>173012885</v>
      </c>
      <c r="K277" s="84">
        <f t="shared" si="4"/>
        <v>36987115</v>
      </c>
    </row>
    <row r="278" spans="1:11" x14ac:dyDescent="0.25">
      <c r="A278" s="112"/>
      <c r="B278" s="190"/>
      <c r="C278" s="25"/>
      <c r="D278" s="25"/>
      <c r="E278" s="159"/>
      <c r="F278" s="157"/>
      <c r="G278" s="91"/>
      <c r="H278" s="160"/>
      <c r="I278" s="186"/>
    </row>
    <row r="279" spans="1:11" x14ac:dyDescent="0.25">
      <c r="A279" s="14"/>
      <c r="B279" s="109"/>
      <c r="C279" s="15"/>
      <c r="D279" s="15"/>
      <c r="E279" s="154"/>
      <c r="F279" s="154"/>
      <c r="G279" s="321" t="s">
        <v>19</v>
      </c>
      <c r="H279" s="322"/>
      <c r="I279" s="28">
        <f>SUM(I13:I278)</f>
        <v>4836140984</v>
      </c>
      <c r="J279" s="28">
        <f>SUM(J13:J278)</f>
        <v>4523001053</v>
      </c>
      <c r="K279" s="134">
        <f>SUM(K13:K278)</f>
        <v>313139931</v>
      </c>
    </row>
    <row r="280" spans="1:11" ht="12.75" customHeight="1" x14ac:dyDescent="0.25">
      <c r="A280" s="14"/>
      <c r="B280" s="109"/>
      <c r="C280" s="15"/>
      <c r="D280" s="15"/>
      <c r="E280" s="154"/>
      <c r="F280" s="162"/>
      <c r="G280" s="154"/>
      <c r="H280" s="154"/>
      <c r="I280" s="19"/>
      <c r="J280" s="19"/>
      <c r="K280" s="135"/>
    </row>
    <row r="281" spans="1:11" ht="24.95" customHeight="1" x14ac:dyDescent="0.25">
      <c r="A281" s="69" t="s">
        <v>37</v>
      </c>
      <c r="B281" s="104" t="s">
        <v>39</v>
      </c>
      <c r="C281" s="69" t="s">
        <v>40</v>
      </c>
      <c r="D281" s="71" t="s">
        <v>38</v>
      </c>
      <c r="E281" s="163" t="s">
        <v>15</v>
      </c>
      <c r="F281" s="163" t="s">
        <v>33</v>
      </c>
      <c r="G281" s="163" t="s">
        <v>16</v>
      </c>
      <c r="H281" s="163" t="s">
        <v>22</v>
      </c>
      <c r="I281" s="69" t="s">
        <v>12</v>
      </c>
      <c r="J281" s="69" t="s">
        <v>23</v>
      </c>
      <c r="K281" s="136" t="s">
        <v>4</v>
      </c>
    </row>
    <row r="282" spans="1:11" ht="24.95" customHeight="1" x14ac:dyDescent="0.25">
      <c r="A282" s="72">
        <v>8822313000</v>
      </c>
      <c r="B282" s="110">
        <v>-3986172016</v>
      </c>
      <c r="C282" s="72">
        <v>0</v>
      </c>
      <c r="D282" s="73">
        <f>+A282+B282-C282</f>
        <v>4836140984</v>
      </c>
      <c r="E282" s="164">
        <f>+I279</f>
        <v>4836140984</v>
      </c>
      <c r="F282" s="165">
        <f>+E282/D282</f>
        <v>1</v>
      </c>
      <c r="G282" s="164">
        <f>+I10</f>
        <v>0</v>
      </c>
      <c r="H282" s="164">
        <f>+D282-E282-G282</f>
        <v>0</v>
      </c>
      <c r="I282" s="73">
        <f>+J279</f>
        <v>4523001053</v>
      </c>
      <c r="J282" s="74">
        <f>+I282/D282</f>
        <v>0.93525004088259645</v>
      </c>
      <c r="K282" s="137">
        <f>+K279</f>
        <v>313139931</v>
      </c>
    </row>
    <row r="283" spans="1:11" x14ac:dyDescent="0.25">
      <c r="A283" s="75">
        <v>1</v>
      </c>
      <c r="B283" s="105">
        <v>2</v>
      </c>
      <c r="C283" s="75">
        <v>3</v>
      </c>
      <c r="D283" s="75" t="s">
        <v>3</v>
      </c>
      <c r="E283" s="166">
        <v>5</v>
      </c>
      <c r="F283" s="166" t="s">
        <v>18</v>
      </c>
      <c r="G283" s="166">
        <v>7</v>
      </c>
      <c r="H283" s="166" t="s">
        <v>9</v>
      </c>
      <c r="I283" s="75">
        <v>9</v>
      </c>
      <c r="J283" s="75" t="s">
        <v>24</v>
      </c>
      <c r="K283" s="138" t="s">
        <v>25</v>
      </c>
    </row>
    <row r="286" spans="1:11" x14ac:dyDescent="0.25">
      <c r="I286" s="62"/>
    </row>
  </sheetData>
  <mergeCells count="16">
    <mergeCell ref="A3:J3"/>
    <mergeCell ref="G279:H279"/>
    <mergeCell ref="G10:H10"/>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2796-4519-4893-88A3-F68A3479B8D2}">
  <dimension ref="A1:K147"/>
  <sheetViews>
    <sheetView workbookViewId="0">
      <selection activeCell="I36" sqref="I36"/>
    </sheetView>
  </sheetViews>
  <sheetFormatPr baseColWidth="10" defaultRowHeight="12.75" x14ac:dyDescent="0.2"/>
  <cols>
    <col min="2" max="2" width="12.7109375" bestFit="1" customWidth="1"/>
    <col min="4" max="4" width="12.5703125" customWidth="1"/>
    <col min="8" max="8" width="14" customWidth="1"/>
    <col min="9" max="9" width="16.42578125" customWidth="1"/>
    <col min="11" max="11" width="13.71093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3376</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
      <c r="A7" s="273"/>
      <c r="B7" s="146"/>
      <c r="C7" s="144"/>
      <c r="D7" s="319" t="s">
        <v>3491</v>
      </c>
      <c r="E7" s="161" t="s">
        <v>3490</v>
      </c>
      <c r="F7" s="181"/>
      <c r="G7" s="181"/>
      <c r="H7" s="182"/>
      <c r="I7" s="302">
        <v>1059400</v>
      </c>
      <c r="J7" s="145"/>
      <c r="K7" s="144"/>
    </row>
    <row r="8" spans="1:11" ht="15" x14ac:dyDescent="0.2">
      <c r="A8" s="171"/>
      <c r="B8" s="146"/>
      <c r="C8" s="144"/>
      <c r="D8" s="319" t="s">
        <v>5178</v>
      </c>
      <c r="E8" s="161" t="s">
        <v>4640</v>
      </c>
      <c r="F8" s="181"/>
      <c r="G8" s="181"/>
      <c r="H8" s="182"/>
      <c r="I8" s="302">
        <v>7500000</v>
      </c>
      <c r="J8" s="145"/>
      <c r="K8" s="144"/>
    </row>
    <row r="9" spans="1:11" ht="15" x14ac:dyDescent="0.2">
      <c r="A9" s="171"/>
      <c r="B9" s="146"/>
      <c r="C9" s="144"/>
      <c r="D9" s="319" t="s">
        <v>5177</v>
      </c>
      <c r="E9" s="161" t="s">
        <v>5160</v>
      </c>
      <c r="F9" s="181"/>
      <c r="G9" s="181"/>
      <c r="H9" s="182"/>
      <c r="I9" s="302">
        <v>70000000</v>
      </c>
      <c r="J9" s="145"/>
      <c r="K9" s="144"/>
    </row>
    <row r="10" spans="1:11" ht="15" x14ac:dyDescent="0.2">
      <c r="A10" s="171"/>
      <c r="B10" s="146"/>
      <c r="C10" s="144"/>
      <c r="D10" s="319" t="s">
        <v>5186</v>
      </c>
      <c r="E10" s="161" t="s">
        <v>5179</v>
      </c>
      <c r="F10" s="181"/>
      <c r="G10" s="181"/>
      <c r="H10" s="182"/>
      <c r="I10" s="302">
        <v>5600000</v>
      </c>
      <c r="J10" s="145"/>
      <c r="K10" s="144"/>
    </row>
    <row r="11" spans="1:11" ht="15" x14ac:dyDescent="0.2">
      <c r="A11" s="171"/>
      <c r="B11" s="146"/>
      <c r="C11" s="144"/>
      <c r="D11" s="319" t="s">
        <v>5187</v>
      </c>
      <c r="E11" s="161" t="s">
        <v>5180</v>
      </c>
      <c r="F11" s="181"/>
      <c r="G11" s="181"/>
      <c r="H11" s="182"/>
      <c r="I11" s="302">
        <v>6000000</v>
      </c>
      <c r="J11" s="145"/>
      <c r="K11" s="144"/>
    </row>
    <row r="12" spans="1:11" ht="15" x14ac:dyDescent="0.2">
      <c r="A12" s="171"/>
      <c r="B12" s="146"/>
      <c r="C12" s="144"/>
      <c r="D12" s="319" t="s">
        <v>5188</v>
      </c>
      <c r="E12" s="161" t="s">
        <v>5181</v>
      </c>
      <c r="F12" s="181"/>
      <c r="G12" s="181"/>
      <c r="H12" s="182"/>
      <c r="I12" s="302">
        <v>7500000</v>
      </c>
      <c r="J12" s="145"/>
      <c r="K12" s="144"/>
    </row>
    <row r="13" spans="1:11" ht="15" x14ac:dyDescent="0.2">
      <c r="A13" s="171"/>
      <c r="B13" s="146"/>
      <c r="C13" s="144"/>
      <c r="D13" s="319" t="s">
        <v>5189</v>
      </c>
      <c r="E13" s="161" t="s">
        <v>4641</v>
      </c>
      <c r="F13" s="181"/>
      <c r="G13" s="181"/>
      <c r="H13" s="182"/>
      <c r="I13" s="302">
        <v>8500000</v>
      </c>
      <c r="J13" s="145"/>
      <c r="K13" s="144"/>
    </row>
    <row r="14" spans="1:11" ht="15" x14ac:dyDescent="0.2">
      <c r="A14" s="171"/>
      <c r="B14" s="146"/>
      <c r="C14" s="144"/>
      <c r="D14" s="319" t="s">
        <v>5190</v>
      </c>
      <c r="E14" s="161" t="s">
        <v>5182</v>
      </c>
      <c r="F14" s="181"/>
      <c r="G14" s="181"/>
      <c r="H14" s="182"/>
      <c r="I14" s="302">
        <v>8500000</v>
      </c>
      <c r="J14" s="145"/>
      <c r="K14" s="144"/>
    </row>
    <row r="15" spans="1:11" ht="15" x14ac:dyDescent="0.2">
      <c r="A15" s="171"/>
      <c r="B15" s="146"/>
      <c r="C15" s="144"/>
      <c r="D15" s="319" t="s">
        <v>5191</v>
      </c>
      <c r="E15" s="161" t="s">
        <v>5183</v>
      </c>
      <c r="F15" s="181"/>
      <c r="G15" s="181"/>
      <c r="H15" s="182"/>
      <c r="I15" s="302">
        <v>8855000</v>
      </c>
      <c r="J15" s="145"/>
      <c r="K15" s="144"/>
    </row>
    <row r="16" spans="1:11" ht="15" x14ac:dyDescent="0.2">
      <c r="A16" s="171"/>
      <c r="B16" s="146"/>
      <c r="C16" s="144"/>
      <c r="D16" s="319" t="s">
        <v>5120</v>
      </c>
      <c r="E16" s="161" t="s">
        <v>5102</v>
      </c>
      <c r="F16" s="181"/>
      <c r="G16" s="181"/>
      <c r="H16" s="182"/>
      <c r="I16" s="302">
        <v>10000000</v>
      </c>
      <c r="J16" s="145"/>
      <c r="K16" s="144"/>
    </row>
    <row r="17" spans="1:11" ht="15" x14ac:dyDescent="0.2">
      <c r="A17" s="171"/>
      <c r="B17" s="146"/>
      <c r="C17" s="144"/>
      <c r="D17" s="319" t="s">
        <v>5120</v>
      </c>
      <c r="E17" s="161" t="s">
        <v>5102</v>
      </c>
      <c r="F17" s="181"/>
      <c r="G17" s="181"/>
      <c r="H17" s="182"/>
      <c r="I17" s="302">
        <v>30000000</v>
      </c>
      <c r="J17" s="145"/>
      <c r="K17" s="144"/>
    </row>
    <row r="18" spans="1:11" ht="15" x14ac:dyDescent="0.2">
      <c r="A18" s="171"/>
      <c r="B18" s="146"/>
      <c r="C18" s="144"/>
      <c r="D18" s="319" t="s">
        <v>5192</v>
      </c>
      <c r="E18" s="161" t="s">
        <v>5184</v>
      </c>
      <c r="F18" s="181"/>
      <c r="G18" s="181"/>
      <c r="H18" s="182"/>
      <c r="I18" s="302">
        <v>30483333</v>
      </c>
      <c r="J18" s="145"/>
      <c r="K18" s="144"/>
    </row>
    <row r="19" spans="1:11" ht="15" x14ac:dyDescent="0.2">
      <c r="A19" s="171"/>
      <c r="B19" s="146"/>
      <c r="C19" s="144"/>
      <c r="D19" s="319" t="s">
        <v>5177</v>
      </c>
      <c r="E19" s="161" t="s">
        <v>5160</v>
      </c>
      <c r="F19" s="181"/>
      <c r="G19" s="181"/>
      <c r="H19" s="182"/>
      <c r="I19" s="302">
        <v>40000000</v>
      </c>
      <c r="J19" s="145"/>
      <c r="K19" s="144"/>
    </row>
    <row r="20" spans="1:11" ht="15" x14ac:dyDescent="0.2">
      <c r="A20" s="171"/>
      <c r="B20" s="146"/>
      <c r="C20" s="144"/>
      <c r="D20" s="319" t="s">
        <v>5193</v>
      </c>
      <c r="E20" s="161" t="s">
        <v>5185</v>
      </c>
      <c r="F20" s="181"/>
      <c r="G20" s="181"/>
      <c r="H20" s="182"/>
      <c r="I20" s="302">
        <v>162306900</v>
      </c>
      <c r="J20" s="145"/>
      <c r="K20" s="144"/>
    </row>
    <row r="21" spans="1:11" ht="15" x14ac:dyDescent="0.25">
      <c r="A21" s="171"/>
      <c r="B21" s="146"/>
      <c r="C21" s="144"/>
      <c r="D21" s="299"/>
      <c r="E21" s="123"/>
      <c r="F21" s="89"/>
      <c r="G21" s="89"/>
      <c r="H21" s="87"/>
      <c r="I21" s="200"/>
      <c r="J21" s="145"/>
      <c r="K21" s="144"/>
    </row>
    <row r="22" spans="1:11" ht="15" x14ac:dyDescent="0.25">
      <c r="A22" s="171"/>
      <c r="B22" s="146"/>
      <c r="C22" s="144"/>
      <c r="D22" s="300"/>
      <c r="E22" s="123"/>
      <c r="F22" s="257"/>
      <c r="G22" s="202"/>
      <c r="H22" s="87"/>
      <c r="I22" s="298"/>
      <c r="J22" s="145"/>
      <c r="K22" s="144"/>
    </row>
    <row r="23" spans="1:11" ht="15" x14ac:dyDescent="0.25">
      <c r="A23" s="171"/>
      <c r="B23" s="146"/>
      <c r="C23" s="144"/>
      <c r="D23" s="301"/>
      <c r="E23" s="123"/>
      <c r="F23" s="257"/>
      <c r="G23" s="202"/>
      <c r="H23" s="87"/>
      <c r="I23" s="298"/>
      <c r="J23" s="145"/>
      <c r="K23" s="144"/>
    </row>
    <row r="24" spans="1:11" ht="15" x14ac:dyDescent="0.25">
      <c r="A24" s="246"/>
      <c r="B24" s="146"/>
      <c r="C24" s="144"/>
      <c r="D24" s="301"/>
      <c r="E24" s="276"/>
      <c r="F24" s="257"/>
      <c r="G24" s="202"/>
      <c r="H24" s="87"/>
      <c r="I24" s="298"/>
      <c r="J24" s="145"/>
      <c r="K24" s="144"/>
    </row>
    <row r="25" spans="1:11" ht="15" x14ac:dyDescent="0.25">
      <c r="A25" s="246"/>
      <c r="B25" s="146"/>
      <c r="C25" s="144"/>
      <c r="D25" s="301"/>
      <c r="E25" s="276"/>
      <c r="F25" s="257"/>
      <c r="G25" s="202"/>
      <c r="H25" s="87"/>
      <c r="I25" s="298"/>
      <c r="J25" s="145"/>
      <c r="K25" s="144"/>
    </row>
    <row r="26" spans="1:11" ht="15" x14ac:dyDescent="0.25">
      <c r="A26" s="246"/>
      <c r="B26" s="146"/>
      <c r="C26" s="144"/>
      <c r="D26" s="301"/>
      <c r="E26" s="276"/>
      <c r="F26" s="257"/>
      <c r="G26" s="202"/>
      <c r="H26" s="87"/>
      <c r="I26" s="298"/>
      <c r="J26" s="145"/>
      <c r="K26" s="144"/>
    </row>
    <row r="27" spans="1:11" ht="15" x14ac:dyDescent="0.25">
      <c r="A27" s="246"/>
      <c r="B27" s="146"/>
      <c r="C27" s="144"/>
      <c r="D27" s="301"/>
      <c r="E27" s="276"/>
      <c r="F27" s="257"/>
      <c r="G27" s="202"/>
      <c r="H27" s="87"/>
      <c r="I27" s="298"/>
      <c r="J27" s="145"/>
      <c r="K27" s="144"/>
    </row>
    <row r="28" spans="1:11" ht="15" x14ac:dyDescent="0.25">
      <c r="A28" s="246"/>
      <c r="B28" s="146"/>
      <c r="C28" s="144"/>
      <c r="D28" s="301"/>
      <c r="E28" s="276"/>
      <c r="F28" s="257"/>
      <c r="G28" s="202"/>
      <c r="H28" s="87"/>
      <c r="I28" s="298"/>
      <c r="J28" s="145"/>
      <c r="K28" s="144"/>
    </row>
    <row r="29" spans="1:11" ht="15" x14ac:dyDescent="0.25">
      <c r="A29" s="246"/>
      <c r="B29" s="146"/>
      <c r="C29" s="144"/>
      <c r="D29" s="301"/>
      <c r="E29" s="276"/>
      <c r="F29" s="257"/>
      <c r="G29" s="202"/>
      <c r="H29" s="87"/>
      <c r="I29" s="298"/>
      <c r="J29" s="145"/>
      <c r="K29" s="144"/>
    </row>
    <row r="30" spans="1:11" ht="15" x14ac:dyDescent="0.25">
      <c r="A30" s="246"/>
      <c r="B30" s="146"/>
      <c r="C30" s="144"/>
      <c r="D30" s="301"/>
      <c r="E30" s="276"/>
      <c r="F30" s="257"/>
      <c r="G30" s="202"/>
      <c r="H30" s="87"/>
      <c r="I30" s="298"/>
      <c r="J30" s="145"/>
      <c r="K30" s="144"/>
    </row>
    <row r="31" spans="1:11" ht="15" x14ac:dyDescent="0.25">
      <c r="A31" s="246"/>
      <c r="B31" s="146"/>
      <c r="C31" s="144"/>
      <c r="D31" s="301"/>
      <c r="E31" s="276"/>
      <c r="F31" s="257"/>
      <c r="G31" s="202"/>
      <c r="H31" s="87"/>
      <c r="I31" s="298"/>
      <c r="J31" s="145"/>
      <c r="K31" s="144"/>
    </row>
    <row r="32" spans="1:11" ht="15" x14ac:dyDescent="0.25">
      <c r="A32" s="246"/>
      <c r="B32" s="146"/>
      <c r="C32" s="144"/>
      <c r="D32" s="272"/>
      <c r="E32" s="276"/>
      <c r="F32" s="257"/>
      <c r="G32" s="202"/>
      <c r="H32" s="87"/>
      <c r="I32" s="274"/>
      <c r="J32" s="145"/>
      <c r="K32" s="144"/>
    </row>
    <row r="33" spans="1:11" ht="15" x14ac:dyDescent="0.25">
      <c r="A33" s="193"/>
      <c r="B33" s="146"/>
      <c r="C33" s="144"/>
      <c r="D33" s="175"/>
      <c r="E33" s="276"/>
      <c r="F33" s="257"/>
      <c r="G33" s="202"/>
      <c r="H33" s="87"/>
      <c r="I33" s="176"/>
      <c r="J33" s="145"/>
      <c r="K33" s="144"/>
    </row>
    <row r="34" spans="1:11" ht="15" x14ac:dyDescent="0.25">
      <c r="A34" s="173"/>
      <c r="B34" s="146"/>
      <c r="C34" s="144"/>
      <c r="D34" s="175"/>
      <c r="E34" s="233"/>
      <c r="F34" s="257"/>
      <c r="G34" s="202"/>
      <c r="H34" s="87"/>
      <c r="I34" s="176"/>
      <c r="J34" s="145"/>
      <c r="K34" s="144"/>
    </row>
    <row r="35" spans="1:11" ht="15" x14ac:dyDescent="0.25">
      <c r="A35" s="173"/>
      <c r="B35" s="7"/>
      <c r="C35" s="8"/>
      <c r="D35" s="175"/>
      <c r="E35" s="249"/>
      <c r="F35" s="218"/>
      <c r="G35" s="264"/>
      <c r="H35" s="10"/>
      <c r="I35" s="176"/>
      <c r="J35" s="7"/>
      <c r="K35" s="8"/>
    </row>
    <row r="36" spans="1:11" ht="15" x14ac:dyDescent="0.25">
      <c r="A36" s="14"/>
      <c r="B36" s="15"/>
      <c r="C36" s="15"/>
      <c r="D36" s="15"/>
      <c r="E36" s="258"/>
      <c r="F36" s="220"/>
      <c r="G36" s="345" t="s">
        <v>19</v>
      </c>
      <c r="H36" s="335"/>
      <c r="I36" s="16">
        <f>SUM(I7:I35)</f>
        <v>396304633</v>
      </c>
      <c r="J36" s="17"/>
      <c r="K36" s="18"/>
    </row>
    <row r="37" spans="1:11" ht="25.5" x14ac:dyDescent="0.25">
      <c r="A37" s="323" t="s">
        <v>5</v>
      </c>
      <c r="B37" s="29" t="s">
        <v>13</v>
      </c>
      <c r="C37" s="32" t="s">
        <v>20</v>
      </c>
      <c r="D37" s="252" t="s">
        <v>20</v>
      </c>
      <c r="E37" s="340" t="s">
        <v>15</v>
      </c>
      <c r="F37" s="341"/>
      <c r="G37" s="341"/>
      <c r="H37" s="342"/>
      <c r="I37" s="323" t="s">
        <v>7</v>
      </c>
      <c r="J37" s="323" t="s">
        <v>6</v>
      </c>
      <c r="K37" s="32" t="s">
        <v>0</v>
      </c>
    </row>
    <row r="38" spans="1:11" ht="15" x14ac:dyDescent="0.25">
      <c r="A38" s="324"/>
      <c r="B38" s="33" t="s">
        <v>14</v>
      </c>
      <c r="C38" s="33" t="s">
        <v>11</v>
      </c>
      <c r="D38" s="239" t="s">
        <v>10</v>
      </c>
      <c r="E38" s="346" t="s">
        <v>2</v>
      </c>
      <c r="F38" s="347"/>
      <c r="G38" s="340" t="s">
        <v>8</v>
      </c>
      <c r="H38" s="342"/>
      <c r="I38" s="324"/>
      <c r="J38" s="324"/>
      <c r="K38" s="33" t="s">
        <v>1</v>
      </c>
    </row>
    <row r="39" spans="1:11" ht="15" x14ac:dyDescent="0.25">
      <c r="A39" s="22">
        <v>45484</v>
      </c>
      <c r="B39" s="86" t="s">
        <v>3422</v>
      </c>
      <c r="C39" s="63" t="s">
        <v>2433</v>
      </c>
      <c r="D39" s="116" t="s">
        <v>3427</v>
      </c>
      <c r="E39" s="93" t="s">
        <v>3423</v>
      </c>
      <c r="F39" s="217"/>
      <c r="G39" s="168" t="s">
        <v>722</v>
      </c>
      <c r="H39" s="8"/>
      <c r="I39" s="23">
        <v>5920000</v>
      </c>
      <c r="J39" s="198">
        <v>5920000</v>
      </c>
      <c r="K39" s="23">
        <f>+I39-J39</f>
        <v>0</v>
      </c>
    </row>
    <row r="40" spans="1:11" ht="15" x14ac:dyDescent="0.25">
      <c r="A40" s="22">
        <v>45485</v>
      </c>
      <c r="B40" s="25" t="s">
        <v>838</v>
      </c>
      <c r="C40" s="64" t="s">
        <v>3011</v>
      </c>
      <c r="D40" s="117" t="s">
        <v>3428</v>
      </c>
      <c r="E40" s="93" t="s">
        <v>3424</v>
      </c>
      <c r="F40" s="95"/>
      <c r="G40" s="169" t="s">
        <v>1334</v>
      </c>
      <c r="H40" s="27"/>
      <c r="I40" s="23">
        <v>6000000</v>
      </c>
      <c r="J40" s="198">
        <v>6000000</v>
      </c>
      <c r="K40" s="23">
        <f t="shared" ref="K40:K107" si="0">+I40-J40</f>
        <v>0</v>
      </c>
    </row>
    <row r="41" spans="1:11" ht="15" x14ac:dyDescent="0.25">
      <c r="A41" s="22">
        <v>45512</v>
      </c>
      <c r="B41" s="25" t="s">
        <v>3564</v>
      </c>
      <c r="C41" s="64" t="s">
        <v>2433</v>
      </c>
      <c r="D41" s="117" t="s">
        <v>3681</v>
      </c>
      <c r="E41" s="93" t="s">
        <v>3724</v>
      </c>
      <c r="F41" s="95"/>
      <c r="G41" s="169" t="s">
        <v>722</v>
      </c>
      <c r="H41" s="27"/>
      <c r="I41" s="23">
        <v>5536000</v>
      </c>
      <c r="J41" s="198">
        <v>5536000</v>
      </c>
      <c r="K41" s="23">
        <f t="shared" si="0"/>
        <v>0</v>
      </c>
    </row>
    <row r="42" spans="1:11" ht="15" x14ac:dyDescent="0.25">
      <c r="A42" s="22">
        <v>45512</v>
      </c>
      <c r="B42" s="25" t="s">
        <v>2734</v>
      </c>
      <c r="C42" s="64" t="s">
        <v>3449</v>
      </c>
      <c r="D42" s="117" t="s">
        <v>3682</v>
      </c>
      <c r="E42" s="93" t="s">
        <v>3725</v>
      </c>
      <c r="F42" s="95"/>
      <c r="G42" s="169" t="s">
        <v>536</v>
      </c>
      <c r="H42" s="27"/>
      <c r="I42" s="23">
        <v>27500000</v>
      </c>
      <c r="J42" s="126">
        <v>9716667</v>
      </c>
      <c r="K42" s="23">
        <f t="shared" si="0"/>
        <v>17783333</v>
      </c>
    </row>
    <row r="43" spans="1:11" ht="15" x14ac:dyDescent="0.25">
      <c r="A43" s="22">
        <v>45516</v>
      </c>
      <c r="B43" s="25" t="s">
        <v>2393</v>
      </c>
      <c r="C43" s="64" t="s">
        <v>3683</v>
      </c>
      <c r="D43" s="117" t="s">
        <v>3684</v>
      </c>
      <c r="E43" s="93" t="s">
        <v>3726</v>
      </c>
      <c r="F43" s="95"/>
      <c r="G43" s="169" t="s">
        <v>97</v>
      </c>
      <c r="H43" s="27"/>
      <c r="I43" s="23">
        <v>20000000</v>
      </c>
      <c r="J43" s="126">
        <v>8000000</v>
      </c>
      <c r="K43" s="23">
        <f t="shared" si="0"/>
        <v>12000000</v>
      </c>
    </row>
    <row r="44" spans="1:11" ht="15" x14ac:dyDescent="0.25">
      <c r="A44" s="22">
        <v>45518</v>
      </c>
      <c r="B44" s="25" t="s">
        <v>2576</v>
      </c>
      <c r="C44" s="64" t="s">
        <v>3685</v>
      </c>
      <c r="D44" s="117" t="s">
        <v>3686</v>
      </c>
      <c r="E44" s="93" t="s">
        <v>3725</v>
      </c>
      <c r="F44" s="95"/>
      <c r="G44" s="169" t="s">
        <v>3675</v>
      </c>
      <c r="H44" s="27"/>
      <c r="I44" s="23">
        <v>20000000</v>
      </c>
      <c r="J44" s="126">
        <v>7833333</v>
      </c>
      <c r="K44" s="23">
        <f t="shared" si="0"/>
        <v>12166667</v>
      </c>
    </row>
    <row r="45" spans="1:11" ht="15" x14ac:dyDescent="0.25">
      <c r="A45" s="22">
        <v>45524</v>
      </c>
      <c r="B45" s="25" t="s">
        <v>2587</v>
      </c>
      <c r="C45" s="64" t="s">
        <v>3687</v>
      </c>
      <c r="D45" s="117" t="s">
        <v>3688</v>
      </c>
      <c r="E45" s="93" t="s">
        <v>3727</v>
      </c>
      <c r="F45" s="95"/>
      <c r="G45" s="169" t="s">
        <v>1334</v>
      </c>
      <c r="H45" s="27"/>
      <c r="I45" s="23">
        <v>27000000</v>
      </c>
      <c r="J45" s="126">
        <v>8200000</v>
      </c>
      <c r="K45" s="23">
        <f t="shared" si="0"/>
        <v>18800000</v>
      </c>
    </row>
    <row r="46" spans="1:11" ht="15" x14ac:dyDescent="0.25">
      <c r="A46" s="22">
        <v>45527</v>
      </c>
      <c r="B46" s="25" t="s">
        <v>2744</v>
      </c>
      <c r="C46" s="64" t="s">
        <v>3518</v>
      </c>
      <c r="D46" s="117" t="s">
        <v>3689</v>
      </c>
      <c r="E46" s="93" t="s">
        <v>3728</v>
      </c>
      <c r="F46" s="95"/>
      <c r="G46" s="169" t="s">
        <v>535</v>
      </c>
      <c r="H46" s="27"/>
      <c r="I46" s="23">
        <v>27000000</v>
      </c>
      <c r="J46" s="126">
        <v>7000000</v>
      </c>
      <c r="K46" s="23">
        <f t="shared" si="0"/>
        <v>20000000</v>
      </c>
    </row>
    <row r="47" spans="1:11" ht="15" x14ac:dyDescent="0.25">
      <c r="A47" s="22">
        <v>45527</v>
      </c>
      <c r="B47" s="25" t="s">
        <v>2728</v>
      </c>
      <c r="C47" s="64" t="s">
        <v>3690</v>
      </c>
      <c r="D47" s="117" t="s">
        <v>3691</v>
      </c>
      <c r="E47" s="93" t="s">
        <v>3729</v>
      </c>
      <c r="F47" s="95"/>
      <c r="G47" s="169" t="s">
        <v>1903</v>
      </c>
      <c r="H47" s="27"/>
      <c r="I47" s="23">
        <v>20000000</v>
      </c>
      <c r="J47" s="126">
        <v>6333333</v>
      </c>
      <c r="K47" s="23">
        <f t="shared" si="0"/>
        <v>13666667</v>
      </c>
    </row>
    <row r="48" spans="1:11" ht="15" x14ac:dyDescent="0.25">
      <c r="A48" s="22">
        <v>45530</v>
      </c>
      <c r="B48" s="25" t="s">
        <v>2297</v>
      </c>
      <c r="C48" s="64" t="s">
        <v>3586</v>
      </c>
      <c r="D48" s="117" t="s">
        <v>3692</v>
      </c>
      <c r="E48" s="93" t="s">
        <v>3730</v>
      </c>
      <c r="F48" s="95"/>
      <c r="G48" s="169" t="s">
        <v>1895</v>
      </c>
      <c r="H48" s="27"/>
      <c r="I48" s="23">
        <v>24000000</v>
      </c>
      <c r="J48" s="126">
        <v>7000000</v>
      </c>
      <c r="K48" s="23">
        <f t="shared" si="0"/>
        <v>17000000</v>
      </c>
    </row>
    <row r="49" spans="1:11" ht="15" x14ac:dyDescent="0.25">
      <c r="A49" s="22">
        <v>45531</v>
      </c>
      <c r="B49" s="25" t="s">
        <v>2269</v>
      </c>
      <c r="C49" s="64" t="s">
        <v>3688</v>
      </c>
      <c r="D49" s="117" t="s">
        <v>3693</v>
      </c>
      <c r="E49" s="93" t="s">
        <v>3731</v>
      </c>
      <c r="F49" s="95"/>
      <c r="G49" s="169" t="s">
        <v>96</v>
      </c>
      <c r="H49" s="27"/>
      <c r="I49" s="23">
        <v>15000000</v>
      </c>
      <c r="J49" s="126">
        <v>5666667</v>
      </c>
      <c r="K49" s="23">
        <f t="shared" si="0"/>
        <v>9333333</v>
      </c>
    </row>
    <row r="50" spans="1:11" ht="15" x14ac:dyDescent="0.25">
      <c r="A50" s="22">
        <v>45532</v>
      </c>
      <c r="B50" s="25" t="s">
        <v>3086</v>
      </c>
      <c r="C50" s="64" t="s">
        <v>3694</v>
      </c>
      <c r="D50" s="117" t="s">
        <v>3695</v>
      </c>
      <c r="E50" s="93" t="s">
        <v>3732</v>
      </c>
      <c r="F50" s="95"/>
      <c r="G50" s="169" t="s">
        <v>3676</v>
      </c>
      <c r="H50" s="27"/>
      <c r="I50" s="23">
        <v>15000000</v>
      </c>
      <c r="J50" s="126">
        <v>5500000</v>
      </c>
      <c r="K50" s="23">
        <f t="shared" si="0"/>
        <v>9500000</v>
      </c>
    </row>
    <row r="51" spans="1:11" ht="15" x14ac:dyDescent="0.25">
      <c r="A51" s="22">
        <v>45532</v>
      </c>
      <c r="B51" s="25" t="s">
        <v>3085</v>
      </c>
      <c r="C51" s="64" t="s">
        <v>3696</v>
      </c>
      <c r="D51" s="117" t="s">
        <v>3697</v>
      </c>
      <c r="E51" s="93" t="s">
        <v>3732</v>
      </c>
      <c r="F51" s="95"/>
      <c r="G51" s="169" t="s">
        <v>571</v>
      </c>
      <c r="H51" s="27"/>
      <c r="I51" s="23">
        <v>20000000</v>
      </c>
      <c r="J51" s="126">
        <v>5500000</v>
      </c>
      <c r="K51" s="23">
        <f t="shared" si="0"/>
        <v>14500000</v>
      </c>
    </row>
    <row r="52" spans="1:11" ht="15" x14ac:dyDescent="0.25">
      <c r="A52" s="22">
        <v>45533</v>
      </c>
      <c r="B52" s="25" t="s">
        <v>2743</v>
      </c>
      <c r="C52" s="64" t="s">
        <v>3698</v>
      </c>
      <c r="D52" s="117" t="s">
        <v>3699</v>
      </c>
      <c r="E52" s="93" t="s">
        <v>3733</v>
      </c>
      <c r="F52" s="95"/>
      <c r="G52" s="169" t="s">
        <v>566</v>
      </c>
      <c r="H52" s="27"/>
      <c r="I52" s="23">
        <v>10000000</v>
      </c>
      <c r="J52" s="126">
        <v>5333333</v>
      </c>
      <c r="K52" s="23">
        <f t="shared" si="0"/>
        <v>4666667</v>
      </c>
    </row>
    <row r="53" spans="1:11" ht="15" x14ac:dyDescent="0.25">
      <c r="A53" s="22">
        <v>45534</v>
      </c>
      <c r="B53" s="25" t="s">
        <v>2330</v>
      </c>
      <c r="C53" s="64" t="s">
        <v>3700</v>
      </c>
      <c r="D53" s="117" t="s">
        <v>3701</v>
      </c>
      <c r="E53" s="93" t="s">
        <v>3731</v>
      </c>
      <c r="F53" s="95"/>
      <c r="G53" s="169" t="s">
        <v>569</v>
      </c>
      <c r="H53" s="27"/>
      <c r="I53" s="23">
        <v>15900000</v>
      </c>
      <c r="J53" s="126">
        <v>5123333</v>
      </c>
      <c r="K53" s="23">
        <f t="shared" si="0"/>
        <v>10776667</v>
      </c>
    </row>
    <row r="54" spans="1:11" ht="15" x14ac:dyDescent="0.25">
      <c r="A54" s="22">
        <v>45534</v>
      </c>
      <c r="B54" s="25" t="s">
        <v>2316</v>
      </c>
      <c r="C54" s="64" t="s">
        <v>3702</v>
      </c>
      <c r="D54" s="117" t="s">
        <v>3703</v>
      </c>
      <c r="E54" s="93" t="s">
        <v>3734</v>
      </c>
      <c r="F54" s="95"/>
      <c r="G54" s="169" t="s">
        <v>555</v>
      </c>
      <c r="H54" s="27"/>
      <c r="I54" s="23">
        <v>20000000</v>
      </c>
      <c r="J54" s="126">
        <v>4833333</v>
      </c>
      <c r="K54" s="23">
        <f t="shared" si="0"/>
        <v>15166667</v>
      </c>
    </row>
    <row r="55" spans="1:11" ht="15" x14ac:dyDescent="0.25">
      <c r="A55" s="22">
        <v>45489</v>
      </c>
      <c r="B55" s="25" t="s">
        <v>2031</v>
      </c>
      <c r="C55" s="64" t="s">
        <v>3010</v>
      </c>
      <c r="D55" s="117" t="s">
        <v>3400</v>
      </c>
      <c r="E55" s="93" t="s">
        <v>3397</v>
      </c>
      <c r="F55" s="95"/>
      <c r="G55" s="169" t="s">
        <v>3396</v>
      </c>
      <c r="H55" s="27"/>
      <c r="I55" s="23">
        <v>50000000</v>
      </c>
      <c r="J55" s="126">
        <v>12478803</v>
      </c>
      <c r="K55" s="23">
        <f t="shared" si="0"/>
        <v>37521197</v>
      </c>
    </row>
    <row r="56" spans="1:11" ht="15" x14ac:dyDescent="0.25">
      <c r="A56" s="22">
        <v>45489</v>
      </c>
      <c r="B56" s="25" t="s">
        <v>2031</v>
      </c>
      <c r="C56" s="64" t="s">
        <v>3010</v>
      </c>
      <c r="D56" s="117" t="s">
        <v>3400</v>
      </c>
      <c r="E56" s="93" t="s">
        <v>3397</v>
      </c>
      <c r="F56" s="95"/>
      <c r="G56" s="169" t="s">
        <v>3396</v>
      </c>
      <c r="H56" s="27"/>
      <c r="I56" s="23">
        <v>32000000</v>
      </c>
      <c r="J56" s="126">
        <v>928023</v>
      </c>
      <c r="K56" s="23">
        <f t="shared" si="0"/>
        <v>31071977</v>
      </c>
    </row>
    <row r="57" spans="1:11" ht="15" x14ac:dyDescent="0.25">
      <c r="A57" s="22">
        <v>45502</v>
      </c>
      <c r="B57" s="25" t="s">
        <v>3431</v>
      </c>
      <c r="C57" s="64" t="s">
        <v>3134</v>
      </c>
      <c r="D57" s="117" t="s">
        <v>3429</v>
      </c>
      <c r="E57" s="93" t="s">
        <v>3425</v>
      </c>
      <c r="F57" s="95"/>
      <c r="G57" s="169" t="s">
        <v>93</v>
      </c>
      <c r="H57" s="27"/>
      <c r="I57" s="23">
        <f>38750000-30483333</f>
        <v>8266667</v>
      </c>
      <c r="J57" s="126">
        <v>8266667</v>
      </c>
      <c r="K57" s="23">
        <f t="shared" si="0"/>
        <v>0</v>
      </c>
    </row>
    <row r="58" spans="1:11" ht="15" x14ac:dyDescent="0.25">
      <c r="A58" s="22">
        <v>45504</v>
      </c>
      <c r="B58" s="25" t="s">
        <v>1940</v>
      </c>
      <c r="C58" s="64" t="s">
        <v>3428</v>
      </c>
      <c r="D58" s="117" t="s">
        <v>3430</v>
      </c>
      <c r="E58" s="93" t="s">
        <v>3426</v>
      </c>
      <c r="F58" s="95"/>
      <c r="G58" s="169" t="s">
        <v>284</v>
      </c>
      <c r="H58" s="27"/>
      <c r="I58" s="23">
        <v>35000000</v>
      </c>
      <c r="J58" s="198">
        <v>14000000</v>
      </c>
      <c r="K58" s="23">
        <f t="shared" si="0"/>
        <v>21000000</v>
      </c>
    </row>
    <row r="59" spans="1:11" ht="15" x14ac:dyDescent="0.25">
      <c r="A59" s="22">
        <v>45505</v>
      </c>
      <c r="B59" s="25" t="s">
        <v>1942</v>
      </c>
      <c r="C59" s="64" t="s">
        <v>3427</v>
      </c>
      <c r="D59" s="117" t="s">
        <v>3704</v>
      </c>
      <c r="E59" s="93" t="s">
        <v>3735</v>
      </c>
      <c r="F59" s="95"/>
      <c r="G59" s="169" t="s">
        <v>3677</v>
      </c>
      <c r="H59" s="27"/>
      <c r="I59" s="23">
        <v>25000000</v>
      </c>
      <c r="J59" s="198">
        <v>10000000</v>
      </c>
      <c r="K59" s="23">
        <f t="shared" si="0"/>
        <v>15000000</v>
      </c>
    </row>
    <row r="60" spans="1:11" ht="15" x14ac:dyDescent="0.25">
      <c r="A60" s="22">
        <v>45512</v>
      </c>
      <c r="B60" s="25" t="s">
        <v>2223</v>
      </c>
      <c r="C60" s="64" t="s">
        <v>3448</v>
      </c>
      <c r="D60" s="117" t="s">
        <v>3685</v>
      </c>
      <c r="E60" s="93" t="s">
        <v>3736</v>
      </c>
      <c r="F60" s="95"/>
      <c r="G60" s="169" t="s">
        <v>3678</v>
      </c>
      <c r="H60" s="27"/>
      <c r="I60" s="23">
        <v>29500000</v>
      </c>
      <c r="J60" s="126">
        <v>10423333</v>
      </c>
      <c r="K60" s="23">
        <f t="shared" si="0"/>
        <v>19076667</v>
      </c>
    </row>
    <row r="61" spans="1:11" ht="15" x14ac:dyDescent="0.25">
      <c r="A61" s="22">
        <v>45512</v>
      </c>
      <c r="B61" s="25" t="s">
        <v>2042</v>
      </c>
      <c r="C61" s="64" t="s">
        <v>3447</v>
      </c>
      <c r="D61" s="117" t="s">
        <v>3577</v>
      </c>
      <c r="E61" s="93" t="s">
        <v>3737</v>
      </c>
      <c r="F61" s="95"/>
      <c r="G61" s="169" t="s">
        <v>3679</v>
      </c>
      <c r="H61" s="27"/>
      <c r="I61" s="23">
        <v>29500000</v>
      </c>
      <c r="J61" s="126">
        <v>10423333</v>
      </c>
      <c r="K61" s="23">
        <f t="shared" si="0"/>
        <v>19076667</v>
      </c>
    </row>
    <row r="62" spans="1:11" ht="15" x14ac:dyDescent="0.25">
      <c r="A62" s="22">
        <v>45512</v>
      </c>
      <c r="B62" s="25" t="s">
        <v>2121</v>
      </c>
      <c r="C62" s="64" t="s">
        <v>3705</v>
      </c>
      <c r="D62" s="117" t="s">
        <v>3706</v>
      </c>
      <c r="E62" s="93" t="s">
        <v>3738</v>
      </c>
      <c r="F62" s="95"/>
      <c r="G62" s="169" t="s">
        <v>567</v>
      </c>
      <c r="H62" s="27"/>
      <c r="I62" s="23">
        <v>45000000</v>
      </c>
      <c r="J62" s="126">
        <v>15900000</v>
      </c>
      <c r="K62" s="23">
        <f t="shared" si="0"/>
        <v>29100000</v>
      </c>
    </row>
    <row r="63" spans="1:11" ht="15" x14ac:dyDescent="0.25">
      <c r="A63" s="22">
        <v>45513</v>
      </c>
      <c r="B63" s="25" t="s">
        <v>1864</v>
      </c>
      <c r="C63" s="64" t="s">
        <v>3416</v>
      </c>
      <c r="D63" s="117" t="s">
        <v>3645</v>
      </c>
      <c r="E63" s="93" t="s">
        <v>3739</v>
      </c>
      <c r="F63" s="95"/>
      <c r="G63" s="169" t="s">
        <v>1891</v>
      </c>
      <c r="H63" s="27"/>
      <c r="I63" s="23">
        <v>25000000</v>
      </c>
      <c r="J63" s="126">
        <v>8666667</v>
      </c>
      <c r="K63" s="23">
        <f t="shared" si="0"/>
        <v>16333333</v>
      </c>
    </row>
    <row r="64" spans="1:11" ht="15" x14ac:dyDescent="0.25">
      <c r="A64" s="22">
        <v>45513</v>
      </c>
      <c r="B64" s="25" t="s">
        <v>2225</v>
      </c>
      <c r="C64" s="64" t="s">
        <v>3707</v>
      </c>
      <c r="D64" s="117" t="s">
        <v>3544</v>
      </c>
      <c r="E64" s="93" t="s">
        <v>3740</v>
      </c>
      <c r="F64" s="95"/>
      <c r="G64" s="169" t="s">
        <v>544</v>
      </c>
      <c r="H64" s="27"/>
      <c r="I64" s="23">
        <v>14415000</v>
      </c>
      <c r="J64" s="126">
        <v>4997200</v>
      </c>
      <c r="K64" s="23">
        <f t="shared" si="0"/>
        <v>9417800</v>
      </c>
    </row>
    <row r="65" spans="1:11" ht="15" x14ac:dyDescent="0.25">
      <c r="A65" s="22">
        <v>45516</v>
      </c>
      <c r="B65" s="25" t="s">
        <v>2349</v>
      </c>
      <c r="C65" s="64" t="s">
        <v>3420</v>
      </c>
      <c r="D65" s="117" t="s">
        <v>3708</v>
      </c>
      <c r="E65" s="93" t="s">
        <v>3741</v>
      </c>
      <c r="F65" s="95"/>
      <c r="G65" s="169" t="s">
        <v>545</v>
      </c>
      <c r="H65" s="27"/>
      <c r="I65" s="23">
        <v>20000000</v>
      </c>
      <c r="J65" s="126">
        <v>8000000</v>
      </c>
      <c r="K65" s="23">
        <f t="shared" si="0"/>
        <v>12000000</v>
      </c>
    </row>
    <row r="66" spans="1:11" ht="15" x14ac:dyDescent="0.25">
      <c r="A66" s="22">
        <v>45517</v>
      </c>
      <c r="B66" s="25" t="s">
        <v>2584</v>
      </c>
      <c r="C66" s="64" t="s">
        <v>3709</v>
      </c>
      <c r="D66" s="117" t="s">
        <v>3710</v>
      </c>
      <c r="E66" s="93" t="s">
        <v>3742</v>
      </c>
      <c r="F66" s="95"/>
      <c r="G66" s="169" t="s">
        <v>579</v>
      </c>
      <c r="H66" s="27"/>
      <c r="I66" s="23">
        <v>42500000</v>
      </c>
      <c r="J66" s="126">
        <v>13600000</v>
      </c>
      <c r="K66" s="23">
        <f t="shared" si="0"/>
        <v>28900000</v>
      </c>
    </row>
    <row r="67" spans="1:11" ht="15" x14ac:dyDescent="0.25">
      <c r="A67" s="22">
        <v>45517</v>
      </c>
      <c r="B67" s="25" t="s">
        <v>2266</v>
      </c>
      <c r="C67" s="64" t="s">
        <v>3711</v>
      </c>
      <c r="D67" s="117" t="s">
        <v>3712</v>
      </c>
      <c r="E67" s="93" t="s">
        <v>3743</v>
      </c>
      <c r="F67" s="95"/>
      <c r="G67" s="169" t="s">
        <v>580</v>
      </c>
      <c r="H67" s="27"/>
      <c r="I67" s="23">
        <v>42500000</v>
      </c>
      <c r="J67" s="126">
        <v>13600000</v>
      </c>
      <c r="K67" s="23">
        <f t="shared" si="0"/>
        <v>28900000</v>
      </c>
    </row>
    <row r="68" spans="1:11" ht="15" x14ac:dyDescent="0.25">
      <c r="A68" s="22">
        <v>45519</v>
      </c>
      <c r="B68" s="25" t="s">
        <v>2138</v>
      </c>
      <c r="C68" s="64" t="s">
        <v>3525</v>
      </c>
      <c r="D68" s="117" t="s">
        <v>3713</v>
      </c>
      <c r="E68" s="93" t="s">
        <v>3744</v>
      </c>
      <c r="F68" s="95"/>
      <c r="G68" s="169" t="s">
        <v>537</v>
      </c>
      <c r="H68" s="27"/>
      <c r="I68" s="23">
        <v>35000000</v>
      </c>
      <c r="J68" s="126">
        <v>10733333</v>
      </c>
      <c r="K68" s="23">
        <f t="shared" si="0"/>
        <v>24266667</v>
      </c>
    </row>
    <row r="69" spans="1:11" ht="15" x14ac:dyDescent="0.25">
      <c r="A69" s="22">
        <v>45530</v>
      </c>
      <c r="B69" s="25" t="s">
        <v>2733</v>
      </c>
      <c r="C69" s="64" t="s">
        <v>3714</v>
      </c>
      <c r="D69" s="117" t="s">
        <v>3715</v>
      </c>
      <c r="E69" s="93" t="s">
        <v>3745</v>
      </c>
      <c r="F69" s="95"/>
      <c r="G69" s="169" t="s">
        <v>2452</v>
      </c>
      <c r="H69" s="27"/>
      <c r="I69" s="23">
        <f>35720000-1520000</f>
        <v>34200000</v>
      </c>
      <c r="J69" s="126">
        <v>8866667</v>
      </c>
      <c r="K69" s="23">
        <f t="shared" si="0"/>
        <v>25333333</v>
      </c>
    </row>
    <row r="70" spans="1:11" ht="15" x14ac:dyDescent="0.25">
      <c r="A70" s="22">
        <v>45531</v>
      </c>
      <c r="B70" s="25" t="s">
        <v>2727</v>
      </c>
      <c r="C70" s="64" t="s">
        <v>3716</v>
      </c>
      <c r="D70" s="117" t="s">
        <v>3717</v>
      </c>
      <c r="E70" s="93" t="s">
        <v>3746</v>
      </c>
      <c r="F70" s="95"/>
      <c r="G70" s="169" t="s">
        <v>3680</v>
      </c>
      <c r="H70" s="27"/>
      <c r="I70" s="23">
        <v>25000000</v>
      </c>
      <c r="J70" s="126">
        <v>5500000</v>
      </c>
      <c r="K70" s="23">
        <f t="shared" si="0"/>
        <v>19500000</v>
      </c>
    </row>
    <row r="71" spans="1:11" ht="15" x14ac:dyDescent="0.25">
      <c r="A71" s="22">
        <v>45531</v>
      </c>
      <c r="B71" s="25" t="s">
        <v>3077</v>
      </c>
      <c r="C71" s="64" t="s">
        <v>3718</v>
      </c>
      <c r="D71" s="117" t="s">
        <v>3719</v>
      </c>
      <c r="E71" s="93" t="s">
        <v>3747</v>
      </c>
      <c r="F71" s="95"/>
      <c r="G71" s="169" t="s">
        <v>574</v>
      </c>
      <c r="H71" s="27"/>
      <c r="I71" s="23">
        <v>21836000</v>
      </c>
      <c r="J71" s="126">
        <v>6186867</v>
      </c>
      <c r="K71" s="23">
        <f t="shared" si="0"/>
        <v>15649133</v>
      </c>
    </row>
    <row r="72" spans="1:11" ht="15" x14ac:dyDescent="0.25">
      <c r="A72" s="22">
        <v>45533</v>
      </c>
      <c r="B72" s="25" t="s">
        <v>2735</v>
      </c>
      <c r="C72" s="64" t="s">
        <v>3720</v>
      </c>
      <c r="D72" s="117" t="s">
        <v>3721</v>
      </c>
      <c r="E72" s="93" t="s">
        <v>3748</v>
      </c>
      <c r="F72" s="95"/>
      <c r="G72" s="169" t="s">
        <v>570</v>
      </c>
      <c r="H72" s="27"/>
      <c r="I72" s="23">
        <v>18652000</v>
      </c>
      <c r="J72" s="126">
        <v>4818433</v>
      </c>
      <c r="K72" s="23">
        <f t="shared" si="0"/>
        <v>13833567</v>
      </c>
    </row>
    <row r="73" spans="1:11" ht="15" x14ac:dyDescent="0.25">
      <c r="A73" s="22">
        <v>45534</v>
      </c>
      <c r="B73" s="25" t="s">
        <v>2306</v>
      </c>
      <c r="C73" s="64" t="s">
        <v>3722</v>
      </c>
      <c r="D73" s="117" t="s">
        <v>3723</v>
      </c>
      <c r="E73" s="93" t="s">
        <v>3741</v>
      </c>
      <c r="F73" s="95"/>
      <c r="G73" s="169" t="s">
        <v>556</v>
      </c>
      <c r="H73" s="27"/>
      <c r="I73" s="23">
        <v>20000000</v>
      </c>
      <c r="J73" s="126">
        <v>4833333</v>
      </c>
      <c r="K73" s="23">
        <f t="shared" si="0"/>
        <v>15166667</v>
      </c>
    </row>
    <row r="74" spans="1:11" ht="15" x14ac:dyDescent="0.25">
      <c r="A74" s="22">
        <v>45537</v>
      </c>
      <c r="B74" s="25" t="s">
        <v>2758</v>
      </c>
      <c r="C74" s="180" t="s">
        <v>4276</v>
      </c>
      <c r="D74" s="180" t="s">
        <v>4277</v>
      </c>
      <c r="E74" s="93" t="s">
        <v>4323</v>
      </c>
      <c r="F74" s="95"/>
      <c r="G74" s="169" t="s">
        <v>4317</v>
      </c>
      <c r="H74" s="27"/>
      <c r="I74" s="23">
        <v>24000000</v>
      </c>
      <c r="J74" s="126">
        <v>5600000</v>
      </c>
      <c r="K74" s="23">
        <f t="shared" si="0"/>
        <v>18400000</v>
      </c>
    </row>
    <row r="75" spans="1:11" ht="15" x14ac:dyDescent="0.25">
      <c r="A75" s="22">
        <v>45537</v>
      </c>
      <c r="B75" s="25" t="s">
        <v>2760</v>
      </c>
      <c r="C75" s="180" t="s">
        <v>4278</v>
      </c>
      <c r="D75" s="180" t="s">
        <v>4279</v>
      </c>
      <c r="E75" s="93" t="s">
        <v>4324</v>
      </c>
      <c r="F75" s="95"/>
      <c r="G75" s="169" t="s">
        <v>557</v>
      </c>
      <c r="H75" s="27"/>
      <c r="I75" s="23">
        <v>20000000</v>
      </c>
      <c r="J75" s="198">
        <v>4666667</v>
      </c>
      <c r="K75" s="23">
        <f t="shared" si="0"/>
        <v>15333333</v>
      </c>
    </row>
    <row r="76" spans="1:11" ht="15" x14ac:dyDescent="0.25">
      <c r="A76" s="22">
        <v>45537</v>
      </c>
      <c r="B76" s="25" t="s">
        <v>2767</v>
      </c>
      <c r="C76" s="180" t="s">
        <v>3882</v>
      </c>
      <c r="D76" s="180" t="s">
        <v>4280</v>
      </c>
      <c r="E76" s="93" t="s">
        <v>4325</v>
      </c>
      <c r="F76" s="95"/>
      <c r="G76" s="169" t="s">
        <v>1894</v>
      </c>
      <c r="H76" s="27"/>
      <c r="I76" s="23">
        <v>20000000</v>
      </c>
      <c r="J76" s="198">
        <v>4666667</v>
      </c>
      <c r="K76" s="23">
        <f t="shared" si="0"/>
        <v>15333333</v>
      </c>
    </row>
    <row r="77" spans="1:11" ht="15" x14ac:dyDescent="0.25">
      <c r="A77" s="22">
        <v>45538</v>
      </c>
      <c r="B77" s="25" t="s">
        <v>2921</v>
      </c>
      <c r="C77" s="180" t="s">
        <v>3824</v>
      </c>
      <c r="D77" s="180" t="s">
        <v>3983</v>
      </c>
      <c r="E77" s="93" t="s">
        <v>4326</v>
      </c>
      <c r="F77" s="95"/>
      <c r="G77" s="169" t="s">
        <v>565</v>
      </c>
      <c r="H77" s="27"/>
      <c r="I77" s="23">
        <v>32000000</v>
      </c>
      <c r="J77" s="198">
        <v>7466667</v>
      </c>
      <c r="K77" s="23">
        <f t="shared" si="0"/>
        <v>24533333</v>
      </c>
    </row>
    <row r="78" spans="1:11" ht="15" x14ac:dyDescent="0.25">
      <c r="A78" s="22">
        <v>45538</v>
      </c>
      <c r="B78" s="25" t="s">
        <v>4130</v>
      </c>
      <c r="C78" s="180" t="s">
        <v>2433</v>
      </c>
      <c r="D78" s="180" t="s">
        <v>4281</v>
      </c>
      <c r="E78" s="93" t="s">
        <v>4327</v>
      </c>
      <c r="F78" s="95"/>
      <c r="G78" s="169" t="s">
        <v>722</v>
      </c>
      <c r="H78" s="27"/>
      <c r="I78" s="23">
        <v>4578500</v>
      </c>
      <c r="J78" s="198">
        <v>4578500</v>
      </c>
      <c r="K78" s="23">
        <f t="shared" si="0"/>
        <v>0</v>
      </c>
    </row>
    <row r="79" spans="1:11" ht="15" x14ac:dyDescent="0.25">
      <c r="A79" s="22">
        <v>45538</v>
      </c>
      <c r="B79" s="25" t="s">
        <v>2304</v>
      </c>
      <c r="C79" s="180" t="s">
        <v>3603</v>
      </c>
      <c r="D79" s="180" t="s">
        <v>4282</v>
      </c>
      <c r="E79" s="93" t="s">
        <v>4328</v>
      </c>
      <c r="F79" s="95"/>
      <c r="G79" s="169" t="s">
        <v>564</v>
      </c>
      <c r="H79" s="27"/>
      <c r="I79" s="23">
        <v>28000000</v>
      </c>
      <c r="J79" s="198">
        <v>6300000</v>
      </c>
      <c r="K79" s="23">
        <f t="shared" si="0"/>
        <v>21700000</v>
      </c>
    </row>
    <row r="80" spans="1:11" ht="15" x14ac:dyDescent="0.25">
      <c r="A80" s="22">
        <v>45538</v>
      </c>
      <c r="B80" s="25" t="s">
        <v>2362</v>
      </c>
      <c r="C80" s="180" t="s">
        <v>3641</v>
      </c>
      <c r="D80" s="180" t="s">
        <v>4283</v>
      </c>
      <c r="E80" s="93" t="s">
        <v>3741</v>
      </c>
      <c r="F80" s="95"/>
      <c r="G80" s="169" t="s">
        <v>568</v>
      </c>
      <c r="H80" s="27"/>
      <c r="I80" s="23">
        <v>20000000</v>
      </c>
      <c r="J80" s="198">
        <v>4500000</v>
      </c>
      <c r="K80" s="23">
        <f t="shared" si="0"/>
        <v>15500000</v>
      </c>
    </row>
    <row r="81" spans="1:11" ht="15" x14ac:dyDescent="0.25">
      <c r="A81" s="22">
        <v>45541</v>
      </c>
      <c r="B81" s="25" t="s">
        <v>2776</v>
      </c>
      <c r="C81" s="180" t="s">
        <v>4188</v>
      </c>
      <c r="D81" s="180" t="s">
        <v>4163</v>
      </c>
      <c r="E81" s="93" t="s">
        <v>4329</v>
      </c>
      <c r="F81" s="95"/>
      <c r="G81" s="169" t="s">
        <v>586</v>
      </c>
      <c r="H81" s="27"/>
      <c r="I81" s="23">
        <v>20000000</v>
      </c>
      <c r="J81" s="198">
        <v>4166667</v>
      </c>
      <c r="K81" s="23">
        <f t="shared" si="0"/>
        <v>15833333</v>
      </c>
    </row>
    <row r="82" spans="1:11" ht="15" x14ac:dyDescent="0.25">
      <c r="A82" s="22">
        <v>45541</v>
      </c>
      <c r="B82" s="25" t="s">
        <v>2778</v>
      </c>
      <c r="C82" s="180" t="s">
        <v>4284</v>
      </c>
      <c r="D82" s="180" t="s">
        <v>4285</v>
      </c>
      <c r="E82" s="93" t="s">
        <v>3741</v>
      </c>
      <c r="F82" s="95"/>
      <c r="G82" s="169" t="s">
        <v>582</v>
      </c>
      <c r="H82" s="27"/>
      <c r="I82" s="23">
        <v>20000000</v>
      </c>
      <c r="J82" s="198">
        <v>3666667</v>
      </c>
      <c r="K82" s="23">
        <f t="shared" si="0"/>
        <v>16333333</v>
      </c>
    </row>
    <row r="83" spans="1:11" ht="15" x14ac:dyDescent="0.25">
      <c r="A83" s="22">
        <v>45541</v>
      </c>
      <c r="B83" s="25" t="s">
        <v>2780</v>
      </c>
      <c r="C83" s="180" t="s">
        <v>4286</v>
      </c>
      <c r="D83" s="180" t="s">
        <v>4287</v>
      </c>
      <c r="E83" s="93" t="s">
        <v>3734</v>
      </c>
      <c r="F83" s="95"/>
      <c r="G83" s="169" t="s">
        <v>583</v>
      </c>
      <c r="H83" s="27"/>
      <c r="I83" s="23">
        <v>20000000</v>
      </c>
      <c r="J83" s="198">
        <v>4166667</v>
      </c>
      <c r="K83" s="23">
        <f t="shared" si="0"/>
        <v>15833333</v>
      </c>
    </row>
    <row r="84" spans="1:11" ht="15" x14ac:dyDescent="0.25">
      <c r="A84" s="22">
        <v>45546</v>
      </c>
      <c r="B84" s="25" t="s">
        <v>2925</v>
      </c>
      <c r="C84" s="180" t="s">
        <v>4102</v>
      </c>
      <c r="D84" s="180" t="s">
        <v>4288</v>
      </c>
      <c r="E84" s="93" t="s">
        <v>3741</v>
      </c>
      <c r="F84" s="95"/>
      <c r="G84" s="169" t="s">
        <v>1905</v>
      </c>
      <c r="H84" s="27"/>
      <c r="I84" s="23">
        <v>20000000</v>
      </c>
      <c r="J84" s="198">
        <v>3333333</v>
      </c>
      <c r="K84" s="23">
        <f t="shared" si="0"/>
        <v>16666667</v>
      </c>
    </row>
    <row r="85" spans="1:11" ht="15" x14ac:dyDescent="0.25">
      <c r="A85" s="22">
        <v>45546</v>
      </c>
      <c r="B85" s="25" t="s">
        <v>4316</v>
      </c>
      <c r="C85" s="180" t="s">
        <v>4194</v>
      </c>
      <c r="D85" s="180" t="s">
        <v>4289</v>
      </c>
      <c r="E85" s="93" t="s">
        <v>3741</v>
      </c>
      <c r="F85" s="95"/>
      <c r="G85" s="169" t="s">
        <v>1908</v>
      </c>
      <c r="H85" s="27"/>
      <c r="I85" s="23">
        <v>20000000</v>
      </c>
      <c r="J85" s="198">
        <v>3000000</v>
      </c>
      <c r="K85" s="23">
        <f t="shared" si="0"/>
        <v>17000000</v>
      </c>
    </row>
    <row r="86" spans="1:11" ht="15" x14ac:dyDescent="0.25">
      <c r="A86" s="22">
        <v>45547</v>
      </c>
      <c r="B86" s="25" t="s">
        <v>2805</v>
      </c>
      <c r="C86" s="180" t="s">
        <v>4290</v>
      </c>
      <c r="D86" s="180" t="s">
        <v>4291</v>
      </c>
      <c r="E86" s="93" t="s">
        <v>4330</v>
      </c>
      <c r="F86" s="95"/>
      <c r="G86" s="169" t="s">
        <v>1899</v>
      </c>
      <c r="H86" s="27"/>
      <c r="I86" s="23">
        <v>31000000</v>
      </c>
      <c r="J86" s="198">
        <v>4908333</v>
      </c>
      <c r="K86" s="23">
        <f t="shared" si="0"/>
        <v>26091667</v>
      </c>
    </row>
    <row r="87" spans="1:11" ht="15" x14ac:dyDescent="0.25">
      <c r="A87" s="22">
        <v>45547</v>
      </c>
      <c r="B87" s="25" t="s">
        <v>2608</v>
      </c>
      <c r="C87" s="180" t="s">
        <v>4190</v>
      </c>
      <c r="D87" s="180" t="s">
        <v>4292</v>
      </c>
      <c r="E87" s="93" t="s">
        <v>4331</v>
      </c>
      <c r="F87" s="95"/>
      <c r="G87" s="169" t="s">
        <v>4318</v>
      </c>
      <c r="H87" s="27"/>
      <c r="I87" s="23">
        <v>26000000</v>
      </c>
      <c r="J87" s="198">
        <v>4116667</v>
      </c>
      <c r="K87" s="23">
        <f t="shared" si="0"/>
        <v>21883333</v>
      </c>
    </row>
    <row r="88" spans="1:11" ht="15" x14ac:dyDescent="0.25">
      <c r="A88" s="22">
        <v>45547</v>
      </c>
      <c r="B88" s="25" t="s">
        <v>2801</v>
      </c>
      <c r="C88" s="180" t="s">
        <v>4293</v>
      </c>
      <c r="D88" s="180" t="s">
        <v>4294</v>
      </c>
      <c r="E88" s="93" t="s">
        <v>4332</v>
      </c>
      <c r="F88" s="95"/>
      <c r="G88" s="169" t="s">
        <v>1900</v>
      </c>
      <c r="H88" s="27"/>
      <c r="I88" s="23">
        <v>23600000</v>
      </c>
      <c r="J88" s="198">
        <v>3736667</v>
      </c>
      <c r="K88" s="23">
        <f t="shared" si="0"/>
        <v>19863333</v>
      </c>
    </row>
    <row r="89" spans="1:11" ht="15" x14ac:dyDescent="0.25">
      <c r="A89" s="22">
        <v>45548</v>
      </c>
      <c r="B89" s="25" t="s">
        <v>2399</v>
      </c>
      <c r="C89" s="180" t="s">
        <v>4295</v>
      </c>
      <c r="D89" s="180" t="s">
        <v>4215</v>
      </c>
      <c r="E89" s="93" t="s">
        <v>3732</v>
      </c>
      <c r="F89" s="95"/>
      <c r="G89" s="169" t="s">
        <v>578</v>
      </c>
      <c r="H89" s="27"/>
      <c r="I89" s="23">
        <v>20000000</v>
      </c>
      <c r="J89" s="198">
        <v>3000000</v>
      </c>
      <c r="K89" s="23">
        <f t="shared" si="0"/>
        <v>17000000</v>
      </c>
    </row>
    <row r="90" spans="1:11" ht="15" x14ac:dyDescent="0.25">
      <c r="A90" s="22">
        <v>45552</v>
      </c>
      <c r="B90" s="25" t="s">
        <v>2813</v>
      </c>
      <c r="C90" s="180" t="s">
        <v>4296</v>
      </c>
      <c r="D90" s="180" t="s">
        <v>4217</v>
      </c>
      <c r="E90" s="93" t="s">
        <v>3733</v>
      </c>
      <c r="F90" s="95"/>
      <c r="G90" s="169" t="s">
        <v>1910</v>
      </c>
      <c r="H90" s="27"/>
      <c r="I90" s="23">
        <v>10000000</v>
      </c>
      <c r="J90" s="198">
        <v>2333333</v>
      </c>
      <c r="K90" s="23">
        <f t="shared" si="0"/>
        <v>7666667</v>
      </c>
    </row>
    <row r="91" spans="1:11" ht="15" x14ac:dyDescent="0.25">
      <c r="A91" s="22">
        <v>45552</v>
      </c>
      <c r="B91" s="25" t="s">
        <v>2812</v>
      </c>
      <c r="C91" s="180" t="s">
        <v>4115</v>
      </c>
      <c r="D91" s="180" t="s">
        <v>4208</v>
      </c>
      <c r="E91" s="93" t="s">
        <v>4333</v>
      </c>
      <c r="F91" s="95"/>
      <c r="G91" s="169" t="s">
        <v>4319</v>
      </c>
      <c r="H91" s="27"/>
      <c r="I91" s="23">
        <v>28675000</v>
      </c>
      <c r="J91" s="198">
        <v>3616667</v>
      </c>
      <c r="K91" s="23">
        <f t="shared" si="0"/>
        <v>25058333</v>
      </c>
    </row>
    <row r="92" spans="1:11" ht="15" x14ac:dyDescent="0.25">
      <c r="A92" s="22">
        <v>45552</v>
      </c>
      <c r="B92" s="25" t="s">
        <v>2615</v>
      </c>
      <c r="C92" s="180" t="s">
        <v>4297</v>
      </c>
      <c r="D92" s="180" t="s">
        <v>4298</v>
      </c>
      <c r="E92" s="93" t="s">
        <v>4334</v>
      </c>
      <c r="F92" s="95"/>
      <c r="G92" s="169" t="s">
        <v>1897</v>
      </c>
      <c r="H92" s="27"/>
      <c r="I92" s="23">
        <v>24500000</v>
      </c>
      <c r="J92" s="198">
        <v>0</v>
      </c>
      <c r="K92" s="23">
        <f t="shared" si="0"/>
        <v>24500000</v>
      </c>
    </row>
    <row r="93" spans="1:11" ht="15" x14ac:dyDescent="0.25">
      <c r="A93" s="22">
        <v>45554</v>
      </c>
      <c r="B93" s="25" t="s">
        <v>3124</v>
      </c>
      <c r="C93" s="180" t="s">
        <v>4299</v>
      </c>
      <c r="D93" s="180" t="s">
        <v>4300</v>
      </c>
      <c r="E93" s="93" t="s">
        <v>4335</v>
      </c>
      <c r="F93" s="95"/>
      <c r="G93" s="169" t="s">
        <v>4320</v>
      </c>
      <c r="H93" s="27"/>
      <c r="I93" s="23">
        <v>18000000</v>
      </c>
      <c r="J93" s="198">
        <v>2400000</v>
      </c>
      <c r="K93" s="23">
        <f t="shared" si="0"/>
        <v>15600000</v>
      </c>
    </row>
    <row r="94" spans="1:11" ht="15" x14ac:dyDescent="0.25">
      <c r="A94" s="22">
        <v>45554</v>
      </c>
      <c r="B94" s="25" t="s">
        <v>2617</v>
      </c>
      <c r="C94" s="180" t="s">
        <v>4301</v>
      </c>
      <c r="D94" s="180" t="s">
        <v>4302</v>
      </c>
      <c r="E94" s="93" t="s">
        <v>4336</v>
      </c>
      <c r="F94" s="95"/>
      <c r="G94" s="169" t="s">
        <v>588</v>
      </c>
      <c r="H94" s="27"/>
      <c r="I94" s="23">
        <v>20256667</v>
      </c>
      <c r="J94" s="198">
        <v>2163333</v>
      </c>
      <c r="K94" s="23">
        <f t="shared" si="0"/>
        <v>18093334</v>
      </c>
    </row>
    <row r="95" spans="1:11" ht="15" x14ac:dyDescent="0.25">
      <c r="A95" s="22">
        <v>45554</v>
      </c>
      <c r="B95" s="25" t="s">
        <v>3006</v>
      </c>
      <c r="C95" s="180" t="s">
        <v>4198</v>
      </c>
      <c r="D95" s="180" t="s">
        <v>4303</v>
      </c>
      <c r="E95" s="93" t="s">
        <v>4337</v>
      </c>
      <c r="F95" s="95"/>
      <c r="G95" s="169" t="s">
        <v>577</v>
      </c>
      <c r="H95" s="27"/>
      <c r="I95" s="23">
        <v>20256667</v>
      </c>
      <c r="J95" s="198">
        <v>2163333</v>
      </c>
      <c r="K95" s="23">
        <f t="shared" si="0"/>
        <v>18093334</v>
      </c>
    </row>
    <row r="96" spans="1:11" ht="15" x14ac:dyDescent="0.25">
      <c r="A96" s="22">
        <v>45558</v>
      </c>
      <c r="B96" s="25" t="s">
        <v>2625</v>
      </c>
      <c r="C96" s="180" t="s">
        <v>4304</v>
      </c>
      <c r="D96" s="180" t="s">
        <v>4227</v>
      </c>
      <c r="E96" s="93" t="s">
        <v>3741</v>
      </c>
      <c r="F96" s="95"/>
      <c r="G96" s="169" t="s">
        <v>2449</v>
      </c>
      <c r="H96" s="27"/>
      <c r="I96" s="23">
        <v>15000000</v>
      </c>
      <c r="J96" s="198">
        <v>1166667</v>
      </c>
      <c r="K96" s="23">
        <f t="shared" si="0"/>
        <v>13833333</v>
      </c>
    </row>
    <row r="97" spans="1:11" ht="15" x14ac:dyDescent="0.25">
      <c r="A97" s="22">
        <v>45558</v>
      </c>
      <c r="B97" s="25" t="s">
        <v>2623</v>
      </c>
      <c r="C97" s="180" t="s">
        <v>4061</v>
      </c>
      <c r="D97" s="180" t="s">
        <v>4305</v>
      </c>
      <c r="E97" s="93" t="s">
        <v>4338</v>
      </c>
      <c r="F97" s="95"/>
      <c r="G97" s="169" t="s">
        <v>4321</v>
      </c>
      <c r="H97" s="27"/>
      <c r="I97" s="23">
        <v>15000000</v>
      </c>
      <c r="J97" s="198">
        <v>1333333</v>
      </c>
      <c r="K97" s="23">
        <f t="shared" si="0"/>
        <v>13666667</v>
      </c>
    </row>
    <row r="98" spans="1:11" ht="15" x14ac:dyDescent="0.25">
      <c r="A98" s="22">
        <v>45558</v>
      </c>
      <c r="B98" s="25" t="s">
        <v>2621</v>
      </c>
      <c r="C98" s="180" t="s">
        <v>4306</v>
      </c>
      <c r="D98" s="180" t="s">
        <v>4307</v>
      </c>
      <c r="E98" s="93" t="s">
        <v>4339</v>
      </c>
      <c r="F98" s="95"/>
      <c r="G98" s="169" t="s">
        <v>1906</v>
      </c>
      <c r="H98" s="27"/>
      <c r="I98" s="23">
        <v>19106500</v>
      </c>
      <c r="J98" s="198">
        <v>0</v>
      </c>
      <c r="K98" s="23">
        <f t="shared" si="0"/>
        <v>19106500</v>
      </c>
    </row>
    <row r="99" spans="1:11" ht="15" x14ac:dyDescent="0.25">
      <c r="A99" s="22">
        <v>45558</v>
      </c>
      <c r="B99" s="25" t="s">
        <v>2930</v>
      </c>
      <c r="C99" s="180" t="s">
        <v>4308</v>
      </c>
      <c r="D99" s="180" t="s">
        <v>4309</v>
      </c>
      <c r="E99" s="93" t="s">
        <v>4340</v>
      </c>
      <c r="F99" s="95"/>
      <c r="G99" s="169" t="s">
        <v>584</v>
      </c>
      <c r="H99" s="27"/>
      <c r="I99" s="23">
        <v>20256667</v>
      </c>
      <c r="J99" s="198">
        <v>1573333</v>
      </c>
      <c r="K99" s="23">
        <f t="shared" si="0"/>
        <v>18683334</v>
      </c>
    </row>
    <row r="100" spans="1:11" ht="15" x14ac:dyDescent="0.25">
      <c r="A100" s="22">
        <v>45559</v>
      </c>
      <c r="B100" s="25" t="s">
        <v>2632</v>
      </c>
      <c r="C100" s="180" t="s">
        <v>4310</v>
      </c>
      <c r="D100" s="180" t="s">
        <v>4311</v>
      </c>
      <c r="E100" s="93" t="s">
        <v>3746</v>
      </c>
      <c r="F100" s="95"/>
      <c r="G100" s="169" t="s">
        <v>4322</v>
      </c>
      <c r="H100" s="27"/>
      <c r="I100" s="23">
        <v>19000000</v>
      </c>
      <c r="J100" s="198">
        <v>1200000</v>
      </c>
      <c r="K100" s="23">
        <f t="shared" si="0"/>
        <v>17800000</v>
      </c>
    </row>
    <row r="101" spans="1:11" ht="15" x14ac:dyDescent="0.25">
      <c r="A101" s="22">
        <v>45560</v>
      </c>
      <c r="B101" s="25" t="s">
        <v>2418</v>
      </c>
      <c r="C101" s="180" t="s">
        <v>4312</v>
      </c>
      <c r="D101" s="180" t="s">
        <v>4313</v>
      </c>
      <c r="E101" s="93" t="s">
        <v>3741</v>
      </c>
      <c r="F101" s="95"/>
      <c r="G101" s="169" t="s">
        <v>2454</v>
      </c>
      <c r="H101" s="27"/>
      <c r="I101" s="23">
        <v>15000000</v>
      </c>
      <c r="J101" s="198">
        <v>833333</v>
      </c>
      <c r="K101" s="23">
        <f t="shared" si="0"/>
        <v>14166667</v>
      </c>
    </row>
    <row r="102" spans="1:11" ht="15" x14ac:dyDescent="0.25">
      <c r="A102" s="22">
        <v>45562</v>
      </c>
      <c r="B102" s="25" t="s">
        <v>2993</v>
      </c>
      <c r="C102" s="180" t="s">
        <v>4314</v>
      </c>
      <c r="D102" s="180" t="s">
        <v>4315</v>
      </c>
      <c r="E102" s="93" t="s">
        <v>4341</v>
      </c>
      <c r="F102" s="95"/>
      <c r="G102" s="169" t="s">
        <v>541</v>
      </c>
      <c r="H102" s="27"/>
      <c r="I102" s="23">
        <v>15000000</v>
      </c>
      <c r="J102" s="198">
        <v>0</v>
      </c>
      <c r="K102" s="23">
        <f t="shared" si="0"/>
        <v>15000000</v>
      </c>
    </row>
    <row r="103" spans="1:11" ht="15" x14ac:dyDescent="0.25">
      <c r="A103" s="22">
        <v>45566</v>
      </c>
      <c r="B103" s="180" t="s">
        <v>2634</v>
      </c>
      <c r="C103" s="64" t="s">
        <v>4872</v>
      </c>
      <c r="D103" s="117" t="s">
        <v>4873</v>
      </c>
      <c r="E103" s="161" t="s">
        <v>3733</v>
      </c>
      <c r="F103" s="95"/>
      <c r="G103" s="123" t="s">
        <v>4888</v>
      </c>
      <c r="H103" s="27"/>
      <c r="I103" s="126">
        <v>15000000</v>
      </c>
      <c r="J103" s="126">
        <v>0</v>
      </c>
      <c r="K103" s="23">
        <f t="shared" si="0"/>
        <v>15000000</v>
      </c>
    </row>
    <row r="104" spans="1:11" ht="15" x14ac:dyDescent="0.25">
      <c r="A104" s="22">
        <v>45568</v>
      </c>
      <c r="B104" s="180" t="s">
        <v>4792</v>
      </c>
      <c r="C104" s="64" t="s">
        <v>2433</v>
      </c>
      <c r="D104" s="117" t="s">
        <v>4746</v>
      </c>
      <c r="E104" s="161" t="s">
        <v>4800</v>
      </c>
      <c r="F104" s="95"/>
      <c r="G104" s="123" t="s">
        <v>722</v>
      </c>
      <c r="H104" s="27"/>
      <c r="I104" s="126">
        <v>2906100</v>
      </c>
      <c r="J104" s="126">
        <v>2906100</v>
      </c>
      <c r="K104" s="23">
        <f t="shared" si="0"/>
        <v>0</v>
      </c>
    </row>
    <row r="105" spans="1:11" ht="15" x14ac:dyDescent="0.25">
      <c r="A105" s="22">
        <v>45569</v>
      </c>
      <c r="B105" s="180" t="s">
        <v>2939</v>
      </c>
      <c r="C105" s="64" t="s">
        <v>4503</v>
      </c>
      <c r="D105" s="117" t="s">
        <v>4874</v>
      </c>
      <c r="E105" s="161" t="s">
        <v>4894</v>
      </c>
      <c r="F105" s="95"/>
      <c r="G105" s="123" t="s">
        <v>4889</v>
      </c>
      <c r="H105" s="27"/>
      <c r="I105" s="126">
        <v>15750000</v>
      </c>
      <c r="J105" s="126">
        <v>0</v>
      </c>
      <c r="K105" s="23">
        <f t="shared" si="0"/>
        <v>15750000</v>
      </c>
    </row>
    <row r="106" spans="1:11" ht="15" x14ac:dyDescent="0.25">
      <c r="A106" s="22">
        <v>45569</v>
      </c>
      <c r="B106" s="180" t="s">
        <v>3008</v>
      </c>
      <c r="C106" s="64" t="s">
        <v>4875</v>
      </c>
      <c r="D106" s="117" t="s">
        <v>4876</v>
      </c>
      <c r="E106" s="161" t="s">
        <v>4329</v>
      </c>
      <c r="F106" s="95"/>
      <c r="G106" s="123" t="s">
        <v>2450</v>
      </c>
      <c r="H106" s="27"/>
      <c r="I106" s="126">
        <v>15000000</v>
      </c>
      <c r="J106" s="126">
        <v>0</v>
      </c>
      <c r="K106" s="23">
        <f t="shared" si="0"/>
        <v>15000000</v>
      </c>
    </row>
    <row r="107" spans="1:11" ht="15" x14ac:dyDescent="0.25">
      <c r="A107" s="22">
        <v>45569</v>
      </c>
      <c r="B107" s="180" t="s">
        <v>3007</v>
      </c>
      <c r="C107" s="64" t="s">
        <v>4405</v>
      </c>
      <c r="D107" s="117" t="s">
        <v>4877</v>
      </c>
      <c r="E107" s="161" t="s">
        <v>4329</v>
      </c>
      <c r="F107" s="95"/>
      <c r="G107" s="123" t="s">
        <v>2451</v>
      </c>
      <c r="H107" s="27"/>
      <c r="I107" s="126">
        <v>15000000</v>
      </c>
      <c r="J107" s="126">
        <v>0</v>
      </c>
      <c r="K107" s="23">
        <f t="shared" si="0"/>
        <v>15000000</v>
      </c>
    </row>
    <row r="108" spans="1:11" ht="15" x14ac:dyDescent="0.25">
      <c r="A108" s="22">
        <v>45572</v>
      </c>
      <c r="B108" s="180" t="s">
        <v>2429</v>
      </c>
      <c r="C108" s="64" t="s">
        <v>4878</v>
      </c>
      <c r="D108" s="117" t="s">
        <v>4834</v>
      </c>
      <c r="E108" s="161" t="s">
        <v>4895</v>
      </c>
      <c r="F108" s="95"/>
      <c r="G108" s="123" t="s">
        <v>4890</v>
      </c>
      <c r="H108" s="27"/>
      <c r="I108" s="126">
        <v>18000000</v>
      </c>
      <c r="J108" s="126">
        <v>0</v>
      </c>
      <c r="K108" s="23">
        <f t="shared" ref="K108:K142" si="1">+I108-J108</f>
        <v>18000000</v>
      </c>
    </row>
    <row r="109" spans="1:11" ht="15" x14ac:dyDescent="0.25">
      <c r="A109" s="22">
        <v>45574</v>
      </c>
      <c r="B109" s="180" t="s">
        <v>2432</v>
      </c>
      <c r="C109" s="64" t="s">
        <v>4755</v>
      </c>
      <c r="D109" s="117" t="s">
        <v>4756</v>
      </c>
      <c r="E109" s="161" t="s">
        <v>4802</v>
      </c>
      <c r="F109" s="95"/>
      <c r="G109" s="123" t="s">
        <v>4814</v>
      </c>
      <c r="H109" s="27"/>
      <c r="I109" s="126">
        <v>20000000</v>
      </c>
      <c r="J109" s="126">
        <v>0</v>
      </c>
      <c r="K109" s="23">
        <f t="shared" si="1"/>
        <v>20000000</v>
      </c>
    </row>
    <row r="110" spans="1:11" ht="15" x14ac:dyDescent="0.25">
      <c r="A110" s="22">
        <v>45574</v>
      </c>
      <c r="B110" s="180" t="s">
        <v>2432</v>
      </c>
      <c r="C110" s="180" t="s">
        <v>4755</v>
      </c>
      <c r="D110" s="180" t="s">
        <v>4756</v>
      </c>
      <c r="E110" s="161" t="s">
        <v>4802</v>
      </c>
      <c r="F110" s="95"/>
      <c r="G110" s="123" t="s">
        <v>4814</v>
      </c>
      <c r="H110" s="27"/>
      <c r="I110" s="126">
        <v>5000000</v>
      </c>
      <c r="J110" s="126">
        <v>0</v>
      </c>
      <c r="K110" s="23">
        <f t="shared" si="1"/>
        <v>5000000</v>
      </c>
    </row>
    <row r="111" spans="1:11" ht="15" x14ac:dyDescent="0.25">
      <c r="A111" s="246">
        <v>45576</v>
      </c>
      <c r="B111" s="180" t="s">
        <v>3403</v>
      </c>
      <c r="C111" s="183" t="s">
        <v>4125</v>
      </c>
      <c r="D111" s="183" t="s">
        <v>4879</v>
      </c>
      <c r="E111" s="161" t="s">
        <v>4896</v>
      </c>
      <c r="F111" s="95"/>
      <c r="G111" s="123" t="s">
        <v>2453</v>
      </c>
      <c r="H111" s="27"/>
      <c r="I111" s="126">
        <v>7800000</v>
      </c>
      <c r="J111" s="126">
        <v>0</v>
      </c>
      <c r="K111" s="23">
        <f t="shared" si="1"/>
        <v>7800000</v>
      </c>
    </row>
    <row r="112" spans="1:11" ht="15" x14ac:dyDescent="0.25">
      <c r="A112" s="246">
        <v>45583</v>
      </c>
      <c r="B112" s="180" t="s">
        <v>3468</v>
      </c>
      <c r="C112" s="183" t="s">
        <v>4880</v>
      </c>
      <c r="D112" s="183" t="s">
        <v>4880</v>
      </c>
      <c r="E112" s="161" t="s">
        <v>3729</v>
      </c>
      <c r="F112" s="95"/>
      <c r="G112" s="123" t="s">
        <v>4891</v>
      </c>
      <c r="H112" s="27"/>
      <c r="I112" s="126">
        <v>12500000</v>
      </c>
      <c r="J112" s="126">
        <v>0</v>
      </c>
      <c r="K112" s="23">
        <f t="shared" si="1"/>
        <v>12500000</v>
      </c>
    </row>
    <row r="113" spans="1:11" ht="15" x14ac:dyDescent="0.25">
      <c r="A113" s="246">
        <v>45590</v>
      </c>
      <c r="B113" s="180" t="s">
        <v>3419</v>
      </c>
      <c r="C113" s="183" t="s">
        <v>4881</v>
      </c>
      <c r="D113" s="183" t="s">
        <v>4882</v>
      </c>
      <c r="E113" s="161" t="s">
        <v>4897</v>
      </c>
      <c r="F113" s="95"/>
      <c r="G113" s="123" t="s">
        <v>4892</v>
      </c>
      <c r="H113" s="27"/>
      <c r="I113" s="126">
        <v>12500000</v>
      </c>
      <c r="J113" s="126">
        <v>0</v>
      </c>
      <c r="K113" s="23">
        <f t="shared" si="1"/>
        <v>12500000</v>
      </c>
    </row>
    <row r="114" spans="1:11" ht="15" x14ac:dyDescent="0.25">
      <c r="A114" s="246">
        <v>45590</v>
      </c>
      <c r="B114" s="180" t="s">
        <v>3446</v>
      </c>
      <c r="C114" s="183" t="s">
        <v>4844</v>
      </c>
      <c r="D114" s="183" t="s">
        <v>4883</v>
      </c>
      <c r="E114" s="161" t="s">
        <v>3733</v>
      </c>
      <c r="F114" s="95"/>
      <c r="G114" s="123" t="s">
        <v>4893</v>
      </c>
      <c r="H114" s="27"/>
      <c r="I114" s="126">
        <v>12500000</v>
      </c>
      <c r="J114" s="126">
        <v>0</v>
      </c>
      <c r="K114" s="23">
        <f t="shared" si="1"/>
        <v>12500000</v>
      </c>
    </row>
    <row r="115" spans="1:11" ht="15" x14ac:dyDescent="0.25">
      <c r="A115" s="246">
        <v>45590</v>
      </c>
      <c r="B115" s="180" t="s">
        <v>3763</v>
      </c>
      <c r="C115" s="183" t="s">
        <v>4884</v>
      </c>
      <c r="D115" s="183" t="s">
        <v>4885</v>
      </c>
      <c r="E115" s="161" t="s">
        <v>3741</v>
      </c>
      <c r="F115" s="95"/>
      <c r="G115" s="123" t="s">
        <v>2464</v>
      </c>
      <c r="H115" s="27"/>
      <c r="I115" s="126">
        <v>15000000</v>
      </c>
      <c r="J115" s="126">
        <v>0</v>
      </c>
      <c r="K115" s="23">
        <f t="shared" si="1"/>
        <v>15000000</v>
      </c>
    </row>
    <row r="116" spans="1:11" ht="15" x14ac:dyDescent="0.25">
      <c r="A116" s="246">
        <v>45596</v>
      </c>
      <c r="B116" s="180" t="s">
        <v>3404</v>
      </c>
      <c r="C116" s="183" t="s">
        <v>4886</v>
      </c>
      <c r="D116" s="183" t="s">
        <v>4887</v>
      </c>
      <c r="E116" s="161" t="s">
        <v>4898</v>
      </c>
      <c r="F116" s="95"/>
      <c r="G116" s="123" t="s">
        <v>566</v>
      </c>
      <c r="H116" s="27"/>
      <c r="I116" s="126">
        <v>7500000</v>
      </c>
      <c r="J116" s="126">
        <v>0</v>
      </c>
      <c r="K116" s="23">
        <f t="shared" si="1"/>
        <v>7500000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126"/>
      <c r="K119" s="23">
        <f t="shared" si="1"/>
        <v>0</v>
      </c>
    </row>
    <row r="120" spans="1:11" ht="15" x14ac:dyDescent="0.25">
      <c r="A120" s="246"/>
      <c r="B120" s="183"/>
      <c r="C120" s="183"/>
      <c r="D120" s="183"/>
      <c r="E120" s="233"/>
      <c r="F120" s="95"/>
      <c r="G120" s="123"/>
      <c r="H120" s="27"/>
      <c r="I120" s="126"/>
      <c r="J120" s="126"/>
      <c r="K120" s="23">
        <f t="shared" si="1"/>
        <v>0</v>
      </c>
    </row>
    <row r="121" spans="1:11" ht="15" x14ac:dyDescent="0.25">
      <c r="A121" s="246"/>
      <c r="B121" s="183"/>
      <c r="C121" s="183"/>
      <c r="D121" s="183"/>
      <c r="E121" s="233"/>
      <c r="F121" s="95"/>
      <c r="G121" s="123"/>
      <c r="H121" s="27"/>
      <c r="I121" s="126"/>
      <c r="J121" s="126"/>
      <c r="K121" s="23">
        <f t="shared" si="1"/>
        <v>0</v>
      </c>
    </row>
    <row r="122" spans="1:11" ht="15" x14ac:dyDescent="0.25">
      <c r="A122" s="246"/>
      <c r="B122" s="183"/>
      <c r="C122" s="183"/>
      <c r="D122" s="183"/>
      <c r="E122" s="233"/>
      <c r="F122" s="95"/>
      <c r="G122" s="123"/>
      <c r="H122" s="27"/>
      <c r="I122" s="126"/>
      <c r="J122" s="126"/>
      <c r="K122" s="23">
        <f t="shared" si="1"/>
        <v>0</v>
      </c>
    </row>
    <row r="123" spans="1:11" ht="15" x14ac:dyDescent="0.25">
      <c r="A123" s="246"/>
      <c r="B123" s="183"/>
      <c r="C123" s="183"/>
      <c r="D123" s="183"/>
      <c r="E123" s="233"/>
      <c r="F123" s="95"/>
      <c r="G123" s="123"/>
      <c r="H123" s="27"/>
      <c r="I123" s="126"/>
      <c r="J123" s="126"/>
      <c r="K123" s="23">
        <f t="shared" si="1"/>
        <v>0</v>
      </c>
    </row>
    <row r="124" spans="1:11" ht="15" x14ac:dyDescent="0.25">
      <c r="A124" s="246"/>
      <c r="B124" s="183"/>
      <c r="C124" s="183"/>
      <c r="D124" s="183"/>
      <c r="E124" s="233"/>
      <c r="F124" s="95"/>
      <c r="G124" s="123"/>
      <c r="H124" s="27"/>
      <c r="I124" s="126"/>
      <c r="J124" s="126"/>
      <c r="K124" s="23">
        <f t="shared" si="1"/>
        <v>0</v>
      </c>
    </row>
    <row r="125" spans="1:11" ht="15" x14ac:dyDescent="0.25">
      <c r="A125" s="246"/>
      <c r="B125" s="183"/>
      <c r="C125" s="183"/>
      <c r="D125" s="183"/>
      <c r="E125" s="233"/>
      <c r="F125" s="95"/>
      <c r="G125" s="123"/>
      <c r="H125" s="27"/>
      <c r="I125" s="126"/>
      <c r="J125" s="126"/>
      <c r="K125" s="23">
        <f t="shared" si="1"/>
        <v>0</v>
      </c>
    </row>
    <row r="126" spans="1:11" ht="15" x14ac:dyDescent="0.25">
      <c r="A126" s="246"/>
      <c r="B126" s="183"/>
      <c r="C126" s="183"/>
      <c r="D126" s="183"/>
      <c r="E126" s="233"/>
      <c r="F126" s="95"/>
      <c r="G126" s="123"/>
      <c r="H126" s="27"/>
      <c r="I126" s="126"/>
      <c r="J126" s="126"/>
      <c r="K126" s="23">
        <f t="shared" si="1"/>
        <v>0</v>
      </c>
    </row>
    <row r="127" spans="1:11" ht="15" x14ac:dyDescent="0.25">
      <c r="A127" s="246"/>
      <c r="B127" s="183"/>
      <c r="C127" s="183"/>
      <c r="D127" s="183"/>
      <c r="E127" s="233"/>
      <c r="F127" s="95"/>
      <c r="G127" s="123"/>
      <c r="H127" s="27"/>
      <c r="I127" s="126"/>
      <c r="J127" s="126"/>
      <c r="K127" s="23">
        <f t="shared" si="1"/>
        <v>0</v>
      </c>
    </row>
    <row r="128" spans="1:11" ht="15" x14ac:dyDescent="0.25">
      <c r="A128" s="246"/>
      <c r="B128" s="183"/>
      <c r="C128" s="183"/>
      <c r="D128" s="183"/>
      <c r="E128" s="233"/>
      <c r="F128" s="95"/>
      <c r="G128" s="123"/>
      <c r="H128" s="27"/>
      <c r="I128" s="126"/>
      <c r="J128" s="126"/>
      <c r="K128" s="23">
        <f t="shared" si="1"/>
        <v>0</v>
      </c>
    </row>
    <row r="129" spans="1:11" ht="15" x14ac:dyDescent="0.25">
      <c r="A129" s="246"/>
      <c r="B129" s="183"/>
      <c r="C129" s="183"/>
      <c r="D129" s="183"/>
      <c r="E129" s="233"/>
      <c r="F129" s="95"/>
      <c r="G129" s="123"/>
      <c r="H129" s="27"/>
      <c r="I129" s="126"/>
      <c r="J129" s="126"/>
      <c r="K129" s="23">
        <f t="shared" si="1"/>
        <v>0</v>
      </c>
    </row>
    <row r="130" spans="1:11" ht="15" x14ac:dyDescent="0.25">
      <c r="A130" s="246"/>
      <c r="B130" s="183"/>
      <c r="C130" s="183"/>
      <c r="D130" s="183"/>
      <c r="E130" s="233"/>
      <c r="F130" s="95"/>
      <c r="G130" s="123"/>
      <c r="H130" s="27"/>
      <c r="I130" s="126"/>
      <c r="J130" s="126"/>
      <c r="K130" s="23">
        <f t="shared" si="1"/>
        <v>0</v>
      </c>
    </row>
    <row r="131" spans="1:11" ht="15" x14ac:dyDescent="0.25">
      <c r="A131" s="246"/>
      <c r="B131" s="183"/>
      <c r="C131" s="183"/>
      <c r="D131" s="183"/>
      <c r="E131" s="233"/>
      <c r="F131" s="95"/>
      <c r="G131" s="123"/>
      <c r="H131" s="27"/>
      <c r="I131" s="126"/>
      <c r="J131" s="126"/>
      <c r="K131" s="23">
        <f t="shared" si="1"/>
        <v>0</v>
      </c>
    </row>
    <row r="132" spans="1:11" ht="15" x14ac:dyDescent="0.25">
      <c r="A132" s="246"/>
      <c r="B132" s="183"/>
      <c r="C132" s="183"/>
      <c r="D132" s="183"/>
      <c r="E132" s="233"/>
      <c r="F132" s="95"/>
      <c r="G132" s="123"/>
      <c r="H132" s="27"/>
      <c r="I132" s="126"/>
      <c r="J132" s="126"/>
      <c r="K132" s="23">
        <f t="shared" si="1"/>
        <v>0</v>
      </c>
    </row>
    <row r="133" spans="1:11" ht="15" x14ac:dyDescent="0.25">
      <c r="A133" s="246"/>
      <c r="B133" s="183"/>
      <c r="C133" s="183"/>
      <c r="D133" s="183"/>
      <c r="E133" s="233"/>
      <c r="F133" s="95"/>
      <c r="G133" s="123"/>
      <c r="H133" s="27"/>
      <c r="I133" s="126"/>
      <c r="J133" s="126"/>
      <c r="K133" s="23">
        <f t="shared" si="1"/>
        <v>0</v>
      </c>
    </row>
    <row r="134" spans="1:11" ht="15" x14ac:dyDescent="0.25">
      <c r="A134" s="246"/>
      <c r="B134" s="183"/>
      <c r="C134" s="183"/>
      <c r="D134" s="183"/>
      <c r="E134" s="233"/>
      <c r="F134" s="95"/>
      <c r="G134" s="123"/>
      <c r="H134" s="27"/>
      <c r="I134" s="126"/>
      <c r="J134" s="126"/>
      <c r="K134" s="23">
        <f t="shared" si="1"/>
        <v>0</v>
      </c>
    </row>
    <row r="135" spans="1:11" ht="15" x14ac:dyDescent="0.25">
      <c r="A135" s="246"/>
      <c r="B135" s="183"/>
      <c r="C135" s="183"/>
      <c r="D135" s="183"/>
      <c r="E135" s="233"/>
      <c r="F135" s="95"/>
      <c r="G135" s="123"/>
      <c r="H135" s="27"/>
      <c r="I135" s="126"/>
      <c r="J135" s="126"/>
      <c r="K135" s="23">
        <f t="shared" si="1"/>
        <v>0</v>
      </c>
    </row>
    <row r="136" spans="1:11" ht="15" x14ac:dyDescent="0.25">
      <c r="A136" s="246"/>
      <c r="B136" s="183"/>
      <c r="C136" s="183"/>
      <c r="D136" s="183"/>
      <c r="E136" s="233"/>
      <c r="F136" s="95"/>
      <c r="G136" s="123"/>
      <c r="H136" s="27"/>
      <c r="I136" s="126"/>
      <c r="J136" s="126"/>
      <c r="K136" s="23">
        <f t="shared" si="1"/>
        <v>0</v>
      </c>
    </row>
    <row r="137" spans="1:11" ht="15" x14ac:dyDescent="0.25">
      <c r="A137" s="246"/>
      <c r="B137" s="183"/>
      <c r="C137" s="183"/>
      <c r="D137" s="183"/>
      <c r="E137" s="233"/>
      <c r="F137" s="95"/>
      <c r="G137" s="123"/>
      <c r="H137" s="27"/>
      <c r="I137" s="126"/>
      <c r="J137" s="126"/>
      <c r="K137" s="23">
        <f t="shared" si="1"/>
        <v>0</v>
      </c>
    </row>
    <row r="138" spans="1:11" ht="15" x14ac:dyDescent="0.25">
      <c r="A138" s="246"/>
      <c r="B138" s="183"/>
      <c r="C138" s="183"/>
      <c r="D138" s="183"/>
      <c r="E138" s="233"/>
      <c r="F138" s="95"/>
      <c r="G138" s="123"/>
      <c r="H138" s="27"/>
      <c r="I138" s="126"/>
      <c r="J138" s="23"/>
      <c r="K138" s="23">
        <f t="shared" si="1"/>
        <v>0</v>
      </c>
    </row>
    <row r="139" spans="1:11" ht="15" x14ac:dyDescent="0.25">
      <c r="A139" s="246"/>
      <c r="B139" s="183"/>
      <c r="C139" s="183"/>
      <c r="D139" s="183"/>
      <c r="E139" s="233"/>
      <c r="F139" s="95"/>
      <c r="G139" s="123"/>
      <c r="H139" s="27"/>
      <c r="I139" s="126"/>
      <c r="J139" s="23"/>
      <c r="K139" s="23">
        <f t="shared" si="1"/>
        <v>0</v>
      </c>
    </row>
    <row r="140" spans="1:11" ht="15" x14ac:dyDescent="0.25">
      <c r="A140" s="246"/>
      <c r="B140" s="183"/>
      <c r="C140" s="183"/>
      <c r="D140" s="183"/>
      <c r="E140" s="233"/>
      <c r="F140" s="95"/>
      <c r="G140" s="123"/>
      <c r="H140" s="27"/>
      <c r="I140" s="126"/>
      <c r="J140" s="23"/>
      <c r="K140" s="23">
        <f t="shared" si="1"/>
        <v>0</v>
      </c>
    </row>
    <row r="141" spans="1:11" ht="15" x14ac:dyDescent="0.25">
      <c r="A141" s="246"/>
      <c r="B141" s="183"/>
      <c r="C141" s="183"/>
      <c r="D141" s="183"/>
      <c r="E141" s="233"/>
      <c r="F141" s="95"/>
      <c r="G141" s="123"/>
      <c r="H141" s="27"/>
      <c r="I141" s="126"/>
      <c r="J141" s="23"/>
      <c r="K141" s="23">
        <f t="shared" si="1"/>
        <v>0</v>
      </c>
    </row>
    <row r="142" spans="1:11" ht="15" x14ac:dyDescent="0.25">
      <c r="A142" s="246"/>
      <c r="B142" s="267"/>
      <c r="C142" s="267"/>
      <c r="D142" s="267"/>
      <c r="E142" s="233"/>
      <c r="F142" s="95"/>
      <c r="G142" s="123"/>
      <c r="H142" s="27"/>
      <c r="I142" s="126"/>
      <c r="J142" s="23"/>
      <c r="K142" s="23">
        <f t="shared" si="1"/>
        <v>0</v>
      </c>
    </row>
    <row r="143" spans="1:11" ht="15" x14ac:dyDescent="0.25">
      <c r="A143" s="14"/>
      <c r="B143" s="15"/>
      <c r="C143" s="15"/>
      <c r="D143" s="15"/>
      <c r="E143" s="258"/>
      <c r="F143" s="220"/>
      <c r="G143" s="345" t="s">
        <v>19</v>
      </c>
      <c r="H143" s="335"/>
      <c r="I143" s="28">
        <f>SUM(I39:I142)</f>
        <v>1595911768</v>
      </c>
      <c r="J143" s="28">
        <f>SUM(J39:J142)</f>
        <v>369281592</v>
      </c>
      <c r="K143" s="28">
        <f>SUM(K39:K142)</f>
        <v>1226630176</v>
      </c>
    </row>
    <row r="144" spans="1:11" ht="15" x14ac:dyDescent="0.25">
      <c r="A144" s="14"/>
      <c r="B144" s="15"/>
      <c r="C144" s="15"/>
      <c r="D144" s="15"/>
      <c r="E144" s="258"/>
      <c r="F144" s="250"/>
      <c r="G144" s="265"/>
      <c r="H144" s="15"/>
      <c r="I144" s="19"/>
      <c r="J144" s="19"/>
      <c r="K144" s="20"/>
    </row>
    <row r="145" spans="1:11" ht="51" x14ac:dyDescent="0.2">
      <c r="A145" s="69" t="s">
        <v>37</v>
      </c>
      <c r="B145" s="70" t="s">
        <v>39</v>
      </c>
      <c r="C145" s="69" t="s">
        <v>40</v>
      </c>
      <c r="D145" s="253" t="s">
        <v>38</v>
      </c>
      <c r="E145" s="70" t="s">
        <v>15</v>
      </c>
      <c r="F145" s="260" t="s">
        <v>33</v>
      </c>
      <c r="G145" s="163" t="s">
        <v>16</v>
      </c>
      <c r="H145" s="69" t="s">
        <v>22</v>
      </c>
      <c r="I145" s="69" t="s">
        <v>12</v>
      </c>
      <c r="J145" s="69" t="s">
        <v>23</v>
      </c>
      <c r="K145" s="69" t="s">
        <v>4</v>
      </c>
    </row>
    <row r="146" spans="1:11" ht="15" x14ac:dyDescent="0.2">
      <c r="A146" s="72"/>
      <c r="B146" s="72">
        <f>2740000000-397235000</f>
        <v>2342765000</v>
      </c>
      <c r="C146" s="72">
        <v>0</v>
      </c>
      <c r="D146" s="254">
        <f>+A146+B146-C146</f>
        <v>2342765000</v>
      </c>
      <c r="E146" s="251">
        <f>+I143</f>
        <v>1595911768</v>
      </c>
      <c r="F146" s="261">
        <f>+E146/D146</f>
        <v>0.68120864363263067</v>
      </c>
      <c r="G146" s="164">
        <f>+I36</f>
        <v>396304633</v>
      </c>
      <c r="H146" s="73">
        <f>+D146-E146-G146</f>
        <v>350548599</v>
      </c>
      <c r="I146" s="73">
        <f>+J143</f>
        <v>369281592</v>
      </c>
      <c r="J146" s="74">
        <f>+I146/D146</f>
        <v>0.15762639103794021</v>
      </c>
      <c r="K146" s="73">
        <f>+K143</f>
        <v>1226630176</v>
      </c>
    </row>
    <row r="147" spans="1:11" ht="15" x14ac:dyDescent="0.25">
      <c r="A147" s="75">
        <v>1</v>
      </c>
      <c r="B147" s="75">
        <v>2</v>
      </c>
      <c r="C147" s="75">
        <v>3</v>
      </c>
      <c r="D147" s="255" t="s">
        <v>3</v>
      </c>
      <c r="E147" s="227">
        <v>5</v>
      </c>
      <c r="F147" s="262" t="s">
        <v>18</v>
      </c>
      <c r="G147" s="166">
        <v>7</v>
      </c>
      <c r="H147" s="75" t="s">
        <v>9</v>
      </c>
      <c r="I147" s="75">
        <v>9</v>
      </c>
      <c r="J147" s="75" t="s">
        <v>24</v>
      </c>
      <c r="K147" s="75" t="s">
        <v>25</v>
      </c>
    </row>
  </sheetData>
  <mergeCells count="16">
    <mergeCell ref="G143:H143"/>
    <mergeCell ref="G36:H36"/>
    <mergeCell ref="A37:A38"/>
    <mergeCell ref="E37:H37"/>
    <mergeCell ref="I37:I38"/>
    <mergeCell ref="J37:J38"/>
    <mergeCell ref="E38:F38"/>
    <mergeCell ref="G38:H38"/>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9D5F-6FB7-4299-B3B9-75B4D7037D2A}">
  <dimension ref="A1:K137"/>
  <sheetViews>
    <sheetView workbookViewId="0">
      <selection activeCell="D7" sqref="D7:D8"/>
    </sheetView>
  </sheetViews>
  <sheetFormatPr baseColWidth="10" defaultRowHeight="12.75" x14ac:dyDescent="0.2"/>
  <cols>
    <col min="2" max="2" width="14" bestFit="1" customWidth="1"/>
    <col min="4" max="4" width="14.28515625" customWidth="1"/>
    <col min="8" max="8" width="12.570312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3377</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7"/>
      <c r="B7" s="146"/>
      <c r="C7" s="144"/>
      <c r="D7" s="240" t="s">
        <v>5120</v>
      </c>
      <c r="E7" s="161" t="s">
        <v>5102</v>
      </c>
      <c r="F7" s="257"/>
      <c r="G7" s="202"/>
      <c r="H7" s="87"/>
      <c r="I7" s="176">
        <v>15000000</v>
      </c>
      <c r="J7" s="145"/>
      <c r="K7" s="144"/>
    </row>
    <row r="8" spans="1:11" ht="15" x14ac:dyDescent="0.25">
      <c r="A8" s="177"/>
      <c r="B8" s="146"/>
      <c r="C8" s="144"/>
      <c r="D8" s="240" t="s">
        <v>5177</v>
      </c>
      <c r="E8" s="161" t="s">
        <v>5160</v>
      </c>
      <c r="F8" s="257"/>
      <c r="G8" s="202"/>
      <c r="H8" s="87"/>
      <c r="I8" s="176">
        <v>80513667</v>
      </c>
      <c r="J8" s="145"/>
      <c r="K8" s="144"/>
    </row>
    <row r="9" spans="1:11" ht="15" x14ac:dyDescent="0.25">
      <c r="A9" s="177"/>
      <c r="B9" s="146"/>
      <c r="C9" s="144"/>
      <c r="D9" s="161"/>
      <c r="E9" s="123"/>
      <c r="F9" s="257"/>
      <c r="G9" s="202"/>
      <c r="H9" s="87"/>
      <c r="I9" s="176"/>
      <c r="J9" s="145"/>
      <c r="K9" s="144"/>
    </row>
    <row r="10" spans="1:11" ht="15" x14ac:dyDescent="0.25">
      <c r="A10" s="177"/>
      <c r="B10" s="146"/>
      <c r="C10" s="144"/>
      <c r="D10" s="161"/>
      <c r="E10" s="123"/>
      <c r="F10" s="257"/>
      <c r="G10" s="202"/>
      <c r="H10" s="87"/>
      <c r="I10" s="176"/>
      <c r="J10" s="145"/>
      <c r="K10" s="144"/>
    </row>
    <row r="11" spans="1:11" ht="15" x14ac:dyDescent="0.25">
      <c r="A11" s="177"/>
      <c r="B11" s="146"/>
      <c r="C11" s="144"/>
      <c r="D11" s="161"/>
      <c r="E11" s="123"/>
      <c r="F11" s="257"/>
      <c r="G11" s="202"/>
      <c r="H11" s="87"/>
      <c r="I11" s="176"/>
      <c r="J11" s="145"/>
      <c r="K11" s="144"/>
    </row>
    <row r="12" spans="1:11" ht="15" x14ac:dyDescent="0.25">
      <c r="A12" s="177"/>
      <c r="B12" s="146"/>
      <c r="C12" s="144"/>
      <c r="D12" s="161"/>
      <c r="E12" s="123"/>
      <c r="F12" s="257"/>
      <c r="G12" s="202"/>
      <c r="H12" s="87"/>
      <c r="I12" s="176"/>
      <c r="J12" s="145"/>
      <c r="K12" s="144"/>
    </row>
    <row r="13" spans="1:11" ht="15" x14ac:dyDescent="0.25">
      <c r="A13" s="177"/>
      <c r="B13" s="146"/>
      <c r="C13" s="144"/>
      <c r="D13" s="161"/>
      <c r="E13" s="123"/>
      <c r="F13" s="257"/>
      <c r="G13" s="202"/>
      <c r="H13" s="87"/>
      <c r="I13" s="176"/>
      <c r="J13" s="145"/>
      <c r="K13" s="144"/>
    </row>
    <row r="14" spans="1:11" ht="15" x14ac:dyDescent="0.25">
      <c r="A14" s="177"/>
      <c r="B14" s="146"/>
      <c r="C14" s="144"/>
      <c r="D14" s="161"/>
      <c r="E14" s="123"/>
      <c r="F14" s="257"/>
      <c r="G14" s="202"/>
      <c r="H14" s="87"/>
      <c r="I14" s="176"/>
      <c r="J14" s="145"/>
      <c r="K14" s="144"/>
    </row>
    <row r="15" spans="1:11" ht="15" x14ac:dyDescent="0.25">
      <c r="A15" s="177"/>
      <c r="B15" s="146"/>
      <c r="C15" s="144"/>
      <c r="D15" s="161"/>
      <c r="E15" s="123"/>
      <c r="F15" s="257"/>
      <c r="G15" s="202"/>
      <c r="H15" s="87"/>
      <c r="I15" s="176"/>
      <c r="J15" s="145"/>
      <c r="K15" s="144"/>
    </row>
    <row r="16" spans="1:11" ht="15" x14ac:dyDescent="0.25">
      <c r="A16" s="177"/>
      <c r="B16" s="146"/>
      <c r="C16" s="144"/>
      <c r="D16" s="161"/>
      <c r="E16" s="123"/>
      <c r="F16" s="257"/>
      <c r="G16" s="202"/>
      <c r="H16" s="87"/>
      <c r="I16" s="176"/>
      <c r="J16" s="145"/>
      <c r="K16" s="144"/>
    </row>
    <row r="17" spans="1:11" ht="15" x14ac:dyDescent="0.25">
      <c r="A17" s="177"/>
      <c r="B17" s="146"/>
      <c r="C17" s="144"/>
      <c r="D17" s="161"/>
      <c r="E17" s="123"/>
      <c r="F17" s="257"/>
      <c r="G17" s="202"/>
      <c r="H17" s="87"/>
      <c r="I17" s="176"/>
      <c r="J17" s="145"/>
      <c r="K17" s="144"/>
    </row>
    <row r="18" spans="1:11" ht="15" x14ac:dyDescent="0.25">
      <c r="A18" s="177"/>
      <c r="B18" s="146"/>
      <c r="C18" s="144"/>
      <c r="D18" s="161"/>
      <c r="E18" s="233"/>
      <c r="F18" s="257"/>
      <c r="G18" s="202"/>
      <c r="H18" s="87"/>
      <c r="I18" s="176"/>
      <c r="J18" s="145"/>
      <c r="K18" s="144"/>
    </row>
    <row r="19" spans="1:11" ht="15" x14ac:dyDescent="0.25">
      <c r="A19" s="177"/>
      <c r="B19" s="146"/>
      <c r="C19" s="144"/>
      <c r="D19" s="161"/>
      <c r="E19" s="233"/>
      <c r="F19" s="257"/>
      <c r="G19" s="202"/>
      <c r="H19" s="87"/>
      <c r="I19" s="176"/>
      <c r="J19" s="145"/>
      <c r="K19" s="144"/>
    </row>
    <row r="20" spans="1:11" ht="19.5" customHeight="1" x14ac:dyDescent="0.25">
      <c r="A20" s="177"/>
      <c r="B20" s="146"/>
      <c r="C20" s="144"/>
      <c r="D20" s="161"/>
      <c r="E20" s="233"/>
      <c r="F20" s="257"/>
      <c r="G20" s="202"/>
      <c r="H20" s="87"/>
      <c r="I20" s="176"/>
      <c r="J20" s="145"/>
      <c r="K20" s="144"/>
    </row>
    <row r="21" spans="1:11" ht="15" x14ac:dyDescent="0.25">
      <c r="A21" s="173"/>
      <c r="B21" s="146"/>
      <c r="C21" s="144"/>
      <c r="D21" s="175"/>
      <c r="E21" s="233"/>
      <c r="F21" s="257"/>
      <c r="G21" s="202"/>
      <c r="H21" s="87"/>
      <c r="I21" s="176"/>
      <c r="J21" s="145"/>
      <c r="K21" s="144"/>
    </row>
    <row r="22" spans="1:11" ht="15" x14ac:dyDescent="0.25">
      <c r="A22" s="173"/>
      <c r="B22" s="146"/>
      <c r="C22" s="144"/>
      <c r="D22" s="175"/>
      <c r="E22" s="233"/>
      <c r="F22" s="257"/>
      <c r="G22" s="202"/>
      <c r="H22" s="87"/>
      <c r="I22" s="176"/>
      <c r="J22" s="145"/>
      <c r="K22" s="144"/>
    </row>
    <row r="23" spans="1:11" ht="15" x14ac:dyDescent="0.25">
      <c r="A23" s="173"/>
      <c r="B23" s="146"/>
      <c r="C23" s="144"/>
      <c r="D23" s="175"/>
      <c r="E23" s="233"/>
      <c r="F23" s="257"/>
      <c r="G23" s="202"/>
      <c r="H23" s="87"/>
      <c r="I23" s="176"/>
      <c r="J23" s="145"/>
      <c r="K23" s="144"/>
    </row>
    <row r="24" spans="1:11" ht="15" x14ac:dyDescent="0.25">
      <c r="A24" s="173"/>
      <c r="B24" s="7"/>
      <c r="C24" s="8"/>
      <c r="D24" s="175"/>
      <c r="E24" s="249"/>
      <c r="F24" s="218"/>
      <c r="G24" s="264"/>
      <c r="H24" s="10"/>
      <c r="I24" s="176"/>
      <c r="J24" s="7"/>
      <c r="K24" s="8"/>
    </row>
    <row r="25" spans="1:11" ht="15" x14ac:dyDescent="0.25">
      <c r="A25" s="14"/>
      <c r="B25" s="15"/>
      <c r="C25" s="15"/>
      <c r="D25" s="15"/>
      <c r="E25" s="258"/>
      <c r="F25" s="220"/>
      <c r="G25" s="345" t="s">
        <v>19</v>
      </c>
      <c r="H25" s="335"/>
      <c r="I25" s="16">
        <f>SUM(I7:I24)</f>
        <v>95513667</v>
      </c>
      <c r="J25" s="17"/>
      <c r="K25" s="18"/>
    </row>
    <row r="26" spans="1:11" ht="25.5" x14ac:dyDescent="0.25">
      <c r="A26" s="323" t="s">
        <v>5</v>
      </c>
      <c r="B26" s="29" t="s">
        <v>13</v>
      </c>
      <c r="C26" s="32" t="s">
        <v>20</v>
      </c>
      <c r="D26" s="252" t="s">
        <v>20</v>
      </c>
      <c r="E26" s="340" t="s">
        <v>15</v>
      </c>
      <c r="F26" s="341"/>
      <c r="G26" s="341"/>
      <c r="H26" s="342"/>
      <c r="I26" s="323" t="s">
        <v>7</v>
      </c>
      <c r="J26" s="323" t="s">
        <v>6</v>
      </c>
      <c r="K26" s="32" t="s">
        <v>0</v>
      </c>
    </row>
    <row r="27" spans="1:11" ht="15" x14ac:dyDescent="0.25">
      <c r="A27" s="324"/>
      <c r="B27" s="33" t="s">
        <v>14</v>
      </c>
      <c r="C27" s="33" t="s">
        <v>11</v>
      </c>
      <c r="D27" s="239" t="s">
        <v>10</v>
      </c>
      <c r="E27" s="346" t="s">
        <v>2</v>
      </c>
      <c r="F27" s="347"/>
      <c r="G27" s="340" t="s">
        <v>8</v>
      </c>
      <c r="H27" s="342"/>
      <c r="I27" s="324"/>
      <c r="J27" s="324"/>
      <c r="K27" s="33" t="s">
        <v>1</v>
      </c>
    </row>
    <row r="28" spans="1:11" ht="15" x14ac:dyDescent="0.25">
      <c r="A28" s="22">
        <v>45489</v>
      </c>
      <c r="B28" s="86" t="s">
        <v>2031</v>
      </c>
      <c r="C28" s="63" t="s">
        <v>3010</v>
      </c>
      <c r="D28" s="116" t="s">
        <v>3400</v>
      </c>
      <c r="E28" s="93" t="s">
        <v>3397</v>
      </c>
      <c r="F28" s="217"/>
      <c r="G28" s="168" t="s">
        <v>3396</v>
      </c>
      <c r="H28" s="8"/>
      <c r="I28" s="283">
        <v>60000000</v>
      </c>
      <c r="J28" s="198">
        <v>3174768</v>
      </c>
      <c r="K28" s="23">
        <f>+I28-J28</f>
        <v>56825232</v>
      </c>
    </row>
    <row r="29" spans="1:11" ht="15" x14ac:dyDescent="0.25">
      <c r="A29" s="22">
        <v>45506</v>
      </c>
      <c r="B29" s="25" t="s">
        <v>1944</v>
      </c>
      <c r="C29" s="64" t="s">
        <v>3763</v>
      </c>
      <c r="D29" s="117" t="s">
        <v>3764</v>
      </c>
      <c r="E29" s="93" t="s">
        <v>3752</v>
      </c>
      <c r="F29" s="95"/>
      <c r="G29" s="169" t="s">
        <v>281</v>
      </c>
      <c r="H29" s="27"/>
      <c r="I29" s="283">
        <v>32200000</v>
      </c>
      <c r="J29" s="198">
        <v>15831667</v>
      </c>
      <c r="K29" s="23">
        <f t="shared" ref="K29:K97" si="0">+I29-J29</f>
        <v>16368333</v>
      </c>
    </row>
    <row r="30" spans="1:11" ht="15" x14ac:dyDescent="0.25">
      <c r="A30" s="22">
        <v>45518</v>
      </c>
      <c r="B30" s="25" t="s">
        <v>2044</v>
      </c>
      <c r="C30" s="64" t="s">
        <v>3765</v>
      </c>
      <c r="D30" s="117" t="s">
        <v>3766</v>
      </c>
      <c r="E30" s="93" t="s">
        <v>3753</v>
      </c>
      <c r="F30" s="95"/>
      <c r="G30" s="169" t="s">
        <v>3749</v>
      </c>
      <c r="H30" s="27"/>
      <c r="I30" s="283">
        <v>29400000</v>
      </c>
      <c r="J30" s="198">
        <v>11515000</v>
      </c>
      <c r="K30" s="23">
        <f t="shared" si="0"/>
        <v>17885000</v>
      </c>
    </row>
    <row r="31" spans="1:11" ht="15" x14ac:dyDescent="0.25">
      <c r="A31" s="22">
        <v>45524</v>
      </c>
      <c r="B31" s="25" t="s">
        <v>2270</v>
      </c>
      <c r="C31" s="64" t="s">
        <v>3590</v>
      </c>
      <c r="D31" s="117" t="s">
        <v>3767</v>
      </c>
      <c r="E31" s="93" t="s">
        <v>3754</v>
      </c>
      <c r="F31" s="95"/>
      <c r="G31" s="169" t="s">
        <v>950</v>
      </c>
      <c r="H31" s="27"/>
      <c r="I31" s="283">
        <v>36000000</v>
      </c>
      <c r="J31" s="198">
        <v>10933333</v>
      </c>
      <c r="K31" s="23">
        <f t="shared" si="0"/>
        <v>25066667</v>
      </c>
    </row>
    <row r="32" spans="1:11" ht="15" x14ac:dyDescent="0.25">
      <c r="A32" s="22">
        <v>45524</v>
      </c>
      <c r="B32" s="25" t="s">
        <v>2327</v>
      </c>
      <c r="C32" s="64" t="s">
        <v>3768</v>
      </c>
      <c r="D32" s="117" t="s">
        <v>3769</v>
      </c>
      <c r="E32" s="93" t="s">
        <v>3755</v>
      </c>
      <c r="F32" s="95"/>
      <c r="G32" s="169" t="s">
        <v>948</v>
      </c>
      <c r="H32" s="27"/>
      <c r="I32" s="283">
        <v>36000000</v>
      </c>
      <c r="J32" s="198">
        <v>10933333</v>
      </c>
      <c r="K32" s="23">
        <f t="shared" si="0"/>
        <v>25066667</v>
      </c>
    </row>
    <row r="33" spans="1:11" ht="15" x14ac:dyDescent="0.25">
      <c r="A33" s="22">
        <v>45524</v>
      </c>
      <c r="B33" s="25" t="s">
        <v>3079</v>
      </c>
      <c r="C33" s="64" t="s">
        <v>3769</v>
      </c>
      <c r="D33" s="117" t="s">
        <v>3770</v>
      </c>
      <c r="E33" s="93" t="s">
        <v>3756</v>
      </c>
      <c r="F33" s="95"/>
      <c r="G33" s="169" t="s">
        <v>3750</v>
      </c>
      <c r="H33" s="27"/>
      <c r="I33" s="283">
        <v>45000000</v>
      </c>
      <c r="J33" s="198">
        <v>13333333</v>
      </c>
      <c r="K33" s="23">
        <f t="shared" si="0"/>
        <v>31666667</v>
      </c>
    </row>
    <row r="34" spans="1:11" ht="15" x14ac:dyDescent="0.25">
      <c r="A34" s="22">
        <v>45532</v>
      </c>
      <c r="B34" s="25" t="s">
        <v>3087</v>
      </c>
      <c r="C34" s="64" t="s">
        <v>3771</v>
      </c>
      <c r="D34" s="117" t="s">
        <v>3718</v>
      </c>
      <c r="E34" s="93" t="s">
        <v>3757</v>
      </c>
      <c r="F34" s="95"/>
      <c r="G34" s="169" t="s">
        <v>3751</v>
      </c>
      <c r="H34" s="27"/>
      <c r="I34" s="283">
        <v>36000000</v>
      </c>
      <c r="J34" s="198">
        <v>9900000</v>
      </c>
      <c r="K34" s="23">
        <f t="shared" si="0"/>
        <v>26100000</v>
      </c>
    </row>
    <row r="35" spans="1:11" ht="15" x14ac:dyDescent="0.25">
      <c r="A35" s="22">
        <v>45534</v>
      </c>
      <c r="B35" s="25" t="s">
        <v>2351</v>
      </c>
      <c r="C35" s="64" t="s">
        <v>3535</v>
      </c>
      <c r="D35" s="117" t="s">
        <v>3772</v>
      </c>
      <c r="E35" s="93" t="s">
        <v>3758</v>
      </c>
      <c r="F35" s="95"/>
      <c r="G35" s="169" t="s">
        <v>953</v>
      </c>
      <c r="H35" s="27"/>
      <c r="I35" s="283">
        <v>22050000</v>
      </c>
      <c r="J35" s="198">
        <v>7595000</v>
      </c>
      <c r="K35" s="23">
        <f t="shared" si="0"/>
        <v>14455000</v>
      </c>
    </row>
    <row r="36" spans="1:11" ht="15" x14ac:dyDescent="0.25">
      <c r="A36" s="22">
        <v>45534</v>
      </c>
      <c r="B36" s="25" t="s">
        <v>2740</v>
      </c>
      <c r="C36" s="64" t="s">
        <v>3773</v>
      </c>
      <c r="D36" s="117" t="s">
        <v>3774</v>
      </c>
      <c r="E36" s="93" t="s">
        <v>3759</v>
      </c>
      <c r="F36" s="95"/>
      <c r="G36" s="169" t="s">
        <v>954</v>
      </c>
      <c r="H36" s="27"/>
      <c r="I36" s="283">
        <v>22050000</v>
      </c>
      <c r="J36" s="198">
        <v>7595000</v>
      </c>
      <c r="K36" s="23">
        <f t="shared" si="0"/>
        <v>14455000</v>
      </c>
    </row>
    <row r="37" spans="1:11" ht="15" x14ac:dyDescent="0.25">
      <c r="A37" s="22">
        <v>45534</v>
      </c>
      <c r="B37" s="25" t="s">
        <v>2751</v>
      </c>
      <c r="C37" s="64" t="s">
        <v>3775</v>
      </c>
      <c r="D37" s="117" t="s">
        <v>3776</v>
      </c>
      <c r="E37" s="93" t="s">
        <v>3760</v>
      </c>
      <c r="F37" s="95"/>
      <c r="G37" s="169" t="s">
        <v>956</v>
      </c>
      <c r="H37" s="27"/>
      <c r="I37" s="283">
        <v>40000000</v>
      </c>
      <c r="J37" s="198">
        <v>10333333</v>
      </c>
      <c r="K37" s="23">
        <f t="shared" si="0"/>
        <v>29666667</v>
      </c>
    </row>
    <row r="38" spans="1:11" ht="15" x14ac:dyDescent="0.25">
      <c r="A38" s="22">
        <v>45527</v>
      </c>
      <c r="B38" s="25" t="s">
        <v>2720</v>
      </c>
      <c r="C38" s="64" t="s">
        <v>3715</v>
      </c>
      <c r="D38" s="117" t="s">
        <v>3777</v>
      </c>
      <c r="E38" s="93" t="s">
        <v>3761</v>
      </c>
      <c r="F38" s="95"/>
      <c r="G38" s="169" t="s">
        <v>234</v>
      </c>
      <c r="H38" s="27"/>
      <c r="I38" s="283">
        <v>53820000</v>
      </c>
      <c r="J38" s="198">
        <v>17043000</v>
      </c>
      <c r="K38" s="23">
        <f t="shared" si="0"/>
        <v>36777000</v>
      </c>
    </row>
    <row r="39" spans="1:11" ht="15" x14ac:dyDescent="0.25">
      <c r="A39" s="22">
        <v>45534</v>
      </c>
      <c r="B39" s="25" t="s">
        <v>2764</v>
      </c>
      <c r="C39" s="64" t="s">
        <v>3778</v>
      </c>
      <c r="D39" s="117" t="s">
        <v>3779</v>
      </c>
      <c r="E39" s="93" t="s">
        <v>3762</v>
      </c>
      <c r="F39" s="95"/>
      <c r="G39" s="169" t="s">
        <v>863</v>
      </c>
      <c r="H39" s="27"/>
      <c r="I39" s="283">
        <v>21000000</v>
      </c>
      <c r="J39" s="198">
        <v>5425000</v>
      </c>
      <c r="K39" s="23">
        <f t="shared" si="0"/>
        <v>15575000</v>
      </c>
    </row>
    <row r="40" spans="1:11" ht="15" x14ac:dyDescent="0.25">
      <c r="A40" s="22">
        <v>45534</v>
      </c>
      <c r="B40" s="25" t="s">
        <v>2334</v>
      </c>
      <c r="C40" s="64" t="s">
        <v>3537</v>
      </c>
      <c r="D40" s="117" t="s">
        <v>3780</v>
      </c>
      <c r="E40" s="93" t="s">
        <v>3762</v>
      </c>
      <c r="F40" s="95"/>
      <c r="G40" s="169" t="s">
        <v>848</v>
      </c>
      <c r="H40" s="27"/>
      <c r="I40" s="283">
        <v>21000000</v>
      </c>
      <c r="J40" s="198">
        <v>5425000</v>
      </c>
      <c r="K40" s="23">
        <f t="shared" si="0"/>
        <v>15575000</v>
      </c>
    </row>
    <row r="41" spans="1:11" ht="15" x14ac:dyDescent="0.25">
      <c r="A41" s="22">
        <v>45537</v>
      </c>
      <c r="B41" s="25" t="s">
        <v>2324</v>
      </c>
      <c r="C41" s="64" t="s">
        <v>3880</v>
      </c>
      <c r="D41" s="117" t="s">
        <v>4171</v>
      </c>
      <c r="E41" s="93" t="s">
        <v>4354</v>
      </c>
      <c r="F41" s="95"/>
      <c r="G41" s="169" t="s">
        <v>4350</v>
      </c>
      <c r="H41" s="27"/>
      <c r="I41" s="283">
        <v>25400000</v>
      </c>
      <c r="J41" s="198">
        <v>5926667</v>
      </c>
      <c r="K41" s="23">
        <f t="shared" si="0"/>
        <v>19473333</v>
      </c>
    </row>
    <row r="42" spans="1:11" ht="15" x14ac:dyDescent="0.25">
      <c r="A42" s="22">
        <v>45538</v>
      </c>
      <c r="B42" s="25" t="s">
        <v>712</v>
      </c>
      <c r="C42" s="64" t="s">
        <v>3921</v>
      </c>
      <c r="D42" s="117" t="s">
        <v>4342</v>
      </c>
      <c r="E42" s="93" t="s">
        <v>3762</v>
      </c>
      <c r="F42" s="95"/>
      <c r="G42" s="169" t="s">
        <v>864</v>
      </c>
      <c r="H42" s="27"/>
      <c r="I42" s="283">
        <v>21000000</v>
      </c>
      <c r="J42" s="198"/>
      <c r="K42" s="23">
        <f t="shared" si="0"/>
        <v>21000000</v>
      </c>
    </row>
    <row r="43" spans="1:11" ht="15" x14ac:dyDescent="0.25">
      <c r="A43" s="22">
        <v>45538</v>
      </c>
      <c r="B43" s="25" t="s">
        <v>2364</v>
      </c>
      <c r="C43" s="64" t="s">
        <v>4343</v>
      </c>
      <c r="D43" s="117" t="s">
        <v>4048</v>
      </c>
      <c r="E43" s="93" t="s">
        <v>4355</v>
      </c>
      <c r="F43" s="95"/>
      <c r="G43" s="169" t="s">
        <v>4351</v>
      </c>
      <c r="H43" s="27"/>
      <c r="I43" s="283">
        <v>39200000</v>
      </c>
      <c r="J43" s="198">
        <v>8820000</v>
      </c>
      <c r="K43" s="23">
        <f t="shared" si="0"/>
        <v>30380000</v>
      </c>
    </row>
    <row r="44" spans="1:11" ht="15" x14ac:dyDescent="0.25">
      <c r="A44" s="22">
        <v>45539</v>
      </c>
      <c r="B44" s="25" t="s">
        <v>2319</v>
      </c>
      <c r="C44" s="64" t="s">
        <v>3841</v>
      </c>
      <c r="D44" s="117" t="s">
        <v>4344</v>
      </c>
      <c r="E44" s="93" t="s">
        <v>4356</v>
      </c>
      <c r="F44" s="95"/>
      <c r="G44" s="169" t="s">
        <v>850</v>
      </c>
      <c r="H44" s="27"/>
      <c r="I44" s="283">
        <v>28176000</v>
      </c>
      <c r="J44" s="198">
        <v>4696000</v>
      </c>
      <c r="K44" s="23">
        <f t="shared" si="0"/>
        <v>23480000</v>
      </c>
    </row>
    <row r="45" spans="1:11" ht="15" x14ac:dyDescent="0.25">
      <c r="A45" s="22">
        <v>45539</v>
      </c>
      <c r="B45" s="25" t="s">
        <v>2366</v>
      </c>
      <c r="C45" s="64" t="s">
        <v>4166</v>
      </c>
      <c r="D45" s="117" t="s">
        <v>4345</v>
      </c>
      <c r="E45" s="93" t="s">
        <v>4357</v>
      </c>
      <c r="F45" s="95"/>
      <c r="G45" s="169" t="s">
        <v>2950</v>
      </c>
      <c r="H45" s="27"/>
      <c r="I45" s="283">
        <v>24000000</v>
      </c>
      <c r="J45" s="198">
        <v>6666667</v>
      </c>
      <c r="K45" s="23">
        <f t="shared" si="0"/>
        <v>17333333</v>
      </c>
    </row>
    <row r="46" spans="1:11" ht="15" x14ac:dyDescent="0.25">
      <c r="A46" s="22">
        <v>45540</v>
      </c>
      <c r="B46" s="25" t="s">
        <v>3099</v>
      </c>
      <c r="C46" s="64" t="s">
        <v>4169</v>
      </c>
      <c r="D46" s="117" t="s">
        <v>4346</v>
      </c>
      <c r="E46" s="93" t="s">
        <v>4358</v>
      </c>
      <c r="F46" s="95"/>
      <c r="G46" s="169" t="s">
        <v>4352</v>
      </c>
      <c r="H46" s="27"/>
      <c r="I46" s="283">
        <v>28176000</v>
      </c>
      <c r="J46" s="198">
        <v>5870000</v>
      </c>
      <c r="K46" s="23">
        <f t="shared" si="0"/>
        <v>22306000</v>
      </c>
    </row>
    <row r="47" spans="1:11" ht="15" x14ac:dyDescent="0.25">
      <c r="A47" s="22">
        <v>45546</v>
      </c>
      <c r="B47" s="25" t="s">
        <v>2387</v>
      </c>
      <c r="C47" s="64" t="s">
        <v>4176</v>
      </c>
      <c r="D47" s="117" t="s">
        <v>4223</v>
      </c>
      <c r="E47" s="93" t="s">
        <v>4357</v>
      </c>
      <c r="F47" s="95"/>
      <c r="G47" s="169" t="s">
        <v>2952</v>
      </c>
      <c r="H47" s="27"/>
      <c r="I47" s="283">
        <v>19050000</v>
      </c>
      <c r="J47" s="198">
        <v>4233333</v>
      </c>
      <c r="K47" s="23">
        <f t="shared" si="0"/>
        <v>14816667</v>
      </c>
    </row>
    <row r="48" spans="1:11" ht="15" x14ac:dyDescent="0.25">
      <c r="A48" s="22">
        <v>45554</v>
      </c>
      <c r="B48" s="25" t="s">
        <v>2402</v>
      </c>
      <c r="C48" s="64" t="s">
        <v>4347</v>
      </c>
      <c r="D48" s="117" t="s">
        <v>4348</v>
      </c>
      <c r="E48" s="93" t="s">
        <v>4359</v>
      </c>
      <c r="F48" s="95"/>
      <c r="G48" s="169" t="s">
        <v>2089</v>
      </c>
      <c r="H48" s="27"/>
      <c r="I48" s="283">
        <v>17464333</v>
      </c>
      <c r="J48" s="198">
        <v>1905200</v>
      </c>
      <c r="K48" s="23">
        <f t="shared" si="0"/>
        <v>15559133</v>
      </c>
    </row>
    <row r="49" spans="1:11" ht="15" x14ac:dyDescent="0.25">
      <c r="A49" s="22">
        <v>45555</v>
      </c>
      <c r="B49" s="25" t="s">
        <v>2991</v>
      </c>
      <c r="C49" s="64" t="s">
        <v>4349</v>
      </c>
      <c r="D49" s="117" t="s">
        <v>4238</v>
      </c>
      <c r="E49" s="93" t="s">
        <v>4360</v>
      </c>
      <c r="F49" s="95"/>
      <c r="G49" s="169" t="s">
        <v>4353</v>
      </c>
      <c r="H49" s="27"/>
      <c r="I49" s="283">
        <v>22500000</v>
      </c>
      <c r="J49" s="198">
        <v>2750000</v>
      </c>
      <c r="K49" s="23">
        <f t="shared" si="0"/>
        <v>19750000</v>
      </c>
    </row>
    <row r="50" spans="1:11" ht="15" x14ac:dyDescent="0.25">
      <c r="A50" s="22">
        <v>45560</v>
      </c>
      <c r="B50" s="25" t="s">
        <v>2633</v>
      </c>
      <c r="C50" s="64" t="s">
        <v>4315</v>
      </c>
      <c r="D50" s="117" t="s">
        <v>4070</v>
      </c>
      <c r="E50" s="93" t="s">
        <v>4361</v>
      </c>
      <c r="F50" s="95"/>
      <c r="G50" s="169" t="s">
        <v>1635</v>
      </c>
      <c r="H50" s="27"/>
      <c r="I50" s="283">
        <v>22500000</v>
      </c>
      <c r="J50" s="198">
        <v>1250000</v>
      </c>
      <c r="K50" s="23">
        <f t="shared" si="0"/>
        <v>21250000</v>
      </c>
    </row>
    <row r="51" spans="1:11" ht="15" x14ac:dyDescent="0.25">
      <c r="A51" s="22">
        <v>45574</v>
      </c>
      <c r="B51" s="310">
        <v>1361</v>
      </c>
      <c r="C51" s="64" t="s">
        <v>4755</v>
      </c>
      <c r="D51" s="117" t="s">
        <v>4756</v>
      </c>
      <c r="E51" s="161" t="s">
        <v>4802</v>
      </c>
      <c r="F51" s="95"/>
      <c r="G51" s="161" t="s">
        <v>4814</v>
      </c>
      <c r="H51" s="27"/>
      <c r="I51" s="283">
        <v>10000000</v>
      </c>
      <c r="J51" s="198"/>
      <c r="K51" s="23">
        <f t="shared" si="0"/>
        <v>10000000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26"/>
      <c r="K98" s="23">
        <f t="shared" ref="K98:K132" si="1">+I98-J98</f>
        <v>0</v>
      </c>
    </row>
    <row r="99" spans="1:11" ht="15" x14ac:dyDescent="0.25">
      <c r="A99" s="22"/>
      <c r="B99" s="25"/>
      <c r="C99" s="64"/>
      <c r="D99" s="117"/>
      <c r="E99" s="93"/>
      <c r="F99" s="95"/>
      <c r="G99" s="169"/>
      <c r="H99" s="27"/>
      <c r="I99" s="23"/>
      <c r="J99" s="126"/>
      <c r="K99" s="23">
        <f t="shared" si="1"/>
        <v>0</v>
      </c>
    </row>
    <row r="100" spans="1:11" ht="15" x14ac:dyDescent="0.25">
      <c r="A100" s="22"/>
      <c r="B100" s="180"/>
      <c r="C100" s="180"/>
      <c r="D100" s="180"/>
      <c r="E100" s="233"/>
      <c r="F100" s="95"/>
      <c r="G100" s="123"/>
      <c r="H100" s="27"/>
      <c r="I100" s="126"/>
      <c r="J100" s="126"/>
      <c r="K100" s="23">
        <f t="shared" si="1"/>
        <v>0</v>
      </c>
    </row>
    <row r="101" spans="1:11" ht="15" x14ac:dyDescent="0.25">
      <c r="A101" s="246"/>
      <c r="B101" s="183"/>
      <c r="C101" s="183"/>
      <c r="D101" s="183"/>
      <c r="E101" s="233"/>
      <c r="F101" s="95"/>
      <c r="G101" s="123"/>
      <c r="H101" s="27"/>
      <c r="I101" s="126"/>
      <c r="J101" s="126"/>
      <c r="K101" s="23">
        <f t="shared" si="1"/>
        <v>0</v>
      </c>
    </row>
    <row r="102" spans="1:11" ht="15" x14ac:dyDescent="0.25">
      <c r="A102" s="246"/>
      <c r="B102" s="183"/>
      <c r="C102" s="183"/>
      <c r="D102" s="183"/>
      <c r="E102" s="233"/>
      <c r="F102" s="95"/>
      <c r="G102" s="123"/>
      <c r="H102" s="27"/>
      <c r="I102" s="126"/>
      <c r="J102" s="126"/>
      <c r="K102" s="23">
        <f t="shared" si="1"/>
        <v>0</v>
      </c>
    </row>
    <row r="103" spans="1:11" ht="15" x14ac:dyDescent="0.25">
      <c r="A103" s="246"/>
      <c r="B103" s="183"/>
      <c r="C103" s="183"/>
      <c r="D103" s="183"/>
      <c r="E103" s="233"/>
      <c r="F103" s="95"/>
      <c r="G103" s="123"/>
      <c r="H103" s="27"/>
      <c r="I103" s="126"/>
      <c r="J103" s="126"/>
      <c r="K103" s="23">
        <f t="shared" si="1"/>
        <v>0</v>
      </c>
    </row>
    <row r="104" spans="1:11" ht="15" x14ac:dyDescent="0.25">
      <c r="A104" s="246"/>
      <c r="B104" s="183"/>
      <c r="C104" s="183"/>
      <c r="D104" s="183"/>
      <c r="E104" s="233"/>
      <c r="F104" s="95"/>
      <c r="G104" s="123"/>
      <c r="H104" s="27"/>
      <c r="I104" s="126"/>
      <c r="J104" s="126"/>
      <c r="K104" s="23">
        <f t="shared" si="1"/>
        <v>0</v>
      </c>
    </row>
    <row r="105" spans="1:11" ht="15" x14ac:dyDescent="0.25">
      <c r="A105" s="246"/>
      <c r="B105" s="183"/>
      <c r="C105" s="183"/>
      <c r="D105" s="183"/>
      <c r="E105" s="233"/>
      <c r="F105" s="95"/>
      <c r="G105" s="123"/>
      <c r="H105" s="27"/>
      <c r="I105" s="126"/>
      <c r="J105" s="126"/>
      <c r="K105" s="23">
        <f t="shared" si="1"/>
        <v>0</v>
      </c>
    </row>
    <row r="106" spans="1:11" ht="15" x14ac:dyDescent="0.25">
      <c r="A106" s="246"/>
      <c r="B106" s="183"/>
      <c r="C106" s="183"/>
      <c r="D106" s="183"/>
      <c r="E106" s="233"/>
      <c r="F106" s="95"/>
      <c r="G106" s="123"/>
      <c r="H106" s="27"/>
      <c r="I106" s="126"/>
      <c r="J106" s="126"/>
      <c r="K106" s="23">
        <f t="shared" si="1"/>
        <v>0</v>
      </c>
    </row>
    <row r="107" spans="1:11" ht="15" x14ac:dyDescent="0.25">
      <c r="A107" s="246"/>
      <c r="B107" s="183"/>
      <c r="C107" s="183"/>
      <c r="D107" s="183"/>
      <c r="E107" s="233"/>
      <c r="F107" s="95"/>
      <c r="G107" s="123"/>
      <c r="H107" s="27"/>
      <c r="I107" s="126"/>
      <c r="J107" s="126"/>
      <c r="K107" s="23">
        <f t="shared" si="1"/>
        <v>0</v>
      </c>
    </row>
    <row r="108" spans="1:11" ht="15" x14ac:dyDescent="0.25">
      <c r="A108" s="246"/>
      <c r="B108" s="183"/>
      <c r="C108" s="183"/>
      <c r="D108" s="183"/>
      <c r="E108" s="233"/>
      <c r="F108" s="95"/>
      <c r="G108" s="123"/>
      <c r="H108" s="27"/>
      <c r="I108" s="126"/>
      <c r="J108" s="126"/>
      <c r="K108" s="23">
        <f t="shared" si="1"/>
        <v>0</v>
      </c>
    </row>
    <row r="109" spans="1:11" ht="15" x14ac:dyDescent="0.25">
      <c r="A109" s="246"/>
      <c r="B109" s="183"/>
      <c r="C109" s="183"/>
      <c r="D109" s="183"/>
      <c r="E109" s="233"/>
      <c r="F109" s="95"/>
      <c r="G109" s="123"/>
      <c r="H109" s="27"/>
      <c r="I109" s="126"/>
      <c r="J109" s="126"/>
      <c r="K109" s="23">
        <f t="shared" si="1"/>
        <v>0</v>
      </c>
    </row>
    <row r="110" spans="1:11" ht="15" x14ac:dyDescent="0.25">
      <c r="A110" s="246"/>
      <c r="B110" s="183"/>
      <c r="C110" s="183"/>
      <c r="D110" s="183"/>
      <c r="E110" s="233"/>
      <c r="F110" s="95"/>
      <c r="G110" s="123"/>
      <c r="H110" s="27"/>
      <c r="I110" s="126"/>
      <c r="J110" s="126"/>
      <c r="K110" s="23">
        <f t="shared" si="1"/>
        <v>0</v>
      </c>
    </row>
    <row r="111" spans="1:11" ht="15" x14ac:dyDescent="0.25">
      <c r="A111" s="246"/>
      <c r="B111" s="183"/>
      <c r="C111" s="183"/>
      <c r="D111" s="183"/>
      <c r="E111" s="233"/>
      <c r="F111" s="95"/>
      <c r="G111" s="123"/>
      <c r="H111" s="27"/>
      <c r="I111" s="126"/>
      <c r="J111" s="126"/>
      <c r="K111" s="23">
        <f t="shared" si="1"/>
        <v>0</v>
      </c>
    </row>
    <row r="112" spans="1:11" ht="15" x14ac:dyDescent="0.25">
      <c r="A112" s="246"/>
      <c r="B112" s="183"/>
      <c r="C112" s="183"/>
      <c r="D112" s="183"/>
      <c r="E112" s="233"/>
      <c r="F112" s="95"/>
      <c r="G112" s="123"/>
      <c r="H112" s="27"/>
      <c r="I112" s="126"/>
      <c r="J112" s="126"/>
      <c r="K112" s="23">
        <f t="shared" si="1"/>
        <v>0</v>
      </c>
    </row>
    <row r="113" spans="1:11" ht="15" x14ac:dyDescent="0.25">
      <c r="A113" s="246"/>
      <c r="B113" s="183"/>
      <c r="C113" s="183"/>
      <c r="D113" s="183"/>
      <c r="E113" s="233"/>
      <c r="F113" s="95"/>
      <c r="G113" s="123"/>
      <c r="H113" s="27"/>
      <c r="I113" s="126"/>
      <c r="J113" s="126"/>
      <c r="K113" s="23">
        <f t="shared" si="1"/>
        <v>0</v>
      </c>
    </row>
    <row r="114" spans="1:11" ht="15" x14ac:dyDescent="0.25">
      <c r="A114" s="246"/>
      <c r="B114" s="183"/>
      <c r="C114" s="183"/>
      <c r="D114" s="183"/>
      <c r="E114" s="233"/>
      <c r="F114" s="95"/>
      <c r="G114" s="123"/>
      <c r="H114" s="27"/>
      <c r="I114" s="126"/>
      <c r="J114" s="126"/>
      <c r="K114" s="23">
        <f t="shared" si="1"/>
        <v>0</v>
      </c>
    </row>
    <row r="115" spans="1:11" ht="15" x14ac:dyDescent="0.25">
      <c r="A115" s="246"/>
      <c r="B115" s="183"/>
      <c r="C115" s="183"/>
      <c r="D115" s="183"/>
      <c r="E115" s="233"/>
      <c r="F115" s="95"/>
      <c r="G115" s="123"/>
      <c r="H115" s="27"/>
      <c r="I115" s="126"/>
      <c r="J115" s="126"/>
      <c r="K115" s="23">
        <f t="shared" si="1"/>
        <v>0</v>
      </c>
    </row>
    <row r="116" spans="1:11" ht="15" x14ac:dyDescent="0.25">
      <c r="A116" s="246"/>
      <c r="B116" s="183"/>
      <c r="C116" s="183"/>
      <c r="D116" s="183"/>
      <c r="E116" s="233"/>
      <c r="F116" s="95"/>
      <c r="G116" s="123"/>
      <c r="H116" s="27"/>
      <c r="I116" s="126"/>
      <c r="J116" s="126"/>
      <c r="K116" s="23">
        <f t="shared" si="1"/>
        <v>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126"/>
      <c r="K119" s="23">
        <f t="shared" si="1"/>
        <v>0</v>
      </c>
    </row>
    <row r="120" spans="1:11" ht="15" x14ac:dyDescent="0.25">
      <c r="A120" s="246"/>
      <c r="B120" s="183"/>
      <c r="C120" s="183"/>
      <c r="D120" s="183"/>
      <c r="E120" s="233"/>
      <c r="F120" s="95"/>
      <c r="G120" s="123"/>
      <c r="H120" s="27"/>
      <c r="I120" s="126"/>
      <c r="J120" s="126"/>
      <c r="K120" s="23">
        <f t="shared" si="1"/>
        <v>0</v>
      </c>
    </row>
    <row r="121" spans="1:11" ht="15" x14ac:dyDescent="0.25">
      <c r="A121" s="246"/>
      <c r="B121" s="183"/>
      <c r="C121" s="183"/>
      <c r="D121" s="183"/>
      <c r="E121" s="233"/>
      <c r="F121" s="95"/>
      <c r="G121" s="123"/>
      <c r="H121" s="27"/>
      <c r="I121" s="126"/>
      <c r="J121" s="126"/>
      <c r="K121" s="23">
        <f t="shared" si="1"/>
        <v>0</v>
      </c>
    </row>
    <row r="122" spans="1:11" ht="15" x14ac:dyDescent="0.25">
      <c r="A122" s="246"/>
      <c r="B122" s="183"/>
      <c r="C122" s="183"/>
      <c r="D122" s="183"/>
      <c r="E122" s="233"/>
      <c r="F122" s="95"/>
      <c r="G122" s="123"/>
      <c r="H122" s="27"/>
      <c r="I122" s="126"/>
      <c r="J122" s="126"/>
      <c r="K122" s="23">
        <f t="shared" si="1"/>
        <v>0</v>
      </c>
    </row>
    <row r="123" spans="1:11" ht="15" x14ac:dyDescent="0.25">
      <c r="A123" s="246"/>
      <c r="B123" s="183"/>
      <c r="C123" s="183"/>
      <c r="D123" s="183"/>
      <c r="E123" s="233"/>
      <c r="F123" s="95"/>
      <c r="G123" s="123"/>
      <c r="H123" s="27"/>
      <c r="I123" s="126"/>
      <c r="J123" s="126"/>
      <c r="K123" s="23">
        <f t="shared" si="1"/>
        <v>0</v>
      </c>
    </row>
    <row r="124" spans="1:11" ht="15" x14ac:dyDescent="0.25">
      <c r="A124" s="246"/>
      <c r="B124" s="183"/>
      <c r="C124" s="183"/>
      <c r="D124" s="183"/>
      <c r="E124" s="233"/>
      <c r="F124" s="95"/>
      <c r="G124" s="123"/>
      <c r="H124" s="27"/>
      <c r="I124" s="126"/>
      <c r="J124" s="126"/>
      <c r="K124" s="23">
        <f t="shared" si="1"/>
        <v>0</v>
      </c>
    </row>
    <row r="125" spans="1:11" ht="15" x14ac:dyDescent="0.25">
      <c r="A125" s="246"/>
      <c r="B125" s="183"/>
      <c r="C125" s="183"/>
      <c r="D125" s="183"/>
      <c r="E125" s="233"/>
      <c r="F125" s="95"/>
      <c r="G125" s="123"/>
      <c r="H125" s="27"/>
      <c r="I125" s="126"/>
      <c r="J125" s="126"/>
      <c r="K125" s="23">
        <f t="shared" si="1"/>
        <v>0</v>
      </c>
    </row>
    <row r="126" spans="1:11" ht="15" x14ac:dyDescent="0.25">
      <c r="A126" s="246"/>
      <c r="B126" s="183"/>
      <c r="C126" s="183"/>
      <c r="D126" s="183"/>
      <c r="E126" s="233"/>
      <c r="F126" s="95"/>
      <c r="G126" s="123"/>
      <c r="H126" s="27"/>
      <c r="I126" s="126"/>
      <c r="J126" s="126"/>
      <c r="K126" s="23">
        <f t="shared" si="1"/>
        <v>0</v>
      </c>
    </row>
    <row r="127" spans="1:11" ht="15" x14ac:dyDescent="0.25">
      <c r="A127" s="246"/>
      <c r="B127" s="183"/>
      <c r="C127" s="183"/>
      <c r="D127" s="183"/>
      <c r="E127" s="233"/>
      <c r="F127" s="95"/>
      <c r="G127" s="123"/>
      <c r="H127" s="27"/>
      <c r="I127" s="126"/>
      <c r="J127" s="126"/>
      <c r="K127" s="23">
        <f t="shared" si="1"/>
        <v>0</v>
      </c>
    </row>
    <row r="128" spans="1:11" ht="15" x14ac:dyDescent="0.25">
      <c r="A128" s="246"/>
      <c r="B128" s="183"/>
      <c r="C128" s="183"/>
      <c r="D128" s="183"/>
      <c r="E128" s="233"/>
      <c r="F128" s="95"/>
      <c r="G128" s="123"/>
      <c r="H128" s="27"/>
      <c r="I128" s="126"/>
      <c r="J128" s="23"/>
      <c r="K128" s="23">
        <f t="shared" si="1"/>
        <v>0</v>
      </c>
    </row>
    <row r="129" spans="1:11" ht="15" x14ac:dyDescent="0.25">
      <c r="A129" s="246"/>
      <c r="B129" s="183"/>
      <c r="C129" s="183"/>
      <c r="D129" s="183"/>
      <c r="E129" s="233"/>
      <c r="F129" s="95"/>
      <c r="G129" s="123"/>
      <c r="H129" s="27"/>
      <c r="I129" s="126"/>
      <c r="J129" s="23"/>
      <c r="K129" s="23">
        <f t="shared" si="1"/>
        <v>0</v>
      </c>
    </row>
    <row r="130" spans="1:11" ht="15" x14ac:dyDescent="0.25">
      <c r="A130" s="246"/>
      <c r="B130" s="183"/>
      <c r="C130" s="183"/>
      <c r="D130" s="183"/>
      <c r="E130" s="233"/>
      <c r="F130" s="95"/>
      <c r="G130" s="123"/>
      <c r="H130" s="27"/>
      <c r="I130" s="126"/>
      <c r="J130" s="23"/>
      <c r="K130" s="23">
        <f t="shared" si="1"/>
        <v>0</v>
      </c>
    </row>
    <row r="131" spans="1:11" ht="15" x14ac:dyDescent="0.25">
      <c r="A131" s="246"/>
      <c r="B131" s="183"/>
      <c r="C131" s="183"/>
      <c r="D131" s="183"/>
      <c r="E131" s="233"/>
      <c r="F131" s="95"/>
      <c r="G131" s="123"/>
      <c r="H131" s="27"/>
      <c r="I131" s="126"/>
      <c r="J131" s="23"/>
      <c r="K131" s="23">
        <f t="shared" si="1"/>
        <v>0</v>
      </c>
    </row>
    <row r="132" spans="1:11" ht="15" x14ac:dyDescent="0.25">
      <c r="A132" s="246"/>
      <c r="B132" s="267"/>
      <c r="C132" s="267"/>
      <c r="D132" s="267"/>
      <c r="E132" s="233"/>
      <c r="F132" s="95"/>
      <c r="G132" s="123"/>
      <c r="H132" s="27"/>
      <c r="I132" s="126"/>
      <c r="J132" s="23"/>
      <c r="K132" s="23">
        <f t="shared" si="1"/>
        <v>0</v>
      </c>
    </row>
    <row r="133" spans="1:11" ht="15" x14ac:dyDescent="0.25">
      <c r="A133" s="14"/>
      <c r="B133" s="15"/>
      <c r="C133" s="15"/>
      <c r="D133" s="15"/>
      <c r="E133" s="258"/>
      <c r="F133" s="220"/>
      <c r="G133" s="345" t="s">
        <v>19</v>
      </c>
      <c r="H133" s="335"/>
      <c r="I133" s="28">
        <f>SUM(I28:I132)</f>
        <v>711986333</v>
      </c>
      <c r="J133" s="28">
        <f>SUM(J28:J132)</f>
        <v>171155634</v>
      </c>
      <c r="K133" s="28">
        <f>SUM(K28:K132)</f>
        <v>540830699</v>
      </c>
    </row>
    <row r="134" spans="1:11" ht="15" x14ac:dyDescent="0.25">
      <c r="A134" s="14"/>
      <c r="B134" s="15"/>
      <c r="C134" s="15"/>
      <c r="D134" s="15"/>
      <c r="E134" s="258"/>
      <c r="F134" s="250"/>
      <c r="G134" s="265"/>
      <c r="H134" s="15"/>
      <c r="I134" s="19"/>
      <c r="J134" s="19"/>
      <c r="K134" s="20"/>
    </row>
    <row r="135" spans="1:11" ht="38.25" x14ac:dyDescent="0.2">
      <c r="A135" s="69" t="s">
        <v>37</v>
      </c>
      <c r="B135" s="70" t="s">
        <v>39</v>
      </c>
      <c r="C135" s="69" t="s">
        <v>40</v>
      </c>
      <c r="D135" s="253" t="s">
        <v>38</v>
      </c>
      <c r="E135" s="70" t="s">
        <v>15</v>
      </c>
      <c r="F135" s="260" t="s">
        <v>33</v>
      </c>
      <c r="G135" s="163" t="s">
        <v>16</v>
      </c>
      <c r="H135" s="69" t="s">
        <v>22</v>
      </c>
      <c r="I135" s="69" t="s">
        <v>12</v>
      </c>
      <c r="J135" s="69" t="s">
        <v>23</v>
      </c>
      <c r="K135" s="69" t="s">
        <v>4</v>
      </c>
    </row>
    <row r="136" spans="1:11" ht="15" x14ac:dyDescent="0.2">
      <c r="A136" s="72"/>
      <c r="B136" s="72">
        <f>1050000000-200000000</f>
        <v>850000000</v>
      </c>
      <c r="C136" s="72">
        <v>0</v>
      </c>
      <c r="D136" s="254">
        <f>+A136+B136-C136</f>
        <v>850000000</v>
      </c>
      <c r="E136" s="251">
        <f>+I133</f>
        <v>711986333</v>
      </c>
      <c r="F136" s="261">
        <f>+E136/D136</f>
        <v>0.83763098000000002</v>
      </c>
      <c r="G136" s="164">
        <f>+I25</f>
        <v>95513667</v>
      </c>
      <c r="H136" s="73">
        <f>+D136-E136-G136</f>
        <v>42500000</v>
      </c>
      <c r="I136" s="73">
        <f>+J133</f>
        <v>171155634</v>
      </c>
      <c r="J136" s="74">
        <f>+I136/D136</f>
        <v>0.20135956941176469</v>
      </c>
      <c r="K136" s="73">
        <f>+K133</f>
        <v>540830699</v>
      </c>
    </row>
    <row r="137" spans="1:11" ht="15" x14ac:dyDescent="0.25">
      <c r="A137" s="75">
        <v>1</v>
      </c>
      <c r="B137" s="75">
        <v>2</v>
      </c>
      <c r="C137" s="75">
        <v>3</v>
      </c>
      <c r="D137" s="255" t="s">
        <v>3</v>
      </c>
      <c r="E137" s="227">
        <v>5</v>
      </c>
      <c r="F137" s="262" t="s">
        <v>18</v>
      </c>
      <c r="G137" s="166">
        <v>7</v>
      </c>
      <c r="H137" s="75" t="s">
        <v>9</v>
      </c>
      <c r="I137" s="75">
        <v>9</v>
      </c>
      <c r="J137" s="75" t="s">
        <v>24</v>
      </c>
      <c r="K137" s="75" t="s">
        <v>25</v>
      </c>
    </row>
  </sheetData>
  <mergeCells count="16">
    <mergeCell ref="G133:H133"/>
    <mergeCell ref="G25:H25"/>
    <mergeCell ref="A26:A27"/>
    <mergeCell ref="E26:H26"/>
    <mergeCell ref="I26:I27"/>
    <mergeCell ref="J26:J27"/>
    <mergeCell ref="E27:F27"/>
    <mergeCell ref="G27:H27"/>
    <mergeCell ref="A3:J3"/>
    <mergeCell ref="A5:A6"/>
    <mergeCell ref="B5:B6"/>
    <mergeCell ref="D5:D6"/>
    <mergeCell ref="E5:H5"/>
    <mergeCell ref="I5:I6"/>
    <mergeCell ref="J5:K6"/>
    <mergeCell ref="E6:H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A8A-1481-49AF-92EE-3764A931839D}">
  <dimension ref="A1:K142"/>
  <sheetViews>
    <sheetView workbookViewId="0">
      <selection activeCell="D31" sqref="D31"/>
    </sheetView>
  </sheetViews>
  <sheetFormatPr baseColWidth="10" defaultRowHeight="12.75" x14ac:dyDescent="0.2"/>
  <cols>
    <col min="2" max="2" width="12.42578125" bestFit="1" customWidth="1"/>
    <col min="4" max="4" width="12.85546875" customWidth="1"/>
    <col min="8" max="8" width="13.7109375" customWidth="1"/>
    <col min="9" max="9" width="17.4257812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3378</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
      <c r="A7" s="171"/>
      <c r="B7" s="146"/>
      <c r="C7" s="144"/>
      <c r="D7" s="161" t="s">
        <v>5195</v>
      </c>
      <c r="E7" s="161" t="s">
        <v>5194</v>
      </c>
      <c r="F7" s="181"/>
      <c r="G7" s="181"/>
      <c r="H7" s="182"/>
      <c r="I7" s="302">
        <v>4930000</v>
      </c>
      <c r="J7" s="145"/>
      <c r="K7" s="144"/>
    </row>
    <row r="8" spans="1:11" ht="15" x14ac:dyDescent="0.2">
      <c r="A8" s="171"/>
      <c r="B8" s="146"/>
      <c r="C8" s="144"/>
      <c r="D8" s="161" t="s">
        <v>4644</v>
      </c>
      <c r="E8" s="161" t="s">
        <v>4642</v>
      </c>
      <c r="F8" s="181"/>
      <c r="G8" s="181"/>
      <c r="H8" s="182"/>
      <c r="I8" s="302">
        <v>4933333</v>
      </c>
      <c r="J8" s="145"/>
      <c r="K8" s="144"/>
    </row>
    <row r="9" spans="1:11" ht="15" x14ac:dyDescent="0.2">
      <c r="A9" s="171"/>
      <c r="B9" s="146"/>
      <c r="C9" s="144"/>
      <c r="D9" s="161" t="s">
        <v>4645</v>
      </c>
      <c r="E9" s="161" t="s">
        <v>4643</v>
      </c>
      <c r="F9" s="181"/>
      <c r="G9" s="181"/>
      <c r="H9" s="182"/>
      <c r="I9" s="302">
        <v>25466667</v>
      </c>
      <c r="J9" s="145"/>
      <c r="K9" s="144"/>
    </row>
    <row r="10" spans="1:11" ht="15" x14ac:dyDescent="0.2">
      <c r="A10" s="171"/>
      <c r="B10" s="146"/>
      <c r="C10" s="144"/>
      <c r="D10" s="237" t="s">
        <v>5197</v>
      </c>
      <c r="E10" s="161" t="s">
        <v>5196</v>
      </c>
      <c r="F10" s="181"/>
      <c r="G10" s="181"/>
      <c r="H10" s="182"/>
      <c r="I10" s="302">
        <v>5766000</v>
      </c>
      <c r="J10" s="145"/>
      <c r="K10" s="144"/>
    </row>
    <row r="11" spans="1:11" ht="15" x14ac:dyDescent="0.2">
      <c r="A11" s="171"/>
      <c r="B11" s="146"/>
      <c r="C11" s="144"/>
      <c r="D11" s="237" t="s">
        <v>4647</v>
      </c>
      <c r="E11" s="161" t="s">
        <v>4646</v>
      </c>
      <c r="F11" s="181"/>
      <c r="G11" s="181"/>
      <c r="H11" s="182"/>
      <c r="I11" s="302">
        <v>6125000</v>
      </c>
      <c r="J11" s="145"/>
      <c r="K11" s="144"/>
    </row>
    <row r="12" spans="1:11" ht="15" x14ac:dyDescent="0.2">
      <c r="A12" s="171"/>
      <c r="B12" s="146"/>
      <c r="C12" s="144"/>
      <c r="D12" s="237" t="s">
        <v>5120</v>
      </c>
      <c r="E12" s="161" t="s">
        <v>5102</v>
      </c>
      <c r="F12" s="181"/>
      <c r="G12" s="181"/>
      <c r="H12" s="182"/>
      <c r="I12" s="302">
        <v>15000000</v>
      </c>
      <c r="J12" s="145"/>
      <c r="K12" s="144"/>
    </row>
    <row r="13" spans="1:11" ht="15" x14ac:dyDescent="0.2">
      <c r="A13" s="171"/>
      <c r="B13" s="146"/>
      <c r="C13" s="144"/>
      <c r="D13" s="237" t="s">
        <v>4651</v>
      </c>
      <c r="E13" s="123" t="s">
        <v>4648</v>
      </c>
      <c r="F13" s="181"/>
      <c r="G13" s="181"/>
      <c r="H13" s="182"/>
      <c r="I13" s="302">
        <v>6391667</v>
      </c>
      <c r="J13" s="145"/>
      <c r="K13" s="144"/>
    </row>
    <row r="14" spans="1:11" ht="15" x14ac:dyDescent="0.2">
      <c r="A14" s="171"/>
      <c r="B14" s="146"/>
      <c r="C14" s="144"/>
      <c r="D14" s="237" t="s">
        <v>4652</v>
      </c>
      <c r="E14" s="123" t="s">
        <v>4649</v>
      </c>
      <c r="F14" s="181"/>
      <c r="G14" s="181"/>
      <c r="H14" s="182"/>
      <c r="I14" s="302">
        <v>7280000</v>
      </c>
      <c r="J14" s="145"/>
      <c r="K14" s="144"/>
    </row>
    <row r="15" spans="1:11" ht="15" x14ac:dyDescent="0.2">
      <c r="A15" s="171"/>
      <c r="B15" s="146"/>
      <c r="C15" s="144"/>
      <c r="D15" s="237" t="s">
        <v>5120</v>
      </c>
      <c r="E15" s="123" t="s">
        <v>5102</v>
      </c>
      <c r="F15" s="181"/>
      <c r="G15" s="181"/>
      <c r="H15" s="182"/>
      <c r="I15" s="302">
        <v>12000000</v>
      </c>
      <c r="J15" s="145"/>
      <c r="K15" s="144"/>
    </row>
    <row r="16" spans="1:11" ht="15" x14ac:dyDescent="0.2">
      <c r="A16" s="171"/>
      <c r="B16" s="146"/>
      <c r="C16" s="144"/>
      <c r="D16" s="161" t="s">
        <v>5203</v>
      </c>
      <c r="E16" s="123" t="s">
        <v>5198</v>
      </c>
      <c r="F16" s="181"/>
      <c r="G16" s="181"/>
      <c r="H16" s="182"/>
      <c r="I16" s="302">
        <v>12000000</v>
      </c>
      <c r="J16" s="145"/>
      <c r="K16" s="144"/>
    </row>
    <row r="17" spans="1:11" ht="15" x14ac:dyDescent="0.2">
      <c r="A17" s="171"/>
      <c r="B17" s="146"/>
      <c r="C17" s="144"/>
      <c r="D17" s="161" t="s">
        <v>5204</v>
      </c>
      <c r="E17" s="123" t="s">
        <v>5199</v>
      </c>
      <c r="F17" s="181"/>
      <c r="G17" s="181"/>
      <c r="H17" s="182"/>
      <c r="I17" s="302">
        <v>12400000</v>
      </c>
      <c r="J17" s="145"/>
      <c r="K17" s="144"/>
    </row>
    <row r="18" spans="1:11" ht="15" x14ac:dyDescent="0.2">
      <c r="A18" s="171"/>
      <c r="B18" s="146"/>
      <c r="C18" s="144"/>
      <c r="D18" s="161" t="s">
        <v>5205</v>
      </c>
      <c r="E18" s="123" t="s">
        <v>5200</v>
      </c>
      <c r="F18" s="181"/>
      <c r="G18" s="181"/>
      <c r="H18" s="182"/>
      <c r="I18" s="302">
        <v>15280000</v>
      </c>
      <c r="J18" s="145"/>
      <c r="K18" s="144"/>
    </row>
    <row r="19" spans="1:11" ht="15" x14ac:dyDescent="0.2">
      <c r="A19" s="171"/>
      <c r="B19" s="146"/>
      <c r="C19" s="144"/>
      <c r="D19" s="161" t="s">
        <v>5206</v>
      </c>
      <c r="E19" s="123" t="s">
        <v>5201</v>
      </c>
      <c r="F19" s="181"/>
      <c r="G19" s="181"/>
      <c r="H19" s="182"/>
      <c r="I19" s="302">
        <v>15280000</v>
      </c>
      <c r="J19" s="145"/>
      <c r="K19" s="144"/>
    </row>
    <row r="20" spans="1:11" ht="15" x14ac:dyDescent="0.2">
      <c r="A20" s="171"/>
      <c r="B20" s="146"/>
      <c r="C20" s="144"/>
      <c r="D20" s="161" t="s">
        <v>5207</v>
      </c>
      <c r="E20" s="123" t="s">
        <v>5202</v>
      </c>
      <c r="F20" s="181"/>
      <c r="G20" s="181"/>
      <c r="H20" s="182"/>
      <c r="I20" s="302">
        <v>24000000</v>
      </c>
      <c r="J20" s="145"/>
      <c r="K20" s="144"/>
    </row>
    <row r="21" spans="1:11" ht="15" x14ac:dyDescent="0.2">
      <c r="A21" s="171"/>
      <c r="B21" s="146"/>
      <c r="C21" s="144"/>
      <c r="D21" s="237" t="s">
        <v>4653</v>
      </c>
      <c r="E21" s="123" t="s">
        <v>4650</v>
      </c>
      <c r="F21" s="181"/>
      <c r="G21" s="181"/>
      <c r="H21" s="182"/>
      <c r="I21" s="302">
        <v>27133333</v>
      </c>
      <c r="J21" s="145"/>
      <c r="K21" s="144"/>
    </row>
    <row r="22" spans="1:11" ht="15" x14ac:dyDescent="0.25">
      <c r="A22" s="171"/>
      <c r="B22" s="146"/>
      <c r="C22" s="144"/>
      <c r="D22" s="196"/>
      <c r="E22" s="120"/>
      <c r="F22" s="89"/>
      <c r="G22" s="89"/>
      <c r="H22" s="87"/>
      <c r="I22" s="278"/>
      <c r="J22" s="145"/>
      <c r="K22" s="144"/>
    </row>
    <row r="23" spans="1:11" ht="15" x14ac:dyDescent="0.25">
      <c r="A23" s="171"/>
      <c r="B23" s="146"/>
      <c r="C23" s="144"/>
      <c r="D23" s="196"/>
      <c r="E23" s="120"/>
      <c r="F23" s="89"/>
      <c r="G23" s="89"/>
      <c r="H23" s="87"/>
      <c r="I23" s="278"/>
      <c r="J23" s="145"/>
      <c r="K23" s="144"/>
    </row>
    <row r="24" spans="1:11" ht="15" x14ac:dyDescent="0.25">
      <c r="A24" s="171"/>
      <c r="B24" s="146"/>
      <c r="C24" s="144"/>
      <c r="D24" s="196"/>
      <c r="E24" s="120"/>
      <c r="F24" s="89"/>
      <c r="G24" s="89"/>
      <c r="H24" s="87"/>
      <c r="I24" s="278"/>
      <c r="J24" s="145"/>
      <c r="K24" s="144"/>
    </row>
    <row r="25" spans="1:11" ht="15" x14ac:dyDescent="0.25">
      <c r="A25" s="171"/>
      <c r="B25" s="146"/>
      <c r="C25" s="144"/>
      <c r="D25" s="196"/>
      <c r="E25" s="120"/>
      <c r="F25" s="89"/>
      <c r="G25" s="89"/>
      <c r="H25" s="87"/>
      <c r="I25" s="278"/>
      <c r="J25" s="145"/>
      <c r="K25" s="144"/>
    </row>
    <row r="26" spans="1:11" ht="15" x14ac:dyDescent="0.25">
      <c r="A26" s="171"/>
      <c r="B26" s="146"/>
      <c r="C26" s="144"/>
      <c r="D26" s="277"/>
      <c r="E26" s="120"/>
      <c r="F26" s="257"/>
      <c r="G26" s="202"/>
      <c r="H26" s="87"/>
      <c r="I26" s="279"/>
      <c r="J26" s="145"/>
      <c r="K26" s="144"/>
    </row>
    <row r="27" spans="1:11" ht="15" x14ac:dyDescent="0.25">
      <c r="A27" s="171"/>
      <c r="B27" s="146"/>
      <c r="C27" s="144"/>
      <c r="D27" s="277"/>
      <c r="E27" s="120"/>
      <c r="F27" s="257"/>
      <c r="G27" s="202"/>
      <c r="H27" s="87"/>
      <c r="I27" s="279"/>
      <c r="J27" s="145"/>
      <c r="K27" s="144"/>
    </row>
    <row r="28" spans="1:11" ht="15" x14ac:dyDescent="0.25">
      <c r="A28" s="171"/>
      <c r="B28" s="146"/>
      <c r="C28" s="144"/>
      <c r="D28" s="277"/>
      <c r="E28" s="120"/>
      <c r="F28" s="257"/>
      <c r="G28" s="202"/>
      <c r="H28" s="87"/>
      <c r="I28" s="279"/>
      <c r="J28" s="145"/>
      <c r="K28" s="144"/>
    </row>
    <row r="29" spans="1:11" ht="15" x14ac:dyDescent="0.25">
      <c r="A29" s="171"/>
      <c r="B29" s="146"/>
      <c r="C29" s="144"/>
      <c r="D29" s="277"/>
      <c r="E29" s="120"/>
      <c r="F29" s="257"/>
      <c r="G29" s="202"/>
      <c r="H29" s="87"/>
      <c r="I29" s="279"/>
      <c r="J29" s="145"/>
      <c r="K29" s="144"/>
    </row>
    <row r="30" spans="1:11" ht="15" x14ac:dyDescent="0.25">
      <c r="A30" s="171"/>
      <c r="B30" s="7"/>
      <c r="C30" s="8"/>
      <c r="D30" s="277"/>
      <c r="E30" s="240"/>
      <c r="F30" s="218"/>
      <c r="G30" s="264"/>
      <c r="H30" s="10"/>
      <c r="I30" s="279"/>
      <c r="J30" s="7"/>
      <c r="K30" s="8"/>
    </row>
    <row r="31" spans="1:11" ht="15" x14ac:dyDescent="0.25">
      <c r="A31" s="14"/>
      <c r="B31" s="15"/>
      <c r="C31" s="15"/>
      <c r="D31" s="15"/>
      <c r="E31" s="258"/>
      <c r="F31" s="220"/>
      <c r="G31" s="345" t="s">
        <v>19</v>
      </c>
      <c r="H31" s="335"/>
      <c r="I31" s="16">
        <f>SUM(I7:I30)</f>
        <v>193986000</v>
      </c>
      <c r="J31" s="17"/>
      <c r="K31" s="18"/>
    </row>
    <row r="32" spans="1:11" ht="25.5" x14ac:dyDescent="0.25">
      <c r="A32" s="323" t="s">
        <v>5</v>
      </c>
      <c r="B32" s="29" t="s">
        <v>13</v>
      </c>
      <c r="C32" s="32" t="s">
        <v>20</v>
      </c>
      <c r="D32" s="252" t="s">
        <v>20</v>
      </c>
      <c r="E32" s="340" t="s">
        <v>15</v>
      </c>
      <c r="F32" s="341"/>
      <c r="G32" s="341"/>
      <c r="H32" s="342"/>
      <c r="I32" s="323" t="s">
        <v>7</v>
      </c>
      <c r="J32" s="323" t="s">
        <v>6</v>
      </c>
      <c r="K32" s="32" t="s">
        <v>0</v>
      </c>
    </row>
    <row r="33" spans="1:11" ht="15" x14ac:dyDescent="0.25">
      <c r="A33" s="324"/>
      <c r="B33" s="33" t="s">
        <v>14</v>
      </c>
      <c r="C33" s="33" t="s">
        <v>11</v>
      </c>
      <c r="D33" s="239" t="s">
        <v>10</v>
      </c>
      <c r="E33" s="346" t="s">
        <v>2</v>
      </c>
      <c r="F33" s="347"/>
      <c r="G33" s="340" t="s">
        <v>8</v>
      </c>
      <c r="H33" s="342"/>
      <c r="I33" s="324"/>
      <c r="J33" s="324"/>
      <c r="K33" s="33" t="s">
        <v>1</v>
      </c>
    </row>
    <row r="34" spans="1:11" ht="15" x14ac:dyDescent="0.25">
      <c r="A34" s="22">
        <v>45489</v>
      </c>
      <c r="B34" s="86" t="s">
        <v>2031</v>
      </c>
      <c r="C34" s="63" t="s">
        <v>3010</v>
      </c>
      <c r="D34" s="116" t="s">
        <v>3400</v>
      </c>
      <c r="E34" s="93" t="s">
        <v>3397</v>
      </c>
      <c r="F34" s="217"/>
      <c r="G34" s="168" t="s">
        <v>3396</v>
      </c>
      <c r="H34" s="8"/>
      <c r="I34" s="23">
        <v>15000000</v>
      </c>
      <c r="J34" s="198"/>
      <c r="K34" s="23">
        <f>+I34-J34</f>
        <v>15000000</v>
      </c>
    </row>
    <row r="35" spans="1:11" ht="15" x14ac:dyDescent="0.25">
      <c r="A35" s="22">
        <v>45527</v>
      </c>
      <c r="B35" s="25" t="s">
        <v>3074</v>
      </c>
      <c r="C35" s="64" t="s">
        <v>3785</v>
      </c>
      <c r="D35" s="117" t="s">
        <v>3786</v>
      </c>
      <c r="E35" s="93" t="s">
        <v>3781</v>
      </c>
      <c r="F35" s="95"/>
      <c r="G35" s="169" t="s">
        <v>1636</v>
      </c>
      <c r="H35" s="27"/>
      <c r="I35" s="23">
        <v>29866667</v>
      </c>
      <c r="J35" s="198">
        <v>8106667</v>
      </c>
      <c r="K35" s="23">
        <f t="shared" ref="K35:K102" si="0">+I35-J35</f>
        <v>21760000</v>
      </c>
    </row>
    <row r="36" spans="1:11" ht="15" x14ac:dyDescent="0.25">
      <c r="A36" s="22">
        <v>45527</v>
      </c>
      <c r="B36" s="25" t="s">
        <v>3060</v>
      </c>
      <c r="C36" s="64" t="s">
        <v>3686</v>
      </c>
      <c r="D36" s="117" t="s">
        <v>3620</v>
      </c>
      <c r="E36" s="93" t="s">
        <v>3782</v>
      </c>
      <c r="F36" s="95"/>
      <c r="G36" s="169" t="s">
        <v>1638</v>
      </c>
      <c r="H36" s="27"/>
      <c r="I36" s="23">
        <v>35905334</v>
      </c>
      <c r="J36" s="198">
        <v>9745733</v>
      </c>
      <c r="K36" s="23">
        <f t="shared" si="0"/>
        <v>26159601</v>
      </c>
    </row>
    <row r="37" spans="1:11" ht="15" x14ac:dyDescent="0.25">
      <c r="A37" s="22">
        <v>45489</v>
      </c>
      <c r="B37" s="25" t="s">
        <v>2031</v>
      </c>
      <c r="C37" s="64" t="s">
        <v>3010</v>
      </c>
      <c r="D37" s="117" t="s">
        <v>3400</v>
      </c>
      <c r="E37" s="93" t="s">
        <v>3397</v>
      </c>
      <c r="F37" s="95"/>
      <c r="G37" s="169" t="s">
        <v>3396</v>
      </c>
      <c r="H37" s="27"/>
      <c r="I37" s="23">
        <v>15000000</v>
      </c>
      <c r="J37" s="198"/>
      <c r="K37" s="23">
        <f t="shared" si="0"/>
        <v>15000000</v>
      </c>
    </row>
    <row r="38" spans="1:11" ht="15" x14ac:dyDescent="0.25">
      <c r="A38" s="22">
        <v>45533</v>
      </c>
      <c r="B38" s="25" t="s">
        <v>198</v>
      </c>
      <c r="C38" s="64" t="s">
        <v>3580</v>
      </c>
      <c r="D38" s="117" t="s">
        <v>3616</v>
      </c>
      <c r="E38" s="93" t="s">
        <v>3783</v>
      </c>
      <c r="F38" s="95"/>
      <c r="G38" s="169" t="s">
        <v>1594</v>
      </c>
      <c r="H38" s="27"/>
      <c r="I38" s="23">
        <v>20374667</v>
      </c>
      <c r="J38" s="198">
        <v>4657067</v>
      </c>
      <c r="K38" s="23">
        <f t="shared" si="0"/>
        <v>15717600</v>
      </c>
    </row>
    <row r="39" spans="1:11" ht="15" x14ac:dyDescent="0.25">
      <c r="A39" s="22">
        <v>45531</v>
      </c>
      <c r="B39" s="25" t="s">
        <v>2277</v>
      </c>
      <c r="C39" s="64" t="s">
        <v>3708</v>
      </c>
      <c r="D39" s="117" t="s">
        <v>3787</v>
      </c>
      <c r="E39" s="93" t="s">
        <v>3784</v>
      </c>
      <c r="F39" s="95"/>
      <c r="G39" s="169" t="s">
        <v>159</v>
      </c>
      <c r="H39" s="27"/>
      <c r="I39" s="23">
        <v>14651000</v>
      </c>
      <c r="J39" s="198">
        <v>3831800</v>
      </c>
      <c r="K39" s="23">
        <f t="shared" si="0"/>
        <v>10819200</v>
      </c>
    </row>
    <row r="40" spans="1:11" ht="15" x14ac:dyDescent="0.25">
      <c r="A40" s="22">
        <v>45546</v>
      </c>
      <c r="B40" s="25" t="s">
        <v>2797</v>
      </c>
      <c r="C40" s="64" t="s">
        <v>4053</v>
      </c>
      <c r="D40" s="117" t="s">
        <v>4362</v>
      </c>
      <c r="E40" s="93" t="s">
        <v>4372</v>
      </c>
      <c r="F40" s="95"/>
      <c r="G40" s="169" t="s">
        <v>2088</v>
      </c>
      <c r="H40" s="27"/>
      <c r="I40" s="23">
        <v>32000000</v>
      </c>
      <c r="J40" s="198">
        <v>5333333</v>
      </c>
      <c r="K40" s="23">
        <f t="shared" si="0"/>
        <v>26666667</v>
      </c>
    </row>
    <row r="41" spans="1:11" ht="15" x14ac:dyDescent="0.25">
      <c r="A41" s="22">
        <v>45546</v>
      </c>
      <c r="B41" s="25" t="s">
        <v>2397</v>
      </c>
      <c r="C41" s="64" t="s">
        <v>4363</v>
      </c>
      <c r="D41" s="117" t="s">
        <v>4364</v>
      </c>
      <c r="E41" s="93" t="s">
        <v>4373</v>
      </c>
      <c r="F41" s="95"/>
      <c r="G41" s="169" t="s">
        <v>952</v>
      </c>
      <c r="H41" s="27"/>
      <c r="I41" s="23">
        <v>32768000</v>
      </c>
      <c r="J41" s="198">
        <v>5461333</v>
      </c>
      <c r="K41" s="23">
        <f t="shared" si="0"/>
        <v>27306667</v>
      </c>
    </row>
    <row r="42" spans="1:11" ht="15" x14ac:dyDescent="0.25">
      <c r="A42" s="22">
        <v>45547</v>
      </c>
      <c r="B42" s="25" t="s">
        <v>3126</v>
      </c>
      <c r="C42" s="64" t="s">
        <v>4365</v>
      </c>
      <c r="D42" s="117" t="s">
        <v>4189</v>
      </c>
      <c r="E42" s="93" t="s">
        <v>4374</v>
      </c>
      <c r="F42" s="95"/>
      <c r="G42" s="169" t="s">
        <v>2087</v>
      </c>
      <c r="H42" s="27"/>
      <c r="I42" s="23">
        <v>32200000</v>
      </c>
      <c r="J42" s="198">
        <v>5320000</v>
      </c>
      <c r="K42" s="23">
        <f t="shared" si="0"/>
        <v>26880000</v>
      </c>
    </row>
    <row r="43" spans="1:11" ht="15" x14ac:dyDescent="0.25">
      <c r="A43" s="22">
        <v>45548</v>
      </c>
      <c r="B43" s="25" t="s">
        <v>2610</v>
      </c>
      <c r="C43" s="64" t="s">
        <v>4294</v>
      </c>
      <c r="D43" s="117" t="s">
        <v>4366</v>
      </c>
      <c r="E43" s="93" t="s">
        <v>4375</v>
      </c>
      <c r="F43" s="95"/>
      <c r="G43" s="169" t="s">
        <v>1592</v>
      </c>
      <c r="H43" s="27"/>
      <c r="I43" s="23">
        <v>25666667</v>
      </c>
      <c r="J43" s="198">
        <v>4200000</v>
      </c>
      <c r="K43" s="23">
        <f t="shared" si="0"/>
        <v>21466667</v>
      </c>
    </row>
    <row r="44" spans="1:11" ht="15" x14ac:dyDescent="0.25">
      <c r="A44" s="22">
        <v>45558</v>
      </c>
      <c r="B44" s="25" t="s">
        <v>2409</v>
      </c>
      <c r="C44" s="64" t="s">
        <v>4367</v>
      </c>
      <c r="D44" s="117" t="s">
        <v>4368</v>
      </c>
      <c r="E44" s="93" t="s">
        <v>4376</v>
      </c>
      <c r="F44" s="95"/>
      <c r="G44" s="169" t="s">
        <v>4379</v>
      </c>
      <c r="H44" s="27"/>
      <c r="I44" s="23">
        <v>23010000</v>
      </c>
      <c r="J44" s="198"/>
      <c r="K44" s="23">
        <f t="shared" si="0"/>
        <v>23010000</v>
      </c>
    </row>
    <row r="45" spans="1:11" ht="15" x14ac:dyDescent="0.25">
      <c r="A45" s="22">
        <v>45559</v>
      </c>
      <c r="B45" s="25" t="s">
        <v>2630</v>
      </c>
      <c r="C45" s="64" t="s">
        <v>4369</v>
      </c>
      <c r="D45" s="117" t="s">
        <v>4243</v>
      </c>
      <c r="E45" s="93" t="s">
        <v>4377</v>
      </c>
      <c r="F45" s="95"/>
      <c r="G45" s="169" t="s">
        <v>4380</v>
      </c>
      <c r="H45" s="27"/>
      <c r="I45" s="23">
        <v>22200000</v>
      </c>
      <c r="J45" s="198"/>
      <c r="K45" s="23">
        <f t="shared" si="0"/>
        <v>22200000</v>
      </c>
    </row>
    <row r="46" spans="1:11" ht="15" x14ac:dyDescent="0.25">
      <c r="A46" s="22">
        <v>45562</v>
      </c>
      <c r="B46" s="25" t="s">
        <v>2818</v>
      </c>
      <c r="C46" s="64" t="s">
        <v>4370</v>
      </c>
      <c r="D46" s="117" t="s">
        <v>4371</v>
      </c>
      <c r="E46" s="93" t="s">
        <v>4378</v>
      </c>
      <c r="F46" s="95"/>
      <c r="G46" s="169" t="s">
        <v>1639</v>
      </c>
      <c r="H46" s="27"/>
      <c r="I46" s="23">
        <v>21840000</v>
      </c>
      <c r="J46" s="198">
        <v>970667</v>
      </c>
      <c r="K46" s="23">
        <f t="shared" si="0"/>
        <v>20869333</v>
      </c>
    </row>
    <row r="47" spans="1:11" ht="15" x14ac:dyDescent="0.25">
      <c r="A47" s="22">
        <v>45568</v>
      </c>
      <c r="B47" s="25" t="s">
        <v>2645</v>
      </c>
      <c r="C47" s="64" t="s">
        <v>4453</v>
      </c>
      <c r="D47" s="117" t="s">
        <v>4899</v>
      </c>
      <c r="E47" s="155" t="s">
        <v>3782</v>
      </c>
      <c r="F47" s="95"/>
      <c r="G47" s="161" t="s">
        <v>1637</v>
      </c>
      <c r="H47" s="27"/>
      <c r="I47" s="23">
        <v>24000000</v>
      </c>
      <c r="J47" s="198"/>
      <c r="K47" s="23">
        <f t="shared" si="0"/>
        <v>24000000</v>
      </c>
    </row>
    <row r="48" spans="1:11" ht="15" x14ac:dyDescent="0.25">
      <c r="A48" s="22">
        <v>45574</v>
      </c>
      <c r="B48" s="25" t="s">
        <v>2432</v>
      </c>
      <c r="C48" s="64" t="s">
        <v>4755</v>
      </c>
      <c r="D48" s="117" t="s">
        <v>4756</v>
      </c>
      <c r="E48" s="155" t="s">
        <v>4802</v>
      </c>
      <c r="F48" s="95"/>
      <c r="G48" s="161" t="s">
        <v>4814</v>
      </c>
      <c r="H48" s="27"/>
      <c r="I48" s="23">
        <v>15000000</v>
      </c>
      <c r="J48" s="198"/>
      <c r="K48" s="23">
        <f t="shared" si="0"/>
        <v>15000000</v>
      </c>
    </row>
    <row r="49" spans="1:11" ht="15" x14ac:dyDescent="0.25">
      <c r="A49" s="22">
        <v>45574</v>
      </c>
      <c r="B49" s="25" t="s">
        <v>2432</v>
      </c>
      <c r="C49" s="64" t="s">
        <v>4755</v>
      </c>
      <c r="D49" s="117" t="s">
        <v>4756</v>
      </c>
      <c r="E49" s="155" t="s">
        <v>4802</v>
      </c>
      <c r="F49" s="95"/>
      <c r="G49" s="161" t="s">
        <v>4814</v>
      </c>
      <c r="H49" s="27"/>
      <c r="I49" s="23">
        <v>30000000</v>
      </c>
      <c r="J49" s="198"/>
      <c r="K49" s="23">
        <f t="shared" si="0"/>
        <v>30000000</v>
      </c>
    </row>
    <row r="50" spans="1:11" ht="15" x14ac:dyDescent="0.25">
      <c r="A50" s="22">
        <v>45581</v>
      </c>
      <c r="B50" s="25" t="s">
        <v>3894</v>
      </c>
      <c r="C50" s="64" t="s">
        <v>4555</v>
      </c>
      <c r="D50" s="117" t="s">
        <v>4900</v>
      </c>
      <c r="E50" s="155" t="s">
        <v>4905</v>
      </c>
      <c r="F50" s="95"/>
      <c r="G50" s="161" t="s">
        <v>4909</v>
      </c>
      <c r="H50" s="27"/>
      <c r="I50" s="23">
        <v>14875000</v>
      </c>
      <c r="J50" s="198"/>
      <c r="K50" s="23">
        <f t="shared" si="0"/>
        <v>14875000</v>
      </c>
    </row>
    <row r="51" spans="1:11" ht="15" x14ac:dyDescent="0.25">
      <c r="A51" s="22">
        <v>45582</v>
      </c>
      <c r="B51" s="25" t="s">
        <v>3891</v>
      </c>
      <c r="C51" s="64" t="s">
        <v>4901</v>
      </c>
      <c r="D51" s="117" t="s">
        <v>4902</v>
      </c>
      <c r="E51" s="155" t="s">
        <v>4906</v>
      </c>
      <c r="F51" s="95"/>
      <c r="G51" s="161" t="s">
        <v>2833</v>
      </c>
      <c r="H51" s="27"/>
      <c r="I51" s="23">
        <v>15000000</v>
      </c>
      <c r="J51" s="198"/>
      <c r="K51" s="23">
        <f t="shared" si="0"/>
        <v>15000000</v>
      </c>
    </row>
    <row r="52" spans="1:11" ht="15" x14ac:dyDescent="0.25">
      <c r="A52" s="22">
        <v>45583</v>
      </c>
      <c r="B52" s="25" t="s">
        <v>3464</v>
      </c>
      <c r="C52" s="64" t="s">
        <v>4902</v>
      </c>
      <c r="D52" s="117" t="s">
        <v>4881</v>
      </c>
      <c r="E52" s="155" t="s">
        <v>4907</v>
      </c>
      <c r="F52" s="95"/>
      <c r="G52" s="161" t="s">
        <v>2951</v>
      </c>
      <c r="H52" s="27"/>
      <c r="I52" s="23">
        <v>13968333</v>
      </c>
      <c r="J52" s="198"/>
      <c r="K52" s="23">
        <f t="shared" si="0"/>
        <v>13968333</v>
      </c>
    </row>
    <row r="53" spans="1:11" ht="15" x14ac:dyDescent="0.25">
      <c r="A53" s="22">
        <v>45586</v>
      </c>
      <c r="B53" s="25" t="s">
        <v>4904</v>
      </c>
      <c r="C53" s="64" t="s">
        <v>4900</v>
      </c>
      <c r="D53" s="117" t="s">
        <v>4903</v>
      </c>
      <c r="E53" s="155" t="s">
        <v>4908</v>
      </c>
      <c r="F53" s="95"/>
      <c r="G53" s="161" t="s">
        <v>4910</v>
      </c>
      <c r="H53" s="27"/>
      <c r="I53" s="23">
        <v>9860000</v>
      </c>
      <c r="J53" s="198"/>
      <c r="K53" s="23">
        <f t="shared" si="0"/>
        <v>9860000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98"/>
      <c r="K102" s="23">
        <f t="shared" si="0"/>
        <v>0</v>
      </c>
    </row>
    <row r="103" spans="1:11" ht="15" x14ac:dyDescent="0.25">
      <c r="A103" s="22"/>
      <c r="B103" s="25"/>
      <c r="C103" s="64"/>
      <c r="D103" s="117"/>
      <c r="E103" s="93"/>
      <c r="F103" s="95"/>
      <c r="G103" s="169"/>
      <c r="H103" s="27"/>
      <c r="I103" s="23"/>
      <c r="J103" s="126"/>
      <c r="K103" s="23">
        <f t="shared" ref="K103:K137" si="1">+I103-J103</f>
        <v>0</v>
      </c>
    </row>
    <row r="104" spans="1:11" ht="15" x14ac:dyDescent="0.25">
      <c r="A104" s="22"/>
      <c r="B104" s="25"/>
      <c r="C104" s="64"/>
      <c r="D104" s="117"/>
      <c r="E104" s="93"/>
      <c r="F104" s="95"/>
      <c r="G104" s="169"/>
      <c r="H104" s="27"/>
      <c r="I104" s="23"/>
      <c r="J104" s="126"/>
      <c r="K104" s="23">
        <f t="shared" si="1"/>
        <v>0</v>
      </c>
    </row>
    <row r="105" spans="1:11" ht="15" x14ac:dyDescent="0.25">
      <c r="A105" s="22"/>
      <c r="B105" s="180"/>
      <c r="C105" s="180"/>
      <c r="D105" s="180"/>
      <c r="E105" s="233"/>
      <c r="F105" s="95"/>
      <c r="G105" s="123"/>
      <c r="H105" s="27"/>
      <c r="I105" s="126"/>
      <c r="J105" s="126"/>
      <c r="K105" s="23">
        <f t="shared" si="1"/>
        <v>0</v>
      </c>
    </row>
    <row r="106" spans="1:11" ht="15" x14ac:dyDescent="0.25">
      <c r="A106" s="246"/>
      <c r="B106" s="183"/>
      <c r="C106" s="183"/>
      <c r="D106" s="183"/>
      <c r="E106" s="233"/>
      <c r="F106" s="95"/>
      <c r="G106" s="123"/>
      <c r="H106" s="27"/>
      <c r="I106" s="126"/>
      <c r="J106" s="126"/>
      <c r="K106" s="23">
        <f t="shared" si="1"/>
        <v>0</v>
      </c>
    </row>
    <row r="107" spans="1:11" ht="15" x14ac:dyDescent="0.25">
      <c r="A107" s="246"/>
      <c r="B107" s="183"/>
      <c r="C107" s="183"/>
      <c r="D107" s="183"/>
      <c r="E107" s="233"/>
      <c r="F107" s="95"/>
      <c r="G107" s="123"/>
      <c r="H107" s="27"/>
      <c r="I107" s="126"/>
      <c r="J107" s="126"/>
      <c r="K107" s="23">
        <f t="shared" si="1"/>
        <v>0</v>
      </c>
    </row>
    <row r="108" spans="1:11" ht="15" x14ac:dyDescent="0.25">
      <c r="A108" s="246"/>
      <c r="B108" s="183"/>
      <c r="C108" s="183"/>
      <c r="D108" s="183"/>
      <c r="E108" s="233"/>
      <c r="F108" s="95"/>
      <c r="G108" s="123"/>
      <c r="H108" s="27"/>
      <c r="I108" s="126"/>
      <c r="J108" s="126"/>
      <c r="K108" s="23">
        <f t="shared" si="1"/>
        <v>0</v>
      </c>
    </row>
    <row r="109" spans="1:11" ht="15" x14ac:dyDescent="0.25">
      <c r="A109" s="246"/>
      <c r="B109" s="183"/>
      <c r="C109" s="183"/>
      <c r="D109" s="183"/>
      <c r="E109" s="233"/>
      <c r="F109" s="95"/>
      <c r="G109" s="123"/>
      <c r="H109" s="27"/>
      <c r="I109" s="126"/>
      <c r="J109" s="126"/>
      <c r="K109" s="23">
        <f t="shared" si="1"/>
        <v>0</v>
      </c>
    </row>
    <row r="110" spans="1:11" ht="15" x14ac:dyDescent="0.25">
      <c r="A110" s="246"/>
      <c r="B110" s="183"/>
      <c r="C110" s="183"/>
      <c r="D110" s="183"/>
      <c r="E110" s="233"/>
      <c r="F110" s="95"/>
      <c r="G110" s="123"/>
      <c r="H110" s="27"/>
      <c r="I110" s="126"/>
      <c r="J110" s="126"/>
      <c r="K110" s="23">
        <f t="shared" si="1"/>
        <v>0</v>
      </c>
    </row>
    <row r="111" spans="1:11" ht="15" x14ac:dyDescent="0.25">
      <c r="A111" s="246"/>
      <c r="B111" s="183"/>
      <c r="C111" s="183"/>
      <c r="D111" s="183"/>
      <c r="E111" s="233"/>
      <c r="F111" s="95"/>
      <c r="G111" s="123"/>
      <c r="H111" s="27"/>
      <c r="I111" s="126"/>
      <c r="J111" s="126"/>
      <c r="K111" s="23">
        <f t="shared" si="1"/>
        <v>0</v>
      </c>
    </row>
    <row r="112" spans="1:11" ht="15" x14ac:dyDescent="0.25">
      <c r="A112" s="246"/>
      <c r="B112" s="183"/>
      <c r="C112" s="183"/>
      <c r="D112" s="183"/>
      <c r="E112" s="233"/>
      <c r="F112" s="95"/>
      <c r="G112" s="123"/>
      <c r="H112" s="27"/>
      <c r="I112" s="126"/>
      <c r="J112" s="126"/>
      <c r="K112" s="23">
        <f t="shared" si="1"/>
        <v>0</v>
      </c>
    </row>
    <row r="113" spans="1:11" ht="15" x14ac:dyDescent="0.25">
      <c r="A113" s="246"/>
      <c r="B113" s="183"/>
      <c r="C113" s="183"/>
      <c r="D113" s="183"/>
      <c r="E113" s="233"/>
      <c r="F113" s="95"/>
      <c r="G113" s="123"/>
      <c r="H113" s="27"/>
      <c r="I113" s="126"/>
      <c r="J113" s="126"/>
      <c r="K113" s="23">
        <f t="shared" si="1"/>
        <v>0</v>
      </c>
    </row>
    <row r="114" spans="1:11" ht="15" x14ac:dyDescent="0.25">
      <c r="A114" s="246"/>
      <c r="B114" s="183"/>
      <c r="C114" s="183"/>
      <c r="D114" s="183"/>
      <c r="E114" s="233"/>
      <c r="F114" s="95"/>
      <c r="G114" s="123"/>
      <c r="H114" s="27"/>
      <c r="I114" s="126"/>
      <c r="J114" s="126"/>
      <c r="K114" s="23">
        <f t="shared" si="1"/>
        <v>0</v>
      </c>
    </row>
    <row r="115" spans="1:11" ht="15" x14ac:dyDescent="0.25">
      <c r="A115" s="246"/>
      <c r="B115" s="183"/>
      <c r="C115" s="183"/>
      <c r="D115" s="183"/>
      <c r="E115" s="233"/>
      <c r="F115" s="95"/>
      <c r="G115" s="123"/>
      <c r="H115" s="27"/>
      <c r="I115" s="126"/>
      <c r="J115" s="126"/>
      <c r="K115" s="23">
        <f t="shared" si="1"/>
        <v>0</v>
      </c>
    </row>
    <row r="116" spans="1:11" ht="15" x14ac:dyDescent="0.25">
      <c r="A116" s="246"/>
      <c r="B116" s="183"/>
      <c r="C116" s="183"/>
      <c r="D116" s="183"/>
      <c r="E116" s="233"/>
      <c r="F116" s="95"/>
      <c r="G116" s="123"/>
      <c r="H116" s="27"/>
      <c r="I116" s="126"/>
      <c r="J116" s="126"/>
      <c r="K116" s="23">
        <f t="shared" si="1"/>
        <v>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126"/>
      <c r="K119" s="23">
        <f t="shared" si="1"/>
        <v>0</v>
      </c>
    </row>
    <row r="120" spans="1:11" ht="15" x14ac:dyDescent="0.25">
      <c r="A120" s="246"/>
      <c r="B120" s="183"/>
      <c r="C120" s="183"/>
      <c r="D120" s="183"/>
      <c r="E120" s="233"/>
      <c r="F120" s="95"/>
      <c r="G120" s="123"/>
      <c r="H120" s="27"/>
      <c r="I120" s="126"/>
      <c r="J120" s="126"/>
      <c r="K120" s="23">
        <f t="shared" si="1"/>
        <v>0</v>
      </c>
    </row>
    <row r="121" spans="1:11" ht="15" x14ac:dyDescent="0.25">
      <c r="A121" s="246"/>
      <c r="B121" s="183"/>
      <c r="C121" s="183"/>
      <c r="D121" s="183"/>
      <c r="E121" s="233"/>
      <c r="F121" s="95"/>
      <c r="G121" s="123"/>
      <c r="H121" s="27"/>
      <c r="I121" s="126"/>
      <c r="J121" s="126"/>
      <c r="K121" s="23">
        <f t="shared" si="1"/>
        <v>0</v>
      </c>
    </row>
    <row r="122" spans="1:11" ht="15" x14ac:dyDescent="0.25">
      <c r="A122" s="246"/>
      <c r="B122" s="183"/>
      <c r="C122" s="183"/>
      <c r="D122" s="183"/>
      <c r="E122" s="233"/>
      <c r="F122" s="95"/>
      <c r="G122" s="123"/>
      <c r="H122" s="27"/>
      <c r="I122" s="126"/>
      <c r="J122" s="126"/>
      <c r="K122" s="23">
        <f t="shared" si="1"/>
        <v>0</v>
      </c>
    </row>
    <row r="123" spans="1:11" ht="15" x14ac:dyDescent="0.25">
      <c r="A123" s="246"/>
      <c r="B123" s="183"/>
      <c r="C123" s="183"/>
      <c r="D123" s="183"/>
      <c r="E123" s="233"/>
      <c r="F123" s="95"/>
      <c r="G123" s="123"/>
      <c r="H123" s="27"/>
      <c r="I123" s="126"/>
      <c r="J123" s="126"/>
      <c r="K123" s="23">
        <f t="shared" si="1"/>
        <v>0</v>
      </c>
    </row>
    <row r="124" spans="1:11" ht="15" x14ac:dyDescent="0.25">
      <c r="A124" s="246"/>
      <c r="B124" s="183"/>
      <c r="C124" s="183"/>
      <c r="D124" s="183"/>
      <c r="E124" s="233"/>
      <c r="F124" s="95"/>
      <c r="G124" s="123"/>
      <c r="H124" s="27"/>
      <c r="I124" s="126"/>
      <c r="J124" s="126"/>
      <c r="K124" s="23">
        <f t="shared" si="1"/>
        <v>0</v>
      </c>
    </row>
    <row r="125" spans="1:11" ht="15" x14ac:dyDescent="0.25">
      <c r="A125" s="246"/>
      <c r="B125" s="183"/>
      <c r="C125" s="183"/>
      <c r="D125" s="183"/>
      <c r="E125" s="233"/>
      <c r="F125" s="95"/>
      <c r="G125" s="123"/>
      <c r="H125" s="27"/>
      <c r="I125" s="126"/>
      <c r="J125" s="126"/>
      <c r="K125" s="23">
        <f t="shared" si="1"/>
        <v>0</v>
      </c>
    </row>
    <row r="126" spans="1:11" ht="15" x14ac:dyDescent="0.25">
      <c r="A126" s="246"/>
      <c r="B126" s="183"/>
      <c r="C126" s="183"/>
      <c r="D126" s="183"/>
      <c r="E126" s="233"/>
      <c r="F126" s="95"/>
      <c r="G126" s="123"/>
      <c r="H126" s="27"/>
      <c r="I126" s="126"/>
      <c r="J126" s="126"/>
      <c r="K126" s="23">
        <f t="shared" si="1"/>
        <v>0</v>
      </c>
    </row>
    <row r="127" spans="1:11" ht="15" x14ac:dyDescent="0.25">
      <c r="A127" s="246"/>
      <c r="B127" s="183"/>
      <c r="C127" s="183"/>
      <c r="D127" s="183"/>
      <c r="E127" s="233"/>
      <c r="F127" s="95"/>
      <c r="G127" s="123"/>
      <c r="H127" s="27"/>
      <c r="I127" s="126"/>
      <c r="J127" s="126"/>
      <c r="K127" s="23">
        <f t="shared" si="1"/>
        <v>0</v>
      </c>
    </row>
    <row r="128" spans="1:11" ht="15" x14ac:dyDescent="0.25">
      <c r="A128" s="246"/>
      <c r="B128" s="183"/>
      <c r="C128" s="183"/>
      <c r="D128" s="183"/>
      <c r="E128" s="233"/>
      <c r="F128" s="95"/>
      <c r="G128" s="123"/>
      <c r="H128" s="27"/>
      <c r="I128" s="126"/>
      <c r="J128" s="126"/>
      <c r="K128" s="23">
        <f t="shared" si="1"/>
        <v>0</v>
      </c>
    </row>
    <row r="129" spans="1:11" ht="15" x14ac:dyDescent="0.25">
      <c r="A129" s="246"/>
      <c r="B129" s="183"/>
      <c r="C129" s="183"/>
      <c r="D129" s="183"/>
      <c r="E129" s="233"/>
      <c r="F129" s="95"/>
      <c r="G129" s="123"/>
      <c r="H129" s="27"/>
      <c r="I129" s="126"/>
      <c r="J129" s="126"/>
      <c r="K129" s="23">
        <f t="shared" si="1"/>
        <v>0</v>
      </c>
    </row>
    <row r="130" spans="1:11" ht="15" x14ac:dyDescent="0.25">
      <c r="A130" s="246"/>
      <c r="B130" s="183"/>
      <c r="C130" s="183"/>
      <c r="D130" s="183"/>
      <c r="E130" s="233"/>
      <c r="F130" s="95"/>
      <c r="G130" s="123"/>
      <c r="H130" s="27"/>
      <c r="I130" s="126"/>
      <c r="J130" s="126"/>
      <c r="K130" s="23">
        <f t="shared" si="1"/>
        <v>0</v>
      </c>
    </row>
    <row r="131" spans="1:11" ht="15" x14ac:dyDescent="0.25">
      <c r="A131" s="246"/>
      <c r="B131" s="183"/>
      <c r="C131" s="183"/>
      <c r="D131" s="183"/>
      <c r="E131" s="233"/>
      <c r="F131" s="95"/>
      <c r="G131" s="123"/>
      <c r="H131" s="27"/>
      <c r="I131" s="126"/>
      <c r="J131" s="126"/>
      <c r="K131" s="23">
        <f t="shared" si="1"/>
        <v>0</v>
      </c>
    </row>
    <row r="132" spans="1:11" ht="15" x14ac:dyDescent="0.25">
      <c r="A132" s="246"/>
      <c r="B132" s="183"/>
      <c r="C132" s="183"/>
      <c r="D132" s="183"/>
      <c r="E132" s="233"/>
      <c r="F132" s="95"/>
      <c r="G132" s="123"/>
      <c r="H132" s="27"/>
      <c r="I132" s="126"/>
      <c r="J132" s="126"/>
      <c r="K132" s="23">
        <f t="shared" si="1"/>
        <v>0</v>
      </c>
    </row>
    <row r="133" spans="1:11" ht="15" x14ac:dyDescent="0.25">
      <c r="A133" s="246"/>
      <c r="B133" s="183"/>
      <c r="C133" s="183"/>
      <c r="D133" s="183"/>
      <c r="E133" s="233"/>
      <c r="F133" s="95"/>
      <c r="G133" s="123"/>
      <c r="H133" s="27"/>
      <c r="I133" s="126"/>
      <c r="J133" s="23"/>
      <c r="K133" s="23">
        <f t="shared" si="1"/>
        <v>0</v>
      </c>
    </row>
    <row r="134" spans="1:11" ht="15" x14ac:dyDescent="0.25">
      <c r="A134" s="246"/>
      <c r="B134" s="183"/>
      <c r="C134" s="183"/>
      <c r="D134" s="183"/>
      <c r="E134" s="233"/>
      <c r="F134" s="95"/>
      <c r="G134" s="123"/>
      <c r="H134" s="27"/>
      <c r="I134" s="126"/>
      <c r="J134" s="23"/>
      <c r="K134" s="23">
        <f t="shared" si="1"/>
        <v>0</v>
      </c>
    </row>
    <row r="135" spans="1:11" ht="15" x14ac:dyDescent="0.25">
      <c r="A135" s="246"/>
      <c r="B135" s="183"/>
      <c r="C135" s="183"/>
      <c r="D135" s="183"/>
      <c r="E135" s="233"/>
      <c r="F135" s="95"/>
      <c r="G135" s="123"/>
      <c r="H135" s="27"/>
      <c r="I135" s="126"/>
      <c r="J135" s="23"/>
      <c r="K135" s="23">
        <f t="shared" si="1"/>
        <v>0</v>
      </c>
    </row>
    <row r="136" spans="1:11" ht="15" x14ac:dyDescent="0.25">
      <c r="A136" s="246"/>
      <c r="B136" s="183"/>
      <c r="C136" s="183"/>
      <c r="D136" s="183"/>
      <c r="E136" s="233"/>
      <c r="F136" s="95"/>
      <c r="G136" s="123"/>
      <c r="H136" s="27"/>
      <c r="I136" s="126"/>
      <c r="J136" s="23"/>
      <c r="K136" s="23">
        <f t="shared" si="1"/>
        <v>0</v>
      </c>
    </row>
    <row r="137" spans="1:11" ht="15" x14ac:dyDescent="0.25">
      <c r="A137" s="246"/>
      <c r="B137" s="267"/>
      <c r="C137" s="267"/>
      <c r="D137" s="267"/>
      <c r="E137" s="233"/>
      <c r="F137" s="95"/>
      <c r="G137" s="123"/>
      <c r="H137" s="27"/>
      <c r="I137" s="126"/>
      <c r="J137" s="23"/>
      <c r="K137" s="23">
        <f t="shared" si="1"/>
        <v>0</v>
      </c>
    </row>
    <row r="138" spans="1:11" ht="15" x14ac:dyDescent="0.25">
      <c r="A138" s="14"/>
      <c r="B138" s="15"/>
      <c r="C138" s="15"/>
      <c r="D138" s="15"/>
      <c r="E138" s="258"/>
      <c r="F138" s="220"/>
      <c r="G138" s="345" t="s">
        <v>19</v>
      </c>
      <c r="H138" s="335"/>
      <c r="I138" s="28">
        <f>SUM(I34:I137)</f>
        <v>443185668</v>
      </c>
      <c r="J138" s="28">
        <f>SUM(J34:J137)</f>
        <v>47626600</v>
      </c>
      <c r="K138" s="28">
        <f>SUM(K34:K137)</f>
        <v>395559068</v>
      </c>
    </row>
    <row r="139" spans="1:11" ht="15" x14ac:dyDescent="0.25">
      <c r="A139" s="14"/>
      <c r="B139" s="15"/>
      <c r="C139" s="15"/>
      <c r="D139" s="15"/>
      <c r="E139" s="258"/>
      <c r="F139" s="250"/>
      <c r="G139" s="265"/>
      <c r="H139" s="15"/>
      <c r="I139" s="19"/>
      <c r="J139" s="19"/>
      <c r="K139" s="20"/>
    </row>
    <row r="140" spans="1:11" ht="38.25" x14ac:dyDescent="0.2">
      <c r="A140" s="69" t="s">
        <v>37</v>
      </c>
      <c r="B140" s="70" t="s">
        <v>39</v>
      </c>
      <c r="C140" s="69" t="s">
        <v>40</v>
      </c>
      <c r="D140" s="253" t="s">
        <v>38</v>
      </c>
      <c r="E140" s="70" t="s">
        <v>15</v>
      </c>
      <c r="F140" s="260" t="s">
        <v>33</v>
      </c>
      <c r="G140" s="163" t="s">
        <v>16</v>
      </c>
      <c r="H140" s="69" t="s">
        <v>22</v>
      </c>
      <c r="I140" s="69" t="s">
        <v>12</v>
      </c>
      <c r="J140" s="69" t="s">
        <v>23</v>
      </c>
      <c r="K140" s="69" t="s">
        <v>4</v>
      </c>
    </row>
    <row r="141" spans="1:11" ht="15" x14ac:dyDescent="0.2">
      <c r="A141" s="72"/>
      <c r="B141" s="72">
        <f>1430086000-294000000</f>
        <v>1136086000</v>
      </c>
      <c r="C141" s="72">
        <v>0</v>
      </c>
      <c r="D141" s="254">
        <f>+A141+B141-C141</f>
        <v>1136086000</v>
      </c>
      <c r="E141" s="251">
        <f>+I138</f>
        <v>443185668</v>
      </c>
      <c r="F141" s="261">
        <f>+E141/D141</f>
        <v>0.39009869675359082</v>
      </c>
      <c r="G141" s="164">
        <f>+I31</f>
        <v>193986000</v>
      </c>
      <c r="H141" s="73">
        <f>+D141-E141-G141</f>
        <v>498914332</v>
      </c>
      <c r="I141" s="73">
        <f>+J138</f>
        <v>47626600</v>
      </c>
      <c r="J141" s="74">
        <f>+I141/D141</f>
        <v>4.1921650297600713E-2</v>
      </c>
      <c r="K141" s="73">
        <f>+K138</f>
        <v>395559068</v>
      </c>
    </row>
    <row r="142" spans="1:11" ht="15" x14ac:dyDescent="0.25">
      <c r="A142" s="75">
        <v>1</v>
      </c>
      <c r="B142" s="75">
        <v>2</v>
      </c>
      <c r="C142" s="75">
        <v>3</v>
      </c>
      <c r="D142" s="255" t="s">
        <v>3</v>
      </c>
      <c r="E142" s="227">
        <v>5</v>
      </c>
      <c r="F142" s="262" t="s">
        <v>18</v>
      </c>
      <c r="G142" s="166">
        <v>7</v>
      </c>
      <c r="H142" s="75" t="s">
        <v>9</v>
      </c>
      <c r="I142" s="75">
        <v>9</v>
      </c>
      <c r="J142" s="75" t="s">
        <v>24</v>
      </c>
      <c r="K142" s="75" t="s">
        <v>25</v>
      </c>
    </row>
  </sheetData>
  <mergeCells count="16">
    <mergeCell ref="G138:H138"/>
    <mergeCell ref="G31:H31"/>
    <mergeCell ref="A32:A33"/>
    <mergeCell ref="E32:H32"/>
    <mergeCell ref="I32:I33"/>
    <mergeCell ref="J32:J33"/>
    <mergeCell ref="E33:F33"/>
    <mergeCell ref="G33:H33"/>
    <mergeCell ref="A3:J3"/>
    <mergeCell ref="A5:A6"/>
    <mergeCell ref="B5:B6"/>
    <mergeCell ref="D5:D6"/>
    <mergeCell ref="E5:H5"/>
    <mergeCell ref="I5:I6"/>
    <mergeCell ref="J5:K6"/>
    <mergeCell ref="E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D0DD-E02C-4F63-AD8D-FDA607FA86A5}">
  <dimension ref="A1:K131"/>
  <sheetViews>
    <sheetView topLeftCell="A46" workbookViewId="0">
      <selection activeCell="A81" sqref="A81"/>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3379</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
      <c r="A7" s="171"/>
      <c r="B7" s="146"/>
      <c r="C7" s="144"/>
      <c r="D7" s="237" t="s">
        <v>3498</v>
      </c>
      <c r="E7" s="161" t="s">
        <v>3493</v>
      </c>
      <c r="F7" s="181"/>
      <c r="G7" s="181"/>
      <c r="H7" s="182"/>
      <c r="I7" s="302">
        <v>159900</v>
      </c>
      <c r="J7" s="145"/>
      <c r="K7" s="144"/>
    </row>
    <row r="8" spans="1:11" ht="15" x14ac:dyDescent="0.2">
      <c r="A8" s="171"/>
      <c r="B8" s="146"/>
      <c r="C8" s="144"/>
      <c r="D8" s="237" t="s">
        <v>3497</v>
      </c>
      <c r="E8" s="161" t="s">
        <v>3492</v>
      </c>
      <c r="F8" s="181"/>
      <c r="G8" s="181"/>
      <c r="H8" s="182"/>
      <c r="I8" s="302">
        <v>1500000</v>
      </c>
      <c r="J8" s="145"/>
      <c r="K8" s="144"/>
    </row>
    <row r="9" spans="1:11" ht="15" x14ac:dyDescent="0.2">
      <c r="A9" s="171"/>
      <c r="B9" s="146"/>
      <c r="C9" s="144"/>
      <c r="D9" s="237" t="s">
        <v>3500</v>
      </c>
      <c r="E9" s="161" t="s">
        <v>3495</v>
      </c>
      <c r="F9" s="181"/>
      <c r="G9" s="181"/>
      <c r="H9" s="182"/>
      <c r="I9" s="302">
        <v>2142610</v>
      </c>
      <c r="J9" s="145"/>
      <c r="K9" s="144"/>
    </row>
    <row r="10" spans="1:11" ht="15" x14ac:dyDescent="0.2">
      <c r="A10" s="171"/>
      <c r="B10" s="146"/>
      <c r="C10" s="144"/>
      <c r="D10" s="237" t="s">
        <v>3499</v>
      </c>
      <c r="E10" s="161" t="s">
        <v>3494</v>
      </c>
      <c r="F10" s="181"/>
      <c r="G10" s="181"/>
      <c r="H10" s="182"/>
      <c r="I10" s="302">
        <v>2864778</v>
      </c>
      <c r="J10" s="145"/>
      <c r="K10" s="144"/>
    </row>
    <row r="11" spans="1:11" ht="15" x14ac:dyDescent="0.2">
      <c r="A11" s="171"/>
      <c r="B11" s="146"/>
      <c r="C11" s="144"/>
      <c r="D11" s="237" t="s">
        <v>3501</v>
      </c>
      <c r="E11" s="161" t="s">
        <v>3496</v>
      </c>
      <c r="F11" s="181"/>
      <c r="G11" s="181"/>
      <c r="H11" s="182"/>
      <c r="I11" s="302">
        <v>8256680</v>
      </c>
      <c r="J11" s="145"/>
      <c r="K11" s="144"/>
    </row>
    <row r="12" spans="1:11" ht="15" x14ac:dyDescent="0.2">
      <c r="A12" s="171"/>
      <c r="B12" s="146"/>
      <c r="C12" s="144"/>
      <c r="D12" s="237" t="s">
        <v>5120</v>
      </c>
      <c r="E12" s="123" t="s">
        <v>5102</v>
      </c>
      <c r="F12" s="181"/>
      <c r="G12" s="181"/>
      <c r="H12" s="182"/>
      <c r="I12" s="302">
        <v>20000000</v>
      </c>
      <c r="J12" s="145"/>
      <c r="K12" s="144"/>
    </row>
    <row r="13" spans="1:11" ht="15" x14ac:dyDescent="0.2">
      <c r="A13" s="171"/>
      <c r="B13" s="146"/>
      <c r="C13" s="144"/>
      <c r="D13" s="237" t="s">
        <v>5177</v>
      </c>
      <c r="E13" s="123" t="s">
        <v>5160</v>
      </c>
      <c r="F13" s="181"/>
      <c r="G13" s="181"/>
      <c r="H13" s="182"/>
      <c r="I13" s="302">
        <v>130000000</v>
      </c>
      <c r="J13" s="145"/>
      <c r="K13" s="144"/>
    </row>
    <row r="14" spans="1:11" ht="15" x14ac:dyDescent="0.25">
      <c r="A14" s="171"/>
      <c r="B14" s="146"/>
      <c r="C14" s="144"/>
      <c r="D14" s="237"/>
      <c r="E14" s="123"/>
      <c r="F14" s="89"/>
      <c r="G14" s="89"/>
      <c r="H14" s="87"/>
      <c r="I14" s="200"/>
      <c r="J14" s="145"/>
      <c r="K14" s="144"/>
    </row>
    <row r="15" spans="1:11" ht="15" x14ac:dyDescent="0.25">
      <c r="A15" s="171"/>
      <c r="B15" s="146"/>
      <c r="C15" s="144"/>
      <c r="D15" s="237"/>
      <c r="E15" s="123"/>
      <c r="F15" s="89"/>
      <c r="G15" s="89"/>
      <c r="H15" s="87"/>
      <c r="I15" s="200"/>
      <c r="J15" s="145"/>
      <c r="K15" s="144"/>
    </row>
    <row r="16" spans="1:11" ht="15" x14ac:dyDescent="0.25">
      <c r="A16" s="171"/>
      <c r="B16" s="146"/>
      <c r="C16" s="144"/>
      <c r="D16" s="237"/>
      <c r="E16" s="123"/>
      <c r="F16" s="89"/>
      <c r="G16" s="89"/>
      <c r="H16" s="87"/>
      <c r="I16" s="302"/>
      <c r="J16" s="145"/>
      <c r="K16" s="144"/>
    </row>
    <row r="17" spans="1:11" ht="15" x14ac:dyDescent="0.25">
      <c r="A17" s="171"/>
      <c r="B17" s="146"/>
      <c r="C17" s="144"/>
      <c r="D17" s="237"/>
      <c r="E17" s="123"/>
      <c r="F17" s="89"/>
      <c r="G17" s="89"/>
      <c r="H17" s="87"/>
      <c r="I17" s="302"/>
      <c r="J17" s="145"/>
      <c r="K17" s="144"/>
    </row>
    <row r="18" spans="1:11" ht="15" x14ac:dyDescent="0.25">
      <c r="A18" s="171"/>
      <c r="B18" s="146"/>
      <c r="C18" s="144"/>
      <c r="D18" s="196"/>
      <c r="E18" s="233"/>
      <c r="F18" s="89"/>
      <c r="G18" s="89"/>
      <c r="H18" s="87"/>
      <c r="I18" s="275"/>
      <c r="J18" s="145"/>
      <c r="K18" s="144"/>
    </row>
    <row r="19" spans="1:11" ht="15" x14ac:dyDescent="0.25">
      <c r="A19" s="171"/>
      <c r="B19" s="146"/>
      <c r="C19" s="144"/>
      <c r="D19" s="196"/>
      <c r="E19" s="233"/>
      <c r="F19" s="89"/>
      <c r="G19" s="89"/>
      <c r="H19" s="87"/>
      <c r="I19" s="275"/>
      <c r="J19" s="145"/>
      <c r="K19" s="144"/>
    </row>
    <row r="20" spans="1:11" ht="15" x14ac:dyDescent="0.25">
      <c r="A20" s="171"/>
      <c r="B20" s="146"/>
      <c r="C20" s="144"/>
      <c r="D20" s="196"/>
      <c r="E20" s="233"/>
      <c r="F20" s="89"/>
      <c r="G20" s="89"/>
      <c r="H20" s="87"/>
      <c r="I20" s="275"/>
      <c r="J20" s="145"/>
      <c r="K20" s="144"/>
    </row>
    <row r="21" spans="1:11" ht="15" x14ac:dyDescent="0.25">
      <c r="A21" s="173"/>
      <c r="B21" s="7"/>
      <c r="C21" s="8"/>
      <c r="D21" s="175"/>
      <c r="E21" s="161"/>
      <c r="F21" s="218"/>
      <c r="G21" s="264"/>
      <c r="H21" s="10"/>
      <c r="I21" s="281"/>
      <c r="J21" s="7"/>
      <c r="K21" s="8"/>
    </row>
    <row r="22" spans="1:11" ht="15" x14ac:dyDescent="0.25">
      <c r="A22" s="14"/>
      <c r="B22" s="15"/>
      <c r="C22" s="15"/>
      <c r="D22" s="15"/>
      <c r="E22" s="258"/>
      <c r="F22" s="220"/>
      <c r="G22" s="345" t="s">
        <v>19</v>
      </c>
      <c r="H22" s="335"/>
      <c r="I22" s="16">
        <f>SUM(I7:I21)</f>
        <v>164923968</v>
      </c>
      <c r="J22" s="17"/>
      <c r="K22" s="18"/>
    </row>
    <row r="23" spans="1:11" ht="25.5" x14ac:dyDescent="0.25">
      <c r="A23" s="323" t="s">
        <v>5</v>
      </c>
      <c r="B23" s="29" t="s">
        <v>13</v>
      </c>
      <c r="C23" s="32" t="s">
        <v>20</v>
      </c>
      <c r="D23" s="252" t="s">
        <v>20</v>
      </c>
      <c r="E23" s="340" t="s">
        <v>15</v>
      </c>
      <c r="F23" s="341"/>
      <c r="G23" s="341"/>
      <c r="H23" s="342"/>
      <c r="I23" s="323" t="s">
        <v>7</v>
      </c>
      <c r="J23" s="323" t="s">
        <v>6</v>
      </c>
      <c r="K23" s="32" t="s">
        <v>0</v>
      </c>
    </row>
    <row r="24" spans="1:11" ht="15" x14ac:dyDescent="0.25">
      <c r="A24" s="324"/>
      <c r="B24" s="33" t="s">
        <v>14</v>
      </c>
      <c r="C24" s="33" t="s">
        <v>11</v>
      </c>
      <c r="D24" s="239" t="s">
        <v>10</v>
      </c>
      <c r="E24" s="346" t="s">
        <v>2</v>
      </c>
      <c r="F24" s="347"/>
      <c r="G24" s="340" t="s">
        <v>8</v>
      </c>
      <c r="H24" s="342"/>
      <c r="I24" s="324"/>
      <c r="J24" s="324"/>
      <c r="K24" s="33" t="s">
        <v>1</v>
      </c>
    </row>
    <row r="25" spans="1:11" ht="15" x14ac:dyDescent="0.25">
      <c r="A25" s="22">
        <v>45482</v>
      </c>
      <c r="B25" s="223" t="s">
        <v>3452</v>
      </c>
      <c r="C25" s="63" t="s">
        <v>2431</v>
      </c>
      <c r="D25" s="116" t="s">
        <v>3441</v>
      </c>
      <c r="E25" s="93" t="s">
        <v>3432</v>
      </c>
      <c r="F25" s="217"/>
      <c r="G25" s="168" t="s">
        <v>88</v>
      </c>
      <c r="H25" s="8"/>
      <c r="I25" s="283">
        <v>29700</v>
      </c>
      <c r="J25" s="284">
        <v>29700</v>
      </c>
      <c r="K25" s="23">
        <f>+I25-J25</f>
        <v>0</v>
      </c>
    </row>
    <row r="26" spans="1:11" ht="15" x14ac:dyDescent="0.25">
      <c r="A26" s="22">
        <v>45482</v>
      </c>
      <c r="B26" s="224" t="s">
        <v>3453</v>
      </c>
      <c r="C26" s="64" t="s">
        <v>3442</v>
      </c>
      <c r="D26" s="117" t="s">
        <v>3443</v>
      </c>
      <c r="E26" s="93" t="s">
        <v>3433</v>
      </c>
      <c r="F26" s="95"/>
      <c r="G26" s="169" t="s">
        <v>87</v>
      </c>
      <c r="H26" s="27"/>
      <c r="I26" s="283">
        <v>235100</v>
      </c>
      <c r="J26" s="284">
        <v>235100</v>
      </c>
      <c r="K26" s="23">
        <f t="shared" ref="K26:K91" si="0">+I26-J26</f>
        <v>0</v>
      </c>
    </row>
    <row r="27" spans="1:11" ht="15" x14ac:dyDescent="0.25">
      <c r="A27" s="22">
        <v>45482</v>
      </c>
      <c r="B27" s="224" t="s">
        <v>3453</v>
      </c>
      <c r="C27" s="64" t="s">
        <v>2431</v>
      </c>
      <c r="D27" s="117" t="s">
        <v>3444</v>
      </c>
      <c r="E27" s="93" t="s">
        <v>3434</v>
      </c>
      <c r="F27" s="95"/>
      <c r="G27" s="169" t="s">
        <v>88</v>
      </c>
      <c r="H27" s="27"/>
      <c r="I27" s="283">
        <v>21330</v>
      </c>
      <c r="J27" s="284">
        <v>21330</v>
      </c>
      <c r="K27" s="23">
        <f t="shared" si="0"/>
        <v>0</v>
      </c>
    </row>
    <row r="28" spans="1:11" ht="15" x14ac:dyDescent="0.25">
      <c r="A28" s="22">
        <v>45484</v>
      </c>
      <c r="B28" s="224" t="s">
        <v>3422</v>
      </c>
      <c r="C28" s="64" t="s">
        <v>2943</v>
      </c>
      <c r="D28" s="117" t="s">
        <v>3445</v>
      </c>
      <c r="E28" s="93" t="s">
        <v>3435</v>
      </c>
      <c r="F28" s="95"/>
      <c r="G28" s="169" t="s">
        <v>722</v>
      </c>
      <c r="H28" s="27"/>
      <c r="I28" s="283">
        <v>780500</v>
      </c>
      <c r="J28" s="284">
        <v>780500</v>
      </c>
      <c r="K28" s="23">
        <f t="shared" si="0"/>
        <v>0</v>
      </c>
    </row>
    <row r="29" spans="1:11" ht="15" x14ac:dyDescent="0.25">
      <c r="A29" s="22">
        <v>45490</v>
      </c>
      <c r="B29" s="224" t="s">
        <v>3454</v>
      </c>
      <c r="C29" s="64" t="s">
        <v>3442</v>
      </c>
      <c r="D29" s="117" t="s">
        <v>3446</v>
      </c>
      <c r="E29" s="93" t="s">
        <v>3436</v>
      </c>
      <c r="F29" s="95"/>
      <c r="G29" s="169" t="s">
        <v>87</v>
      </c>
      <c r="H29" s="27"/>
      <c r="I29" s="283">
        <v>444500</v>
      </c>
      <c r="J29" s="284">
        <v>444500</v>
      </c>
      <c r="K29" s="23">
        <f t="shared" si="0"/>
        <v>0</v>
      </c>
    </row>
    <row r="30" spans="1:11" ht="15" x14ac:dyDescent="0.25">
      <c r="A30" s="22">
        <v>45502</v>
      </c>
      <c r="B30" s="224" t="s">
        <v>3455</v>
      </c>
      <c r="C30" s="64" t="s">
        <v>3442</v>
      </c>
      <c r="D30" s="117" t="s">
        <v>3447</v>
      </c>
      <c r="E30" s="93" t="s">
        <v>3437</v>
      </c>
      <c r="F30" s="95"/>
      <c r="G30" s="169" t="s">
        <v>87</v>
      </c>
      <c r="H30" s="27"/>
      <c r="I30" s="283">
        <v>160990</v>
      </c>
      <c r="J30" s="284">
        <v>160990</v>
      </c>
      <c r="K30" s="23">
        <f t="shared" si="0"/>
        <v>0</v>
      </c>
    </row>
    <row r="31" spans="1:11" ht="15" x14ac:dyDescent="0.25">
      <c r="A31" s="22">
        <v>45502</v>
      </c>
      <c r="B31" s="224" t="s">
        <v>3455</v>
      </c>
      <c r="C31" s="64" t="s">
        <v>2431</v>
      </c>
      <c r="D31" s="117" t="s">
        <v>3448</v>
      </c>
      <c r="E31" s="93" t="s">
        <v>3438</v>
      </c>
      <c r="F31" s="95"/>
      <c r="G31" s="169" t="s">
        <v>88</v>
      </c>
      <c r="H31" s="27"/>
      <c r="I31" s="283">
        <v>51440</v>
      </c>
      <c r="J31" s="284">
        <v>51440</v>
      </c>
      <c r="K31" s="23">
        <f t="shared" si="0"/>
        <v>0</v>
      </c>
    </row>
    <row r="32" spans="1:11" ht="15" x14ac:dyDescent="0.25">
      <c r="A32" s="22">
        <v>45504</v>
      </c>
      <c r="B32" s="224" t="s">
        <v>3456</v>
      </c>
      <c r="C32" s="64" t="s">
        <v>3129</v>
      </c>
      <c r="D32" s="117" t="s">
        <v>3449</v>
      </c>
      <c r="E32" s="93" t="s">
        <v>3439</v>
      </c>
      <c r="F32" s="95"/>
      <c r="G32" s="169" t="s">
        <v>92</v>
      </c>
      <c r="H32" s="27"/>
      <c r="I32" s="283">
        <v>612830</v>
      </c>
      <c r="J32" s="284">
        <v>612830</v>
      </c>
      <c r="K32" s="23">
        <f t="shared" si="0"/>
        <v>0</v>
      </c>
    </row>
    <row r="33" spans="1:11" ht="15" x14ac:dyDescent="0.25">
      <c r="A33" s="22">
        <v>45506</v>
      </c>
      <c r="B33" s="224" t="s">
        <v>169</v>
      </c>
      <c r="C33" s="64" t="s">
        <v>3818</v>
      </c>
      <c r="D33" s="117" t="s">
        <v>3600</v>
      </c>
      <c r="E33" s="93" t="s">
        <v>3793</v>
      </c>
      <c r="F33" s="95"/>
      <c r="G33" s="169" t="s">
        <v>542</v>
      </c>
      <c r="H33" s="27"/>
      <c r="I33" s="283">
        <v>13000000</v>
      </c>
      <c r="J33" s="284">
        <v>13000000</v>
      </c>
      <c r="K33" s="23">
        <f t="shared" si="0"/>
        <v>0</v>
      </c>
    </row>
    <row r="34" spans="1:11" ht="15" x14ac:dyDescent="0.25">
      <c r="A34" s="22">
        <v>45509</v>
      </c>
      <c r="B34" s="224" t="s">
        <v>3850</v>
      </c>
      <c r="C34" s="64" t="s">
        <v>3442</v>
      </c>
      <c r="D34" s="117" t="s">
        <v>3819</v>
      </c>
      <c r="E34" s="93" t="s">
        <v>3794</v>
      </c>
      <c r="F34" s="95"/>
      <c r="G34" s="169" t="s">
        <v>87</v>
      </c>
      <c r="H34" s="27"/>
      <c r="I34" s="283">
        <v>235110</v>
      </c>
      <c r="J34" s="284">
        <v>235110</v>
      </c>
      <c r="K34" s="23">
        <f t="shared" si="0"/>
        <v>0</v>
      </c>
    </row>
    <row r="35" spans="1:11" ht="15" x14ac:dyDescent="0.25">
      <c r="A35" s="22">
        <v>45509</v>
      </c>
      <c r="B35" s="224" t="s">
        <v>3850</v>
      </c>
      <c r="C35" s="64" t="s">
        <v>2431</v>
      </c>
      <c r="D35" s="117" t="s">
        <v>3683</v>
      </c>
      <c r="E35" s="93" t="s">
        <v>3795</v>
      </c>
      <c r="F35" s="95"/>
      <c r="G35" s="169" t="s">
        <v>88</v>
      </c>
      <c r="H35" s="27"/>
      <c r="I35" s="283">
        <v>391770</v>
      </c>
      <c r="J35" s="284">
        <v>391770</v>
      </c>
      <c r="K35" s="23">
        <f t="shared" si="0"/>
        <v>0</v>
      </c>
    </row>
    <row r="36" spans="1:11" ht="15" x14ac:dyDescent="0.25">
      <c r="A36" s="22">
        <v>45512</v>
      </c>
      <c r="B36" s="224" t="s">
        <v>3564</v>
      </c>
      <c r="C36" s="64" t="s">
        <v>2943</v>
      </c>
      <c r="D36" s="117" t="s">
        <v>3820</v>
      </c>
      <c r="E36" s="93" t="s">
        <v>3796</v>
      </c>
      <c r="F36" s="95"/>
      <c r="G36" s="169" t="s">
        <v>722</v>
      </c>
      <c r="H36" s="27"/>
      <c r="I36" s="283">
        <v>780100</v>
      </c>
      <c r="J36" s="284">
        <v>780100</v>
      </c>
      <c r="K36" s="23">
        <f t="shared" si="0"/>
        <v>0</v>
      </c>
    </row>
    <row r="37" spans="1:11" ht="15" x14ac:dyDescent="0.25">
      <c r="A37" s="22">
        <v>45516</v>
      </c>
      <c r="B37" s="224" t="s">
        <v>2120</v>
      </c>
      <c r="C37" s="64" t="s">
        <v>3418</v>
      </c>
      <c r="D37" s="117" t="s">
        <v>3821</v>
      </c>
      <c r="E37" s="93" t="s">
        <v>1339</v>
      </c>
      <c r="F37" s="95"/>
      <c r="G37" s="169" t="s">
        <v>3788</v>
      </c>
      <c r="H37" s="27"/>
      <c r="I37" s="283">
        <v>20400000</v>
      </c>
      <c r="J37" s="284">
        <v>3230000</v>
      </c>
      <c r="K37" s="23">
        <f t="shared" si="0"/>
        <v>17170000</v>
      </c>
    </row>
    <row r="38" spans="1:11" ht="15" x14ac:dyDescent="0.25">
      <c r="A38" s="22">
        <v>45517</v>
      </c>
      <c r="B38" s="224" t="s">
        <v>3851</v>
      </c>
      <c r="C38" s="64" t="s">
        <v>3442</v>
      </c>
      <c r="D38" s="117" t="s">
        <v>3822</v>
      </c>
      <c r="E38" s="93" t="s">
        <v>3797</v>
      </c>
      <c r="F38" s="95"/>
      <c r="G38" s="169" t="s">
        <v>87</v>
      </c>
      <c r="H38" s="27"/>
      <c r="I38" s="283">
        <v>305470</v>
      </c>
      <c r="J38" s="284">
        <v>305470</v>
      </c>
      <c r="K38" s="23">
        <f t="shared" si="0"/>
        <v>0</v>
      </c>
    </row>
    <row r="39" spans="1:11" ht="15" x14ac:dyDescent="0.25">
      <c r="A39" s="22">
        <v>45517</v>
      </c>
      <c r="B39" s="224" t="s">
        <v>3851</v>
      </c>
      <c r="C39" s="64" t="s">
        <v>2431</v>
      </c>
      <c r="D39" s="117" t="s">
        <v>3716</v>
      </c>
      <c r="E39" s="93" t="s">
        <v>3798</v>
      </c>
      <c r="F39" s="95"/>
      <c r="G39" s="169" t="s">
        <v>88</v>
      </c>
      <c r="H39" s="27"/>
      <c r="I39" s="283">
        <v>21180</v>
      </c>
      <c r="J39" s="284">
        <v>21180</v>
      </c>
      <c r="K39" s="23">
        <f t="shared" si="0"/>
        <v>0</v>
      </c>
    </row>
    <row r="40" spans="1:11" ht="15" x14ac:dyDescent="0.25">
      <c r="A40" s="22">
        <v>45520</v>
      </c>
      <c r="B40" s="224" t="s">
        <v>3852</v>
      </c>
      <c r="C40" s="64" t="s">
        <v>3442</v>
      </c>
      <c r="D40" s="117" t="s">
        <v>3823</v>
      </c>
      <c r="E40" s="93" t="s">
        <v>3799</v>
      </c>
      <c r="F40" s="95"/>
      <c r="G40" s="169" t="s">
        <v>87</v>
      </c>
      <c r="H40" s="27"/>
      <c r="I40" s="283">
        <v>534700</v>
      </c>
      <c r="J40" s="284">
        <v>534700</v>
      </c>
      <c r="K40" s="23">
        <f t="shared" si="0"/>
        <v>0</v>
      </c>
    </row>
    <row r="41" spans="1:11" ht="15" x14ac:dyDescent="0.25">
      <c r="A41" s="22">
        <v>45524</v>
      </c>
      <c r="B41" s="224" t="s">
        <v>3853</v>
      </c>
      <c r="C41" s="64" t="s">
        <v>3129</v>
      </c>
      <c r="D41" s="117" t="s">
        <v>3534</v>
      </c>
      <c r="E41" s="93" t="s">
        <v>3800</v>
      </c>
      <c r="F41" s="95"/>
      <c r="G41" s="169" t="s">
        <v>92</v>
      </c>
      <c r="H41" s="27"/>
      <c r="I41" s="283">
        <v>21883</v>
      </c>
      <c r="J41" s="284">
        <v>21883</v>
      </c>
      <c r="K41" s="23">
        <f t="shared" si="0"/>
        <v>0</v>
      </c>
    </row>
    <row r="42" spans="1:11" ht="15" x14ac:dyDescent="0.25">
      <c r="A42" s="22">
        <v>45524</v>
      </c>
      <c r="B42" s="224" t="s">
        <v>426</v>
      </c>
      <c r="C42" s="64" t="s">
        <v>3539</v>
      </c>
      <c r="D42" s="117" t="s">
        <v>3768</v>
      </c>
      <c r="E42" s="93" t="s">
        <v>3801</v>
      </c>
      <c r="F42" s="95"/>
      <c r="G42" s="169" t="s">
        <v>549</v>
      </c>
      <c r="H42" s="27"/>
      <c r="I42" s="283">
        <v>14583333</v>
      </c>
      <c r="J42" s="284">
        <v>4666667</v>
      </c>
      <c r="K42" s="23">
        <f t="shared" si="0"/>
        <v>9916666</v>
      </c>
    </row>
    <row r="43" spans="1:11" ht="15" x14ac:dyDescent="0.25">
      <c r="A43" s="22">
        <v>45531</v>
      </c>
      <c r="B43" s="224" t="s">
        <v>2292</v>
      </c>
      <c r="C43" s="64" t="s">
        <v>3695</v>
      </c>
      <c r="D43" s="117" t="s">
        <v>3824</v>
      </c>
      <c r="E43" s="93" t="s">
        <v>3802</v>
      </c>
      <c r="F43" s="95"/>
      <c r="G43" s="169" t="s">
        <v>553</v>
      </c>
      <c r="H43" s="27"/>
      <c r="I43" s="283">
        <v>30333333</v>
      </c>
      <c r="J43" s="284">
        <v>7700000</v>
      </c>
      <c r="K43" s="23">
        <f t="shared" si="0"/>
        <v>22633333</v>
      </c>
    </row>
    <row r="44" spans="1:11" ht="15" x14ac:dyDescent="0.25">
      <c r="A44" s="22">
        <v>45532</v>
      </c>
      <c r="B44" s="224" t="s">
        <v>3088</v>
      </c>
      <c r="C44" s="64" t="s">
        <v>3825</v>
      </c>
      <c r="D44" s="117" t="s">
        <v>3826</v>
      </c>
      <c r="E44" s="93" t="s">
        <v>3803</v>
      </c>
      <c r="F44" s="95"/>
      <c r="G44" s="169" t="s">
        <v>548</v>
      </c>
      <c r="H44" s="27"/>
      <c r="I44" s="283">
        <v>18229167</v>
      </c>
      <c r="J44" s="284">
        <v>4666667</v>
      </c>
      <c r="K44" s="23">
        <f t="shared" si="0"/>
        <v>13562500</v>
      </c>
    </row>
    <row r="45" spans="1:11" ht="15" x14ac:dyDescent="0.25">
      <c r="A45" s="22">
        <v>45532</v>
      </c>
      <c r="B45" s="224" t="s">
        <v>2315</v>
      </c>
      <c r="C45" s="64" t="s">
        <v>3827</v>
      </c>
      <c r="D45" s="117" t="s">
        <v>3828</v>
      </c>
      <c r="E45" s="93" t="s">
        <v>618</v>
      </c>
      <c r="F45" s="95"/>
      <c r="G45" s="169" t="s">
        <v>559</v>
      </c>
      <c r="H45" s="27"/>
      <c r="I45" s="283">
        <v>10500000</v>
      </c>
      <c r="J45" s="284">
        <v>2800000</v>
      </c>
      <c r="K45" s="23">
        <f t="shared" si="0"/>
        <v>7700000</v>
      </c>
    </row>
    <row r="46" spans="1:11" ht="15" x14ac:dyDescent="0.25">
      <c r="A46" s="22">
        <v>45534</v>
      </c>
      <c r="B46" s="224" t="s">
        <v>2741</v>
      </c>
      <c r="C46" s="64" t="s">
        <v>3723</v>
      </c>
      <c r="D46" s="117" t="s">
        <v>3829</v>
      </c>
      <c r="E46" s="93" t="s">
        <v>3804</v>
      </c>
      <c r="F46" s="95"/>
      <c r="G46" s="169" t="s">
        <v>551</v>
      </c>
      <c r="H46" s="27"/>
      <c r="I46" s="283">
        <v>21000000</v>
      </c>
      <c r="J46" s="284">
        <v>0</v>
      </c>
      <c r="K46" s="23">
        <f t="shared" si="0"/>
        <v>21000000</v>
      </c>
    </row>
    <row r="47" spans="1:11" ht="15" x14ac:dyDescent="0.25">
      <c r="A47" s="22">
        <v>45489</v>
      </c>
      <c r="B47" s="224" t="s">
        <v>2031</v>
      </c>
      <c r="C47" s="64" t="s">
        <v>3010</v>
      </c>
      <c r="D47" s="117" t="s">
        <v>3400</v>
      </c>
      <c r="E47" s="93" t="s">
        <v>3397</v>
      </c>
      <c r="F47" s="95"/>
      <c r="G47" s="169" t="s">
        <v>3396</v>
      </c>
      <c r="H47" s="27"/>
      <c r="I47" s="283">
        <v>80000000</v>
      </c>
      <c r="J47" s="284">
        <v>1067800</v>
      </c>
      <c r="K47" s="23">
        <f t="shared" si="0"/>
        <v>78932200</v>
      </c>
    </row>
    <row r="48" spans="1:11" ht="15" x14ac:dyDescent="0.25">
      <c r="A48" s="22">
        <v>45518</v>
      </c>
      <c r="B48" s="224" t="s">
        <v>3054</v>
      </c>
      <c r="C48" s="64" t="s">
        <v>3830</v>
      </c>
      <c r="D48" s="117" t="s">
        <v>3589</v>
      </c>
      <c r="E48" s="93" t="s">
        <v>3805</v>
      </c>
      <c r="F48" s="95"/>
      <c r="G48" s="169" t="s">
        <v>3789</v>
      </c>
      <c r="H48" s="27"/>
      <c r="I48" s="283">
        <v>27000000</v>
      </c>
      <c r="J48" s="284">
        <v>8200000</v>
      </c>
      <c r="K48" s="23">
        <f t="shared" si="0"/>
        <v>18800000</v>
      </c>
    </row>
    <row r="49" spans="1:11" ht="15" x14ac:dyDescent="0.25">
      <c r="A49" s="22">
        <v>45534</v>
      </c>
      <c r="B49" s="224" t="s">
        <v>2739</v>
      </c>
      <c r="C49" s="64" t="s">
        <v>3829</v>
      </c>
      <c r="D49" s="117" t="s">
        <v>3831</v>
      </c>
      <c r="E49" s="93" t="s">
        <v>3806</v>
      </c>
      <c r="F49" s="95"/>
      <c r="G49" s="169" t="s">
        <v>1902</v>
      </c>
      <c r="H49" s="27"/>
      <c r="I49" s="283">
        <v>8800000</v>
      </c>
      <c r="J49" s="126">
        <v>2273333</v>
      </c>
      <c r="K49" s="23">
        <f t="shared" si="0"/>
        <v>6526667</v>
      </c>
    </row>
    <row r="50" spans="1:11" ht="15" x14ac:dyDescent="0.25">
      <c r="A50" s="22">
        <v>45489</v>
      </c>
      <c r="B50" s="224" t="s">
        <v>2031</v>
      </c>
      <c r="C50" s="64" t="s">
        <v>3010</v>
      </c>
      <c r="D50" s="117" t="s">
        <v>3400</v>
      </c>
      <c r="E50" s="93" t="s">
        <v>3397</v>
      </c>
      <c r="F50" s="95"/>
      <c r="G50" s="169" t="s">
        <v>3396</v>
      </c>
      <c r="H50" s="27"/>
      <c r="I50" s="283">
        <v>120000000</v>
      </c>
      <c r="J50" s="284">
        <v>95677784</v>
      </c>
      <c r="K50" s="23">
        <f t="shared" si="0"/>
        <v>24322216</v>
      </c>
    </row>
    <row r="51" spans="1:11" ht="15" x14ac:dyDescent="0.25">
      <c r="A51" s="22">
        <v>45503</v>
      </c>
      <c r="B51" s="224" t="s">
        <v>3457</v>
      </c>
      <c r="C51" s="64" t="s">
        <v>3450</v>
      </c>
      <c r="D51" s="117" t="s">
        <v>3451</v>
      </c>
      <c r="E51" s="93" t="s">
        <v>3440</v>
      </c>
      <c r="F51" s="95"/>
      <c r="G51" s="169" t="s">
        <v>282</v>
      </c>
      <c r="H51" s="27"/>
      <c r="I51" s="283">
        <v>26500000</v>
      </c>
      <c r="J51" s="284">
        <v>10776667</v>
      </c>
      <c r="K51" s="23">
        <f t="shared" si="0"/>
        <v>15723333</v>
      </c>
    </row>
    <row r="52" spans="1:11" ht="15" x14ac:dyDescent="0.25">
      <c r="A52" s="22">
        <v>45506</v>
      </c>
      <c r="B52" s="224" t="s">
        <v>1950</v>
      </c>
      <c r="C52" s="64" t="s">
        <v>3485</v>
      </c>
      <c r="D52" s="117" t="s">
        <v>3832</v>
      </c>
      <c r="E52" s="93" t="s">
        <v>3807</v>
      </c>
      <c r="F52" s="95"/>
      <c r="G52" s="169" t="s">
        <v>1332</v>
      </c>
      <c r="H52" s="27"/>
      <c r="I52" s="283">
        <v>27500000</v>
      </c>
      <c r="J52" s="284">
        <v>10816667</v>
      </c>
      <c r="K52" s="23">
        <f t="shared" si="0"/>
        <v>16683333</v>
      </c>
    </row>
    <row r="53" spans="1:11" ht="15" x14ac:dyDescent="0.25">
      <c r="A53" s="22">
        <v>45506</v>
      </c>
      <c r="B53" s="224" t="s">
        <v>1960</v>
      </c>
      <c r="C53" s="64" t="s">
        <v>3833</v>
      </c>
      <c r="D53" s="117" t="s">
        <v>3834</v>
      </c>
      <c r="E53" s="93" t="s">
        <v>3808</v>
      </c>
      <c r="F53" s="95"/>
      <c r="G53" s="169" t="s">
        <v>3790</v>
      </c>
      <c r="H53" s="27"/>
      <c r="I53" s="283">
        <v>30000000</v>
      </c>
      <c r="J53" s="284">
        <v>11200000</v>
      </c>
      <c r="K53" s="23">
        <f t="shared" si="0"/>
        <v>18800000</v>
      </c>
    </row>
    <row r="54" spans="1:11" ht="15" x14ac:dyDescent="0.25">
      <c r="A54" s="22">
        <v>45509</v>
      </c>
      <c r="B54" s="224" t="s">
        <v>2127</v>
      </c>
      <c r="C54" s="64" t="s">
        <v>3835</v>
      </c>
      <c r="D54" s="117" t="s">
        <v>3526</v>
      </c>
      <c r="E54" s="93" t="s">
        <v>3807</v>
      </c>
      <c r="F54" s="95"/>
      <c r="G54" s="169" t="s">
        <v>3791</v>
      </c>
      <c r="H54" s="27"/>
      <c r="I54" s="283">
        <v>19092000</v>
      </c>
      <c r="J54" s="284">
        <v>8909600</v>
      </c>
      <c r="K54" s="23">
        <f t="shared" si="0"/>
        <v>10182400</v>
      </c>
    </row>
    <row r="55" spans="1:11" ht="15" x14ac:dyDescent="0.25">
      <c r="A55" s="22">
        <v>45517</v>
      </c>
      <c r="B55" s="224" t="s">
        <v>2586</v>
      </c>
      <c r="C55" s="64" t="s">
        <v>3528</v>
      </c>
      <c r="D55" s="117" t="s">
        <v>3836</v>
      </c>
      <c r="E55" s="93" t="s">
        <v>3809</v>
      </c>
      <c r="F55" s="95"/>
      <c r="G55" s="169" t="s">
        <v>543</v>
      </c>
      <c r="H55" s="27"/>
      <c r="I55" s="283">
        <v>28466667</v>
      </c>
      <c r="J55" s="284">
        <v>9760000</v>
      </c>
      <c r="K55" s="23">
        <f t="shared" si="0"/>
        <v>18706667</v>
      </c>
    </row>
    <row r="56" spans="1:11" ht="15" x14ac:dyDescent="0.25">
      <c r="A56" s="22">
        <v>45518</v>
      </c>
      <c r="B56" s="224" t="s">
        <v>1961</v>
      </c>
      <c r="C56" s="64" t="s">
        <v>3576</v>
      </c>
      <c r="D56" s="117" t="s">
        <v>3837</v>
      </c>
      <c r="E56" s="93" t="s">
        <v>1343</v>
      </c>
      <c r="F56" s="95"/>
      <c r="G56" s="169" t="s">
        <v>1327</v>
      </c>
      <c r="H56" s="27"/>
      <c r="I56" s="283">
        <v>31449600</v>
      </c>
      <c r="J56" s="284">
        <v>10264800</v>
      </c>
      <c r="K56" s="23">
        <f t="shared" si="0"/>
        <v>21184800</v>
      </c>
    </row>
    <row r="57" spans="1:11" ht="15" x14ac:dyDescent="0.25">
      <c r="A57" s="22">
        <v>45520</v>
      </c>
      <c r="B57" s="224" t="s">
        <v>3048</v>
      </c>
      <c r="C57" s="64" t="s">
        <v>3637</v>
      </c>
      <c r="D57" s="117" t="s">
        <v>3838</v>
      </c>
      <c r="E57" s="93" t="s">
        <v>604</v>
      </c>
      <c r="F57" s="95"/>
      <c r="G57" s="169" t="s">
        <v>62</v>
      </c>
      <c r="H57" s="27"/>
      <c r="I57" s="283">
        <v>24600000</v>
      </c>
      <c r="J57" s="284">
        <v>9225000</v>
      </c>
      <c r="K57" s="23">
        <f t="shared" si="0"/>
        <v>15375000</v>
      </c>
    </row>
    <row r="58" spans="1:11" ht="15" x14ac:dyDescent="0.25">
      <c r="A58" s="22">
        <v>45525</v>
      </c>
      <c r="B58" s="224" t="s">
        <v>196</v>
      </c>
      <c r="C58" s="64" t="s">
        <v>3822</v>
      </c>
      <c r="D58" s="117" t="s">
        <v>3839</v>
      </c>
      <c r="E58" s="93" t="s">
        <v>3810</v>
      </c>
      <c r="F58" s="95"/>
      <c r="G58" s="169" t="s">
        <v>538</v>
      </c>
      <c r="H58" s="27"/>
      <c r="I58" s="283">
        <v>30333333</v>
      </c>
      <c r="J58" s="284">
        <v>9100000</v>
      </c>
      <c r="K58" s="23">
        <f t="shared" si="0"/>
        <v>21233333</v>
      </c>
    </row>
    <row r="59" spans="1:11" ht="15" x14ac:dyDescent="0.25">
      <c r="A59" s="22">
        <v>45525</v>
      </c>
      <c r="B59" s="224" t="s">
        <v>2284</v>
      </c>
      <c r="C59" s="64" t="s">
        <v>3840</v>
      </c>
      <c r="D59" s="117" t="s">
        <v>3841</v>
      </c>
      <c r="E59" s="93" t="s">
        <v>1880</v>
      </c>
      <c r="F59" s="95"/>
      <c r="G59" s="169" t="s">
        <v>1901</v>
      </c>
      <c r="H59" s="27"/>
      <c r="I59" s="283">
        <v>24000000</v>
      </c>
      <c r="J59" s="284">
        <v>7800000</v>
      </c>
      <c r="K59" s="23">
        <f t="shared" si="0"/>
        <v>16200000</v>
      </c>
    </row>
    <row r="60" spans="1:11" ht="15" x14ac:dyDescent="0.25">
      <c r="A60" s="22">
        <v>45527</v>
      </c>
      <c r="B60" s="224" t="s">
        <v>2291</v>
      </c>
      <c r="C60" s="64" t="s">
        <v>3531</v>
      </c>
      <c r="D60" s="117" t="s">
        <v>3842</v>
      </c>
      <c r="E60" s="93" t="s">
        <v>3811</v>
      </c>
      <c r="F60" s="95"/>
      <c r="G60" s="169" t="s">
        <v>539</v>
      </c>
      <c r="H60" s="27"/>
      <c r="I60" s="283">
        <v>32666667</v>
      </c>
      <c r="J60" s="284">
        <v>8866667</v>
      </c>
      <c r="K60" s="23">
        <f t="shared" si="0"/>
        <v>23800000</v>
      </c>
    </row>
    <row r="61" spans="1:11" ht="15" x14ac:dyDescent="0.25">
      <c r="A61" s="22">
        <v>45530</v>
      </c>
      <c r="B61" s="224" t="s">
        <v>2729</v>
      </c>
      <c r="C61" s="64" t="s">
        <v>3843</v>
      </c>
      <c r="D61" s="117" t="s">
        <v>3844</v>
      </c>
      <c r="E61" s="93" t="s">
        <v>3812</v>
      </c>
      <c r="F61" s="95"/>
      <c r="G61" s="169" t="s">
        <v>560</v>
      </c>
      <c r="H61" s="27"/>
      <c r="I61" s="283">
        <v>20400000</v>
      </c>
      <c r="J61" s="284">
        <v>5950000</v>
      </c>
      <c r="K61" s="23">
        <f t="shared" si="0"/>
        <v>14450000</v>
      </c>
    </row>
    <row r="62" spans="1:11" ht="15" x14ac:dyDescent="0.25">
      <c r="A62" s="22">
        <v>45530</v>
      </c>
      <c r="B62" s="224" t="s">
        <v>2753</v>
      </c>
      <c r="C62" s="64" t="s">
        <v>3845</v>
      </c>
      <c r="D62" s="117" t="s">
        <v>3614</v>
      </c>
      <c r="E62" s="93" t="s">
        <v>3813</v>
      </c>
      <c r="F62" s="95"/>
      <c r="G62" s="169" t="s">
        <v>1898</v>
      </c>
      <c r="H62" s="27"/>
      <c r="I62" s="283">
        <v>11600000</v>
      </c>
      <c r="J62" s="284">
        <v>3383333</v>
      </c>
      <c r="K62" s="23">
        <f t="shared" si="0"/>
        <v>8216667</v>
      </c>
    </row>
    <row r="63" spans="1:11" ht="15" x14ac:dyDescent="0.25">
      <c r="A63" s="22">
        <v>45530</v>
      </c>
      <c r="B63" s="224" t="s">
        <v>2742</v>
      </c>
      <c r="C63" s="64" t="s">
        <v>3777</v>
      </c>
      <c r="D63" s="117" t="s">
        <v>3612</v>
      </c>
      <c r="E63" s="93" t="s">
        <v>3814</v>
      </c>
      <c r="F63" s="95"/>
      <c r="G63" s="169" t="s">
        <v>552</v>
      </c>
      <c r="H63" s="27"/>
      <c r="I63" s="283">
        <v>25600000</v>
      </c>
      <c r="J63" s="284">
        <v>7466667</v>
      </c>
      <c r="K63" s="23">
        <f t="shared" si="0"/>
        <v>18133333</v>
      </c>
    </row>
    <row r="64" spans="1:11" ht="15" x14ac:dyDescent="0.25">
      <c r="A64" s="22">
        <v>45531</v>
      </c>
      <c r="B64" s="224" t="s">
        <v>2736</v>
      </c>
      <c r="C64" s="64" t="s">
        <v>3621</v>
      </c>
      <c r="D64" s="117" t="s">
        <v>3700</v>
      </c>
      <c r="E64" s="93" t="s">
        <v>3815</v>
      </c>
      <c r="F64" s="95"/>
      <c r="G64" s="169" t="s">
        <v>554</v>
      </c>
      <c r="H64" s="27"/>
      <c r="I64" s="283">
        <v>32000000</v>
      </c>
      <c r="J64" s="284">
        <v>9066667</v>
      </c>
      <c r="K64" s="23">
        <f t="shared" si="0"/>
        <v>22933333</v>
      </c>
    </row>
    <row r="65" spans="1:11" ht="15" x14ac:dyDescent="0.25">
      <c r="A65" s="22">
        <v>45531</v>
      </c>
      <c r="B65" s="224" t="s">
        <v>2271</v>
      </c>
      <c r="C65" s="64" t="s">
        <v>3846</v>
      </c>
      <c r="D65" s="117" t="s">
        <v>3694</v>
      </c>
      <c r="E65" s="93" t="s">
        <v>621</v>
      </c>
      <c r="F65" s="95"/>
      <c r="G65" s="169" t="s">
        <v>3792</v>
      </c>
      <c r="H65" s="27"/>
      <c r="I65" s="283">
        <v>30333333</v>
      </c>
      <c r="J65" s="284">
        <v>7933333</v>
      </c>
      <c r="K65" s="23">
        <f t="shared" si="0"/>
        <v>22400000</v>
      </c>
    </row>
    <row r="66" spans="1:11" ht="15" x14ac:dyDescent="0.25">
      <c r="A66" s="22">
        <v>45531</v>
      </c>
      <c r="B66" s="224" t="s">
        <v>2309</v>
      </c>
      <c r="C66" s="64" t="s">
        <v>3847</v>
      </c>
      <c r="D66" s="117" t="s">
        <v>3848</v>
      </c>
      <c r="E66" s="93" t="s">
        <v>3816</v>
      </c>
      <c r="F66" s="95"/>
      <c r="G66" s="169" t="s">
        <v>563</v>
      </c>
      <c r="H66" s="27"/>
      <c r="I66" s="283">
        <v>20092000</v>
      </c>
      <c r="J66" s="284">
        <v>5692733</v>
      </c>
      <c r="K66" s="23">
        <f t="shared" si="0"/>
        <v>14399267</v>
      </c>
    </row>
    <row r="67" spans="1:11" ht="15" x14ac:dyDescent="0.25">
      <c r="A67" s="22">
        <v>45533</v>
      </c>
      <c r="B67" s="224" t="s">
        <v>2344</v>
      </c>
      <c r="C67" s="64" t="s">
        <v>3776</v>
      </c>
      <c r="D67" s="117" t="s">
        <v>3849</v>
      </c>
      <c r="E67" s="93" t="s">
        <v>3817</v>
      </c>
      <c r="F67" s="95"/>
      <c r="G67" s="169" t="s">
        <v>562</v>
      </c>
      <c r="H67" s="27"/>
      <c r="I67" s="283">
        <v>24000000</v>
      </c>
      <c r="J67" s="284">
        <v>400000</v>
      </c>
      <c r="K67" s="23">
        <f t="shared" si="0"/>
        <v>23600000</v>
      </c>
    </row>
    <row r="68" spans="1:11" ht="15" x14ac:dyDescent="0.25">
      <c r="A68" s="22">
        <v>45537</v>
      </c>
      <c r="B68" s="25" t="s">
        <v>2738</v>
      </c>
      <c r="C68" s="64" t="s">
        <v>3926</v>
      </c>
      <c r="D68" s="117" t="s">
        <v>4165</v>
      </c>
      <c r="E68" s="93" t="s">
        <v>4418</v>
      </c>
      <c r="F68" s="95"/>
      <c r="G68" s="169" t="s">
        <v>587</v>
      </c>
      <c r="H68" s="27"/>
      <c r="I68" s="23">
        <v>16500000</v>
      </c>
      <c r="J68" s="198">
        <v>366667</v>
      </c>
      <c r="K68" s="23">
        <f t="shared" si="0"/>
        <v>16133333</v>
      </c>
    </row>
    <row r="69" spans="1:11" ht="15" x14ac:dyDescent="0.25">
      <c r="A69" s="22">
        <v>45537</v>
      </c>
      <c r="B69" s="25" t="s">
        <v>4408</v>
      </c>
      <c r="C69" s="64" t="s">
        <v>3442</v>
      </c>
      <c r="D69" s="117" t="s">
        <v>4381</v>
      </c>
      <c r="E69" s="93" t="s">
        <v>4419</v>
      </c>
      <c r="F69" s="95"/>
      <c r="G69" s="169" t="s">
        <v>87</v>
      </c>
      <c r="H69" s="27"/>
      <c r="I69" s="23">
        <v>245560</v>
      </c>
      <c r="J69" s="198">
        <v>245560</v>
      </c>
      <c r="K69" s="23">
        <f t="shared" si="0"/>
        <v>0</v>
      </c>
    </row>
    <row r="70" spans="1:11" ht="15" x14ac:dyDescent="0.25">
      <c r="A70" s="22">
        <v>45537</v>
      </c>
      <c r="B70" s="25" t="s">
        <v>4408</v>
      </c>
      <c r="C70" s="64" t="s">
        <v>2431</v>
      </c>
      <c r="D70" s="117" t="s">
        <v>4175</v>
      </c>
      <c r="E70" s="93" t="s">
        <v>4420</v>
      </c>
      <c r="F70" s="95"/>
      <c r="G70" s="169" t="s">
        <v>88</v>
      </c>
      <c r="H70" s="27"/>
      <c r="I70" s="23">
        <v>512100</v>
      </c>
      <c r="J70" s="198">
        <v>512100</v>
      </c>
      <c r="K70" s="23">
        <f t="shared" si="0"/>
        <v>0</v>
      </c>
    </row>
    <row r="71" spans="1:11" ht="15" x14ac:dyDescent="0.25">
      <c r="A71" s="22">
        <v>45538</v>
      </c>
      <c r="B71" s="25" t="s">
        <v>4130</v>
      </c>
      <c r="C71" s="64" t="s">
        <v>2943</v>
      </c>
      <c r="D71" s="117" t="s">
        <v>3990</v>
      </c>
      <c r="E71" s="93" t="s">
        <v>4421</v>
      </c>
      <c r="F71" s="95"/>
      <c r="G71" s="169" t="s">
        <v>722</v>
      </c>
      <c r="H71" s="27"/>
      <c r="I71" s="23">
        <v>634200</v>
      </c>
      <c r="J71" s="198">
        <v>634200</v>
      </c>
      <c r="K71" s="23">
        <f t="shared" si="0"/>
        <v>0</v>
      </c>
    </row>
    <row r="72" spans="1:11" ht="15" x14ac:dyDescent="0.25">
      <c r="A72" s="22">
        <v>45545</v>
      </c>
      <c r="B72" s="25" t="s">
        <v>4409</v>
      </c>
      <c r="C72" s="64" t="s">
        <v>3442</v>
      </c>
      <c r="D72" s="117" t="s">
        <v>4295</v>
      </c>
      <c r="E72" s="93" t="s">
        <v>4422</v>
      </c>
      <c r="F72" s="95"/>
      <c r="G72" s="169" t="s">
        <v>87</v>
      </c>
      <c r="H72" s="27"/>
      <c r="I72" s="23">
        <v>341990</v>
      </c>
      <c r="J72" s="198">
        <v>341990</v>
      </c>
      <c r="K72" s="23">
        <f t="shared" si="0"/>
        <v>0</v>
      </c>
    </row>
    <row r="73" spans="1:11" ht="15" x14ac:dyDescent="0.25">
      <c r="A73" s="22">
        <v>45545</v>
      </c>
      <c r="B73" s="25" t="s">
        <v>4409</v>
      </c>
      <c r="C73" s="64" t="s">
        <v>2431</v>
      </c>
      <c r="D73" s="117" t="s">
        <v>4290</v>
      </c>
      <c r="E73" s="93" t="s">
        <v>4423</v>
      </c>
      <c r="F73" s="95"/>
      <c r="G73" s="169" t="s">
        <v>88</v>
      </c>
      <c r="H73" s="27"/>
      <c r="I73" s="23">
        <v>21660</v>
      </c>
      <c r="J73" s="198">
        <v>21660</v>
      </c>
      <c r="K73" s="23">
        <f t="shared" si="0"/>
        <v>0</v>
      </c>
    </row>
    <row r="74" spans="1:11" ht="15" x14ac:dyDescent="0.25">
      <c r="A74" s="22">
        <v>45547</v>
      </c>
      <c r="B74" s="25" t="s">
        <v>3107</v>
      </c>
      <c r="C74" s="64" t="s">
        <v>4382</v>
      </c>
      <c r="D74" s="117" t="s">
        <v>4383</v>
      </c>
      <c r="E74" s="93" t="s">
        <v>4424</v>
      </c>
      <c r="F74" s="95"/>
      <c r="G74" s="169" t="s">
        <v>572</v>
      </c>
      <c r="H74" s="27"/>
      <c r="I74" s="23">
        <v>21800000</v>
      </c>
      <c r="J74" s="126">
        <v>3451667</v>
      </c>
      <c r="K74" s="23">
        <f t="shared" si="0"/>
        <v>18348333</v>
      </c>
    </row>
    <row r="75" spans="1:11" ht="15" x14ac:dyDescent="0.25">
      <c r="A75" s="22">
        <v>45547</v>
      </c>
      <c r="B75" s="25" t="s">
        <v>4410</v>
      </c>
      <c r="C75" s="64" t="s">
        <v>3442</v>
      </c>
      <c r="D75" s="117" t="s">
        <v>4384</v>
      </c>
      <c r="E75" s="93" t="s">
        <v>4425</v>
      </c>
      <c r="F75" s="95"/>
      <c r="G75" s="169" t="s">
        <v>87</v>
      </c>
      <c r="H75" s="27"/>
      <c r="I75" s="23">
        <v>421000</v>
      </c>
      <c r="J75" s="198">
        <v>421000</v>
      </c>
      <c r="K75" s="23">
        <f t="shared" si="0"/>
        <v>0</v>
      </c>
    </row>
    <row r="76" spans="1:11" ht="15" x14ac:dyDescent="0.25">
      <c r="A76" s="22">
        <v>45547</v>
      </c>
      <c r="B76" s="25" t="s">
        <v>4412</v>
      </c>
      <c r="C76" s="64" t="s">
        <v>3442</v>
      </c>
      <c r="D76" s="117" t="s">
        <v>4209</v>
      </c>
      <c r="E76" s="93" t="s">
        <v>4426</v>
      </c>
      <c r="F76" s="95"/>
      <c r="G76" s="169" t="s">
        <v>87</v>
      </c>
      <c r="H76" s="27"/>
      <c r="I76" s="23">
        <v>372790</v>
      </c>
      <c r="J76" s="198">
        <v>372790</v>
      </c>
      <c r="K76" s="23">
        <f t="shared" si="0"/>
        <v>0</v>
      </c>
    </row>
    <row r="77" spans="1:11" ht="15" x14ac:dyDescent="0.25">
      <c r="A77" s="22">
        <v>45547</v>
      </c>
      <c r="B77" s="25" t="s">
        <v>4412</v>
      </c>
      <c r="C77" s="64" t="s">
        <v>2431</v>
      </c>
      <c r="D77" s="117" t="s">
        <v>4385</v>
      </c>
      <c r="E77" s="93" t="s">
        <v>4427</v>
      </c>
      <c r="F77" s="95"/>
      <c r="G77" s="169" t="s">
        <v>88</v>
      </c>
      <c r="H77" s="27"/>
      <c r="I77" s="23">
        <v>94760</v>
      </c>
      <c r="J77" s="198">
        <v>94760</v>
      </c>
      <c r="K77" s="23">
        <f t="shared" si="0"/>
        <v>0</v>
      </c>
    </row>
    <row r="78" spans="1:11" ht="15" x14ac:dyDescent="0.25">
      <c r="A78" s="22">
        <v>45548</v>
      </c>
      <c r="B78" s="25" t="s">
        <v>4411</v>
      </c>
      <c r="C78" s="64" t="s">
        <v>2431</v>
      </c>
      <c r="D78" s="117" t="s">
        <v>4386</v>
      </c>
      <c r="E78" s="93" t="s">
        <v>4428</v>
      </c>
      <c r="F78" s="95"/>
      <c r="G78" s="169" t="s">
        <v>4414</v>
      </c>
      <c r="H78" s="27"/>
      <c r="I78" s="23">
        <v>140720</v>
      </c>
      <c r="J78" s="198">
        <v>140720</v>
      </c>
      <c r="K78" s="23">
        <f t="shared" si="0"/>
        <v>0</v>
      </c>
    </row>
    <row r="79" spans="1:11" ht="15" x14ac:dyDescent="0.25">
      <c r="A79" s="22">
        <v>45548</v>
      </c>
      <c r="B79" s="25" t="s">
        <v>4411</v>
      </c>
      <c r="C79" s="64" t="s">
        <v>3129</v>
      </c>
      <c r="D79" s="117" t="s">
        <v>4387</v>
      </c>
      <c r="E79" s="93" t="s">
        <v>4429</v>
      </c>
      <c r="F79" s="95"/>
      <c r="G79" s="169" t="s">
        <v>92</v>
      </c>
      <c r="H79" s="27"/>
      <c r="I79" s="23">
        <v>258089</v>
      </c>
      <c r="J79" s="198">
        <v>258089</v>
      </c>
      <c r="K79" s="23">
        <f t="shared" si="0"/>
        <v>0</v>
      </c>
    </row>
    <row r="80" spans="1:11" ht="15" x14ac:dyDescent="0.25">
      <c r="A80" s="22">
        <v>45548</v>
      </c>
      <c r="B80" s="25" t="s">
        <v>2614</v>
      </c>
      <c r="C80" s="64" t="s">
        <v>4388</v>
      </c>
      <c r="D80" s="117" t="s">
        <v>4389</v>
      </c>
      <c r="E80" s="93" t="s">
        <v>1339</v>
      </c>
      <c r="F80" s="95"/>
      <c r="G80" s="169" t="s">
        <v>1320</v>
      </c>
      <c r="H80" s="27"/>
      <c r="I80" s="23">
        <v>15300000</v>
      </c>
      <c r="J80" s="198">
        <v>2550000</v>
      </c>
      <c r="K80" s="23">
        <f t="shared" si="0"/>
        <v>12750000</v>
      </c>
    </row>
    <row r="81" spans="1:11" ht="15" x14ac:dyDescent="0.25">
      <c r="A81" s="22">
        <v>45551</v>
      </c>
      <c r="B81" s="25" t="s">
        <v>2612</v>
      </c>
      <c r="C81" s="64" t="s">
        <v>4390</v>
      </c>
      <c r="D81" s="117" t="s">
        <v>4219</v>
      </c>
      <c r="E81" s="93" t="s">
        <v>4430</v>
      </c>
      <c r="F81" s="95"/>
      <c r="G81" s="169" t="s">
        <v>1322</v>
      </c>
      <c r="H81" s="27"/>
      <c r="I81" s="23">
        <v>23833333</v>
      </c>
      <c r="J81" s="198">
        <v>3250000</v>
      </c>
      <c r="K81" s="23">
        <f t="shared" si="0"/>
        <v>20583333</v>
      </c>
    </row>
    <row r="82" spans="1:11" ht="15" x14ac:dyDescent="0.25">
      <c r="A82" s="22">
        <v>45551</v>
      </c>
      <c r="B82" s="25" t="s">
        <v>3125</v>
      </c>
      <c r="C82" s="64" t="s">
        <v>4391</v>
      </c>
      <c r="D82" s="117" t="s">
        <v>4200</v>
      </c>
      <c r="E82" s="93" t="s">
        <v>1339</v>
      </c>
      <c r="F82" s="95"/>
      <c r="G82" s="169" t="s">
        <v>1324</v>
      </c>
      <c r="H82" s="27"/>
      <c r="I82" s="23">
        <v>17000000</v>
      </c>
      <c r="J82" s="198">
        <v>2550000</v>
      </c>
      <c r="K82" s="23">
        <f t="shared" si="0"/>
        <v>14450000</v>
      </c>
    </row>
    <row r="83" spans="1:11" ht="15" x14ac:dyDescent="0.25">
      <c r="A83" s="22">
        <v>45551</v>
      </c>
      <c r="B83" s="25" t="s">
        <v>2618</v>
      </c>
      <c r="C83" s="64" t="s">
        <v>4220</v>
      </c>
      <c r="D83" s="117" t="s">
        <v>4392</v>
      </c>
      <c r="E83" s="93" t="s">
        <v>1339</v>
      </c>
      <c r="F83" s="95"/>
      <c r="G83" s="169" t="s">
        <v>1326</v>
      </c>
      <c r="H83" s="27"/>
      <c r="I83" s="23">
        <v>15300000</v>
      </c>
      <c r="J83" s="198">
        <v>2550000</v>
      </c>
      <c r="K83" s="23">
        <f t="shared" si="0"/>
        <v>12750000</v>
      </c>
    </row>
    <row r="84" spans="1:11" ht="15" x14ac:dyDescent="0.25">
      <c r="A84" s="22">
        <v>45554</v>
      </c>
      <c r="B84" s="25" t="s">
        <v>3331</v>
      </c>
      <c r="C84" s="64" t="s">
        <v>4393</v>
      </c>
      <c r="D84" s="117" t="s">
        <v>4394</v>
      </c>
      <c r="E84" s="93" t="s">
        <v>1339</v>
      </c>
      <c r="F84" s="95"/>
      <c r="G84" s="169" t="s">
        <v>1333</v>
      </c>
      <c r="H84" s="27"/>
      <c r="I84" s="23">
        <v>16150000</v>
      </c>
      <c r="J84" s="198">
        <v>2040000</v>
      </c>
      <c r="K84" s="23">
        <f t="shared" si="0"/>
        <v>14110000</v>
      </c>
    </row>
    <row r="85" spans="1:11" ht="15" x14ac:dyDescent="0.25">
      <c r="A85" s="22">
        <v>45554</v>
      </c>
      <c r="B85" s="25" t="s">
        <v>3004</v>
      </c>
      <c r="C85" s="64" t="s">
        <v>4221</v>
      </c>
      <c r="D85" s="117" t="s">
        <v>4395</v>
      </c>
      <c r="E85" s="93" t="s">
        <v>4431</v>
      </c>
      <c r="F85" s="95"/>
      <c r="G85" s="169" t="s">
        <v>1325</v>
      </c>
      <c r="H85" s="27"/>
      <c r="I85" s="23">
        <v>17000000</v>
      </c>
      <c r="J85" s="198">
        <v>2400000</v>
      </c>
      <c r="K85" s="23">
        <f t="shared" si="0"/>
        <v>14600000</v>
      </c>
    </row>
    <row r="86" spans="1:11" ht="15" x14ac:dyDescent="0.25">
      <c r="A86" s="22">
        <v>45554</v>
      </c>
      <c r="B86" s="25" t="s">
        <v>3330</v>
      </c>
      <c r="C86" s="64" t="s">
        <v>4396</v>
      </c>
      <c r="D86" s="117" t="s">
        <v>4369</v>
      </c>
      <c r="E86" s="93" t="s">
        <v>629</v>
      </c>
      <c r="F86" s="95"/>
      <c r="G86" s="169" t="s">
        <v>1329</v>
      </c>
      <c r="H86" s="27"/>
      <c r="I86" s="23">
        <v>21000000</v>
      </c>
      <c r="J86" s="198">
        <v>2800000</v>
      </c>
      <c r="K86" s="23">
        <f t="shared" si="0"/>
        <v>18200000</v>
      </c>
    </row>
    <row r="87" spans="1:11" ht="15" x14ac:dyDescent="0.25">
      <c r="A87" s="22">
        <v>45554</v>
      </c>
      <c r="B87" s="25" t="s">
        <v>2992</v>
      </c>
      <c r="C87" s="64" t="s">
        <v>4397</v>
      </c>
      <c r="D87" s="117" t="s">
        <v>4398</v>
      </c>
      <c r="E87" s="93" t="s">
        <v>632</v>
      </c>
      <c r="F87" s="95"/>
      <c r="G87" s="169" t="s">
        <v>573</v>
      </c>
      <c r="H87" s="27"/>
      <c r="I87" s="23">
        <v>12000000</v>
      </c>
      <c r="J87" s="198">
        <v>1440000</v>
      </c>
      <c r="K87" s="23">
        <f t="shared" si="0"/>
        <v>10560000</v>
      </c>
    </row>
    <row r="88" spans="1:11" ht="15" x14ac:dyDescent="0.25">
      <c r="A88" s="22">
        <v>45555</v>
      </c>
      <c r="B88" s="25" t="s">
        <v>2403</v>
      </c>
      <c r="C88" s="64" t="s">
        <v>4384</v>
      </c>
      <c r="D88" s="117" t="s">
        <v>4399</v>
      </c>
      <c r="E88" s="93" t="s">
        <v>4432</v>
      </c>
      <c r="F88" s="95"/>
      <c r="G88" s="169" t="s">
        <v>4415</v>
      </c>
      <c r="H88" s="27"/>
      <c r="I88" s="23">
        <v>19200000</v>
      </c>
      <c r="J88" s="198">
        <v>2346667</v>
      </c>
      <c r="K88" s="23">
        <f t="shared" si="0"/>
        <v>16853333</v>
      </c>
    </row>
    <row r="89" spans="1:11" ht="15" x14ac:dyDescent="0.25">
      <c r="A89" s="22">
        <v>45560</v>
      </c>
      <c r="B89" s="25" t="s">
        <v>2819</v>
      </c>
      <c r="C89" s="64" t="s">
        <v>4400</v>
      </c>
      <c r="D89" s="117" t="s">
        <v>4401</v>
      </c>
      <c r="E89" s="93" t="s">
        <v>1339</v>
      </c>
      <c r="F89" s="95"/>
      <c r="G89" s="169" t="s">
        <v>4416</v>
      </c>
      <c r="H89" s="27"/>
      <c r="I89" s="23">
        <v>15300000</v>
      </c>
      <c r="J89" s="198">
        <v>1020000</v>
      </c>
      <c r="K89" s="23">
        <f t="shared" si="0"/>
        <v>14280000</v>
      </c>
    </row>
    <row r="90" spans="1:11" ht="15" x14ac:dyDescent="0.25">
      <c r="A90" s="22">
        <v>45560</v>
      </c>
      <c r="B90" s="25" t="s">
        <v>2422</v>
      </c>
      <c r="C90" s="64" t="s">
        <v>4231</v>
      </c>
      <c r="D90" s="117" t="s">
        <v>4402</v>
      </c>
      <c r="E90" s="93" t="s">
        <v>4433</v>
      </c>
      <c r="F90" s="95"/>
      <c r="G90" s="169" t="s">
        <v>1328</v>
      </c>
      <c r="H90" s="27"/>
      <c r="I90" s="23">
        <v>10800000</v>
      </c>
      <c r="J90" s="126">
        <v>720000</v>
      </c>
      <c r="K90" s="23">
        <f t="shared" si="0"/>
        <v>10080000</v>
      </c>
    </row>
    <row r="91" spans="1:11" ht="15" x14ac:dyDescent="0.25">
      <c r="A91" s="22">
        <v>45560</v>
      </c>
      <c r="B91" s="25" t="s">
        <v>2989</v>
      </c>
      <c r="C91" s="64" t="s">
        <v>4403</v>
      </c>
      <c r="D91" s="117" t="s">
        <v>4404</v>
      </c>
      <c r="E91" s="93" t="s">
        <v>1340</v>
      </c>
      <c r="F91" s="95"/>
      <c r="G91" s="169" t="s">
        <v>1321</v>
      </c>
      <c r="H91" s="27"/>
      <c r="I91" s="23">
        <v>21000000</v>
      </c>
      <c r="J91" s="198">
        <v>1166667</v>
      </c>
      <c r="K91" s="23">
        <f t="shared" si="0"/>
        <v>19833333</v>
      </c>
    </row>
    <row r="92" spans="1:11" ht="15" x14ac:dyDescent="0.25">
      <c r="A92" s="22">
        <v>45562</v>
      </c>
      <c r="B92" s="25" t="s">
        <v>2423</v>
      </c>
      <c r="C92" s="64" t="s">
        <v>4300</v>
      </c>
      <c r="D92" s="117" t="s">
        <v>4349</v>
      </c>
      <c r="E92" s="93" t="s">
        <v>595</v>
      </c>
      <c r="F92" s="95"/>
      <c r="G92" s="169" t="s">
        <v>4417</v>
      </c>
      <c r="H92" s="27"/>
      <c r="I92" s="23">
        <v>23337067</v>
      </c>
      <c r="J92" s="126">
        <v>993067</v>
      </c>
      <c r="K92" s="23">
        <f t="shared" ref="K92:K126" si="1">+I92-J92</f>
        <v>22344000</v>
      </c>
    </row>
    <row r="93" spans="1:11" ht="15" x14ac:dyDescent="0.25">
      <c r="A93" s="22">
        <v>45562</v>
      </c>
      <c r="B93" s="25" t="s">
        <v>4413</v>
      </c>
      <c r="C93" s="64" t="s">
        <v>3129</v>
      </c>
      <c r="D93" s="117" t="s">
        <v>4405</v>
      </c>
      <c r="E93" s="93" t="s">
        <v>4434</v>
      </c>
      <c r="F93" s="95"/>
      <c r="G93" s="169" t="s">
        <v>92</v>
      </c>
      <c r="H93" s="27"/>
      <c r="I93" s="23">
        <v>178660</v>
      </c>
      <c r="J93" s="126">
        <v>178660</v>
      </c>
      <c r="K93" s="23">
        <f t="shared" si="1"/>
        <v>0</v>
      </c>
    </row>
    <row r="94" spans="1:11" ht="15" x14ac:dyDescent="0.25">
      <c r="A94" s="22">
        <v>45565</v>
      </c>
      <c r="B94" s="180" t="s">
        <v>2443</v>
      </c>
      <c r="C94" s="180" t="s">
        <v>4406</v>
      </c>
      <c r="D94" s="180" t="s">
        <v>4407</v>
      </c>
      <c r="E94" s="233" t="s">
        <v>4435</v>
      </c>
      <c r="F94" s="95"/>
      <c r="G94" s="123" t="s">
        <v>1331</v>
      </c>
      <c r="H94" s="27"/>
      <c r="I94" s="126">
        <v>13800000</v>
      </c>
      <c r="J94" s="126">
        <v>153333</v>
      </c>
      <c r="K94" s="23">
        <f t="shared" si="1"/>
        <v>13646667</v>
      </c>
    </row>
    <row r="95" spans="1:11" ht="15" x14ac:dyDescent="0.25">
      <c r="A95" s="171">
        <v>45567</v>
      </c>
      <c r="B95" s="190" t="s">
        <v>4933</v>
      </c>
      <c r="C95" s="183" t="s">
        <v>3442</v>
      </c>
      <c r="D95" s="183" t="s">
        <v>4875</v>
      </c>
      <c r="E95" s="233" t="s">
        <v>4921</v>
      </c>
      <c r="F95" s="95"/>
      <c r="G95" s="123" t="s">
        <v>87</v>
      </c>
      <c r="H95" s="27"/>
      <c r="I95" s="126">
        <v>248790</v>
      </c>
      <c r="J95" s="188">
        <v>248790</v>
      </c>
      <c r="K95" s="23">
        <f t="shared" si="1"/>
        <v>0</v>
      </c>
    </row>
    <row r="96" spans="1:11" ht="15" x14ac:dyDescent="0.25">
      <c r="A96" s="171">
        <v>45567</v>
      </c>
      <c r="B96" s="190" t="s">
        <v>4933</v>
      </c>
      <c r="C96" s="183" t="s">
        <v>2431</v>
      </c>
      <c r="D96" s="183" t="s">
        <v>4556</v>
      </c>
      <c r="E96" s="233" t="s">
        <v>4922</v>
      </c>
      <c r="F96" s="95"/>
      <c r="G96" s="123" t="s">
        <v>88</v>
      </c>
      <c r="H96" s="27"/>
      <c r="I96" s="126">
        <v>515420</v>
      </c>
      <c r="J96" s="188">
        <v>515420</v>
      </c>
      <c r="K96" s="23">
        <f t="shared" si="1"/>
        <v>0</v>
      </c>
    </row>
    <row r="97" spans="1:11" ht="15" x14ac:dyDescent="0.25">
      <c r="A97" s="171">
        <v>45568</v>
      </c>
      <c r="B97" s="190" t="s">
        <v>4792</v>
      </c>
      <c r="C97" s="183" t="s">
        <v>2943</v>
      </c>
      <c r="D97" s="183" t="s">
        <v>4746</v>
      </c>
      <c r="E97" s="233" t="s">
        <v>4800</v>
      </c>
      <c r="F97" s="95"/>
      <c r="G97" s="123" t="s">
        <v>722</v>
      </c>
      <c r="H97" s="27"/>
      <c r="I97" s="126">
        <v>645300</v>
      </c>
      <c r="J97" s="188">
        <v>645300</v>
      </c>
      <c r="K97" s="23">
        <f t="shared" si="1"/>
        <v>0</v>
      </c>
    </row>
    <row r="98" spans="1:11" ht="15" x14ac:dyDescent="0.25">
      <c r="A98" s="171">
        <v>45569</v>
      </c>
      <c r="B98" s="190" t="s">
        <v>169</v>
      </c>
      <c r="C98" s="183" t="s">
        <v>4911</v>
      </c>
      <c r="D98" s="183" t="s">
        <v>4912</v>
      </c>
      <c r="E98" s="233" t="s">
        <v>4923</v>
      </c>
      <c r="F98" s="95"/>
      <c r="G98" s="123" t="s">
        <v>542</v>
      </c>
      <c r="H98" s="27"/>
      <c r="I98" s="126">
        <v>6500000</v>
      </c>
      <c r="J98" s="188">
        <v>5200000</v>
      </c>
      <c r="K98" s="23">
        <f t="shared" si="1"/>
        <v>1300000</v>
      </c>
    </row>
    <row r="99" spans="1:11" ht="15" x14ac:dyDescent="0.25">
      <c r="A99" s="171">
        <v>45572</v>
      </c>
      <c r="B99" s="190" t="s">
        <v>2941</v>
      </c>
      <c r="C99" s="183" t="s">
        <v>4832</v>
      </c>
      <c r="D99" s="183" t="s">
        <v>4913</v>
      </c>
      <c r="E99" s="233" t="s">
        <v>4924</v>
      </c>
      <c r="F99" s="95"/>
      <c r="G99" s="123" t="s">
        <v>4920</v>
      </c>
      <c r="H99" s="27"/>
      <c r="I99" s="126">
        <v>24000000</v>
      </c>
      <c r="J99" s="188">
        <v>0</v>
      </c>
      <c r="K99" s="23">
        <f t="shared" si="1"/>
        <v>24000000</v>
      </c>
    </row>
    <row r="100" spans="1:11" ht="15" x14ac:dyDescent="0.25">
      <c r="A100" s="171">
        <v>45573</v>
      </c>
      <c r="B100" s="190" t="s">
        <v>4934</v>
      </c>
      <c r="C100" s="183" t="s">
        <v>3442</v>
      </c>
      <c r="D100" s="183" t="s">
        <v>4914</v>
      </c>
      <c r="E100" s="233" t="s">
        <v>4925</v>
      </c>
      <c r="F100" s="95"/>
      <c r="G100" s="123" t="s">
        <v>87</v>
      </c>
      <c r="H100" s="27"/>
      <c r="I100" s="126">
        <v>321950</v>
      </c>
      <c r="J100" s="188">
        <v>321950</v>
      </c>
      <c r="K100" s="23">
        <f t="shared" si="1"/>
        <v>0</v>
      </c>
    </row>
    <row r="101" spans="1:11" ht="15" x14ac:dyDescent="0.25">
      <c r="A101" s="171">
        <v>45573</v>
      </c>
      <c r="B101" s="190" t="s">
        <v>4934</v>
      </c>
      <c r="C101" s="183" t="s">
        <v>2431</v>
      </c>
      <c r="D101" s="183" t="s">
        <v>4915</v>
      </c>
      <c r="E101" s="233" t="s">
        <v>4926</v>
      </c>
      <c r="F101" s="95"/>
      <c r="G101" s="123" t="s">
        <v>88</v>
      </c>
      <c r="H101" s="27"/>
      <c r="I101" s="126">
        <v>21440</v>
      </c>
      <c r="J101" s="188">
        <v>21440</v>
      </c>
      <c r="K101" s="23">
        <f t="shared" si="1"/>
        <v>0</v>
      </c>
    </row>
    <row r="102" spans="1:11" ht="15" x14ac:dyDescent="0.25">
      <c r="A102" s="171">
        <v>45576</v>
      </c>
      <c r="B102" s="190" t="s">
        <v>4935</v>
      </c>
      <c r="C102" s="183" t="s">
        <v>3442</v>
      </c>
      <c r="D102" s="183" t="s">
        <v>4849</v>
      </c>
      <c r="E102" s="233" t="s">
        <v>4927</v>
      </c>
      <c r="F102" s="95"/>
      <c r="G102" s="123" t="s">
        <v>87</v>
      </c>
      <c r="H102" s="27"/>
      <c r="I102" s="126">
        <v>246010</v>
      </c>
      <c r="J102" s="188">
        <v>246010</v>
      </c>
      <c r="K102" s="23">
        <f t="shared" si="1"/>
        <v>0</v>
      </c>
    </row>
    <row r="103" spans="1:11" ht="15" x14ac:dyDescent="0.25">
      <c r="A103" s="171">
        <v>45576</v>
      </c>
      <c r="B103" s="190" t="s">
        <v>4935</v>
      </c>
      <c r="C103" s="183" t="s">
        <v>2431</v>
      </c>
      <c r="D103" s="183" t="s">
        <v>4841</v>
      </c>
      <c r="E103" s="233" t="s">
        <v>3495</v>
      </c>
      <c r="F103" s="95"/>
      <c r="G103" s="123" t="s">
        <v>88</v>
      </c>
      <c r="H103" s="27"/>
      <c r="I103" s="126">
        <v>46090</v>
      </c>
      <c r="J103" s="188">
        <v>46090</v>
      </c>
      <c r="K103" s="23">
        <f t="shared" si="1"/>
        <v>0</v>
      </c>
    </row>
    <row r="104" spans="1:11" ht="15" x14ac:dyDescent="0.25">
      <c r="A104" s="171">
        <v>45580</v>
      </c>
      <c r="B104" s="190" t="s">
        <v>4936</v>
      </c>
      <c r="C104" s="183" t="s">
        <v>3129</v>
      </c>
      <c r="D104" s="183" t="s">
        <v>4916</v>
      </c>
      <c r="E104" s="233" t="s">
        <v>4928</v>
      </c>
      <c r="F104" s="95"/>
      <c r="G104" s="123" t="s">
        <v>92</v>
      </c>
      <c r="H104" s="27"/>
      <c r="I104" s="126">
        <v>51754</v>
      </c>
      <c r="J104" s="188">
        <v>51754</v>
      </c>
      <c r="K104" s="23">
        <f t="shared" si="1"/>
        <v>0</v>
      </c>
    </row>
    <row r="105" spans="1:11" ht="15" x14ac:dyDescent="0.25">
      <c r="A105" s="171">
        <v>45582</v>
      </c>
      <c r="B105" s="190" t="s">
        <v>4937</v>
      </c>
      <c r="C105" s="183" t="s">
        <v>3129</v>
      </c>
      <c r="D105" s="183" t="s">
        <v>4911</v>
      </c>
      <c r="E105" s="233" t="s">
        <v>4929</v>
      </c>
      <c r="F105" s="95"/>
      <c r="G105" s="123" t="s">
        <v>92</v>
      </c>
      <c r="H105" s="27"/>
      <c r="I105" s="126">
        <v>12006</v>
      </c>
      <c r="J105" s="188">
        <v>12006</v>
      </c>
      <c r="K105" s="23">
        <f t="shared" si="1"/>
        <v>0</v>
      </c>
    </row>
    <row r="106" spans="1:11" ht="15" x14ac:dyDescent="0.25">
      <c r="A106" s="171">
        <v>45587</v>
      </c>
      <c r="B106" s="190" t="s">
        <v>4938</v>
      </c>
      <c r="C106" s="183" t="s">
        <v>3442</v>
      </c>
      <c r="D106" s="183" t="s">
        <v>4917</v>
      </c>
      <c r="E106" s="233" t="s">
        <v>4930</v>
      </c>
      <c r="F106" s="95"/>
      <c r="G106" s="123" t="s">
        <v>87</v>
      </c>
      <c r="H106" s="27"/>
      <c r="I106" s="126">
        <v>353250</v>
      </c>
      <c r="J106" s="188">
        <v>353250</v>
      </c>
      <c r="K106" s="23">
        <f t="shared" si="1"/>
        <v>0</v>
      </c>
    </row>
    <row r="107" spans="1:11" ht="15" x14ac:dyDescent="0.25">
      <c r="A107" s="171">
        <v>45595</v>
      </c>
      <c r="B107" s="190" t="s">
        <v>4939</v>
      </c>
      <c r="C107" s="183" t="s">
        <v>3442</v>
      </c>
      <c r="D107" s="183" t="s">
        <v>4918</v>
      </c>
      <c r="E107" s="233" t="s">
        <v>4931</v>
      </c>
      <c r="F107" s="95"/>
      <c r="G107" s="123" t="s">
        <v>87</v>
      </c>
      <c r="H107" s="27"/>
      <c r="I107" s="126">
        <v>276110</v>
      </c>
      <c r="J107" s="188">
        <v>0</v>
      </c>
      <c r="K107" s="23">
        <f t="shared" si="1"/>
        <v>276110</v>
      </c>
    </row>
    <row r="108" spans="1:11" ht="15" x14ac:dyDescent="0.25">
      <c r="A108" s="171">
        <v>45595</v>
      </c>
      <c r="B108" s="190" t="s">
        <v>4939</v>
      </c>
      <c r="C108" s="183" t="s">
        <v>2431</v>
      </c>
      <c r="D108" s="183" t="s">
        <v>4919</v>
      </c>
      <c r="E108" s="233" t="s">
        <v>4932</v>
      </c>
      <c r="F108" s="95"/>
      <c r="G108" s="123" t="s">
        <v>88</v>
      </c>
      <c r="H108" s="27"/>
      <c r="I108" s="126">
        <v>489780</v>
      </c>
      <c r="J108" s="188">
        <v>0</v>
      </c>
      <c r="K108" s="23">
        <f t="shared" si="1"/>
        <v>489780</v>
      </c>
    </row>
    <row r="109" spans="1:11" ht="15" x14ac:dyDescent="0.25">
      <c r="A109" s="246">
        <v>45588</v>
      </c>
      <c r="B109" s="183" t="s">
        <v>3624</v>
      </c>
      <c r="C109" s="183" t="s">
        <v>4940</v>
      </c>
      <c r="D109" s="183" t="s">
        <v>4941</v>
      </c>
      <c r="E109" s="311" t="s">
        <v>4942</v>
      </c>
      <c r="F109" s="95"/>
      <c r="G109" s="123" t="s">
        <v>2462</v>
      </c>
      <c r="H109" s="27"/>
      <c r="I109" s="126">
        <v>12370333</v>
      </c>
      <c r="J109" s="188"/>
      <c r="K109" s="23">
        <f t="shared" si="1"/>
        <v>12370333</v>
      </c>
    </row>
    <row r="110" spans="1:11" ht="15" x14ac:dyDescent="0.25">
      <c r="A110" s="171">
        <v>45574</v>
      </c>
      <c r="B110" s="180" t="s">
        <v>2432</v>
      </c>
      <c r="C110" s="180" t="s">
        <v>4755</v>
      </c>
      <c r="D110" s="180" t="s">
        <v>4756</v>
      </c>
      <c r="E110" s="161" t="s">
        <v>4802</v>
      </c>
      <c r="F110" s="95"/>
      <c r="G110" s="161" t="s">
        <v>4814</v>
      </c>
      <c r="H110" s="27"/>
      <c r="I110" s="126">
        <v>5000000</v>
      </c>
      <c r="J110" s="188"/>
      <c r="K110" s="23">
        <f t="shared" si="1"/>
        <v>5000000</v>
      </c>
    </row>
    <row r="111" spans="1:11" ht="15" x14ac:dyDescent="0.25">
      <c r="A111" s="171">
        <v>45576</v>
      </c>
      <c r="B111" s="180" t="s">
        <v>3335</v>
      </c>
      <c r="C111" s="180" t="s">
        <v>4833</v>
      </c>
      <c r="D111" s="180" t="s">
        <v>4945</v>
      </c>
      <c r="E111" s="161" t="s">
        <v>4944</v>
      </c>
      <c r="F111" s="95"/>
      <c r="G111" s="161" t="s">
        <v>4943</v>
      </c>
      <c r="H111" s="27"/>
      <c r="I111" s="126">
        <v>18600000</v>
      </c>
      <c r="J111" s="188"/>
      <c r="K111" s="23">
        <f t="shared" si="1"/>
        <v>18600000</v>
      </c>
    </row>
    <row r="112" spans="1:11" ht="15" x14ac:dyDescent="0.25">
      <c r="A112" s="171">
        <v>45576</v>
      </c>
      <c r="B112" s="180" t="s">
        <v>3999</v>
      </c>
      <c r="C112" s="180" t="s">
        <v>4946</v>
      </c>
      <c r="D112" s="180" t="s">
        <v>4768</v>
      </c>
      <c r="E112" s="161" t="s">
        <v>2547</v>
      </c>
      <c r="F112" s="95"/>
      <c r="G112" s="161" t="s">
        <v>2458</v>
      </c>
      <c r="H112" s="27"/>
      <c r="I112" s="126">
        <v>6727000</v>
      </c>
      <c r="J112" s="188"/>
      <c r="K112" s="23">
        <f t="shared" si="1"/>
        <v>6727000</v>
      </c>
    </row>
    <row r="113" spans="1:11" ht="15" x14ac:dyDescent="0.25">
      <c r="A113" s="246"/>
      <c r="B113" s="183"/>
      <c r="C113" s="183"/>
      <c r="D113" s="183"/>
      <c r="E113" s="233"/>
      <c r="F113" s="95"/>
      <c r="G113" s="123"/>
      <c r="H113" s="27"/>
      <c r="I113" s="126"/>
      <c r="J113" s="188"/>
      <c r="K113" s="23">
        <f t="shared" si="1"/>
        <v>0</v>
      </c>
    </row>
    <row r="114" spans="1:11" ht="15" x14ac:dyDescent="0.25">
      <c r="A114" s="246"/>
      <c r="B114" s="183"/>
      <c r="C114" s="183"/>
      <c r="D114" s="183"/>
      <c r="E114" s="233"/>
      <c r="F114" s="95"/>
      <c r="G114" s="123"/>
      <c r="H114" s="27"/>
      <c r="I114" s="126"/>
      <c r="J114" s="188"/>
      <c r="K114" s="23">
        <f t="shared" si="1"/>
        <v>0</v>
      </c>
    </row>
    <row r="115" spans="1:11" ht="15" x14ac:dyDescent="0.25">
      <c r="A115" s="246"/>
      <c r="B115" s="183"/>
      <c r="C115" s="183"/>
      <c r="D115" s="183"/>
      <c r="E115" s="233"/>
      <c r="F115" s="95"/>
      <c r="G115" s="123"/>
      <c r="H115" s="27"/>
      <c r="I115" s="126"/>
      <c r="J115" s="188"/>
      <c r="K115" s="23">
        <f t="shared" si="1"/>
        <v>0</v>
      </c>
    </row>
    <row r="116" spans="1:11" ht="15" x14ac:dyDescent="0.25">
      <c r="A116" s="246"/>
      <c r="B116" s="183"/>
      <c r="C116" s="183"/>
      <c r="D116" s="183"/>
      <c r="E116" s="233"/>
      <c r="F116" s="95"/>
      <c r="G116" s="123"/>
      <c r="H116" s="27"/>
      <c r="I116" s="126"/>
      <c r="J116" s="188"/>
      <c r="K116" s="23">
        <f t="shared" si="1"/>
        <v>0</v>
      </c>
    </row>
    <row r="117" spans="1:11" ht="15" x14ac:dyDescent="0.25">
      <c r="A117" s="246"/>
      <c r="B117" s="183"/>
      <c r="C117" s="183"/>
      <c r="D117" s="183"/>
      <c r="E117" s="233"/>
      <c r="F117" s="95"/>
      <c r="G117" s="123"/>
      <c r="H117" s="27"/>
      <c r="I117" s="126"/>
      <c r="J117" s="188"/>
      <c r="K117" s="23">
        <f t="shared" si="1"/>
        <v>0</v>
      </c>
    </row>
    <row r="118" spans="1:11" ht="15" x14ac:dyDescent="0.25">
      <c r="A118" s="246"/>
      <c r="B118" s="183"/>
      <c r="C118" s="183"/>
      <c r="D118" s="183"/>
      <c r="E118" s="233"/>
      <c r="F118" s="95"/>
      <c r="G118" s="123"/>
      <c r="H118" s="27"/>
      <c r="I118" s="126"/>
      <c r="J118" s="188"/>
      <c r="K118" s="23">
        <f t="shared" si="1"/>
        <v>0</v>
      </c>
    </row>
    <row r="119" spans="1:11" ht="15" x14ac:dyDescent="0.25">
      <c r="A119" s="246"/>
      <c r="B119" s="183"/>
      <c r="C119" s="183"/>
      <c r="D119" s="183"/>
      <c r="E119" s="233"/>
      <c r="F119" s="95"/>
      <c r="G119" s="123"/>
      <c r="H119" s="27"/>
      <c r="I119" s="126"/>
      <c r="J119" s="188"/>
      <c r="K119" s="23">
        <f t="shared" si="1"/>
        <v>0</v>
      </c>
    </row>
    <row r="120" spans="1:11" ht="15" x14ac:dyDescent="0.25">
      <c r="A120" s="246"/>
      <c r="B120" s="183"/>
      <c r="C120" s="183"/>
      <c r="D120" s="183"/>
      <c r="E120" s="233"/>
      <c r="F120" s="95"/>
      <c r="G120" s="123"/>
      <c r="H120" s="27"/>
      <c r="I120" s="126"/>
      <c r="J120" s="188"/>
      <c r="K120" s="23">
        <f t="shared" si="1"/>
        <v>0</v>
      </c>
    </row>
    <row r="121" spans="1:11" ht="15" x14ac:dyDescent="0.25">
      <c r="A121" s="246"/>
      <c r="B121" s="183"/>
      <c r="C121" s="183"/>
      <c r="D121" s="183"/>
      <c r="E121" s="233"/>
      <c r="F121" s="95"/>
      <c r="G121" s="123"/>
      <c r="H121" s="27"/>
      <c r="I121" s="126"/>
      <c r="J121" s="188"/>
      <c r="K121" s="23">
        <f t="shared" si="1"/>
        <v>0</v>
      </c>
    </row>
    <row r="122" spans="1:11" ht="15" x14ac:dyDescent="0.25">
      <c r="A122" s="246"/>
      <c r="B122" s="183"/>
      <c r="C122" s="183"/>
      <c r="D122" s="183"/>
      <c r="E122" s="233"/>
      <c r="F122" s="95"/>
      <c r="G122" s="123"/>
      <c r="H122" s="27"/>
      <c r="I122" s="126"/>
      <c r="J122" s="23"/>
      <c r="K122" s="23">
        <f t="shared" si="1"/>
        <v>0</v>
      </c>
    </row>
    <row r="123" spans="1:11" ht="15" x14ac:dyDescent="0.25">
      <c r="A123" s="246"/>
      <c r="B123" s="183"/>
      <c r="C123" s="183"/>
      <c r="D123" s="183"/>
      <c r="E123" s="233"/>
      <c r="F123" s="95"/>
      <c r="G123" s="123"/>
      <c r="H123" s="27"/>
      <c r="I123" s="126"/>
      <c r="J123" s="23"/>
      <c r="K123" s="23">
        <f t="shared" si="1"/>
        <v>0</v>
      </c>
    </row>
    <row r="124" spans="1:11" ht="15" x14ac:dyDescent="0.25">
      <c r="A124" s="246"/>
      <c r="B124" s="183"/>
      <c r="C124" s="183"/>
      <c r="D124" s="183"/>
      <c r="E124" s="233"/>
      <c r="F124" s="95"/>
      <c r="G124" s="123"/>
      <c r="H124" s="27"/>
      <c r="I124" s="126"/>
      <c r="J124" s="23"/>
      <c r="K124" s="23">
        <f t="shared" si="1"/>
        <v>0</v>
      </c>
    </row>
    <row r="125" spans="1:11" ht="15" x14ac:dyDescent="0.25">
      <c r="A125" s="246"/>
      <c r="B125" s="183"/>
      <c r="C125" s="183"/>
      <c r="D125" s="183"/>
      <c r="E125" s="233"/>
      <c r="F125" s="95"/>
      <c r="G125" s="123"/>
      <c r="H125" s="27"/>
      <c r="I125" s="126"/>
      <c r="J125" s="23"/>
      <c r="K125" s="23">
        <f t="shared" si="1"/>
        <v>0</v>
      </c>
    </row>
    <row r="126" spans="1:11" ht="15" x14ac:dyDescent="0.25">
      <c r="A126" s="246"/>
      <c r="B126" s="267"/>
      <c r="C126" s="267"/>
      <c r="D126" s="267"/>
      <c r="E126" s="233"/>
      <c r="F126" s="95"/>
      <c r="G126" s="123"/>
      <c r="H126" s="27"/>
      <c r="I126" s="126"/>
      <c r="J126" s="23"/>
      <c r="K126" s="23">
        <f t="shared" si="1"/>
        <v>0</v>
      </c>
    </row>
    <row r="127" spans="1:11" ht="15" x14ac:dyDescent="0.25">
      <c r="A127" s="14"/>
      <c r="B127" s="15"/>
      <c r="C127" s="15"/>
      <c r="D127" s="15"/>
      <c r="E127" s="258"/>
      <c r="F127" s="220"/>
      <c r="G127" s="345" t="s">
        <v>19</v>
      </c>
      <c r="H127" s="335"/>
      <c r="I127" s="28">
        <f>SUM(I25:I126)</f>
        <v>1166073198</v>
      </c>
      <c r="J127" s="28">
        <f>SUM(J25:J126)</f>
        <v>325202595</v>
      </c>
      <c r="K127" s="28">
        <f>SUM(K25:K126)</f>
        <v>840870603</v>
      </c>
    </row>
    <row r="128" spans="1:11" ht="15" x14ac:dyDescent="0.25">
      <c r="A128" s="14"/>
      <c r="B128" s="15"/>
      <c r="C128" s="15"/>
      <c r="D128" s="15"/>
      <c r="E128" s="258"/>
      <c r="F128" s="250"/>
      <c r="G128" s="265"/>
      <c r="H128" s="15"/>
      <c r="I128" s="19"/>
      <c r="J128" s="19"/>
      <c r="K128" s="20"/>
    </row>
    <row r="129" spans="1:11" ht="51" x14ac:dyDescent="0.2">
      <c r="A129" s="69" t="s">
        <v>37</v>
      </c>
      <c r="B129" s="70" t="s">
        <v>39</v>
      </c>
      <c r="C129" s="69" t="s">
        <v>40</v>
      </c>
      <c r="D129" s="253" t="s">
        <v>38</v>
      </c>
      <c r="E129" s="70" t="s">
        <v>15</v>
      </c>
      <c r="F129" s="260" t="s">
        <v>33</v>
      </c>
      <c r="G129" s="163" t="s">
        <v>16</v>
      </c>
      <c r="H129" s="69" t="s">
        <v>22</v>
      </c>
      <c r="I129" s="69" t="s">
        <v>12</v>
      </c>
      <c r="J129" s="69" t="s">
        <v>23</v>
      </c>
      <c r="K129" s="69" t="s">
        <v>4</v>
      </c>
    </row>
    <row r="130" spans="1:11" ht="15" x14ac:dyDescent="0.2">
      <c r="A130" s="72"/>
      <c r="B130" s="72">
        <f>1773135786-18517268</f>
        <v>1754618518</v>
      </c>
      <c r="C130" s="72">
        <v>0</v>
      </c>
      <c r="D130" s="254">
        <f>+A130+B130-C130</f>
        <v>1754618518</v>
      </c>
      <c r="E130" s="251">
        <f>+I127</f>
        <v>1166073198</v>
      </c>
      <c r="F130" s="261">
        <f>+E130/D130</f>
        <v>0.66457363012966897</v>
      </c>
      <c r="G130" s="164">
        <f>+I22</f>
        <v>164923968</v>
      </c>
      <c r="H130" s="73">
        <f>+D130-E130-G130</f>
        <v>423621352</v>
      </c>
      <c r="I130" s="73">
        <f>+J127</f>
        <v>325202595</v>
      </c>
      <c r="J130" s="74">
        <f>+I130/D130</f>
        <v>0.1853409112373223</v>
      </c>
      <c r="K130" s="73">
        <f>+K127</f>
        <v>840870603</v>
      </c>
    </row>
    <row r="131" spans="1:11" ht="15" x14ac:dyDescent="0.25">
      <c r="A131" s="75">
        <v>1</v>
      </c>
      <c r="B131" s="75">
        <v>2</v>
      </c>
      <c r="C131" s="75">
        <v>3</v>
      </c>
      <c r="D131" s="255" t="s">
        <v>3</v>
      </c>
      <c r="E131" s="227">
        <v>5</v>
      </c>
      <c r="F131" s="262" t="s">
        <v>18</v>
      </c>
      <c r="G131" s="166">
        <v>7</v>
      </c>
      <c r="H131" s="75" t="s">
        <v>9</v>
      </c>
      <c r="I131" s="75">
        <v>9</v>
      </c>
      <c r="J131" s="75" t="s">
        <v>24</v>
      </c>
      <c r="K131" s="75" t="s">
        <v>25</v>
      </c>
    </row>
  </sheetData>
  <mergeCells count="16">
    <mergeCell ref="G127:H127"/>
    <mergeCell ref="G22:H22"/>
    <mergeCell ref="A23:A24"/>
    <mergeCell ref="E23:H23"/>
    <mergeCell ref="I23:I24"/>
    <mergeCell ref="J23:J24"/>
    <mergeCell ref="E24:F24"/>
    <mergeCell ref="G24:H2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47D2-F466-47F9-8FBE-876C4102FF29}">
  <dimension ref="A1:K171"/>
  <sheetViews>
    <sheetView topLeftCell="A27" workbookViewId="0">
      <selection activeCell="I59" sqref="I59"/>
    </sheetView>
  </sheetViews>
  <sheetFormatPr baseColWidth="10" defaultRowHeight="12.75" x14ac:dyDescent="0.2"/>
  <cols>
    <col min="2" max="2" width="12.5703125" bestFit="1" customWidth="1"/>
    <col min="4" max="4" width="13.140625" customWidth="1"/>
    <col min="8" max="8" width="13.28515625" customWidth="1"/>
    <col min="9" max="9" width="19.85546875" bestFit="1" customWidth="1"/>
    <col min="11" max="11" width="13.8554687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3380</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1"/>
      <c r="B7" s="146"/>
      <c r="C7" s="144"/>
      <c r="D7" s="161" t="s">
        <v>4630</v>
      </c>
      <c r="E7" s="161" t="s">
        <v>4619</v>
      </c>
      <c r="F7" s="89"/>
      <c r="G7" s="89"/>
      <c r="H7" s="87"/>
      <c r="I7" s="200">
        <v>2000000</v>
      </c>
      <c r="J7" s="145"/>
      <c r="K7" s="144"/>
    </row>
    <row r="8" spans="1:11" ht="15" x14ac:dyDescent="0.25">
      <c r="A8" s="171"/>
      <c r="B8" s="146"/>
      <c r="C8" s="144"/>
      <c r="D8" s="161" t="s">
        <v>5209</v>
      </c>
      <c r="E8" s="161" t="s">
        <v>5208</v>
      </c>
      <c r="F8" s="89"/>
      <c r="G8" s="89"/>
      <c r="H8" s="87"/>
      <c r="I8" s="200">
        <v>12000000</v>
      </c>
      <c r="J8" s="145"/>
      <c r="K8" s="144"/>
    </row>
    <row r="9" spans="1:11" ht="15" x14ac:dyDescent="0.25">
      <c r="A9" s="171"/>
      <c r="B9" s="146"/>
      <c r="C9" s="144"/>
      <c r="D9" s="161" t="s">
        <v>4033</v>
      </c>
      <c r="E9" s="161" t="s">
        <v>4027</v>
      </c>
      <c r="F9" s="89"/>
      <c r="G9" s="89"/>
      <c r="H9" s="87"/>
      <c r="I9" s="200">
        <v>18750000</v>
      </c>
      <c r="J9" s="145"/>
      <c r="K9" s="144"/>
    </row>
    <row r="10" spans="1:11" ht="15" x14ac:dyDescent="0.25">
      <c r="A10" s="171"/>
      <c r="B10" s="146"/>
      <c r="C10" s="144"/>
      <c r="D10" s="161" t="s">
        <v>5231</v>
      </c>
      <c r="E10" s="161" t="s">
        <v>5210</v>
      </c>
      <c r="F10" s="89"/>
      <c r="G10" s="89"/>
      <c r="H10" s="87"/>
      <c r="I10" s="200">
        <v>88031</v>
      </c>
      <c r="J10" s="145"/>
      <c r="K10" s="144"/>
    </row>
    <row r="11" spans="1:11" ht="15" x14ac:dyDescent="0.25">
      <c r="A11" s="171"/>
      <c r="B11" s="146"/>
      <c r="C11" s="144"/>
      <c r="D11" s="161" t="s">
        <v>4668</v>
      </c>
      <c r="E11" s="161" t="s">
        <v>4660</v>
      </c>
      <c r="F11" s="89"/>
      <c r="G11" s="89"/>
      <c r="H11" s="87"/>
      <c r="I11" s="200">
        <v>1333333</v>
      </c>
      <c r="J11" s="145"/>
      <c r="K11" s="144"/>
    </row>
    <row r="12" spans="1:11" ht="15" x14ac:dyDescent="0.25">
      <c r="A12" s="171"/>
      <c r="B12" s="146"/>
      <c r="C12" s="144"/>
      <c r="D12" s="161" t="s">
        <v>4628</v>
      </c>
      <c r="E12" s="161" t="s">
        <v>4617</v>
      </c>
      <c r="F12" s="89"/>
      <c r="G12" s="89"/>
      <c r="H12" s="87"/>
      <c r="I12" s="200">
        <v>1500000</v>
      </c>
      <c r="J12" s="145"/>
      <c r="K12" s="144"/>
    </row>
    <row r="13" spans="1:11" ht="15" x14ac:dyDescent="0.25">
      <c r="A13" s="171"/>
      <c r="B13" s="146"/>
      <c r="C13" s="144"/>
      <c r="D13" s="161" t="s">
        <v>5232</v>
      </c>
      <c r="E13" s="161" t="s">
        <v>5211</v>
      </c>
      <c r="F13" s="89"/>
      <c r="G13" s="89"/>
      <c r="H13" s="87"/>
      <c r="I13" s="200">
        <v>1591000</v>
      </c>
      <c r="J13" s="145"/>
      <c r="K13" s="144"/>
    </row>
    <row r="14" spans="1:11" ht="15" x14ac:dyDescent="0.25">
      <c r="A14" s="171"/>
      <c r="B14" s="146"/>
      <c r="C14" s="144"/>
      <c r="D14" s="161" t="s">
        <v>5233</v>
      </c>
      <c r="E14" s="161" t="s">
        <v>5212</v>
      </c>
      <c r="F14" s="89"/>
      <c r="G14" s="89"/>
      <c r="H14" s="87"/>
      <c r="I14" s="200">
        <v>1933333</v>
      </c>
      <c r="J14" s="145"/>
      <c r="K14" s="144"/>
    </row>
    <row r="15" spans="1:11" ht="15" x14ac:dyDescent="0.25">
      <c r="A15" s="171"/>
      <c r="B15" s="146"/>
      <c r="C15" s="144"/>
      <c r="D15" s="161" t="s">
        <v>4662</v>
      </c>
      <c r="E15" s="161" t="s">
        <v>4654</v>
      </c>
      <c r="F15" s="89"/>
      <c r="G15" s="89"/>
      <c r="H15" s="87"/>
      <c r="I15" s="200">
        <v>3270000</v>
      </c>
      <c r="J15" s="145"/>
      <c r="K15" s="144"/>
    </row>
    <row r="16" spans="1:11" ht="15" x14ac:dyDescent="0.25">
      <c r="A16" s="171"/>
      <c r="B16" s="146"/>
      <c r="C16" s="144"/>
      <c r="D16" s="161" t="s">
        <v>4663</v>
      </c>
      <c r="E16" s="161" t="s">
        <v>4655</v>
      </c>
      <c r="F16" s="89"/>
      <c r="G16" s="89"/>
      <c r="H16" s="87"/>
      <c r="I16" s="200">
        <v>4080000</v>
      </c>
      <c r="J16" s="145"/>
      <c r="K16" s="144"/>
    </row>
    <row r="17" spans="1:11" ht="15" x14ac:dyDescent="0.25">
      <c r="A17" s="171"/>
      <c r="B17" s="146"/>
      <c r="C17" s="144"/>
      <c r="D17" s="161" t="s">
        <v>5234</v>
      </c>
      <c r="E17" s="161" t="s">
        <v>5213</v>
      </c>
      <c r="F17" s="89"/>
      <c r="G17" s="89"/>
      <c r="H17" s="87"/>
      <c r="I17" s="200">
        <v>4580333</v>
      </c>
      <c r="J17" s="145"/>
      <c r="K17" s="144"/>
    </row>
    <row r="18" spans="1:11" ht="15" x14ac:dyDescent="0.25">
      <c r="A18" s="171"/>
      <c r="B18" s="146"/>
      <c r="C18" s="144"/>
      <c r="D18" s="161" t="s">
        <v>5235</v>
      </c>
      <c r="E18" s="161" t="s">
        <v>5214</v>
      </c>
      <c r="F18" s="89"/>
      <c r="G18" s="89"/>
      <c r="H18" s="87"/>
      <c r="I18" s="200">
        <v>4773000</v>
      </c>
      <c r="J18" s="145"/>
      <c r="K18" s="144"/>
    </row>
    <row r="19" spans="1:11" ht="15" x14ac:dyDescent="0.25">
      <c r="A19" s="171"/>
      <c r="B19" s="146"/>
      <c r="C19" s="144"/>
      <c r="D19" s="161" t="s">
        <v>4664</v>
      </c>
      <c r="E19" s="161" t="s">
        <v>4656</v>
      </c>
      <c r="F19" s="89"/>
      <c r="G19" s="89"/>
      <c r="H19" s="87"/>
      <c r="I19" s="200">
        <v>4790000</v>
      </c>
      <c r="J19" s="145"/>
      <c r="K19" s="144"/>
    </row>
    <row r="20" spans="1:11" ht="15" x14ac:dyDescent="0.25">
      <c r="A20" s="171"/>
      <c r="B20" s="146"/>
      <c r="C20" s="144"/>
      <c r="D20" s="161" t="s">
        <v>5236</v>
      </c>
      <c r="E20" s="161" t="s">
        <v>5215</v>
      </c>
      <c r="F20" s="89"/>
      <c r="G20" s="89"/>
      <c r="H20" s="87"/>
      <c r="I20" s="200">
        <v>4933333</v>
      </c>
      <c r="J20" s="145"/>
      <c r="K20" s="144"/>
    </row>
    <row r="21" spans="1:11" ht="15" x14ac:dyDescent="0.25">
      <c r="A21" s="171"/>
      <c r="B21" s="146"/>
      <c r="C21" s="144"/>
      <c r="D21" s="161" t="s">
        <v>5237</v>
      </c>
      <c r="E21" s="161" t="s">
        <v>5216</v>
      </c>
      <c r="F21" s="89"/>
      <c r="G21" s="89"/>
      <c r="H21" s="87"/>
      <c r="I21" s="200">
        <v>6000000</v>
      </c>
      <c r="J21" s="145"/>
      <c r="K21" s="144"/>
    </row>
    <row r="22" spans="1:11" ht="15" x14ac:dyDescent="0.25">
      <c r="A22" s="171"/>
      <c r="B22" s="146"/>
      <c r="C22" s="144"/>
      <c r="D22" s="161" t="s">
        <v>4669</v>
      </c>
      <c r="E22" s="161" t="s">
        <v>4659</v>
      </c>
      <c r="F22" s="89"/>
      <c r="G22" s="89"/>
      <c r="H22" s="87"/>
      <c r="I22" s="200">
        <v>7000000</v>
      </c>
      <c r="J22" s="145"/>
      <c r="K22" s="144"/>
    </row>
    <row r="23" spans="1:11" ht="15" x14ac:dyDescent="0.25">
      <c r="A23" s="171"/>
      <c r="B23" s="146"/>
      <c r="C23" s="144"/>
      <c r="D23" s="237" t="s">
        <v>5238</v>
      </c>
      <c r="E23" s="161" t="s">
        <v>5217</v>
      </c>
      <c r="F23" s="89"/>
      <c r="G23" s="89"/>
      <c r="H23" s="87"/>
      <c r="I23" s="200">
        <v>7000000</v>
      </c>
      <c r="J23" s="145"/>
      <c r="K23" s="144"/>
    </row>
    <row r="24" spans="1:11" ht="15" x14ac:dyDescent="0.25">
      <c r="A24" s="171"/>
      <c r="B24" s="146"/>
      <c r="C24" s="144"/>
      <c r="D24" s="237" t="s">
        <v>4671</v>
      </c>
      <c r="E24" s="161" t="s">
        <v>4661</v>
      </c>
      <c r="F24" s="89"/>
      <c r="G24" s="89"/>
      <c r="H24" s="87"/>
      <c r="I24" s="200">
        <v>7185000</v>
      </c>
      <c r="J24" s="145"/>
      <c r="K24" s="144"/>
    </row>
    <row r="25" spans="1:11" ht="15" x14ac:dyDescent="0.25">
      <c r="A25" s="171"/>
      <c r="B25" s="146"/>
      <c r="C25" s="144"/>
      <c r="D25" s="237" t="s">
        <v>4665</v>
      </c>
      <c r="E25" s="161" t="s">
        <v>4657</v>
      </c>
      <c r="F25" s="89"/>
      <c r="G25" s="89"/>
      <c r="H25" s="87"/>
      <c r="I25" s="200">
        <v>7500000</v>
      </c>
      <c r="J25" s="145"/>
      <c r="K25" s="144"/>
    </row>
    <row r="26" spans="1:11" ht="15" x14ac:dyDescent="0.25">
      <c r="A26" s="171"/>
      <c r="B26" s="146"/>
      <c r="C26" s="144"/>
      <c r="D26" s="237" t="s">
        <v>5239</v>
      </c>
      <c r="E26" s="161" t="s">
        <v>5218</v>
      </c>
      <c r="F26" s="89"/>
      <c r="G26" s="89"/>
      <c r="H26" s="87"/>
      <c r="I26" s="200">
        <v>9546000</v>
      </c>
      <c r="J26" s="145"/>
      <c r="K26" s="144"/>
    </row>
    <row r="27" spans="1:11" ht="15" x14ac:dyDescent="0.25">
      <c r="A27" s="171"/>
      <c r="B27" s="146"/>
      <c r="C27" s="144"/>
      <c r="D27" s="237" t="s">
        <v>5240</v>
      </c>
      <c r="E27" s="161" t="s">
        <v>5219</v>
      </c>
      <c r="F27" s="89"/>
      <c r="G27" s="89"/>
      <c r="H27" s="87"/>
      <c r="I27" s="200">
        <v>9546000</v>
      </c>
      <c r="J27" s="145"/>
      <c r="K27" s="144"/>
    </row>
    <row r="28" spans="1:11" ht="15" x14ac:dyDescent="0.25">
      <c r="A28" s="171"/>
      <c r="B28" s="146"/>
      <c r="C28" s="144"/>
      <c r="D28" s="237" t="s">
        <v>5241</v>
      </c>
      <c r="E28" s="161" t="s">
        <v>5219</v>
      </c>
      <c r="F28" s="89"/>
      <c r="G28" s="89"/>
      <c r="H28" s="87"/>
      <c r="I28" s="200">
        <v>9546000</v>
      </c>
      <c r="J28" s="145"/>
      <c r="K28" s="144"/>
    </row>
    <row r="29" spans="1:11" ht="15" x14ac:dyDescent="0.25">
      <c r="A29" s="171"/>
      <c r="B29" s="146"/>
      <c r="C29" s="144"/>
      <c r="D29" s="237" t="s">
        <v>5242</v>
      </c>
      <c r="E29" s="161" t="s">
        <v>5220</v>
      </c>
      <c r="F29" s="89"/>
      <c r="G29" s="89"/>
      <c r="H29" s="87"/>
      <c r="I29" s="200">
        <v>9546000</v>
      </c>
      <c r="J29" s="145"/>
      <c r="K29" s="144"/>
    </row>
    <row r="30" spans="1:11" ht="15" x14ac:dyDescent="0.25">
      <c r="A30" s="171"/>
      <c r="B30" s="146"/>
      <c r="C30" s="144"/>
      <c r="D30" s="237" t="s">
        <v>5243</v>
      </c>
      <c r="E30" s="161" t="s">
        <v>5221</v>
      </c>
      <c r="F30" s="89"/>
      <c r="G30" s="89"/>
      <c r="H30" s="87"/>
      <c r="I30" s="200">
        <v>9546000</v>
      </c>
      <c r="J30" s="145"/>
      <c r="K30" s="144"/>
    </row>
    <row r="31" spans="1:11" ht="15" x14ac:dyDescent="0.25">
      <c r="A31" s="171"/>
      <c r="B31" s="146"/>
      <c r="C31" s="144"/>
      <c r="D31" s="237" t="s">
        <v>5244</v>
      </c>
      <c r="E31" s="161" t="s">
        <v>5222</v>
      </c>
      <c r="F31" s="89"/>
      <c r="G31" s="89"/>
      <c r="H31" s="87"/>
      <c r="I31" s="200">
        <v>10000000</v>
      </c>
      <c r="J31" s="145"/>
      <c r="K31" s="144"/>
    </row>
    <row r="32" spans="1:11" ht="15" x14ac:dyDescent="0.25">
      <c r="A32" s="171"/>
      <c r="B32" s="146"/>
      <c r="C32" s="144"/>
      <c r="D32" s="237" t="s">
        <v>4670</v>
      </c>
      <c r="E32" s="161" t="s">
        <v>4659</v>
      </c>
      <c r="F32" s="89"/>
      <c r="G32" s="89"/>
      <c r="H32" s="87"/>
      <c r="I32" s="275">
        <v>10500000</v>
      </c>
      <c r="J32" s="145"/>
      <c r="K32" s="144"/>
    </row>
    <row r="33" spans="1:11" ht="15" x14ac:dyDescent="0.25">
      <c r="A33" s="171"/>
      <c r="B33" s="146"/>
      <c r="C33" s="144"/>
      <c r="D33" s="161" t="s">
        <v>5245</v>
      </c>
      <c r="E33" s="161" t="s">
        <v>5223</v>
      </c>
      <c r="F33" s="257"/>
      <c r="G33" s="202"/>
      <c r="H33" s="87"/>
      <c r="I33" s="274">
        <v>10500000</v>
      </c>
      <c r="J33" s="145"/>
      <c r="K33" s="144"/>
    </row>
    <row r="34" spans="1:11" ht="15" x14ac:dyDescent="0.25">
      <c r="A34" s="171"/>
      <c r="B34" s="146"/>
      <c r="C34" s="144"/>
      <c r="D34" s="161" t="s">
        <v>5246</v>
      </c>
      <c r="E34" s="161" t="s">
        <v>5224</v>
      </c>
      <c r="F34" s="257"/>
      <c r="G34" s="202"/>
      <c r="H34" s="87"/>
      <c r="I34" s="274">
        <v>10918000</v>
      </c>
      <c r="J34" s="145"/>
      <c r="K34" s="144"/>
    </row>
    <row r="35" spans="1:11" ht="15" x14ac:dyDescent="0.25">
      <c r="A35" s="171"/>
      <c r="B35" s="146"/>
      <c r="C35" s="144"/>
      <c r="D35" s="161" t="s">
        <v>5247</v>
      </c>
      <c r="E35" s="161" t="s">
        <v>5225</v>
      </c>
      <c r="F35" s="257"/>
      <c r="G35" s="202"/>
      <c r="H35" s="87"/>
      <c r="I35" s="274">
        <v>11960000</v>
      </c>
      <c r="J35" s="145"/>
      <c r="K35" s="144"/>
    </row>
    <row r="36" spans="1:11" ht="15" x14ac:dyDescent="0.25">
      <c r="A36" s="171"/>
      <c r="B36" s="146"/>
      <c r="C36" s="144"/>
      <c r="D36" s="161" t="s">
        <v>5248</v>
      </c>
      <c r="E36" s="161" t="s">
        <v>5226</v>
      </c>
      <c r="F36" s="257"/>
      <c r="G36" s="202"/>
      <c r="H36" s="87"/>
      <c r="I36" s="274">
        <v>14000000</v>
      </c>
      <c r="J36" s="145"/>
      <c r="K36" s="144"/>
    </row>
    <row r="37" spans="1:11" ht="15" x14ac:dyDescent="0.25">
      <c r="A37" s="171"/>
      <c r="B37" s="146"/>
      <c r="C37" s="144"/>
      <c r="D37" s="161" t="s">
        <v>5249</v>
      </c>
      <c r="E37" s="161" t="s">
        <v>5227</v>
      </c>
      <c r="F37" s="257"/>
      <c r="G37" s="202"/>
      <c r="H37" s="87"/>
      <c r="I37" s="274">
        <v>14000000</v>
      </c>
      <c r="J37" s="145"/>
      <c r="K37" s="144"/>
    </row>
    <row r="38" spans="1:11" ht="15" x14ac:dyDescent="0.25">
      <c r="A38" s="171"/>
      <c r="B38" s="146"/>
      <c r="C38" s="144"/>
      <c r="D38" s="161" t="s">
        <v>5250</v>
      </c>
      <c r="E38" s="161" t="s">
        <v>5228</v>
      </c>
      <c r="F38" s="257"/>
      <c r="G38" s="202"/>
      <c r="H38" s="87"/>
      <c r="I38" s="274">
        <v>14170000</v>
      </c>
      <c r="J38" s="145"/>
      <c r="K38" s="144"/>
    </row>
    <row r="39" spans="1:11" ht="15" x14ac:dyDescent="0.25">
      <c r="A39" s="171"/>
      <c r="B39" s="146"/>
      <c r="C39" s="144"/>
      <c r="D39" s="161" t="s">
        <v>4666</v>
      </c>
      <c r="E39" s="161" t="s">
        <v>4658</v>
      </c>
      <c r="F39" s="257"/>
      <c r="G39" s="202"/>
      <c r="H39" s="87"/>
      <c r="I39" s="274">
        <v>14319000</v>
      </c>
      <c r="J39" s="145"/>
      <c r="K39" s="144"/>
    </row>
    <row r="40" spans="1:11" ht="15" x14ac:dyDescent="0.25">
      <c r="A40" s="171"/>
      <c r="B40" s="146"/>
      <c r="C40" s="144"/>
      <c r="D40" s="161" t="s">
        <v>5251</v>
      </c>
      <c r="E40" s="161" t="s">
        <v>5229</v>
      </c>
      <c r="F40" s="257"/>
      <c r="G40" s="202"/>
      <c r="H40" s="87"/>
      <c r="I40" s="274">
        <v>15000000</v>
      </c>
      <c r="J40" s="145"/>
      <c r="K40" s="144"/>
    </row>
    <row r="41" spans="1:11" ht="15" x14ac:dyDescent="0.25">
      <c r="A41" s="173"/>
      <c r="B41" s="146"/>
      <c r="C41" s="144"/>
      <c r="D41" s="161" t="s">
        <v>5252</v>
      </c>
      <c r="E41" s="161" t="s">
        <v>5230</v>
      </c>
      <c r="F41" s="257"/>
      <c r="G41" s="202"/>
      <c r="H41" s="87"/>
      <c r="I41" s="176">
        <v>16000000</v>
      </c>
      <c r="J41" s="145"/>
      <c r="K41" s="144"/>
    </row>
    <row r="42" spans="1:11" ht="15" x14ac:dyDescent="0.25">
      <c r="A42" s="173"/>
      <c r="B42" s="146"/>
      <c r="C42" s="144"/>
      <c r="D42" s="161" t="s">
        <v>4667</v>
      </c>
      <c r="E42" s="161" t="s">
        <v>4659</v>
      </c>
      <c r="F42" s="257"/>
      <c r="G42" s="202"/>
      <c r="H42" s="87"/>
      <c r="I42" s="176">
        <v>21000000</v>
      </c>
      <c r="J42" s="145"/>
      <c r="K42" s="144"/>
    </row>
    <row r="43" spans="1:11" ht="15" x14ac:dyDescent="0.25">
      <c r="A43" s="173"/>
      <c r="B43" s="146"/>
      <c r="C43" s="144"/>
      <c r="D43" s="161" t="s">
        <v>4627</v>
      </c>
      <c r="E43" s="161" t="s">
        <v>4616</v>
      </c>
      <c r="F43" s="257"/>
      <c r="G43" s="202"/>
      <c r="H43" s="87"/>
      <c r="I43" s="176">
        <v>83200</v>
      </c>
      <c r="J43" s="145"/>
      <c r="K43" s="144"/>
    </row>
    <row r="44" spans="1:11" ht="15" x14ac:dyDescent="0.25">
      <c r="A44" s="173"/>
      <c r="B44" s="146"/>
      <c r="C44" s="144"/>
      <c r="D44" s="161" t="s">
        <v>4629</v>
      </c>
      <c r="E44" s="161" t="s">
        <v>4618</v>
      </c>
      <c r="F44" s="257"/>
      <c r="G44" s="202"/>
      <c r="H44" s="87"/>
      <c r="I44" s="176">
        <v>1875000</v>
      </c>
      <c r="J44" s="145"/>
      <c r="K44" s="144"/>
    </row>
    <row r="45" spans="1:11" ht="15" x14ac:dyDescent="0.25">
      <c r="A45" s="173"/>
      <c r="B45" s="146"/>
      <c r="C45" s="144"/>
      <c r="D45" s="161" t="s">
        <v>4037</v>
      </c>
      <c r="E45" s="161" t="s">
        <v>4035</v>
      </c>
      <c r="F45" s="257"/>
      <c r="G45" s="202"/>
      <c r="H45" s="87"/>
      <c r="I45" s="176">
        <v>2749000</v>
      </c>
      <c r="J45" s="145"/>
      <c r="K45" s="144"/>
    </row>
    <row r="46" spans="1:11" ht="15" x14ac:dyDescent="0.25">
      <c r="A46" s="173"/>
      <c r="B46" s="146"/>
      <c r="C46" s="144"/>
      <c r="D46" s="161" t="s">
        <v>4678</v>
      </c>
      <c r="E46" s="161" t="s">
        <v>4674</v>
      </c>
      <c r="F46" s="257"/>
      <c r="G46" s="202"/>
      <c r="H46" s="87"/>
      <c r="I46" s="176">
        <v>5071667</v>
      </c>
      <c r="J46" s="145"/>
      <c r="K46" s="144"/>
    </row>
    <row r="47" spans="1:11" ht="15" x14ac:dyDescent="0.25">
      <c r="A47" s="173"/>
      <c r="B47" s="146"/>
      <c r="C47" s="144"/>
      <c r="D47" s="161" t="s">
        <v>5258</v>
      </c>
      <c r="E47" s="161" t="s">
        <v>5253</v>
      </c>
      <c r="F47" s="257"/>
      <c r="G47" s="202"/>
      <c r="H47" s="87"/>
      <c r="I47" s="176">
        <v>6000000</v>
      </c>
      <c r="J47" s="145"/>
      <c r="K47" s="144"/>
    </row>
    <row r="48" spans="1:11" ht="15" x14ac:dyDescent="0.25">
      <c r="A48" s="173"/>
      <c r="B48" s="146"/>
      <c r="C48" s="144"/>
      <c r="D48" s="161" t="s">
        <v>4676</v>
      </c>
      <c r="E48" s="161" t="s">
        <v>4672</v>
      </c>
      <c r="F48" s="257"/>
      <c r="G48" s="202"/>
      <c r="H48" s="87"/>
      <c r="I48" s="176">
        <v>7000000</v>
      </c>
      <c r="J48" s="145"/>
      <c r="K48" s="144"/>
    </row>
    <row r="49" spans="1:11" ht="15" x14ac:dyDescent="0.25">
      <c r="A49" s="173"/>
      <c r="B49" s="146"/>
      <c r="C49" s="144"/>
      <c r="D49" s="161" t="s">
        <v>4677</v>
      </c>
      <c r="E49" s="161" t="s">
        <v>4673</v>
      </c>
      <c r="F49" s="257"/>
      <c r="G49" s="202"/>
      <c r="H49" s="87"/>
      <c r="I49" s="176">
        <v>7000000</v>
      </c>
      <c r="J49" s="145"/>
      <c r="K49" s="144"/>
    </row>
    <row r="50" spans="1:11" ht="15" x14ac:dyDescent="0.25">
      <c r="A50" s="173"/>
      <c r="B50" s="146"/>
      <c r="C50" s="144"/>
      <c r="D50" s="161" t="s">
        <v>5259</v>
      </c>
      <c r="E50" s="161" t="s">
        <v>5254</v>
      </c>
      <c r="F50" s="257"/>
      <c r="G50" s="202"/>
      <c r="H50" s="87"/>
      <c r="I50" s="176">
        <v>9000000</v>
      </c>
      <c r="J50" s="145"/>
      <c r="K50" s="144"/>
    </row>
    <row r="51" spans="1:11" ht="15" x14ac:dyDescent="0.25">
      <c r="A51" s="173"/>
      <c r="B51" s="146"/>
      <c r="C51" s="144"/>
      <c r="D51" s="161" t="s">
        <v>5260</v>
      </c>
      <c r="E51" s="161" t="s">
        <v>5255</v>
      </c>
      <c r="F51" s="257"/>
      <c r="G51" s="202"/>
      <c r="H51" s="87"/>
      <c r="I51" s="176">
        <v>9546000</v>
      </c>
      <c r="J51" s="145"/>
      <c r="K51" s="144"/>
    </row>
    <row r="52" spans="1:11" ht="15" x14ac:dyDescent="0.25">
      <c r="A52" s="173"/>
      <c r="B52" s="146"/>
      <c r="C52" s="144"/>
      <c r="D52" s="161" t="s">
        <v>5120</v>
      </c>
      <c r="E52" s="161" t="s">
        <v>5102</v>
      </c>
      <c r="F52" s="257"/>
      <c r="G52" s="202"/>
      <c r="H52" s="87"/>
      <c r="I52" s="176">
        <v>10000000</v>
      </c>
      <c r="J52" s="145"/>
      <c r="K52" s="144"/>
    </row>
    <row r="53" spans="1:11" ht="15" x14ac:dyDescent="0.25">
      <c r="A53" s="173"/>
      <c r="B53" s="146"/>
      <c r="C53" s="144"/>
      <c r="D53" s="161" t="s">
        <v>5261</v>
      </c>
      <c r="E53" s="161" t="s">
        <v>5256</v>
      </c>
      <c r="F53" s="257"/>
      <c r="G53" s="202"/>
      <c r="H53" s="87"/>
      <c r="I53" s="176">
        <v>15320000</v>
      </c>
      <c r="J53" s="145"/>
      <c r="K53" s="144"/>
    </row>
    <row r="54" spans="1:11" ht="15" x14ac:dyDescent="0.25">
      <c r="A54" s="173"/>
      <c r="B54" s="146"/>
      <c r="C54" s="144"/>
      <c r="D54" s="161" t="s">
        <v>5262</v>
      </c>
      <c r="E54" s="161" t="s">
        <v>5257</v>
      </c>
      <c r="F54" s="257"/>
      <c r="G54" s="202"/>
      <c r="H54" s="87"/>
      <c r="I54" s="176">
        <v>16000000</v>
      </c>
      <c r="J54" s="145"/>
      <c r="K54" s="144"/>
    </row>
    <row r="55" spans="1:11" ht="15" x14ac:dyDescent="0.25">
      <c r="A55" s="173"/>
      <c r="B55" s="146"/>
      <c r="C55" s="144"/>
      <c r="D55" s="161" t="s">
        <v>4675</v>
      </c>
      <c r="E55" s="161" t="s">
        <v>4035</v>
      </c>
      <c r="F55" s="257"/>
      <c r="G55" s="202"/>
      <c r="H55" s="87"/>
      <c r="I55" s="176">
        <v>21992000</v>
      </c>
      <c r="J55" s="145"/>
      <c r="K55" s="144"/>
    </row>
    <row r="56" spans="1:11" ht="15" x14ac:dyDescent="0.25">
      <c r="A56" s="173"/>
      <c r="B56" s="146"/>
      <c r="C56" s="144"/>
      <c r="D56" s="161" t="s">
        <v>4038</v>
      </c>
      <c r="E56" s="161" t="s">
        <v>4036</v>
      </c>
      <c r="F56" s="257"/>
      <c r="G56" s="202"/>
      <c r="H56" s="87"/>
      <c r="I56" s="176">
        <v>30640000</v>
      </c>
      <c r="J56" s="145"/>
      <c r="K56" s="144"/>
    </row>
    <row r="57" spans="1:11" ht="15" x14ac:dyDescent="0.25">
      <c r="A57" s="173"/>
      <c r="B57" s="146"/>
      <c r="C57" s="144"/>
      <c r="D57" s="161"/>
      <c r="E57" s="161"/>
      <c r="F57" s="257"/>
      <c r="G57" s="202"/>
      <c r="H57" s="87"/>
      <c r="I57" s="176"/>
      <c r="J57" s="145"/>
      <c r="K57" s="144"/>
    </row>
    <row r="58" spans="1:11" ht="15" x14ac:dyDescent="0.25">
      <c r="A58" s="173"/>
      <c r="B58" s="7"/>
      <c r="C58" s="8"/>
      <c r="D58" s="175"/>
      <c r="E58" s="249"/>
      <c r="F58" s="218"/>
      <c r="G58" s="264"/>
      <c r="H58" s="10"/>
      <c r="I58" s="176"/>
      <c r="J58" s="7"/>
      <c r="K58" s="8"/>
    </row>
    <row r="59" spans="1:11" ht="15" x14ac:dyDescent="0.25">
      <c r="A59" s="14"/>
      <c r="B59" s="15"/>
      <c r="C59" s="15"/>
      <c r="D59" s="15"/>
      <c r="E59" s="258"/>
      <c r="F59" s="220"/>
      <c r="G59" s="345" t="s">
        <v>19</v>
      </c>
      <c r="H59" s="335"/>
      <c r="I59" s="16">
        <f>SUM(I7:I58)</f>
        <v>452681230</v>
      </c>
      <c r="J59" s="17"/>
      <c r="K59" s="18"/>
    </row>
    <row r="60" spans="1:11" ht="25.5" x14ac:dyDescent="0.25">
      <c r="A60" s="323" t="s">
        <v>5</v>
      </c>
      <c r="B60" s="29" t="s">
        <v>13</v>
      </c>
      <c r="C60" s="32" t="s">
        <v>20</v>
      </c>
      <c r="D60" s="252" t="s">
        <v>20</v>
      </c>
      <c r="E60" s="340" t="s">
        <v>15</v>
      </c>
      <c r="F60" s="341"/>
      <c r="G60" s="341"/>
      <c r="H60" s="342"/>
      <c r="I60" s="323" t="s">
        <v>7</v>
      </c>
      <c r="J60" s="323" t="s">
        <v>6</v>
      </c>
      <c r="K60" s="32" t="s">
        <v>0</v>
      </c>
    </row>
    <row r="61" spans="1:11" ht="15" x14ac:dyDescent="0.25">
      <c r="A61" s="324"/>
      <c r="B61" s="33" t="s">
        <v>14</v>
      </c>
      <c r="C61" s="33" t="s">
        <v>11</v>
      </c>
      <c r="D61" s="239" t="s">
        <v>10</v>
      </c>
      <c r="E61" s="346" t="s">
        <v>2</v>
      </c>
      <c r="F61" s="347"/>
      <c r="G61" s="340" t="s">
        <v>8</v>
      </c>
      <c r="H61" s="342"/>
      <c r="I61" s="324"/>
      <c r="J61" s="324"/>
      <c r="K61" s="33" t="s">
        <v>1</v>
      </c>
    </row>
    <row r="62" spans="1:11" ht="15" x14ac:dyDescent="0.25">
      <c r="A62" s="289">
        <v>45489</v>
      </c>
      <c r="B62" s="223" t="s">
        <v>2031</v>
      </c>
      <c r="C62" s="285" t="s">
        <v>3010</v>
      </c>
      <c r="D62" s="286" t="s">
        <v>3400</v>
      </c>
      <c r="E62" s="93" t="s">
        <v>3397</v>
      </c>
      <c r="F62" s="217"/>
      <c r="G62" s="168" t="s">
        <v>3396</v>
      </c>
      <c r="H62" s="8"/>
      <c r="I62" s="23">
        <v>180000000</v>
      </c>
      <c r="J62" s="198">
        <v>12703376</v>
      </c>
      <c r="K62" s="23">
        <f>+I62-J62</f>
        <v>167296624</v>
      </c>
    </row>
    <row r="63" spans="1:11" ht="15" x14ac:dyDescent="0.25">
      <c r="A63" s="289">
        <v>45506</v>
      </c>
      <c r="B63" s="224" t="s">
        <v>1958</v>
      </c>
      <c r="C63" s="287" t="s">
        <v>3461</v>
      </c>
      <c r="D63" s="288" t="s">
        <v>3865</v>
      </c>
      <c r="E63" s="93" t="s">
        <v>3856</v>
      </c>
      <c r="F63" s="95"/>
      <c r="G63" s="169" t="s">
        <v>402</v>
      </c>
      <c r="H63" s="27"/>
      <c r="I63" s="23">
        <v>26800000</v>
      </c>
      <c r="J63" s="198">
        <v>13176667</v>
      </c>
      <c r="K63" s="23">
        <f t="shared" ref="K63:K126" si="0">+I63-J63</f>
        <v>13623333</v>
      </c>
    </row>
    <row r="64" spans="1:11" ht="15" x14ac:dyDescent="0.25">
      <c r="A64" s="289">
        <v>45517</v>
      </c>
      <c r="B64" s="224" t="s">
        <v>2125</v>
      </c>
      <c r="C64" s="287" t="s">
        <v>3524</v>
      </c>
      <c r="D64" s="288" t="s">
        <v>3525</v>
      </c>
      <c r="E64" s="93" t="s">
        <v>3554</v>
      </c>
      <c r="F64" s="95"/>
      <c r="G64" s="169" t="s">
        <v>1228</v>
      </c>
      <c r="H64" s="27"/>
      <c r="I64" s="23">
        <v>33833333</v>
      </c>
      <c r="J64" s="198">
        <v>7933333</v>
      </c>
      <c r="K64" s="23">
        <f t="shared" si="0"/>
        <v>25900000</v>
      </c>
    </row>
    <row r="65" spans="1:11" ht="15" x14ac:dyDescent="0.25">
      <c r="A65" s="289">
        <v>45518</v>
      </c>
      <c r="B65" s="224" t="s">
        <v>451</v>
      </c>
      <c r="C65" s="287" t="s">
        <v>3866</v>
      </c>
      <c r="D65" s="288" t="s">
        <v>3867</v>
      </c>
      <c r="E65" s="93" t="s">
        <v>3857</v>
      </c>
      <c r="F65" s="95"/>
      <c r="G65" s="169" t="s">
        <v>1235</v>
      </c>
      <c r="H65" s="27"/>
      <c r="I65" s="23">
        <v>249383279</v>
      </c>
      <c r="J65" s="198"/>
      <c r="K65" s="23">
        <f t="shared" si="0"/>
        <v>249383279</v>
      </c>
    </row>
    <row r="66" spans="1:11" ht="15" x14ac:dyDescent="0.25">
      <c r="A66" s="289">
        <v>45520</v>
      </c>
      <c r="B66" s="224" t="s">
        <v>3049</v>
      </c>
      <c r="C66" s="287" t="s">
        <v>3868</v>
      </c>
      <c r="D66" s="288" t="s">
        <v>3869</v>
      </c>
      <c r="E66" s="93" t="s">
        <v>1804</v>
      </c>
      <c r="F66" s="95"/>
      <c r="G66" s="169" t="s">
        <v>3854</v>
      </c>
      <c r="H66" s="27"/>
      <c r="I66" s="23">
        <v>38000000</v>
      </c>
      <c r="J66" s="198"/>
      <c r="K66" s="23">
        <f t="shared" si="0"/>
        <v>38000000</v>
      </c>
    </row>
    <row r="67" spans="1:11" ht="15" x14ac:dyDescent="0.25">
      <c r="A67" s="289">
        <v>45520</v>
      </c>
      <c r="B67" s="224" t="s">
        <v>3128</v>
      </c>
      <c r="C67" s="287" t="s">
        <v>3532</v>
      </c>
      <c r="D67" s="288" t="s">
        <v>3533</v>
      </c>
      <c r="E67" s="93" t="s">
        <v>3557</v>
      </c>
      <c r="F67" s="95"/>
      <c r="G67" s="169" t="s">
        <v>1230</v>
      </c>
      <c r="H67" s="27"/>
      <c r="I67" s="23">
        <v>29000000</v>
      </c>
      <c r="J67" s="198">
        <v>6000000</v>
      </c>
      <c r="K67" s="23">
        <f t="shared" si="0"/>
        <v>23000000</v>
      </c>
    </row>
    <row r="68" spans="1:11" ht="15" x14ac:dyDescent="0.25">
      <c r="A68" s="289">
        <v>45520</v>
      </c>
      <c r="B68" s="224" t="s">
        <v>3058</v>
      </c>
      <c r="C68" s="287" t="s">
        <v>3691</v>
      </c>
      <c r="D68" s="288" t="s">
        <v>3642</v>
      </c>
      <c r="E68" s="93" t="s">
        <v>3858</v>
      </c>
      <c r="F68" s="95"/>
      <c r="G68" s="169" t="s">
        <v>156</v>
      </c>
      <c r="H68" s="27"/>
      <c r="I68" s="23">
        <v>23333333</v>
      </c>
      <c r="J68" s="126">
        <v>7500000</v>
      </c>
      <c r="K68" s="23">
        <f t="shared" si="0"/>
        <v>15833333</v>
      </c>
    </row>
    <row r="69" spans="1:11" ht="15" x14ac:dyDescent="0.25">
      <c r="A69" s="289">
        <v>45525</v>
      </c>
      <c r="B69" s="224" t="s">
        <v>2278</v>
      </c>
      <c r="C69" s="287" t="s">
        <v>3536</v>
      </c>
      <c r="D69" s="288" t="s">
        <v>3537</v>
      </c>
      <c r="E69" s="93" t="s">
        <v>3559</v>
      </c>
      <c r="F69" s="95"/>
      <c r="G69" s="169" t="s">
        <v>1439</v>
      </c>
      <c r="H69" s="27"/>
      <c r="I69" s="23">
        <v>17500000</v>
      </c>
      <c r="J69" s="198">
        <v>2500000</v>
      </c>
      <c r="K69" s="23">
        <f t="shared" si="0"/>
        <v>15000000</v>
      </c>
    </row>
    <row r="70" spans="1:11" ht="15" x14ac:dyDescent="0.25">
      <c r="A70" s="289">
        <v>45498</v>
      </c>
      <c r="B70" s="224" t="s">
        <v>1850</v>
      </c>
      <c r="C70" s="287" t="s">
        <v>2446</v>
      </c>
      <c r="D70" s="288" t="s">
        <v>3401</v>
      </c>
      <c r="E70" s="93" t="s">
        <v>1493</v>
      </c>
      <c r="F70" s="95"/>
      <c r="G70" s="169" t="s">
        <v>1446</v>
      </c>
      <c r="H70" s="27"/>
      <c r="I70" s="23">
        <v>31000000</v>
      </c>
      <c r="J70" s="198"/>
      <c r="K70" s="23">
        <f t="shared" si="0"/>
        <v>31000000</v>
      </c>
    </row>
    <row r="71" spans="1:11" ht="15" x14ac:dyDescent="0.25">
      <c r="A71" s="289">
        <v>45512</v>
      </c>
      <c r="B71" s="224" t="s">
        <v>1959</v>
      </c>
      <c r="C71" s="287" t="s">
        <v>3400</v>
      </c>
      <c r="D71" s="288" t="s">
        <v>3523</v>
      </c>
      <c r="E71" s="93" t="s">
        <v>3553</v>
      </c>
      <c r="F71" s="95"/>
      <c r="G71" s="169" t="s">
        <v>1467</v>
      </c>
      <c r="H71" s="27"/>
      <c r="I71" s="23">
        <v>17500000</v>
      </c>
      <c r="J71" s="198">
        <v>5366667</v>
      </c>
      <c r="K71" s="23">
        <f t="shared" si="0"/>
        <v>12133333</v>
      </c>
    </row>
    <row r="72" spans="1:11" ht="15" x14ac:dyDescent="0.25">
      <c r="A72" s="289">
        <v>45517</v>
      </c>
      <c r="B72" s="224" t="s">
        <v>2287</v>
      </c>
      <c r="C72" s="287" t="s">
        <v>3526</v>
      </c>
      <c r="D72" s="288" t="s">
        <v>3527</v>
      </c>
      <c r="E72" s="93" t="s">
        <v>1496</v>
      </c>
      <c r="F72" s="95"/>
      <c r="G72" s="169" t="s">
        <v>1449</v>
      </c>
      <c r="H72" s="27"/>
      <c r="I72" s="23">
        <v>17500000</v>
      </c>
      <c r="J72" s="198">
        <v>3966667</v>
      </c>
      <c r="K72" s="23">
        <f t="shared" si="0"/>
        <v>13533333</v>
      </c>
    </row>
    <row r="73" spans="1:11" ht="15" x14ac:dyDescent="0.25">
      <c r="A73" s="289">
        <v>45520</v>
      </c>
      <c r="B73" s="224" t="s">
        <v>2585</v>
      </c>
      <c r="C73" s="287" t="s">
        <v>3530</v>
      </c>
      <c r="D73" s="288" t="s">
        <v>3531</v>
      </c>
      <c r="E73" s="93" t="s">
        <v>3556</v>
      </c>
      <c r="F73" s="95"/>
      <c r="G73" s="169" t="s">
        <v>720</v>
      </c>
      <c r="H73" s="27"/>
      <c r="I73" s="23">
        <v>29000000</v>
      </c>
      <c r="J73" s="198"/>
      <c r="K73" s="23">
        <f t="shared" si="0"/>
        <v>29000000</v>
      </c>
    </row>
    <row r="74" spans="1:11" ht="15" x14ac:dyDescent="0.25">
      <c r="A74" s="289">
        <v>45527</v>
      </c>
      <c r="B74" s="224" t="s">
        <v>2295</v>
      </c>
      <c r="C74" s="287" t="s">
        <v>3538</v>
      </c>
      <c r="D74" s="288" t="s">
        <v>3539</v>
      </c>
      <c r="E74" s="93" t="s">
        <v>3560</v>
      </c>
      <c r="F74" s="95"/>
      <c r="G74" s="169" t="s">
        <v>1454</v>
      </c>
      <c r="H74" s="27"/>
      <c r="I74" s="23">
        <v>15000000</v>
      </c>
      <c r="J74" s="198">
        <v>1600000</v>
      </c>
      <c r="K74" s="23">
        <f t="shared" si="0"/>
        <v>13400000</v>
      </c>
    </row>
    <row r="75" spans="1:11" ht="15" x14ac:dyDescent="0.25">
      <c r="A75" s="289">
        <v>45530</v>
      </c>
      <c r="B75" s="224" t="s">
        <v>2276</v>
      </c>
      <c r="C75" s="287" t="s">
        <v>3540</v>
      </c>
      <c r="D75" s="288" t="s">
        <v>3541</v>
      </c>
      <c r="E75" s="93" t="s">
        <v>3561</v>
      </c>
      <c r="F75" s="95"/>
      <c r="G75" s="169" t="s">
        <v>1447</v>
      </c>
      <c r="H75" s="27"/>
      <c r="I75" s="23">
        <v>20000000</v>
      </c>
      <c r="J75" s="198">
        <v>1333333</v>
      </c>
      <c r="K75" s="23">
        <f t="shared" si="0"/>
        <v>18666667</v>
      </c>
    </row>
    <row r="76" spans="1:11" ht="15" x14ac:dyDescent="0.25">
      <c r="A76" s="289">
        <v>45534</v>
      </c>
      <c r="B76" s="224" t="s">
        <v>2347</v>
      </c>
      <c r="C76" s="287" t="s">
        <v>3544</v>
      </c>
      <c r="D76" s="288" t="s">
        <v>3545</v>
      </c>
      <c r="E76" s="93" t="s">
        <v>3563</v>
      </c>
      <c r="F76" s="95"/>
      <c r="G76" s="169" t="s">
        <v>3548</v>
      </c>
      <c r="H76" s="27"/>
      <c r="I76" s="23">
        <v>17500000</v>
      </c>
      <c r="J76" s="198"/>
      <c r="K76" s="23">
        <f t="shared" si="0"/>
        <v>17500000</v>
      </c>
    </row>
    <row r="77" spans="1:11" ht="15" x14ac:dyDescent="0.25">
      <c r="A77" s="289">
        <v>45505</v>
      </c>
      <c r="B77" s="224" t="s">
        <v>656</v>
      </c>
      <c r="C77" s="287" t="s">
        <v>3870</v>
      </c>
      <c r="D77" s="288" t="s">
        <v>3714</v>
      </c>
      <c r="E77" s="93" t="s">
        <v>414</v>
      </c>
      <c r="F77" s="95"/>
      <c r="G77" s="169" t="s">
        <v>406</v>
      </c>
      <c r="H77" s="27"/>
      <c r="I77" s="23">
        <v>24074800</v>
      </c>
      <c r="J77" s="198">
        <v>12037400</v>
      </c>
      <c r="K77" s="23">
        <f t="shared" si="0"/>
        <v>12037400</v>
      </c>
    </row>
    <row r="78" spans="1:11" ht="15" x14ac:dyDescent="0.25">
      <c r="A78" s="289">
        <v>45506</v>
      </c>
      <c r="B78" s="224" t="s">
        <v>1956</v>
      </c>
      <c r="C78" s="287" t="s">
        <v>3871</v>
      </c>
      <c r="D78" s="288" t="s">
        <v>3872</v>
      </c>
      <c r="E78" s="93" t="s">
        <v>3859</v>
      </c>
      <c r="F78" s="95"/>
      <c r="G78" s="169" t="s">
        <v>1789</v>
      </c>
      <c r="H78" s="27"/>
      <c r="I78" s="23">
        <v>45000000</v>
      </c>
      <c r="J78" s="198">
        <v>17700000</v>
      </c>
      <c r="K78" s="23">
        <f t="shared" si="0"/>
        <v>27300000</v>
      </c>
    </row>
    <row r="79" spans="1:11" ht="15" x14ac:dyDescent="0.25">
      <c r="A79" s="289">
        <v>45525</v>
      </c>
      <c r="B79" s="224" t="s">
        <v>2280</v>
      </c>
      <c r="C79" s="287" t="s">
        <v>3873</v>
      </c>
      <c r="D79" s="288" t="s">
        <v>3874</v>
      </c>
      <c r="E79" s="93" t="s">
        <v>3860</v>
      </c>
      <c r="F79" s="95"/>
      <c r="G79" s="169" t="s">
        <v>3855</v>
      </c>
      <c r="H79" s="27"/>
      <c r="I79" s="23">
        <v>30000000</v>
      </c>
      <c r="J79" s="198">
        <v>8000000</v>
      </c>
      <c r="K79" s="23">
        <f t="shared" si="0"/>
        <v>22000000</v>
      </c>
    </row>
    <row r="80" spans="1:11" ht="15" x14ac:dyDescent="0.25">
      <c r="A80" s="289">
        <v>45525</v>
      </c>
      <c r="B80" s="224" t="s">
        <v>3057</v>
      </c>
      <c r="C80" s="287" t="s">
        <v>3875</v>
      </c>
      <c r="D80" s="288" t="s">
        <v>3876</v>
      </c>
      <c r="E80" s="93" t="s">
        <v>3861</v>
      </c>
      <c r="F80" s="95"/>
      <c r="G80" s="169" t="s">
        <v>1788</v>
      </c>
      <c r="H80" s="27"/>
      <c r="I80" s="23">
        <v>34362000</v>
      </c>
      <c r="J80" s="198">
        <v>9163200</v>
      </c>
      <c r="K80" s="23">
        <f t="shared" si="0"/>
        <v>25198800</v>
      </c>
    </row>
    <row r="81" spans="1:11" ht="15" x14ac:dyDescent="0.25">
      <c r="A81" s="289">
        <v>45526</v>
      </c>
      <c r="B81" s="224" t="s">
        <v>2589</v>
      </c>
      <c r="C81" s="287" t="s">
        <v>3842</v>
      </c>
      <c r="D81" s="288" t="s">
        <v>3610</v>
      </c>
      <c r="E81" s="93" t="s">
        <v>1250</v>
      </c>
      <c r="F81" s="95"/>
      <c r="G81" s="169" t="s">
        <v>1231</v>
      </c>
      <c r="H81" s="27"/>
      <c r="I81" s="23">
        <v>42000000</v>
      </c>
      <c r="J81" s="198">
        <v>13300000</v>
      </c>
      <c r="K81" s="23">
        <f t="shared" si="0"/>
        <v>28700000</v>
      </c>
    </row>
    <row r="82" spans="1:11" ht="15" x14ac:dyDescent="0.25">
      <c r="A82" s="289">
        <v>45527</v>
      </c>
      <c r="B82" s="224" t="s">
        <v>2293</v>
      </c>
      <c r="C82" s="287" t="s">
        <v>3877</v>
      </c>
      <c r="D82" s="288" t="s">
        <v>3878</v>
      </c>
      <c r="E82" s="93" t="s">
        <v>3862</v>
      </c>
      <c r="F82" s="95"/>
      <c r="G82" s="169" t="s">
        <v>1793</v>
      </c>
      <c r="H82" s="27"/>
      <c r="I82" s="23">
        <v>40000000</v>
      </c>
      <c r="J82" s="198">
        <v>10133333</v>
      </c>
      <c r="K82" s="23">
        <f t="shared" si="0"/>
        <v>29866667</v>
      </c>
    </row>
    <row r="83" spans="1:11" ht="15" x14ac:dyDescent="0.25">
      <c r="A83" s="289">
        <v>45532</v>
      </c>
      <c r="B83" s="224" t="s">
        <v>2591</v>
      </c>
      <c r="C83" s="287" t="s">
        <v>3879</v>
      </c>
      <c r="D83" s="288" t="s">
        <v>3880</v>
      </c>
      <c r="E83" s="93" t="s">
        <v>3863</v>
      </c>
      <c r="F83" s="95"/>
      <c r="G83" s="169" t="s">
        <v>1243</v>
      </c>
      <c r="H83" s="27"/>
      <c r="I83" s="23">
        <v>28000000</v>
      </c>
      <c r="J83" s="198">
        <v>7700000</v>
      </c>
      <c r="K83" s="23">
        <f t="shared" si="0"/>
        <v>20300000</v>
      </c>
    </row>
    <row r="84" spans="1:11" ht="15" x14ac:dyDescent="0.25">
      <c r="A84" s="289">
        <v>45532</v>
      </c>
      <c r="B84" s="224" t="s">
        <v>2593</v>
      </c>
      <c r="C84" s="287" t="s">
        <v>3543</v>
      </c>
      <c r="D84" s="288" t="s">
        <v>3606</v>
      </c>
      <c r="E84" s="93" t="s">
        <v>1258</v>
      </c>
      <c r="F84" s="95"/>
      <c r="G84" s="169" t="s">
        <v>1239</v>
      </c>
      <c r="H84" s="27"/>
      <c r="I84" s="23">
        <v>12472000</v>
      </c>
      <c r="J84" s="198">
        <v>3325867</v>
      </c>
      <c r="K84" s="23">
        <f t="shared" si="0"/>
        <v>9146133</v>
      </c>
    </row>
    <row r="85" spans="1:11" ht="15" x14ac:dyDescent="0.25">
      <c r="A85" s="289">
        <v>45533</v>
      </c>
      <c r="B85" s="224" t="s">
        <v>2592</v>
      </c>
      <c r="C85" s="287" t="s">
        <v>3881</v>
      </c>
      <c r="D85" s="288" t="s">
        <v>3882</v>
      </c>
      <c r="E85" s="93" t="s">
        <v>3864</v>
      </c>
      <c r="F85" s="95"/>
      <c r="G85" s="169" t="s">
        <v>1442</v>
      </c>
      <c r="H85" s="27"/>
      <c r="I85" s="23">
        <v>13646200</v>
      </c>
      <c r="J85" s="198">
        <v>3075200</v>
      </c>
      <c r="K85" s="23">
        <f t="shared" si="0"/>
        <v>10571000</v>
      </c>
    </row>
    <row r="86" spans="1:11" ht="15" x14ac:dyDescent="0.25">
      <c r="A86" s="22">
        <v>45537</v>
      </c>
      <c r="B86" s="25" t="s">
        <v>2762</v>
      </c>
      <c r="C86" s="64" t="s">
        <v>4010</v>
      </c>
      <c r="D86" s="117" t="s">
        <v>4436</v>
      </c>
      <c r="E86" s="93" t="s">
        <v>4460</v>
      </c>
      <c r="F86" s="95"/>
      <c r="G86" s="169" t="s">
        <v>4454</v>
      </c>
      <c r="H86" s="27"/>
      <c r="I86" s="23">
        <v>23200000</v>
      </c>
      <c r="J86" s="198">
        <v>5413333</v>
      </c>
      <c r="K86" s="23">
        <f t="shared" si="0"/>
        <v>17786667</v>
      </c>
    </row>
    <row r="87" spans="1:11" ht="15" x14ac:dyDescent="0.25">
      <c r="A87" s="22">
        <v>45537</v>
      </c>
      <c r="B87" s="25" t="s">
        <v>2335</v>
      </c>
      <c r="C87" s="64" t="s">
        <v>3697</v>
      </c>
      <c r="D87" s="117" t="s">
        <v>4047</v>
      </c>
      <c r="E87" s="93" t="s">
        <v>4072</v>
      </c>
      <c r="F87" s="95"/>
      <c r="G87" s="169" t="s">
        <v>1232</v>
      </c>
      <c r="H87" s="27"/>
      <c r="I87" s="23">
        <v>18666667</v>
      </c>
      <c r="J87" s="198"/>
      <c r="K87" s="23">
        <f t="shared" si="0"/>
        <v>18666667</v>
      </c>
    </row>
    <row r="88" spans="1:11" ht="15" x14ac:dyDescent="0.25">
      <c r="A88" s="22">
        <v>45538</v>
      </c>
      <c r="B88" s="25" t="s">
        <v>2337</v>
      </c>
      <c r="C88" s="64" t="s">
        <v>3640</v>
      </c>
      <c r="D88" s="117" t="s">
        <v>4437</v>
      </c>
      <c r="E88" s="93" t="s">
        <v>4461</v>
      </c>
      <c r="F88" s="95"/>
      <c r="G88" s="169" t="s">
        <v>4455</v>
      </c>
      <c r="H88" s="27"/>
      <c r="I88" s="23">
        <v>21120000</v>
      </c>
      <c r="J88" s="198"/>
      <c r="K88" s="23">
        <f t="shared" si="0"/>
        <v>21120000</v>
      </c>
    </row>
    <row r="89" spans="1:11" ht="15" x14ac:dyDescent="0.25">
      <c r="A89" s="22">
        <v>45538</v>
      </c>
      <c r="B89" s="25" t="s">
        <v>2924</v>
      </c>
      <c r="C89" s="64" t="s">
        <v>3719</v>
      </c>
      <c r="D89" s="117" t="s">
        <v>4052</v>
      </c>
      <c r="E89" s="93" t="s">
        <v>1252</v>
      </c>
      <c r="F89" s="95"/>
      <c r="G89" s="169" t="s">
        <v>1233</v>
      </c>
      <c r="H89" s="27"/>
      <c r="I89" s="23">
        <v>16618000</v>
      </c>
      <c r="J89" s="198">
        <v>3739050</v>
      </c>
      <c r="K89" s="23">
        <f t="shared" si="0"/>
        <v>12878950</v>
      </c>
    </row>
    <row r="90" spans="1:11" ht="15" x14ac:dyDescent="0.25">
      <c r="A90" s="22">
        <v>45538</v>
      </c>
      <c r="B90" s="25" t="s">
        <v>2595</v>
      </c>
      <c r="C90" s="64" t="s">
        <v>3984</v>
      </c>
      <c r="D90" s="117" t="s">
        <v>3521</v>
      </c>
      <c r="E90" s="93" t="s">
        <v>4462</v>
      </c>
      <c r="F90" s="95"/>
      <c r="G90" s="169" t="s">
        <v>4456</v>
      </c>
      <c r="H90" s="27"/>
      <c r="I90" s="23">
        <v>40000000</v>
      </c>
      <c r="J90" s="198">
        <v>9000000</v>
      </c>
      <c r="K90" s="23">
        <f t="shared" si="0"/>
        <v>31000000</v>
      </c>
    </row>
    <row r="91" spans="1:11" ht="15" x14ac:dyDescent="0.25">
      <c r="A91" s="22">
        <v>45540</v>
      </c>
      <c r="B91" s="25" t="s">
        <v>3100</v>
      </c>
      <c r="C91" s="64" t="s">
        <v>3828</v>
      </c>
      <c r="D91" s="117" t="s">
        <v>4109</v>
      </c>
      <c r="E91" s="93" t="s">
        <v>4463</v>
      </c>
      <c r="F91" s="95"/>
      <c r="G91" s="169" t="s">
        <v>1234</v>
      </c>
      <c r="H91" s="27"/>
      <c r="I91" s="23">
        <v>28000000</v>
      </c>
      <c r="J91" s="126">
        <v>6066667</v>
      </c>
      <c r="K91" s="23">
        <f t="shared" si="0"/>
        <v>21933333</v>
      </c>
    </row>
    <row r="92" spans="1:11" ht="15" x14ac:dyDescent="0.25">
      <c r="A92" s="22">
        <v>45540</v>
      </c>
      <c r="B92" s="25" t="s">
        <v>2770</v>
      </c>
      <c r="C92" s="64" t="s">
        <v>4014</v>
      </c>
      <c r="D92" s="117" t="s">
        <v>4438</v>
      </c>
      <c r="E92" s="93" t="s">
        <v>1814</v>
      </c>
      <c r="F92" s="95"/>
      <c r="G92" s="169" t="s">
        <v>1796</v>
      </c>
      <c r="H92" s="27"/>
      <c r="I92" s="23">
        <v>43120000</v>
      </c>
      <c r="J92" s="198">
        <v>9342667</v>
      </c>
      <c r="K92" s="23">
        <f t="shared" si="0"/>
        <v>33777333</v>
      </c>
    </row>
    <row r="93" spans="1:11" ht="15" x14ac:dyDescent="0.25">
      <c r="A93" s="22">
        <v>45540</v>
      </c>
      <c r="B93" s="25" t="s">
        <v>2379</v>
      </c>
      <c r="C93" s="64" t="s">
        <v>3520</v>
      </c>
      <c r="D93" s="117" t="s">
        <v>3994</v>
      </c>
      <c r="E93" s="93" t="s">
        <v>4464</v>
      </c>
      <c r="F93" s="95"/>
      <c r="G93" s="169" t="s">
        <v>1242</v>
      </c>
      <c r="H93" s="27"/>
      <c r="I93" s="23">
        <v>24400000</v>
      </c>
      <c r="J93" s="126">
        <v>5083333</v>
      </c>
      <c r="K93" s="23">
        <f t="shared" si="0"/>
        <v>19316667</v>
      </c>
    </row>
    <row r="94" spans="1:11" ht="15" x14ac:dyDescent="0.25">
      <c r="A94" s="22">
        <v>45544</v>
      </c>
      <c r="B94" s="25" t="s">
        <v>2788</v>
      </c>
      <c r="C94" s="64" t="s">
        <v>3693</v>
      </c>
      <c r="D94" s="117" t="s">
        <v>4112</v>
      </c>
      <c r="E94" s="93" t="s">
        <v>2229</v>
      </c>
      <c r="F94" s="95"/>
      <c r="G94" s="169" t="s">
        <v>4457</v>
      </c>
      <c r="H94" s="27"/>
      <c r="I94" s="23">
        <v>32000000</v>
      </c>
      <c r="J94" s="198">
        <v>5866667</v>
      </c>
      <c r="K94" s="23">
        <f t="shared" si="0"/>
        <v>26133333</v>
      </c>
    </row>
    <row r="95" spans="1:11" ht="15" x14ac:dyDescent="0.25">
      <c r="A95" s="22">
        <v>45544</v>
      </c>
      <c r="B95" s="25" t="s">
        <v>2802</v>
      </c>
      <c r="C95" s="64" t="s">
        <v>4344</v>
      </c>
      <c r="D95" s="117" t="s">
        <v>4186</v>
      </c>
      <c r="E95" s="93" t="s">
        <v>4465</v>
      </c>
      <c r="F95" s="95"/>
      <c r="G95" s="169" t="s">
        <v>1785</v>
      </c>
      <c r="H95" s="27"/>
      <c r="I95" s="23">
        <v>21992000</v>
      </c>
      <c r="J95" s="198"/>
      <c r="K95" s="23">
        <f t="shared" si="0"/>
        <v>21992000</v>
      </c>
    </row>
    <row r="96" spans="1:11" ht="15" x14ac:dyDescent="0.25">
      <c r="A96" s="22">
        <v>45545</v>
      </c>
      <c r="B96" s="25" t="s">
        <v>2389</v>
      </c>
      <c r="C96" s="64" t="s">
        <v>4008</v>
      </c>
      <c r="D96" s="117" t="s">
        <v>4439</v>
      </c>
      <c r="E96" s="93" t="s">
        <v>1255</v>
      </c>
      <c r="F96" s="95"/>
      <c r="G96" s="169" t="s">
        <v>1236</v>
      </c>
      <c r="H96" s="27"/>
      <c r="I96" s="23">
        <v>20160000</v>
      </c>
      <c r="J96" s="126">
        <v>3528000</v>
      </c>
      <c r="K96" s="23">
        <f t="shared" si="0"/>
        <v>16632000</v>
      </c>
    </row>
    <row r="97" spans="1:11" ht="15" x14ac:dyDescent="0.25">
      <c r="A97" s="22">
        <v>45545</v>
      </c>
      <c r="B97" s="25" t="s">
        <v>2353</v>
      </c>
      <c r="C97" s="64" t="s">
        <v>4052</v>
      </c>
      <c r="D97" s="117" t="s">
        <v>4053</v>
      </c>
      <c r="E97" s="93" t="s">
        <v>4075</v>
      </c>
      <c r="F97" s="95"/>
      <c r="G97" s="169" t="s">
        <v>732</v>
      </c>
      <c r="H97" s="27"/>
      <c r="I97" s="23">
        <v>16000000</v>
      </c>
      <c r="J97" s="198"/>
      <c r="K97" s="23">
        <f t="shared" si="0"/>
        <v>16000000</v>
      </c>
    </row>
    <row r="98" spans="1:11" ht="15" x14ac:dyDescent="0.25">
      <c r="A98" s="22">
        <v>45546</v>
      </c>
      <c r="B98" s="25" t="s">
        <v>2404</v>
      </c>
      <c r="C98" s="64" t="s">
        <v>4047</v>
      </c>
      <c r="D98" s="117" t="s">
        <v>4308</v>
      </c>
      <c r="E98" s="93" t="s">
        <v>1262</v>
      </c>
      <c r="F98" s="95"/>
      <c r="G98" s="169" t="s">
        <v>1244</v>
      </c>
      <c r="H98" s="27"/>
      <c r="I98" s="23">
        <v>22371000</v>
      </c>
      <c r="J98" s="198">
        <v>4971333</v>
      </c>
      <c r="K98" s="23">
        <f t="shared" si="0"/>
        <v>17399667</v>
      </c>
    </row>
    <row r="99" spans="1:11" ht="15" x14ac:dyDescent="0.25">
      <c r="A99" s="22">
        <v>45546</v>
      </c>
      <c r="B99" s="25" t="s">
        <v>2406</v>
      </c>
      <c r="C99" s="64" t="s">
        <v>4162</v>
      </c>
      <c r="D99" s="117" t="s">
        <v>4440</v>
      </c>
      <c r="E99" s="93" t="s">
        <v>4466</v>
      </c>
      <c r="F99" s="95"/>
      <c r="G99" s="169" t="s">
        <v>4458</v>
      </c>
      <c r="H99" s="27"/>
      <c r="I99" s="23">
        <v>14319000</v>
      </c>
      <c r="J99" s="198">
        <v>3182000</v>
      </c>
      <c r="K99" s="23">
        <f t="shared" si="0"/>
        <v>11137000</v>
      </c>
    </row>
    <row r="100" spans="1:11" ht="15" x14ac:dyDescent="0.25">
      <c r="A100" s="22">
        <v>45546</v>
      </c>
      <c r="B100" s="25" t="s">
        <v>2421</v>
      </c>
      <c r="C100" s="64" t="s">
        <v>4277</v>
      </c>
      <c r="D100" s="117" t="s">
        <v>4441</v>
      </c>
      <c r="E100" s="93" t="s">
        <v>1256</v>
      </c>
      <c r="F100" s="95"/>
      <c r="G100" s="169" t="s">
        <v>1237</v>
      </c>
      <c r="H100" s="27"/>
      <c r="I100" s="23">
        <v>29000000</v>
      </c>
      <c r="J100" s="198">
        <v>4591667</v>
      </c>
      <c r="K100" s="23">
        <f t="shared" si="0"/>
        <v>24408333</v>
      </c>
    </row>
    <row r="101" spans="1:11" ht="15" x14ac:dyDescent="0.25">
      <c r="A101" s="22">
        <v>45547</v>
      </c>
      <c r="B101" s="25" t="s">
        <v>3119</v>
      </c>
      <c r="C101" s="64" t="s">
        <v>4180</v>
      </c>
      <c r="D101" s="117" t="s">
        <v>4199</v>
      </c>
      <c r="E101" s="93" t="s">
        <v>4467</v>
      </c>
      <c r="F101" s="95"/>
      <c r="G101" s="169" t="s">
        <v>2252</v>
      </c>
      <c r="H101" s="27"/>
      <c r="I101" s="23">
        <v>32000000</v>
      </c>
      <c r="J101" s="198">
        <v>4800000</v>
      </c>
      <c r="K101" s="23">
        <f t="shared" si="0"/>
        <v>27200000</v>
      </c>
    </row>
    <row r="102" spans="1:11" ht="15" x14ac:dyDescent="0.25">
      <c r="A102" s="22">
        <v>45548</v>
      </c>
      <c r="B102" s="25" t="s">
        <v>3121</v>
      </c>
      <c r="C102" s="64" t="s">
        <v>4345</v>
      </c>
      <c r="D102" s="117" t="s">
        <v>4442</v>
      </c>
      <c r="E102" s="93" t="s">
        <v>4468</v>
      </c>
      <c r="F102" s="95"/>
      <c r="G102" s="169" t="s">
        <v>1795</v>
      </c>
      <c r="H102" s="27"/>
      <c r="I102" s="23">
        <v>24000000</v>
      </c>
      <c r="J102" s="198">
        <v>3600000</v>
      </c>
      <c r="K102" s="23">
        <f t="shared" si="0"/>
        <v>20400000</v>
      </c>
    </row>
    <row r="103" spans="1:11" ht="15" x14ac:dyDescent="0.25">
      <c r="A103" s="22">
        <v>45548</v>
      </c>
      <c r="B103" s="25" t="s">
        <v>3117</v>
      </c>
      <c r="C103" s="64" t="s">
        <v>4346</v>
      </c>
      <c r="D103" s="117" t="s">
        <v>4443</v>
      </c>
      <c r="E103" s="93" t="s">
        <v>2672</v>
      </c>
      <c r="F103" s="95"/>
      <c r="G103" s="169" t="s">
        <v>161</v>
      </c>
      <c r="H103" s="27"/>
      <c r="I103" s="23">
        <v>24000000</v>
      </c>
      <c r="J103" s="198">
        <v>3600000</v>
      </c>
      <c r="K103" s="23">
        <f t="shared" si="0"/>
        <v>20400000</v>
      </c>
    </row>
    <row r="104" spans="1:11" ht="15" x14ac:dyDescent="0.25">
      <c r="A104" s="22">
        <v>45548</v>
      </c>
      <c r="B104" s="25" t="s">
        <v>2807</v>
      </c>
      <c r="C104" s="64" t="s">
        <v>3982</v>
      </c>
      <c r="D104" s="117" t="s">
        <v>4444</v>
      </c>
      <c r="E104" s="93" t="s">
        <v>4469</v>
      </c>
      <c r="F104" s="95"/>
      <c r="G104" s="169" t="s">
        <v>1787</v>
      </c>
      <c r="H104" s="27"/>
      <c r="I104" s="23">
        <v>30640000</v>
      </c>
      <c r="J104" s="198">
        <v>3830000</v>
      </c>
      <c r="K104" s="23">
        <f t="shared" si="0"/>
        <v>26810000</v>
      </c>
    </row>
    <row r="105" spans="1:11" ht="15" x14ac:dyDescent="0.25">
      <c r="A105" s="22">
        <v>45554</v>
      </c>
      <c r="B105" s="25" t="s">
        <v>2814</v>
      </c>
      <c r="C105" s="64" t="s">
        <v>4060</v>
      </c>
      <c r="D105" s="117" t="s">
        <v>4061</v>
      </c>
      <c r="E105" s="93" t="s">
        <v>4079</v>
      </c>
      <c r="F105" s="95"/>
      <c r="G105" s="169" t="s">
        <v>4088</v>
      </c>
      <c r="H105" s="27"/>
      <c r="I105" s="23">
        <v>14000000</v>
      </c>
      <c r="J105" s="198"/>
      <c r="K105" s="23">
        <f t="shared" si="0"/>
        <v>14000000</v>
      </c>
    </row>
    <row r="106" spans="1:11" ht="15" x14ac:dyDescent="0.25">
      <c r="A106" s="22">
        <v>45554</v>
      </c>
      <c r="B106" s="25" t="s">
        <v>2929</v>
      </c>
      <c r="C106" s="64" t="s">
        <v>4445</v>
      </c>
      <c r="D106" s="117" t="s">
        <v>4445</v>
      </c>
      <c r="E106" s="93" t="s">
        <v>4468</v>
      </c>
      <c r="F106" s="95"/>
      <c r="G106" s="169" t="s">
        <v>1783</v>
      </c>
      <c r="H106" s="27"/>
      <c r="I106" s="23">
        <v>18000000</v>
      </c>
      <c r="J106" s="198">
        <v>2200000</v>
      </c>
      <c r="K106" s="23">
        <f t="shared" si="0"/>
        <v>15800000</v>
      </c>
    </row>
    <row r="107" spans="1:11" ht="15" x14ac:dyDescent="0.25">
      <c r="A107" s="22">
        <v>45555</v>
      </c>
      <c r="B107" s="25" t="s">
        <v>2983</v>
      </c>
      <c r="C107" s="64" t="s">
        <v>4055</v>
      </c>
      <c r="D107" s="117" t="s">
        <v>4446</v>
      </c>
      <c r="E107" s="93" t="s">
        <v>4470</v>
      </c>
      <c r="F107" s="95"/>
      <c r="G107" s="169" t="s">
        <v>2249</v>
      </c>
      <c r="H107" s="27"/>
      <c r="I107" s="23">
        <v>19243000</v>
      </c>
      <c r="J107" s="198">
        <v>2015933</v>
      </c>
      <c r="K107" s="23">
        <f t="shared" si="0"/>
        <v>17227067</v>
      </c>
    </row>
    <row r="108" spans="1:11" ht="15" x14ac:dyDescent="0.25">
      <c r="A108" s="22">
        <v>45555</v>
      </c>
      <c r="B108" s="25" t="s">
        <v>3333</v>
      </c>
      <c r="C108" s="64" t="s">
        <v>4062</v>
      </c>
      <c r="D108" s="117" t="s">
        <v>4063</v>
      </c>
      <c r="E108" s="93" t="s">
        <v>4080</v>
      </c>
      <c r="F108" s="95"/>
      <c r="G108" s="169" t="s">
        <v>2008</v>
      </c>
      <c r="H108" s="27"/>
      <c r="I108" s="23">
        <v>10500000</v>
      </c>
      <c r="J108" s="198"/>
      <c r="K108" s="23">
        <f t="shared" si="0"/>
        <v>10500000</v>
      </c>
    </row>
    <row r="109" spans="1:11" ht="15" x14ac:dyDescent="0.25">
      <c r="A109" s="22">
        <v>45558</v>
      </c>
      <c r="B109" s="25" t="s">
        <v>2982</v>
      </c>
      <c r="C109" s="64" t="s">
        <v>4447</v>
      </c>
      <c r="D109" s="117" t="s">
        <v>4234</v>
      </c>
      <c r="E109" s="93" t="s">
        <v>1257</v>
      </c>
      <c r="F109" s="95"/>
      <c r="G109" s="169" t="s">
        <v>1238</v>
      </c>
      <c r="H109" s="27"/>
      <c r="I109" s="23">
        <v>23120000</v>
      </c>
      <c r="J109" s="198">
        <v>1813333</v>
      </c>
      <c r="K109" s="23">
        <f t="shared" si="0"/>
        <v>21306667</v>
      </c>
    </row>
    <row r="110" spans="1:11" ht="15" x14ac:dyDescent="0.25">
      <c r="A110" s="22">
        <v>45558</v>
      </c>
      <c r="B110" s="25" t="s">
        <v>2620</v>
      </c>
      <c r="C110" s="64" t="s">
        <v>4448</v>
      </c>
      <c r="D110" s="117" t="s">
        <v>4449</v>
      </c>
      <c r="E110" s="93" t="s">
        <v>4471</v>
      </c>
      <c r="F110" s="95"/>
      <c r="G110" s="169" t="s">
        <v>1776</v>
      </c>
      <c r="H110" s="27"/>
      <c r="I110" s="23">
        <v>18530000</v>
      </c>
      <c r="J110" s="198">
        <v>1453333</v>
      </c>
      <c r="K110" s="23">
        <f t="shared" si="0"/>
        <v>17076667</v>
      </c>
    </row>
    <row r="111" spans="1:11" ht="15" x14ac:dyDescent="0.25">
      <c r="A111" s="22">
        <v>45558</v>
      </c>
      <c r="B111" s="25" t="s">
        <v>2628</v>
      </c>
      <c r="C111" s="64" t="s">
        <v>4064</v>
      </c>
      <c r="D111" s="117" t="s">
        <v>4065</v>
      </c>
      <c r="E111" s="93" t="s">
        <v>4081</v>
      </c>
      <c r="F111" s="95"/>
      <c r="G111" s="169" t="s">
        <v>1781</v>
      </c>
      <c r="H111" s="27"/>
      <c r="I111" s="23">
        <v>13125000</v>
      </c>
      <c r="J111" s="198"/>
      <c r="K111" s="23">
        <f t="shared" si="0"/>
        <v>13125000</v>
      </c>
    </row>
    <row r="112" spans="1:11" ht="15" x14ac:dyDescent="0.25">
      <c r="A112" s="22">
        <v>45560</v>
      </c>
      <c r="B112" s="25" t="s">
        <v>2417</v>
      </c>
      <c r="C112" s="64" t="s">
        <v>4237</v>
      </c>
      <c r="D112" s="117" t="s">
        <v>4450</v>
      </c>
      <c r="E112" s="93" t="s">
        <v>2233</v>
      </c>
      <c r="F112" s="95"/>
      <c r="G112" s="169" t="s">
        <v>1241</v>
      </c>
      <c r="H112" s="27"/>
      <c r="I112" s="23">
        <v>23950000</v>
      </c>
      <c r="J112" s="126">
        <v>1437000</v>
      </c>
      <c r="K112" s="23">
        <f t="shared" si="0"/>
        <v>22513000</v>
      </c>
    </row>
    <row r="113" spans="1:11" ht="15" x14ac:dyDescent="0.25">
      <c r="A113" s="22">
        <v>45560</v>
      </c>
      <c r="B113" s="25" t="s">
        <v>2987</v>
      </c>
      <c r="C113" s="64" t="s">
        <v>4119</v>
      </c>
      <c r="D113" s="117" t="s">
        <v>4451</v>
      </c>
      <c r="E113" s="93" t="s">
        <v>4472</v>
      </c>
      <c r="F113" s="95"/>
      <c r="G113" s="169" t="s">
        <v>4459</v>
      </c>
      <c r="H113" s="27"/>
      <c r="I113" s="23">
        <v>19000000</v>
      </c>
      <c r="J113" s="198"/>
      <c r="K113" s="23">
        <f t="shared" si="0"/>
        <v>19000000</v>
      </c>
    </row>
    <row r="114" spans="1:11" ht="15" x14ac:dyDescent="0.25">
      <c r="A114" s="22">
        <v>45560</v>
      </c>
      <c r="B114" s="25" t="s">
        <v>2934</v>
      </c>
      <c r="C114" s="64" t="s">
        <v>4068</v>
      </c>
      <c r="D114" s="117" t="s">
        <v>4069</v>
      </c>
      <c r="E114" s="93" t="s">
        <v>4083</v>
      </c>
      <c r="F114" s="95"/>
      <c r="G114" s="169" t="s">
        <v>1440</v>
      </c>
      <c r="H114" s="27"/>
      <c r="I114" s="23">
        <v>11916800</v>
      </c>
      <c r="J114" s="198"/>
      <c r="K114" s="23">
        <f t="shared" si="0"/>
        <v>11916800</v>
      </c>
    </row>
    <row r="115" spans="1:11" ht="15" x14ac:dyDescent="0.25">
      <c r="A115" s="22">
        <v>45565</v>
      </c>
      <c r="B115" s="25" t="s">
        <v>2995</v>
      </c>
      <c r="C115" s="64" t="s">
        <v>4452</v>
      </c>
      <c r="D115" s="117" t="s">
        <v>4453</v>
      </c>
      <c r="E115" s="93" t="s">
        <v>4473</v>
      </c>
      <c r="F115" s="95"/>
      <c r="G115" s="169" t="s">
        <v>1441</v>
      </c>
      <c r="H115" s="27"/>
      <c r="I115" s="23">
        <v>22500000</v>
      </c>
      <c r="J115" s="198"/>
      <c r="K115" s="23">
        <f t="shared" si="0"/>
        <v>22500000</v>
      </c>
    </row>
    <row r="116" spans="1:11" ht="15" x14ac:dyDescent="0.25">
      <c r="A116" s="22">
        <v>45572</v>
      </c>
      <c r="B116" s="25" t="s">
        <v>3005</v>
      </c>
      <c r="C116" s="64" t="s">
        <v>4071</v>
      </c>
      <c r="D116" s="117" t="s">
        <v>4947</v>
      </c>
      <c r="E116" s="280" t="s">
        <v>4995</v>
      </c>
      <c r="F116" s="95"/>
      <c r="G116" s="169" t="s">
        <v>1779</v>
      </c>
      <c r="H116" s="27"/>
      <c r="I116" s="23">
        <v>26850000</v>
      </c>
      <c r="J116" s="198"/>
      <c r="K116" s="23">
        <f t="shared" si="0"/>
        <v>26850000</v>
      </c>
    </row>
    <row r="117" spans="1:11" ht="15" x14ac:dyDescent="0.25">
      <c r="A117" s="22">
        <v>45573</v>
      </c>
      <c r="B117" s="25" t="s">
        <v>3131</v>
      </c>
      <c r="C117" s="64" t="s">
        <v>4065</v>
      </c>
      <c r="D117" s="117" t="s">
        <v>4948</v>
      </c>
      <c r="E117" s="280" t="s">
        <v>4996</v>
      </c>
      <c r="F117" s="95"/>
      <c r="G117" s="169" t="s">
        <v>4984</v>
      </c>
      <c r="H117" s="27"/>
      <c r="I117" s="23">
        <v>21000000</v>
      </c>
      <c r="J117" s="198"/>
      <c r="K117" s="23">
        <f t="shared" si="0"/>
        <v>21000000</v>
      </c>
    </row>
    <row r="118" spans="1:11" ht="15" x14ac:dyDescent="0.25">
      <c r="A118" s="22">
        <v>45573</v>
      </c>
      <c r="B118" s="25" t="s">
        <v>2638</v>
      </c>
      <c r="C118" s="64" t="s">
        <v>4949</v>
      </c>
      <c r="D118" s="117" t="s">
        <v>4949</v>
      </c>
      <c r="E118" s="280" t="s">
        <v>2233</v>
      </c>
      <c r="F118" s="95"/>
      <c r="G118" s="169" t="s">
        <v>1245</v>
      </c>
      <c r="H118" s="27"/>
      <c r="I118" s="23">
        <v>14319000</v>
      </c>
      <c r="J118" s="198"/>
      <c r="K118" s="23">
        <f t="shared" si="0"/>
        <v>14319000</v>
      </c>
    </row>
    <row r="119" spans="1:11" ht="15" x14ac:dyDescent="0.25">
      <c r="A119" s="22">
        <v>45573</v>
      </c>
      <c r="B119" s="25" t="s">
        <v>2825</v>
      </c>
      <c r="C119" s="64" t="s">
        <v>4950</v>
      </c>
      <c r="D119" s="117" t="s">
        <v>4951</v>
      </c>
      <c r="E119" s="280" t="s">
        <v>2239</v>
      </c>
      <c r="F119" s="95"/>
      <c r="G119" s="169" t="s">
        <v>2256</v>
      </c>
      <c r="H119" s="27"/>
      <c r="I119" s="23">
        <v>22666667</v>
      </c>
      <c r="J119" s="198"/>
      <c r="K119" s="23">
        <f t="shared" si="0"/>
        <v>22666667</v>
      </c>
    </row>
    <row r="120" spans="1:11" ht="15" x14ac:dyDescent="0.25">
      <c r="A120" s="22">
        <v>45574</v>
      </c>
      <c r="B120" s="25" t="s">
        <v>2434</v>
      </c>
      <c r="C120" s="64" t="s">
        <v>4952</v>
      </c>
      <c r="D120" s="117" t="s">
        <v>4953</v>
      </c>
      <c r="E120" s="280" t="s">
        <v>4997</v>
      </c>
      <c r="F120" s="95"/>
      <c r="G120" s="169" t="s">
        <v>4985</v>
      </c>
      <c r="H120" s="27"/>
      <c r="I120" s="23">
        <v>21000000</v>
      </c>
      <c r="J120" s="198"/>
      <c r="K120" s="23">
        <f t="shared" si="0"/>
        <v>21000000</v>
      </c>
    </row>
    <row r="121" spans="1:11" ht="15" x14ac:dyDescent="0.25">
      <c r="A121" s="22">
        <v>45574</v>
      </c>
      <c r="B121" s="25" t="s">
        <v>2432</v>
      </c>
      <c r="C121" s="64" t="s">
        <v>4755</v>
      </c>
      <c r="D121" s="117" t="s">
        <v>4756</v>
      </c>
      <c r="E121" s="280" t="s">
        <v>4802</v>
      </c>
      <c r="F121" s="95"/>
      <c r="G121" s="169" t="s">
        <v>4814</v>
      </c>
      <c r="H121" s="27"/>
      <c r="I121" s="23">
        <v>40000000</v>
      </c>
      <c r="J121" s="198"/>
      <c r="K121" s="23">
        <f t="shared" si="0"/>
        <v>40000000</v>
      </c>
    </row>
    <row r="122" spans="1:11" ht="15" x14ac:dyDescent="0.25">
      <c r="A122" s="22">
        <v>45576</v>
      </c>
      <c r="B122" s="25" t="s">
        <v>3137</v>
      </c>
      <c r="C122" s="64" t="s">
        <v>4830</v>
      </c>
      <c r="D122" s="117" t="s">
        <v>4954</v>
      </c>
      <c r="E122" s="280" t="s">
        <v>2229</v>
      </c>
      <c r="F122" s="95"/>
      <c r="G122" s="169" t="s">
        <v>4986</v>
      </c>
      <c r="H122" s="27"/>
      <c r="I122" s="23">
        <v>24000000</v>
      </c>
      <c r="J122" s="198"/>
      <c r="K122" s="23">
        <f t="shared" si="0"/>
        <v>24000000</v>
      </c>
    </row>
    <row r="123" spans="1:11" ht="15" x14ac:dyDescent="0.25">
      <c r="A123" s="22">
        <v>45576</v>
      </c>
      <c r="B123" s="25" t="s">
        <v>2949</v>
      </c>
      <c r="C123" s="64" t="s">
        <v>4824</v>
      </c>
      <c r="D123" s="117" t="s">
        <v>4884</v>
      </c>
      <c r="E123" s="280" t="s">
        <v>4998</v>
      </c>
      <c r="F123" s="95"/>
      <c r="G123" s="169" t="s">
        <v>4987</v>
      </c>
      <c r="H123" s="27"/>
      <c r="I123" s="23">
        <v>21555000</v>
      </c>
      <c r="J123" s="198"/>
      <c r="K123" s="23">
        <f t="shared" si="0"/>
        <v>21555000</v>
      </c>
    </row>
    <row r="124" spans="1:11" ht="15" x14ac:dyDescent="0.25">
      <c r="A124" s="22">
        <v>45576</v>
      </c>
      <c r="B124" s="25" t="s">
        <v>2947</v>
      </c>
      <c r="C124" s="64" t="s">
        <v>4245</v>
      </c>
      <c r="D124" s="117" t="s">
        <v>4946</v>
      </c>
      <c r="E124" s="280" t="s">
        <v>1813</v>
      </c>
      <c r="F124" s="95"/>
      <c r="G124" s="169" t="s">
        <v>1794</v>
      </c>
      <c r="H124" s="27"/>
      <c r="I124" s="23">
        <v>21000000</v>
      </c>
      <c r="J124" s="198"/>
      <c r="K124" s="23">
        <f t="shared" si="0"/>
        <v>21000000</v>
      </c>
    </row>
    <row r="125" spans="1:11" ht="15" x14ac:dyDescent="0.25">
      <c r="A125" s="22">
        <v>45576</v>
      </c>
      <c r="B125" s="25" t="s">
        <v>3997</v>
      </c>
      <c r="C125" s="64" t="s">
        <v>4955</v>
      </c>
      <c r="D125" s="117" t="s">
        <v>4845</v>
      </c>
      <c r="E125" s="280" t="s">
        <v>2244</v>
      </c>
      <c r="F125" s="95"/>
      <c r="G125" s="169" t="s">
        <v>2262</v>
      </c>
      <c r="H125" s="27"/>
      <c r="I125" s="23">
        <v>22500000</v>
      </c>
      <c r="J125" s="198"/>
      <c r="K125" s="23">
        <f t="shared" si="0"/>
        <v>22500000</v>
      </c>
    </row>
    <row r="126" spans="1:11" ht="15" x14ac:dyDescent="0.25">
      <c r="A126" s="22">
        <v>45576</v>
      </c>
      <c r="B126" s="25" t="s">
        <v>2646</v>
      </c>
      <c r="C126" s="64" t="s">
        <v>4956</v>
      </c>
      <c r="D126" s="117" t="s">
        <v>4957</v>
      </c>
      <c r="E126" s="280" t="s">
        <v>4999</v>
      </c>
      <c r="F126" s="95"/>
      <c r="G126" s="169" t="s">
        <v>3339</v>
      </c>
      <c r="H126" s="27"/>
      <c r="I126" s="23">
        <v>22500000</v>
      </c>
      <c r="J126" s="198"/>
      <c r="K126" s="23">
        <f t="shared" si="0"/>
        <v>22500000</v>
      </c>
    </row>
    <row r="127" spans="1:11" ht="15" x14ac:dyDescent="0.25">
      <c r="A127" s="22">
        <v>45576</v>
      </c>
      <c r="B127" s="25" t="s">
        <v>2648</v>
      </c>
      <c r="C127" s="64" t="s">
        <v>4746</v>
      </c>
      <c r="D127" s="117" t="s">
        <v>4958</v>
      </c>
      <c r="E127" s="280" t="s">
        <v>4997</v>
      </c>
      <c r="F127" s="95"/>
      <c r="G127" s="169" t="s">
        <v>4988</v>
      </c>
      <c r="H127" s="27"/>
      <c r="I127" s="23">
        <v>17500000</v>
      </c>
      <c r="J127" s="198"/>
      <c r="K127" s="23">
        <f t="shared" ref="K127:K156" si="1">+I127-J127</f>
        <v>17500000</v>
      </c>
    </row>
    <row r="128" spans="1:11" ht="15" x14ac:dyDescent="0.25">
      <c r="A128" s="22">
        <v>45581</v>
      </c>
      <c r="B128" s="25" t="s">
        <v>4981</v>
      </c>
      <c r="C128" s="64" t="s">
        <v>4959</v>
      </c>
      <c r="D128" s="117" t="s">
        <v>4960</v>
      </c>
      <c r="E128" s="280" t="s">
        <v>5000</v>
      </c>
      <c r="F128" s="95"/>
      <c r="G128" s="169" t="s">
        <v>4989</v>
      </c>
      <c r="H128" s="27"/>
      <c r="I128" s="23">
        <v>20400000</v>
      </c>
      <c r="J128" s="198"/>
      <c r="K128" s="23">
        <f t="shared" si="1"/>
        <v>20400000</v>
      </c>
    </row>
    <row r="129" spans="1:11" ht="15" x14ac:dyDescent="0.25">
      <c r="A129" s="22">
        <v>45581</v>
      </c>
      <c r="B129" s="25" t="s">
        <v>3139</v>
      </c>
      <c r="C129" s="64" t="s">
        <v>4954</v>
      </c>
      <c r="D129" s="117" t="s">
        <v>4961</v>
      </c>
      <c r="E129" s="280" t="s">
        <v>5001</v>
      </c>
      <c r="F129" s="95"/>
      <c r="G129" s="169" t="s">
        <v>405</v>
      </c>
      <c r="H129" s="27"/>
      <c r="I129" s="23">
        <v>9546000</v>
      </c>
      <c r="J129" s="198"/>
      <c r="K129" s="23">
        <f t="shared" si="1"/>
        <v>9546000</v>
      </c>
    </row>
    <row r="130" spans="1:11" ht="15" x14ac:dyDescent="0.25">
      <c r="A130" s="22">
        <v>45583</v>
      </c>
      <c r="B130" s="25" t="s">
        <v>4982</v>
      </c>
      <c r="C130" s="64" t="s">
        <v>4962</v>
      </c>
      <c r="D130" s="117" t="s">
        <v>4963</v>
      </c>
      <c r="E130" s="280" t="s">
        <v>5002</v>
      </c>
      <c r="F130" s="95"/>
      <c r="G130" s="169" t="s">
        <v>1780</v>
      </c>
      <c r="H130" s="27"/>
      <c r="I130" s="23">
        <v>15840000</v>
      </c>
      <c r="J130" s="198"/>
      <c r="K130" s="23">
        <f t="shared" si="1"/>
        <v>15840000</v>
      </c>
    </row>
    <row r="131" spans="1:11" ht="15" x14ac:dyDescent="0.25">
      <c r="A131" s="22">
        <v>45583</v>
      </c>
      <c r="B131" s="25" t="s">
        <v>3870</v>
      </c>
      <c r="C131" s="64" t="s">
        <v>4964</v>
      </c>
      <c r="D131" s="117" t="s">
        <v>4940</v>
      </c>
      <c r="E131" s="280" t="s">
        <v>5003</v>
      </c>
      <c r="F131" s="95"/>
      <c r="G131" s="169" t="s">
        <v>4990</v>
      </c>
      <c r="H131" s="27"/>
      <c r="I131" s="23">
        <v>17940000</v>
      </c>
      <c r="J131" s="198"/>
      <c r="K131" s="23">
        <f t="shared" si="1"/>
        <v>17940000</v>
      </c>
    </row>
    <row r="132" spans="1:11" ht="15" x14ac:dyDescent="0.25">
      <c r="A132" s="22">
        <v>45583</v>
      </c>
      <c r="B132" s="25" t="s">
        <v>3896</v>
      </c>
      <c r="C132" s="64" t="s">
        <v>4965</v>
      </c>
      <c r="D132" s="117" t="s">
        <v>4966</v>
      </c>
      <c r="E132" s="280" t="s">
        <v>1263</v>
      </c>
      <c r="F132" s="95"/>
      <c r="G132" s="169" t="s">
        <v>4991</v>
      </c>
      <c r="H132" s="27"/>
      <c r="I132" s="23">
        <v>14319000</v>
      </c>
      <c r="J132" s="126"/>
      <c r="K132" s="23">
        <f t="shared" si="1"/>
        <v>14319000</v>
      </c>
    </row>
    <row r="133" spans="1:11" ht="15" x14ac:dyDescent="0.25">
      <c r="A133" s="22">
        <v>45586</v>
      </c>
      <c r="B133" s="25" t="s">
        <v>3906</v>
      </c>
      <c r="C133" s="64" t="s">
        <v>4839</v>
      </c>
      <c r="D133" s="117" t="s">
        <v>4967</v>
      </c>
      <c r="E133" s="280" t="s">
        <v>3345</v>
      </c>
      <c r="F133" s="95"/>
      <c r="G133" s="169" t="s">
        <v>3340</v>
      </c>
      <c r="H133" s="27"/>
      <c r="I133" s="23">
        <v>18900000</v>
      </c>
      <c r="J133" s="126"/>
      <c r="K133" s="23">
        <f t="shared" si="1"/>
        <v>18900000</v>
      </c>
    </row>
    <row r="134" spans="1:11" ht="15" x14ac:dyDescent="0.25">
      <c r="A134" s="22">
        <v>45586</v>
      </c>
      <c r="B134" s="180" t="s">
        <v>3417</v>
      </c>
      <c r="C134" s="180" t="s">
        <v>4945</v>
      </c>
      <c r="D134" s="180" t="s">
        <v>4968</v>
      </c>
      <c r="E134" s="280" t="s">
        <v>5004</v>
      </c>
      <c r="F134" s="95"/>
      <c r="G134" s="123" t="s">
        <v>4992</v>
      </c>
      <c r="H134" s="27"/>
      <c r="I134" s="126">
        <v>17266667</v>
      </c>
      <c r="J134" s="188"/>
      <c r="K134" s="23">
        <f t="shared" si="1"/>
        <v>17266667</v>
      </c>
    </row>
    <row r="135" spans="1:11" ht="15" x14ac:dyDescent="0.25">
      <c r="A135" s="22">
        <v>45587</v>
      </c>
      <c r="B135" s="183" t="s">
        <v>4983</v>
      </c>
      <c r="C135" s="183" t="s">
        <v>4879</v>
      </c>
      <c r="D135" s="183" t="s">
        <v>4969</v>
      </c>
      <c r="E135" s="280" t="s">
        <v>1255</v>
      </c>
      <c r="F135" s="95"/>
      <c r="G135" s="123" t="s">
        <v>1778</v>
      </c>
      <c r="H135" s="27"/>
      <c r="I135" s="126">
        <v>12728000</v>
      </c>
      <c r="J135" s="188"/>
      <c r="K135" s="23">
        <f t="shared" si="1"/>
        <v>12728000</v>
      </c>
    </row>
    <row r="136" spans="1:11" ht="15" x14ac:dyDescent="0.25">
      <c r="A136" s="22">
        <v>45588</v>
      </c>
      <c r="B136" s="183" t="s">
        <v>4795</v>
      </c>
      <c r="C136" s="183" t="s">
        <v>4771</v>
      </c>
      <c r="D136" s="183" t="s">
        <v>4772</v>
      </c>
      <c r="E136" s="280" t="s">
        <v>4806</v>
      </c>
      <c r="F136" s="95"/>
      <c r="G136" s="123" t="s">
        <v>2668</v>
      </c>
      <c r="H136" s="27"/>
      <c r="I136" s="126">
        <v>10085100</v>
      </c>
      <c r="J136" s="188"/>
      <c r="K136" s="23">
        <f t="shared" si="1"/>
        <v>10085100</v>
      </c>
    </row>
    <row r="137" spans="1:11" ht="15" x14ac:dyDescent="0.25">
      <c r="A137" s="22">
        <v>45589</v>
      </c>
      <c r="B137" s="183" t="s">
        <v>3478</v>
      </c>
      <c r="C137" s="183" t="s">
        <v>4970</v>
      </c>
      <c r="D137" s="183" t="s">
        <v>4971</v>
      </c>
      <c r="E137" s="280" t="s">
        <v>3343</v>
      </c>
      <c r="F137" s="95"/>
      <c r="G137" s="123" t="s">
        <v>3338</v>
      </c>
      <c r="H137" s="27"/>
      <c r="I137" s="126">
        <v>21851100</v>
      </c>
      <c r="J137" s="188"/>
      <c r="K137" s="23">
        <f t="shared" si="1"/>
        <v>21851100</v>
      </c>
    </row>
    <row r="138" spans="1:11" ht="15" x14ac:dyDescent="0.25">
      <c r="A138" s="22">
        <v>45590</v>
      </c>
      <c r="B138" s="183" t="s">
        <v>3479</v>
      </c>
      <c r="C138" s="183" t="s">
        <v>4963</v>
      </c>
      <c r="D138" s="183" t="s">
        <v>4782</v>
      </c>
      <c r="E138" s="280" t="s">
        <v>5005</v>
      </c>
      <c r="F138" s="95"/>
      <c r="G138" s="123" t="s">
        <v>959</v>
      </c>
      <c r="H138" s="27"/>
      <c r="I138" s="126">
        <v>13670000</v>
      </c>
      <c r="J138" s="188"/>
      <c r="K138" s="23">
        <f t="shared" si="1"/>
        <v>13670000</v>
      </c>
    </row>
    <row r="139" spans="1:11" ht="15" x14ac:dyDescent="0.25">
      <c r="A139" s="22">
        <v>45591</v>
      </c>
      <c r="B139" s="183" t="s">
        <v>3912</v>
      </c>
      <c r="C139" s="183" t="s">
        <v>4972</v>
      </c>
      <c r="D139" s="183" t="s">
        <v>4973</v>
      </c>
      <c r="E139" s="280" t="s">
        <v>5006</v>
      </c>
      <c r="F139" s="95"/>
      <c r="G139" s="123" t="s">
        <v>4993</v>
      </c>
      <c r="H139" s="27"/>
      <c r="I139" s="126">
        <v>15466667</v>
      </c>
      <c r="J139" s="188"/>
      <c r="K139" s="23">
        <f t="shared" si="1"/>
        <v>15466667</v>
      </c>
    </row>
    <row r="140" spans="1:11" ht="15" x14ac:dyDescent="0.25">
      <c r="A140" s="22">
        <v>45592</v>
      </c>
      <c r="B140" s="183" t="s">
        <v>3471</v>
      </c>
      <c r="C140" s="183" t="s">
        <v>4974</v>
      </c>
      <c r="D140" s="183" t="s">
        <v>4975</v>
      </c>
      <c r="E140" s="280" t="s">
        <v>2243</v>
      </c>
      <c r="F140" s="95"/>
      <c r="G140" s="123" t="s">
        <v>2261</v>
      </c>
      <c r="H140" s="27"/>
      <c r="I140" s="126">
        <v>16800000</v>
      </c>
      <c r="J140" s="188"/>
      <c r="K140" s="23">
        <f t="shared" si="1"/>
        <v>16800000</v>
      </c>
    </row>
    <row r="141" spans="1:11" ht="15" x14ac:dyDescent="0.25">
      <c r="A141" s="22">
        <v>45593</v>
      </c>
      <c r="B141" s="183" t="s">
        <v>3907</v>
      </c>
      <c r="C141" s="183" t="s">
        <v>4765</v>
      </c>
      <c r="D141" s="183" t="s">
        <v>4976</v>
      </c>
      <c r="E141" s="280" t="s">
        <v>5007</v>
      </c>
      <c r="F141" s="95"/>
      <c r="G141" s="123" t="s">
        <v>2002</v>
      </c>
      <c r="H141" s="27"/>
      <c r="I141" s="126">
        <v>11932500</v>
      </c>
      <c r="J141" s="188"/>
      <c r="K141" s="23">
        <f t="shared" si="1"/>
        <v>11932500</v>
      </c>
    </row>
    <row r="142" spans="1:11" ht="15" x14ac:dyDescent="0.25">
      <c r="A142" s="22">
        <v>45594</v>
      </c>
      <c r="B142" s="183" t="s">
        <v>3443</v>
      </c>
      <c r="C142" s="183" t="s">
        <v>4767</v>
      </c>
      <c r="D142" s="183" t="s">
        <v>4977</v>
      </c>
      <c r="E142" s="280" t="s">
        <v>1264</v>
      </c>
      <c r="F142" s="95"/>
      <c r="G142" s="123" t="s">
        <v>1246</v>
      </c>
      <c r="H142" s="27"/>
      <c r="I142" s="126">
        <v>19160000</v>
      </c>
      <c r="J142" s="188"/>
      <c r="K142" s="23">
        <f t="shared" si="1"/>
        <v>19160000</v>
      </c>
    </row>
    <row r="143" spans="1:11" ht="15" x14ac:dyDescent="0.25">
      <c r="A143" s="22">
        <v>45595</v>
      </c>
      <c r="B143" s="183" t="s">
        <v>3568</v>
      </c>
      <c r="C143" s="183" t="s">
        <v>4958</v>
      </c>
      <c r="D143" s="183" t="s">
        <v>4978</v>
      </c>
      <c r="E143" s="280" t="s">
        <v>5008</v>
      </c>
      <c r="F143" s="95"/>
      <c r="G143" s="123" t="s">
        <v>1792</v>
      </c>
      <c r="H143" s="27"/>
      <c r="I143" s="126">
        <v>14000000</v>
      </c>
      <c r="J143" s="188"/>
      <c r="K143" s="23">
        <f t="shared" si="1"/>
        <v>14000000</v>
      </c>
    </row>
    <row r="144" spans="1:11" ht="15" x14ac:dyDescent="0.25">
      <c r="A144" s="22">
        <v>45596</v>
      </c>
      <c r="B144" s="183" t="s">
        <v>3633</v>
      </c>
      <c r="C144" s="183" t="s">
        <v>4837</v>
      </c>
      <c r="D144" s="183" t="s">
        <v>4979</v>
      </c>
      <c r="E144" s="280" t="s">
        <v>5009</v>
      </c>
      <c r="F144" s="95"/>
      <c r="G144" s="123" t="s">
        <v>733</v>
      </c>
      <c r="H144" s="27"/>
      <c r="I144" s="126">
        <v>16031167</v>
      </c>
      <c r="J144" s="188"/>
      <c r="K144" s="23">
        <f t="shared" si="1"/>
        <v>16031167</v>
      </c>
    </row>
    <row r="145" spans="1:11" ht="15" x14ac:dyDescent="0.25">
      <c r="A145" s="22">
        <v>45596</v>
      </c>
      <c r="B145" s="183" t="s">
        <v>3461</v>
      </c>
      <c r="C145" s="183" t="s">
        <v>4976</v>
      </c>
      <c r="D145" s="183" t="s">
        <v>4980</v>
      </c>
      <c r="E145" s="280" t="s">
        <v>1263</v>
      </c>
      <c r="F145" s="95"/>
      <c r="G145" s="123" t="s">
        <v>3341</v>
      </c>
      <c r="H145" s="27"/>
      <c r="I145" s="126">
        <v>9546000</v>
      </c>
      <c r="J145" s="188"/>
      <c r="K145" s="23">
        <f t="shared" si="1"/>
        <v>9546000</v>
      </c>
    </row>
    <row r="146" spans="1:11" ht="15" x14ac:dyDescent="0.25">
      <c r="A146" s="22">
        <v>45596</v>
      </c>
      <c r="B146" s="183" t="s">
        <v>3401</v>
      </c>
      <c r="C146" s="183" t="s">
        <v>4761</v>
      </c>
      <c r="D146" s="183" t="s">
        <v>4787</v>
      </c>
      <c r="E146" s="280" t="s">
        <v>5010</v>
      </c>
      <c r="F146" s="95"/>
      <c r="G146" s="123" t="s">
        <v>4994</v>
      </c>
      <c r="H146" s="27"/>
      <c r="I146" s="126">
        <v>9546000</v>
      </c>
      <c r="J146" s="188"/>
      <c r="K146" s="23">
        <f t="shared" si="1"/>
        <v>9546000</v>
      </c>
    </row>
    <row r="147" spans="1:11" ht="15" x14ac:dyDescent="0.25">
      <c r="A147" s="22">
        <v>45596</v>
      </c>
      <c r="B147" s="183" t="s">
        <v>3871</v>
      </c>
      <c r="C147" s="183" t="s">
        <v>4783</v>
      </c>
      <c r="D147" s="183" t="s">
        <v>4789</v>
      </c>
      <c r="E147" s="280" t="s">
        <v>4811</v>
      </c>
      <c r="F147" s="95"/>
      <c r="G147" s="123" t="s">
        <v>2264</v>
      </c>
      <c r="H147" s="27"/>
      <c r="I147" s="126">
        <v>7500000</v>
      </c>
      <c r="J147" s="188"/>
      <c r="K147" s="23">
        <f t="shared" si="1"/>
        <v>7500000</v>
      </c>
    </row>
    <row r="148" spans="1:11" ht="15" x14ac:dyDescent="0.25">
      <c r="A148" s="246"/>
      <c r="B148" s="183"/>
      <c r="C148" s="183"/>
      <c r="D148" s="183"/>
      <c r="E148" s="233"/>
      <c r="F148" s="95"/>
      <c r="G148" s="123"/>
      <c r="H148" s="27"/>
      <c r="I148" s="126"/>
      <c r="J148" s="188"/>
      <c r="K148" s="23">
        <f t="shared" si="1"/>
        <v>0</v>
      </c>
    </row>
    <row r="149" spans="1:11" ht="15" x14ac:dyDescent="0.25">
      <c r="A149" s="246"/>
      <c r="B149" s="183"/>
      <c r="C149" s="183"/>
      <c r="D149" s="183"/>
      <c r="E149" s="233"/>
      <c r="F149" s="95"/>
      <c r="G149" s="123"/>
      <c r="H149" s="27"/>
      <c r="I149" s="126"/>
      <c r="J149" s="126"/>
      <c r="K149" s="23">
        <f t="shared" si="1"/>
        <v>0</v>
      </c>
    </row>
    <row r="150" spans="1:11" ht="15" x14ac:dyDescent="0.25">
      <c r="A150" s="246"/>
      <c r="B150" s="183"/>
      <c r="C150" s="183"/>
      <c r="D150" s="183"/>
      <c r="E150" s="233"/>
      <c r="F150" s="95"/>
      <c r="G150" s="123"/>
      <c r="H150" s="27"/>
      <c r="I150" s="126"/>
      <c r="J150" s="126"/>
      <c r="K150" s="23">
        <f t="shared" si="1"/>
        <v>0</v>
      </c>
    </row>
    <row r="151" spans="1:11" ht="15" x14ac:dyDescent="0.25">
      <c r="A151" s="246"/>
      <c r="B151" s="183"/>
      <c r="C151" s="183"/>
      <c r="D151" s="183"/>
      <c r="E151" s="233"/>
      <c r="F151" s="95"/>
      <c r="G151" s="123"/>
      <c r="H151" s="27"/>
      <c r="I151" s="126"/>
      <c r="J151" s="126"/>
      <c r="K151" s="23">
        <f t="shared" si="1"/>
        <v>0</v>
      </c>
    </row>
    <row r="152" spans="1:11" ht="15" x14ac:dyDescent="0.25">
      <c r="A152" s="246"/>
      <c r="B152" s="183"/>
      <c r="C152" s="183"/>
      <c r="D152" s="183"/>
      <c r="E152" s="233"/>
      <c r="F152" s="95"/>
      <c r="G152" s="123"/>
      <c r="H152" s="27"/>
      <c r="I152" s="126"/>
      <c r="J152" s="126"/>
      <c r="K152" s="23">
        <f t="shared" si="1"/>
        <v>0</v>
      </c>
    </row>
    <row r="153" spans="1:11" ht="15" x14ac:dyDescent="0.25">
      <c r="A153" s="246"/>
      <c r="B153" s="183"/>
      <c r="C153" s="183"/>
      <c r="D153" s="183"/>
      <c r="E153" s="233"/>
      <c r="F153" s="95"/>
      <c r="G153" s="123"/>
      <c r="H153" s="27"/>
      <c r="I153" s="126"/>
      <c r="J153" s="126"/>
      <c r="K153" s="23">
        <f t="shared" si="1"/>
        <v>0</v>
      </c>
    </row>
    <row r="154" spans="1:11" ht="15" x14ac:dyDescent="0.25">
      <c r="A154" s="246"/>
      <c r="B154" s="183"/>
      <c r="C154" s="183"/>
      <c r="D154" s="183"/>
      <c r="E154" s="233"/>
      <c r="F154" s="95"/>
      <c r="G154" s="123"/>
      <c r="H154" s="27"/>
      <c r="I154" s="126"/>
      <c r="J154" s="126"/>
      <c r="K154" s="23">
        <f t="shared" si="1"/>
        <v>0</v>
      </c>
    </row>
    <row r="155" spans="1:11" ht="15" x14ac:dyDescent="0.25">
      <c r="A155" s="246"/>
      <c r="B155" s="183"/>
      <c r="C155" s="183"/>
      <c r="D155" s="183"/>
      <c r="E155" s="233"/>
      <c r="F155" s="95"/>
      <c r="G155" s="123"/>
      <c r="H155" s="27"/>
      <c r="I155" s="126"/>
      <c r="J155" s="126"/>
      <c r="K155" s="23">
        <f t="shared" si="1"/>
        <v>0</v>
      </c>
    </row>
    <row r="156" spans="1:11" ht="15" x14ac:dyDescent="0.25">
      <c r="A156" s="246"/>
      <c r="B156" s="183"/>
      <c r="C156" s="183"/>
      <c r="D156" s="183"/>
      <c r="E156" s="233"/>
      <c r="F156" s="95"/>
      <c r="G156" s="123"/>
      <c r="H156" s="27"/>
      <c r="I156" s="126"/>
      <c r="J156" s="126"/>
      <c r="K156" s="23">
        <f t="shared" si="1"/>
        <v>0</v>
      </c>
    </row>
    <row r="157" spans="1:11" ht="15" x14ac:dyDescent="0.25">
      <c r="A157" s="246"/>
      <c r="B157" s="183"/>
      <c r="C157" s="183"/>
      <c r="D157" s="183"/>
      <c r="E157" s="233"/>
      <c r="F157" s="95"/>
      <c r="G157" s="123"/>
      <c r="H157" s="27"/>
      <c r="I157" s="126"/>
      <c r="J157" s="126"/>
      <c r="K157" s="23">
        <f t="shared" ref="K157:K166" si="2">+I157-J157</f>
        <v>0</v>
      </c>
    </row>
    <row r="158" spans="1:11" ht="15" x14ac:dyDescent="0.25">
      <c r="A158" s="246"/>
      <c r="B158" s="183"/>
      <c r="C158" s="183"/>
      <c r="D158" s="183"/>
      <c r="E158" s="233"/>
      <c r="F158" s="95"/>
      <c r="G158" s="123"/>
      <c r="H158" s="27"/>
      <c r="I158" s="126"/>
      <c r="J158" s="126"/>
      <c r="K158" s="23">
        <f t="shared" si="2"/>
        <v>0</v>
      </c>
    </row>
    <row r="159" spans="1:11" ht="15" x14ac:dyDescent="0.25">
      <c r="A159" s="246"/>
      <c r="B159" s="183"/>
      <c r="C159" s="183"/>
      <c r="D159" s="183"/>
      <c r="E159" s="233"/>
      <c r="F159" s="95"/>
      <c r="G159" s="123"/>
      <c r="H159" s="27"/>
      <c r="I159" s="126"/>
      <c r="J159" s="126"/>
      <c r="K159" s="23">
        <f t="shared" si="2"/>
        <v>0</v>
      </c>
    </row>
    <row r="160" spans="1:11" ht="15" x14ac:dyDescent="0.25">
      <c r="A160" s="246"/>
      <c r="B160" s="183"/>
      <c r="C160" s="183"/>
      <c r="D160" s="183"/>
      <c r="E160" s="233"/>
      <c r="F160" s="95"/>
      <c r="G160" s="123"/>
      <c r="H160" s="27"/>
      <c r="I160" s="126"/>
      <c r="J160" s="126"/>
      <c r="K160" s="23">
        <f t="shared" si="2"/>
        <v>0</v>
      </c>
    </row>
    <row r="161" spans="1:11" ht="15" x14ac:dyDescent="0.25">
      <c r="A161" s="246"/>
      <c r="B161" s="183"/>
      <c r="C161" s="183"/>
      <c r="D161" s="183"/>
      <c r="E161" s="233"/>
      <c r="F161" s="95"/>
      <c r="G161" s="123"/>
      <c r="H161" s="27"/>
      <c r="I161" s="126"/>
      <c r="J161" s="126"/>
      <c r="K161" s="23">
        <f t="shared" si="2"/>
        <v>0</v>
      </c>
    </row>
    <row r="162" spans="1:11" ht="15" x14ac:dyDescent="0.25">
      <c r="A162" s="246"/>
      <c r="B162" s="183"/>
      <c r="C162" s="183"/>
      <c r="D162" s="183"/>
      <c r="E162" s="233"/>
      <c r="F162" s="95"/>
      <c r="G162" s="123"/>
      <c r="H162" s="27"/>
      <c r="I162" s="126"/>
      <c r="J162" s="23"/>
      <c r="K162" s="23">
        <f t="shared" si="2"/>
        <v>0</v>
      </c>
    </row>
    <row r="163" spans="1:11" ht="15" x14ac:dyDescent="0.25">
      <c r="A163" s="246"/>
      <c r="B163" s="183"/>
      <c r="C163" s="183"/>
      <c r="D163" s="183"/>
      <c r="E163" s="233"/>
      <c r="F163" s="95"/>
      <c r="G163" s="123"/>
      <c r="H163" s="27"/>
      <c r="I163" s="126"/>
      <c r="J163" s="23"/>
      <c r="K163" s="23">
        <f t="shared" si="2"/>
        <v>0</v>
      </c>
    </row>
    <row r="164" spans="1:11" ht="15" x14ac:dyDescent="0.25">
      <c r="A164" s="246"/>
      <c r="B164" s="183"/>
      <c r="C164" s="183"/>
      <c r="D164" s="183"/>
      <c r="E164" s="233"/>
      <c r="F164" s="95"/>
      <c r="G164" s="123"/>
      <c r="H164" s="27"/>
      <c r="I164" s="126"/>
      <c r="J164" s="23"/>
      <c r="K164" s="23">
        <f t="shared" si="2"/>
        <v>0</v>
      </c>
    </row>
    <row r="165" spans="1:11" ht="15" x14ac:dyDescent="0.25">
      <c r="A165" s="246"/>
      <c r="B165" s="183"/>
      <c r="C165" s="183"/>
      <c r="D165" s="183"/>
      <c r="E165" s="233"/>
      <c r="F165" s="95"/>
      <c r="G165" s="123"/>
      <c r="H165" s="27"/>
      <c r="I165" s="126"/>
      <c r="J165" s="23"/>
      <c r="K165" s="23">
        <f t="shared" si="2"/>
        <v>0</v>
      </c>
    </row>
    <row r="166" spans="1:11" ht="15" x14ac:dyDescent="0.25">
      <c r="A166" s="246"/>
      <c r="B166" s="267"/>
      <c r="C166" s="267"/>
      <c r="D166" s="267"/>
      <c r="E166" s="233"/>
      <c r="F166" s="95"/>
      <c r="G166" s="123"/>
      <c r="H166" s="27"/>
      <c r="I166" s="126"/>
      <c r="J166" s="23"/>
      <c r="K166" s="23">
        <f t="shared" si="2"/>
        <v>0</v>
      </c>
    </row>
    <row r="167" spans="1:11" ht="15" x14ac:dyDescent="0.25">
      <c r="A167" s="14"/>
      <c r="B167" s="15"/>
      <c r="C167" s="15"/>
      <c r="D167" s="15"/>
      <c r="E167" s="258"/>
      <c r="F167" s="220"/>
      <c r="G167" s="345" t="s">
        <v>19</v>
      </c>
      <c r="H167" s="335"/>
      <c r="I167" s="28">
        <f>SUM(I62:I166)</f>
        <v>2257815280</v>
      </c>
      <c r="J167" s="28">
        <f>SUM(J62:J166)</f>
        <v>232049359</v>
      </c>
      <c r="K167" s="28">
        <f>SUM(K62:K166)</f>
        <v>2025765921</v>
      </c>
    </row>
    <row r="168" spans="1:11" ht="15" x14ac:dyDescent="0.25">
      <c r="A168" s="14"/>
      <c r="B168" s="15"/>
      <c r="C168" s="15"/>
      <c r="D168" s="15"/>
      <c r="E168" s="258"/>
      <c r="F168" s="250"/>
      <c r="G168" s="265"/>
      <c r="H168" s="15"/>
      <c r="I168" s="19"/>
      <c r="J168" s="19"/>
      <c r="K168" s="20"/>
    </row>
    <row r="169" spans="1:11" ht="38.25" x14ac:dyDescent="0.2">
      <c r="A169" s="69" t="s">
        <v>37</v>
      </c>
      <c r="B169" s="70" t="s">
        <v>39</v>
      </c>
      <c r="C169" s="69" t="s">
        <v>40</v>
      </c>
      <c r="D169" s="253" t="s">
        <v>38</v>
      </c>
      <c r="E169" s="70" t="s">
        <v>15</v>
      </c>
      <c r="F169" s="260" t="s">
        <v>33</v>
      </c>
      <c r="G169" s="163" t="s">
        <v>16</v>
      </c>
      <c r="H169" s="69" t="s">
        <v>22</v>
      </c>
      <c r="I169" s="69" t="s">
        <v>12</v>
      </c>
      <c r="J169" s="69" t="s">
        <v>23</v>
      </c>
      <c r="K169" s="69" t="s">
        <v>4</v>
      </c>
    </row>
    <row r="170" spans="1:11" ht="15" x14ac:dyDescent="0.2">
      <c r="A170" s="72"/>
      <c r="B170" s="72">
        <f>3868214457-522944541</f>
        <v>3345269916</v>
      </c>
      <c r="C170" s="72">
        <v>0</v>
      </c>
      <c r="D170" s="254">
        <f>+A170+B170-C170</f>
        <v>3345269916</v>
      </c>
      <c r="E170" s="251">
        <f>+I167</f>
        <v>2257815280</v>
      </c>
      <c r="F170" s="261">
        <f>+E170/D170</f>
        <v>0.67492768496830613</v>
      </c>
      <c r="G170" s="164">
        <f>+I59</f>
        <v>452681230</v>
      </c>
      <c r="H170" s="73">
        <f>+D170-E170-G170</f>
        <v>634773406</v>
      </c>
      <c r="I170" s="73">
        <f>+J167</f>
        <v>232049359</v>
      </c>
      <c r="J170" s="74">
        <f>+I170/D170</f>
        <v>6.9366408339768773E-2</v>
      </c>
      <c r="K170" s="73">
        <f>+K167</f>
        <v>2025765921</v>
      </c>
    </row>
    <row r="171" spans="1:11" ht="15" x14ac:dyDescent="0.25">
      <c r="A171" s="75">
        <v>1</v>
      </c>
      <c r="B171" s="75">
        <v>2</v>
      </c>
      <c r="C171" s="75">
        <v>3</v>
      </c>
      <c r="D171" s="255" t="s">
        <v>3</v>
      </c>
      <c r="E171" s="227">
        <v>5</v>
      </c>
      <c r="F171" s="262" t="s">
        <v>18</v>
      </c>
      <c r="G171" s="166">
        <v>7</v>
      </c>
      <c r="H171" s="75" t="s">
        <v>9</v>
      </c>
      <c r="I171" s="75">
        <v>9</v>
      </c>
      <c r="J171" s="75" t="s">
        <v>24</v>
      </c>
      <c r="K171" s="75" t="s">
        <v>25</v>
      </c>
    </row>
  </sheetData>
  <mergeCells count="16">
    <mergeCell ref="G167:H167"/>
    <mergeCell ref="G59:H59"/>
    <mergeCell ref="A60:A61"/>
    <mergeCell ref="E60:H60"/>
    <mergeCell ref="I60:I61"/>
    <mergeCell ref="J60:J61"/>
    <mergeCell ref="E61:F61"/>
    <mergeCell ref="G61:H61"/>
    <mergeCell ref="A3:J3"/>
    <mergeCell ref="A5:A6"/>
    <mergeCell ref="B5:B6"/>
    <mergeCell ref="D5:D6"/>
    <mergeCell ref="E5:H5"/>
    <mergeCell ref="I5:I6"/>
    <mergeCell ref="J5:K6"/>
    <mergeCell ref="E6: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5FE2-C84F-4E70-BB47-CAF31C0C6A2B}">
  <dimension ref="A1:K141"/>
  <sheetViews>
    <sheetView workbookViewId="0">
      <selection activeCell="I29" sqref="I29"/>
    </sheetView>
  </sheetViews>
  <sheetFormatPr baseColWidth="10" defaultRowHeight="12.75" x14ac:dyDescent="0.2"/>
  <cols>
    <col min="2" max="2" width="12.7109375" customWidth="1"/>
    <col min="4" max="4" width="12.28515625" customWidth="1"/>
    <col min="11" max="11" width="13.14062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3381</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1"/>
      <c r="B7" s="146"/>
      <c r="C7" s="144"/>
      <c r="D7" s="161" t="s">
        <v>4686</v>
      </c>
      <c r="E7" s="192" t="s">
        <v>4040</v>
      </c>
      <c r="F7" s="257"/>
      <c r="G7" s="202"/>
      <c r="H7" s="87"/>
      <c r="I7" s="176">
        <v>151115</v>
      </c>
      <c r="J7" s="145"/>
      <c r="K7" s="144"/>
    </row>
    <row r="8" spans="1:11" ht="15" x14ac:dyDescent="0.25">
      <c r="A8" s="171"/>
      <c r="B8" s="146"/>
      <c r="C8" s="144"/>
      <c r="D8" s="161" t="s">
        <v>4687</v>
      </c>
      <c r="E8" s="123" t="s">
        <v>4679</v>
      </c>
      <c r="F8" s="257"/>
      <c r="G8" s="202"/>
      <c r="H8" s="87"/>
      <c r="I8" s="176">
        <v>1113700</v>
      </c>
      <c r="J8" s="145"/>
      <c r="K8" s="144"/>
    </row>
    <row r="9" spans="1:11" ht="15" x14ac:dyDescent="0.25">
      <c r="A9" s="171"/>
      <c r="B9" s="146"/>
      <c r="C9" s="144"/>
      <c r="D9" s="161" t="s">
        <v>4688</v>
      </c>
      <c r="E9" s="123" t="s">
        <v>4039</v>
      </c>
      <c r="F9" s="257"/>
      <c r="G9" s="202"/>
      <c r="H9" s="87"/>
      <c r="I9" s="176">
        <v>1925000</v>
      </c>
      <c r="J9" s="145"/>
      <c r="K9" s="144"/>
    </row>
    <row r="10" spans="1:11" ht="15" x14ac:dyDescent="0.25">
      <c r="A10" s="171"/>
      <c r="B10" s="146"/>
      <c r="C10" s="144"/>
      <c r="D10" s="161" t="s">
        <v>4690</v>
      </c>
      <c r="E10" s="123" t="s">
        <v>4682</v>
      </c>
      <c r="F10" s="257"/>
      <c r="G10" s="202"/>
      <c r="H10" s="87"/>
      <c r="I10" s="176">
        <v>2250000</v>
      </c>
      <c r="J10" s="145"/>
      <c r="K10" s="144"/>
    </row>
    <row r="11" spans="1:11" ht="15" x14ac:dyDescent="0.25">
      <c r="A11" s="171"/>
      <c r="B11" s="146"/>
      <c r="C11" s="144"/>
      <c r="D11" s="161" t="s">
        <v>4694</v>
      </c>
      <c r="E11" s="123" t="s">
        <v>4683</v>
      </c>
      <c r="F11" s="257"/>
      <c r="G11" s="202"/>
      <c r="H11" s="87"/>
      <c r="I11" s="176">
        <v>2275000</v>
      </c>
      <c r="J11" s="145"/>
      <c r="K11" s="144"/>
    </row>
    <row r="12" spans="1:11" ht="15" x14ac:dyDescent="0.25">
      <c r="A12" s="171"/>
      <c r="B12" s="146"/>
      <c r="C12" s="144"/>
      <c r="D12" s="161" t="s">
        <v>4691</v>
      </c>
      <c r="E12" s="123" t="s">
        <v>4040</v>
      </c>
      <c r="F12" s="257"/>
      <c r="G12" s="202"/>
      <c r="H12" s="87"/>
      <c r="I12" s="176">
        <v>2386500</v>
      </c>
      <c r="J12" s="145"/>
      <c r="K12" s="144"/>
    </row>
    <row r="13" spans="1:11" ht="15" x14ac:dyDescent="0.25">
      <c r="A13" s="171"/>
      <c r="B13" s="146"/>
      <c r="C13" s="144"/>
      <c r="D13" s="161" t="s">
        <v>4693</v>
      </c>
      <c r="E13" s="123" t="s">
        <v>4681</v>
      </c>
      <c r="F13" s="257"/>
      <c r="G13" s="202"/>
      <c r="H13" s="87"/>
      <c r="I13" s="176">
        <v>3259900</v>
      </c>
      <c r="J13" s="145"/>
      <c r="K13" s="144"/>
    </row>
    <row r="14" spans="1:11" ht="15" x14ac:dyDescent="0.25">
      <c r="A14" s="171"/>
      <c r="B14" s="146"/>
      <c r="C14" s="144"/>
      <c r="D14" s="161" t="s">
        <v>4695</v>
      </c>
      <c r="E14" s="123" t="s">
        <v>4684</v>
      </c>
      <c r="F14" s="257"/>
      <c r="G14" s="202"/>
      <c r="H14" s="87"/>
      <c r="I14" s="176">
        <v>3733333</v>
      </c>
      <c r="J14" s="145"/>
      <c r="K14" s="144"/>
    </row>
    <row r="15" spans="1:11" ht="15" x14ac:dyDescent="0.25">
      <c r="A15" s="171"/>
      <c r="B15" s="146"/>
      <c r="C15" s="144"/>
      <c r="D15" s="161" t="s">
        <v>5265</v>
      </c>
      <c r="E15" s="123" t="s">
        <v>5263</v>
      </c>
      <c r="F15" s="257"/>
      <c r="G15" s="202"/>
      <c r="H15" s="87"/>
      <c r="I15" s="176">
        <v>3780000</v>
      </c>
      <c r="J15" s="145"/>
      <c r="K15" s="144"/>
    </row>
    <row r="16" spans="1:11" ht="15" x14ac:dyDescent="0.25">
      <c r="A16" s="171"/>
      <c r="B16" s="146"/>
      <c r="C16" s="144"/>
      <c r="D16" s="161" t="s">
        <v>4043</v>
      </c>
      <c r="E16" s="161" t="s">
        <v>4041</v>
      </c>
      <c r="F16" s="257"/>
      <c r="G16" s="202"/>
      <c r="H16" s="87"/>
      <c r="I16" s="176">
        <v>3850000</v>
      </c>
      <c r="J16" s="145"/>
      <c r="K16" s="144"/>
    </row>
    <row r="17" spans="1:11" ht="15" x14ac:dyDescent="0.25">
      <c r="A17" s="171"/>
      <c r="B17" s="146"/>
      <c r="C17" s="144"/>
      <c r="D17" s="161" t="s">
        <v>4042</v>
      </c>
      <c r="E17" s="161" t="s">
        <v>4040</v>
      </c>
      <c r="F17" s="257"/>
      <c r="G17" s="202"/>
      <c r="H17" s="87"/>
      <c r="I17" s="176">
        <v>5040000</v>
      </c>
      <c r="J17" s="145"/>
      <c r="K17" s="144"/>
    </row>
    <row r="18" spans="1:11" ht="15" x14ac:dyDescent="0.25">
      <c r="A18" s="171"/>
      <c r="B18" s="146"/>
      <c r="C18" s="144"/>
      <c r="D18" s="161" t="s">
        <v>5266</v>
      </c>
      <c r="E18" s="161" t="s">
        <v>4682</v>
      </c>
      <c r="F18" s="257"/>
      <c r="G18" s="202"/>
      <c r="H18" s="87"/>
      <c r="I18" s="176">
        <v>5766000</v>
      </c>
      <c r="J18" s="145"/>
      <c r="K18" s="144"/>
    </row>
    <row r="19" spans="1:11" ht="15" x14ac:dyDescent="0.25">
      <c r="A19" s="173"/>
      <c r="B19" s="146"/>
      <c r="C19" s="144"/>
      <c r="D19" s="161" t="s">
        <v>4689</v>
      </c>
      <c r="E19" s="123" t="s">
        <v>4680</v>
      </c>
      <c r="F19" s="257"/>
      <c r="G19" s="202"/>
      <c r="H19" s="87"/>
      <c r="I19" s="176">
        <v>6037500</v>
      </c>
      <c r="J19" s="145"/>
      <c r="K19" s="144"/>
    </row>
    <row r="20" spans="1:11" ht="15" x14ac:dyDescent="0.25">
      <c r="A20" s="173"/>
      <c r="B20" s="146"/>
      <c r="C20" s="144"/>
      <c r="D20" s="161" t="s">
        <v>4696</v>
      </c>
      <c r="E20" s="123" t="s">
        <v>4685</v>
      </c>
      <c r="F20" s="257"/>
      <c r="G20" s="202"/>
      <c r="H20" s="87"/>
      <c r="I20" s="176">
        <v>7875000</v>
      </c>
      <c r="J20" s="145"/>
      <c r="K20" s="144"/>
    </row>
    <row r="21" spans="1:11" ht="15" x14ac:dyDescent="0.25">
      <c r="A21" s="173"/>
      <c r="B21" s="146"/>
      <c r="C21" s="144"/>
      <c r="D21" s="161" t="s">
        <v>5267</v>
      </c>
      <c r="E21" s="123" t="s">
        <v>5264</v>
      </c>
      <c r="F21" s="257"/>
      <c r="G21" s="202"/>
      <c r="H21" s="87"/>
      <c r="I21" s="176">
        <v>8580000</v>
      </c>
      <c r="J21" s="145"/>
      <c r="K21" s="144"/>
    </row>
    <row r="22" spans="1:11" ht="15" x14ac:dyDescent="0.25">
      <c r="A22" s="173"/>
      <c r="B22" s="146"/>
      <c r="C22" s="144"/>
      <c r="D22" s="161" t="s">
        <v>4692</v>
      </c>
      <c r="E22" s="123" t="s">
        <v>4681</v>
      </c>
      <c r="F22" s="257"/>
      <c r="G22" s="202"/>
      <c r="H22" s="87"/>
      <c r="I22" s="176">
        <v>16000000</v>
      </c>
      <c r="J22" s="145"/>
      <c r="K22" s="144"/>
    </row>
    <row r="23" spans="1:11" ht="15" x14ac:dyDescent="0.25">
      <c r="A23" s="173"/>
      <c r="B23" s="146"/>
      <c r="C23" s="144"/>
      <c r="D23" s="175" t="s">
        <v>4701</v>
      </c>
      <c r="E23" s="123" t="s">
        <v>4698</v>
      </c>
      <c r="F23" s="257"/>
      <c r="G23" s="202"/>
      <c r="H23" s="87"/>
      <c r="I23" s="176">
        <v>1500000</v>
      </c>
      <c r="J23" s="145"/>
      <c r="K23" s="144"/>
    </row>
    <row r="24" spans="1:11" ht="15" x14ac:dyDescent="0.25">
      <c r="A24" s="173"/>
      <c r="B24" s="146"/>
      <c r="C24" s="144"/>
      <c r="D24" s="175" t="s">
        <v>4702</v>
      </c>
      <c r="E24" s="123" t="s">
        <v>4699</v>
      </c>
      <c r="F24" s="257"/>
      <c r="G24" s="202"/>
      <c r="H24" s="87"/>
      <c r="I24" s="176">
        <v>2240000</v>
      </c>
      <c r="J24" s="145"/>
      <c r="K24" s="144"/>
    </row>
    <row r="25" spans="1:11" ht="15" x14ac:dyDescent="0.25">
      <c r="A25" s="173"/>
      <c r="B25" s="146"/>
      <c r="C25" s="144"/>
      <c r="D25" s="175" t="s">
        <v>4700</v>
      </c>
      <c r="E25" s="123" t="s">
        <v>4697</v>
      </c>
      <c r="F25" s="257"/>
      <c r="G25" s="202"/>
      <c r="H25" s="87"/>
      <c r="I25" s="176">
        <v>6300000</v>
      </c>
      <c r="J25" s="145"/>
      <c r="K25" s="144"/>
    </row>
    <row r="26" spans="1:11" ht="15" x14ac:dyDescent="0.25">
      <c r="A26" s="173"/>
      <c r="B26" s="146"/>
      <c r="C26" s="144"/>
      <c r="D26" s="175" t="s">
        <v>5269</v>
      </c>
      <c r="E26" s="123" t="s">
        <v>5268</v>
      </c>
      <c r="F26" s="257"/>
      <c r="G26" s="202"/>
      <c r="H26" s="87"/>
      <c r="I26" s="176">
        <v>8149750</v>
      </c>
      <c r="J26" s="145"/>
      <c r="K26" s="144"/>
    </row>
    <row r="27" spans="1:11" ht="15" x14ac:dyDescent="0.25">
      <c r="A27" s="173"/>
      <c r="B27" s="146"/>
      <c r="C27" s="144"/>
      <c r="D27" s="175"/>
      <c r="E27" s="233"/>
      <c r="F27" s="257"/>
      <c r="G27" s="202"/>
      <c r="H27" s="87"/>
      <c r="I27" s="176"/>
      <c r="J27" s="145"/>
      <c r="K27" s="144"/>
    </row>
    <row r="28" spans="1:11" ht="15" x14ac:dyDescent="0.25">
      <c r="A28" s="173"/>
      <c r="B28" s="7"/>
      <c r="C28" s="8"/>
      <c r="D28" s="175"/>
      <c r="E28" s="249"/>
      <c r="F28" s="218"/>
      <c r="G28" s="264"/>
      <c r="H28" s="10"/>
      <c r="I28" s="176"/>
      <c r="J28" s="7"/>
      <c r="K28" s="8"/>
    </row>
    <row r="29" spans="1:11" ht="15" x14ac:dyDescent="0.25">
      <c r="A29" s="14"/>
      <c r="B29" s="15"/>
      <c r="C29" s="15"/>
      <c r="D29" s="15"/>
      <c r="E29" s="258"/>
      <c r="F29" s="220"/>
      <c r="G29" s="345" t="s">
        <v>19</v>
      </c>
      <c r="H29" s="335"/>
      <c r="I29" s="16">
        <f>SUM(I7:I28)</f>
        <v>92212798</v>
      </c>
      <c r="J29" s="17"/>
      <c r="K29" s="18"/>
    </row>
    <row r="30" spans="1:11" ht="25.5" x14ac:dyDescent="0.25">
      <c r="A30" s="323" t="s">
        <v>5</v>
      </c>
      <c r="B30" s="29" t="s">
        <v>13</v>
      </c>
      <c r="C30" s="32" t="s">
        <v>20</v>
      </c>
      <c r="D30" s="252" t="s">
        <v>20</v>
      </c>
      <c r="E30" s="340" t="s">
        <v>15</v>
      </c>
      <c r="F30" s="341"/>
      <c r="G30" s="341"/>
      <c r="H30" s="342"/>
      <c r="I30" s="323" t="s">
        <v>7</v>
      </c>
      <c r="J30" s="323" t="s">
        <v>6</v>
      </c>
      <c r="K30" s="32" t="s">
        <v>0</v>
      </c>
    </row>
    <row r="31" spans="1:11" ht="15" x14ac:dyDescent="0.25">
      <c r="A31" s="324"/>
      <c r="B31" s="33" t="s">
        <v>14</v>
      </c>
      <c r="C31" s="33" t="s">
        <v>11</v>
      </c>
      <c r="D31" s="239" t="s">
        <v>10</v>
      </c>
      <c r="E31" s="346" t="s">
        <v>2</v>
      </c>
      <c r="F31" s="347"/>
      <c r="G31" s="340" t="s">
        <v>8</v>
      </c>
      <c r="H31" s="342"/>
      <c r="I31" s="324"/>
      <c r="J31" s="324"/>
      <c r="K31" s="33" t="s">
        <v>1</v>
      </c>
    </row>
    <row r="32" spans="1:11" ht="15" x14ac:dyDescent="0.25">
      <c r="A32" s="22">
        <v>45534</v>
      </c>
      <c r="B32" s="223" t="s">
        <v>2745</v>
      </c>
      <c r="C32" s="285" t="s">
        <v>3689</v>
      </c>
      <c r="D32" s="286" t="s">
        <v>3884</v>
      </c>
      <c r="E32" s="168" t="s">
        <v>3883</v>
      </c>
      <c r="F32" s="156"/>
      <c r="G32" s="168" t="s">
        <v>867</v>
      </c>
      <c r="H32" s="8"/>
      <c r="I32" s="283">
        <v>21350000</v>
      </c>
      <c r="J32" s="198"/>
      <c r="K32" s="23">
        <f>+I32-J32</f>
        <v>21350000</v>
      </c>
    </row>
    <row r="33" spans="1:11" ht="15" x14ac:dyDescent="0.25">
      <c r="A33" s="22">
        <v>45545</v>
      </c>
      <c r="B33" s="25" t="s">
        <v>2604</v>
      </c>
      <c r="C33" s="64" t="s">
        <v>4106</v>
      </c>
      <c r="D33" s="117" t="s">
        <v>4363</v>
      </c>
      <c r="E33" s="123" t="s">
        <v>4487</v>
      </c>
      <c r="F33" s="303"/>
      <c r="G33" s="169" t="s">
        <v>1020</v>
      </c>
      <c r="H33" s="27"/>
      <c r="I33" s="23">
        <v>18900000</v>
      </c>
      <c r="J33" s="198">
        <v>3675000</v>
      </c>
      <c r="K33" s="23">
        <f t="shared" ref="K33:K101" si="0">+I33-J33</f>
        <v>15225000</v>
      </c>
    </row>
    <row r="34" spans="1:11" ht="15" x14ac:dyDescent="0.25">
      <c r="A34" s="22">
        <v>45547</v>
      </c>
      <c r="B34" s="25" t="s">
        <v>2817</v>
      </c>
      <c r="C34" s="64" t="s">
        <v>4287</v>
      </c>
      <c r="D34" s="117" t="s">
        <v>4110</v>
      </c>
      <c r="E34" s="123" t="s">
        <v>4488</v>
      </c>
      <c r="F34" s="303"/>
      <c r="G34" s="169" t="s">
        <v>1029</v>
      </c>
      <c r="H34" s="27"/>
      <c r="I34" s="23">
        <v>29400000</v>
      </c>
      <c r="J34" s="198">
        <v>4655000</v>
      </c>
      <c r="K34" s="23">
        <f t="shared" si="0"/>
        <v>24745000</v>
      </c>
    </row>
    <row r="35" spans="1:11" ht="15" x14ac:dyDescent="0.25">
      <c r="A35" s="22">
        <v>45547</v>
      </c>
      <c r="B35" s="25" t="s">
        <v>3115</v>
      </c>
      <c r="C35" s="64" t="s">
        <v>4057</v>
      </c>
      <c r="D35" s="117" t="s">
        <v>4474</v>
      </c>
      <c r="E35" s="123" t="s">
        <v>4489</v>
      </c>
      <c r="F35" s="303"/>
      <c r="G35" s="169" t="s">
        <v>1028</v>
      </c>
      <c r="H35" s="27"/>
      <c r="I35" s="23">
        <v>30933333</v>
      </c>
      <c r="J35" s="198">
        <v>4800000</v>
      </c>
      <c r="K35" s="23">
        <f t="shared" si="0"/>
        <v>26133333</v>
      </c>
    </row>
    <row r="36" spans="1:11" ht="15" x14ac:dyDescent="0.25">
      <c r="A36" s="22">
        <v>45548</v>
      </c>
      <c r="B36" s="25" t="s">
        <v>3110</v>
      </c>
      <c r="C36" s="64" t="s">
        <v>4285</v>
      </c>
      <c r="D36" s="117" t="s">
        <v>4121</v>
      </c>
      <c r="E36" s="123" t="s">
        <v>4490</v>
      </c>
      <c r="F36" s="303"/>
      <c r="G36" s="169" t="s">
        <v>1017</v>
      </c>
      <c r="H36" s="27"/>
      <c r="I36" s="23">
        <v>36000000</v>
      </c>
      <c r="J36" s="198">
        <v>5400000</v>
      </c>
      <c r="K36" s="23">
        <f t="shared" si="0"/>
        <v>30600000</v>
      </c>
    </row>
    <row r="37" spans="1:11" ht="15" x14ac:dyDescent="0.25">
      <c r="A37" s="22">
        <v>45548</v>
      </c>
      <c r="B37" s="25" t="s">
        <v>2631</v>
      </c>
      <c r="C37" s="64" t="s">
        <v>4207</v>
      </c>
      <c r="D37" s="117" t="s">
        <v>4367</v>
      </c>
      <c r="E37" s="123" t="s">
        <v>4491</v>
      </c>
      <c r="F37" s="303"/>
      <c r="G37" s="169" t="s">
        <v>1023</v>
      </c>
      <c r="H37" s="27"/>
      <c r="I37" s="23">
        <v>22330000</v>
      </c>
      <c r="J37" s="198">
        <v>3465000</v>
      </c>
      <c r="K37" s="23">
        <f t="shared" si="0"/>
        <v>18865000</v>
      </c>
    </row>
    <row r="38" spans="1:11" ht="15" x14ac:dyDescent="0.25">
      <c r="A38" s="22">
        <v>45551</v>
      </c>
      <c r="B38" s="25" t="s">
        <v>2611</v>
      </c>
      <c r="C38" s="64" t="s">
        <v>4288</v>
      </c>
      <c r="D38" s="117" t="s">
        <v>4475</v>
      </c>
      <c r="E38" s="123" t="s">
        <v>4492</v>
      </c>
      <c r="F38" s="303"/>
      <c r="G38" s="169" t="s">
        <v>1024</v>
      </c>
      <c r="H38" s="27"/>
      <c r="I38" s="23">
        <v>24640000</v>
      </c>
      <c r="J38" s="198">
        <v>3360000</v>
      </c>
      <c r="K38" s="23">
        <f t="shared" si="0"/>
        <v>21280000</v>
      </c>
    </row>
    <row r="39" spans="1:11" ht="15" x14ac:dyDescent="0.25">
      <c r="A39" s="22">
        <v>45552</v>
      </c>
      <c r="B39" s="25" t="s">
        <v>2811</v>
      </c>
      <c r="C39" s="64" t="s">
        <v>4201</v>
      </c>
      <c r="D39" s="117" t="s">
        <v>4347</v>
      </c>
      <c r="E39" s="123" t="s">
        <v>4493</v>
      </c>
      <c r="F39" s="303"/>
      <c r="G39" s="169" t="s">
        <v>1030</v>
      </c>
      <c r="H39" s="27"/>
      <c r="I39" s="23">
        <v>17766455</v>
      </c>
      <c r="J39" s="198">
        <v>2281930</v>
      </c>
      <c r="K39" s="23">
        <f t="shared" si="0"/>
        <v>15484525</v>
      </c>
    </row>
    <row r="40" spans="1:11" ht="15" x14ac:dyDescent="0.25">
      <c r="A40" s="22">
        <v>45552</v>
      </c>
      <c r="B40" s="25" t="s">
        <v>3328</v>
      </c>
      <c r="C40" s="64" t="s">
        <v>4218</v>
      </c>
      <c r="D40" s="117" t="s">
        <v>4476</v>
      </c>
      <c r="E40" s="123" t="s">
        <v>4494</v>
      </c>
      <c r="F40" s="303"/>
      <c r="G40" s="169" t="s">
        <v>1033</v>
      </c>
      <c r="H40" s="27"/>
      <c r="I40" s="23">
        <v>18455600</v>
      </c>
      <c r="J40" s="198">
        <v>2227400</v>
      </c>
      <c r="K40" s="23">
        <f t="shared" si="0"/>
        <v>16228200</v>
      </c>
    </row>
    <row r="41" spans="1:11" ht="15" x14ac:dyDescent="0.25">
      <c r="A41" s="22">
        <v>45554</v>
      </c>
      <c r="B41" s="25" t="s">
        <v>3009</v>
      </c>
      <c r="C41" s="64" t="s">
        <v>4111</v>
      </c>
      <c r="D41" s="117" t="s">
        <v>4477</v>
      </c>
      <c r="E41" s="123" t="s">
        <v>4495</v>
      </c>
      <c r="F41" s="303"/>
      <c r="G41" s="169" t="s">
        <v>1036</v>
      </c>
      <c r="H41" s="27"/>
      <c r="I41" s="23">
        <v>25578000</v>
      </c>
      <c r="J41" s="198">
        <v>2646000</v>
      </c>
      <c r="K41" s="23">
        <f t="shared" si="0"/>
        <v>22932000</v>
      </c>
    </row>
    <row r="42" spans="1:11" ht="15" x14ac:dyDescent="0.25">
      <c r="A42" s="22">
        <v>45555</v>
      </c>
      <c r="B42" s="25" t="s">
        <v>3332</v>
      </c>
      <c r="C42" s="64" t="s">
        <v>4475</v>
      </c>
      <c r="D42" s="117" t="s">
        <v>4310</v>
      </c>
      <c r="E42" s="123" t="s">
        <v>4487</v>
      </c>
      <c r="F42" s="303"/>
      <c r="G42" s="169" t="s">
        <v>1038</v>
      </c>
      <c r="H42" s="27"/>
      <c r="I42" s="23">
        <v>19250000</v>
      </c>
      <c r="J42" s="198">
        <v>2117500</v>
      </c>
      <c r="K42" s="23">
        <f t="shared" si="0"/>
        <v>17132500</v>
      </c>
    </row>
    <row r="43" spans="1:11" ht="15" x14ac:dyDescent="0.25">
      <c r="A43" s="22">
        <v>45559</v>
      </c>
      <c r="B43" s="25" t="s">
        <v>2622</v>
      </c>
      <c r="C43" s="64" t="s">
        <v>4063</v>
      </c>
      <c r="D43" s="117" t="s">
        <v>4478</v>
      </c>
      <c r="E43" s="123" t="s">
        <v>4496</v>
      </c>
      <c r="F43" s="303"/>
      <c r="G43" s="169" t="s">
        <v>1035</v>
      </c>
      <c r="H43" s="27"/>
      <c r="I43" s="23">
        <v>19250000</v>
      </c>
      <c r="J43" s="198"/>
      <c r="K43" s="23">
        <f t="shared" si="0"/>
        <v>19250000</v>
      </c>
    </row>
    <row r="44" spans="1:11" ht="15" x14ac:dyDescent="0.25">
      <c r="A44" s="22">
        <v>45559</v>
      </c>
      <c r="B44" s="25" t="s">
        <v>3002</v>
      </c>
      <c r="C44" s="64" t="s">
        <v>4439</v>
      </c>
      <c r="D44" s="117" t="s">
        <v>4479</v>
      </c>
      <c r="E44" s="123" t="s">
        <v>4496</v>
      </c>
      <c r="F44" s="303"/>
      <c r="G44" s="169" t="s">
        <v>1019</v>
      </c>
      <c r="H44" s="27"/>
      <c r="I44" s="23">
        <v>19250000</v>
      </c>
      <c r="J44" s="198">
        <v>1347500</v>
      </c>
      <c r="K44" s="23">
        <f t="shared" si="0"/>
        <v>17902500</v>
      </c>
    </row>
    <row r="45" spans="1:11" ht="15" x14ac:dyDescent="0.25">
      <c r="A45" s="22">
        <v>45559</v>
      </c>
      <c r="B45" s="25" t="s">
        <v>2931</v>
      </c>
      <c r="C45" s="64" t="s">
        <v>4298</v>
      </c>
      <c r="D45" s="117" t="s">
        <v>4236</v>
      </c>
      <c r="E45" s="123" t="s">
        <v>4492</v>
      </c>
      <c r="F45" s="303"/>
      <c r="G45" s="169" t="s">
        <v>4486</v>
      </c>
      <c r="H45" s="27"/>
      <c r="I45" s="23">
        <v>15910000</v>
      </c>
      <c r="J45" s="198">
        <v>1113700</v>
      </c>
      <c r="K45" s="23">
        <f t="shared" si="0"/>
        <v>14796300</v>
      </c>
    </row>
    <row r="46" spans="1:11" ht="15" x14ac:dyDescent="0.25">
      <c r="A46" s="22">
        <v>45560</v>
      </c>
      <c r="B46" s="25" t="s">
        <v>2629</v>
      </c>
      <c r="C46" s="64" t="s">
        <v>4235</v>
      </c>
      <c r="D46" s="117" t="s">
        <v>4480</v>
      </c>
      <c r="E46" s="123" t="s">
        <v>4487</v>
      </c>
      <c r="F46" s="303"/>
      <c r="G46" s="169" t="s">
        <v>1032</v>
      </c>
      <c r="H46" s="27"/>
      <c r="I46" s="23">
        <v>21000000</v>
      </c>
      <c r="J46" s="198">
        <v>1260000</v>
      </c>
      <c r="K46" s="23">
        <f t="shared" si="0"/>
        <v>19740000</v>
      </c>
    </row>
    <row r="47" spans="1:11" ht="15" x14ac:dyDescent="0.25">
      <c r="A47" s="22">
        <v>45560</v>
      </c>
      <c r="B47" s="25" t="s">
        <v>2415</v>
      </c>
      <c r="C47" s="64" t="s">
        <v>4481</v>
      </c>
      <c r="D47" s="117" t="s">
        <v>4482</v>
      </c>
      <c r="E47" s="123" t="s">
        <v>4497</v>
      </c>
      <c r="F47" s="303"/>
      <c r="G47" s="169" t="s">
        <v>1656</v>
      </c>
      <c r="H47" s="27"/>
      <c r="I47" s="23">
        <v>31500000</v>
      </c>
      <c r="J47" s="198">
        <v>1890000</v>
      </c>
      <c r="K47" s="23">
        <f t="shared" si="0"/>
        <v>29610000</v>
      </c>
    </row>
    <row r="48" spans="1:11" ht="15" x14ac:dyDescent="0.25">
      <c r="A48" s="22">
        <v>45560</v>
      </c>
      <c r="B48" s="25" t="s">
        <v>2414</v>
      </c>
      <c r="C48" s="64" t="s">
        <v>4173</v>
      </c>
      <c r="D48" s="117" t="s">
        <v>4483</v>
      </c>
      <c r="E48" s="123" t="s">
        <v>4493</v>
      </c>
      <c r="F48" s="303"/>
      <c r="G48" s="169" t="s">
        <v>2092</v>
      </c>
      <c r="H48" s="27"/>
      <c r="I48" s="23">
        <v>18000000</v>
      </c>
      <c r="J48" s="198"/>
      <c r="K48" s="23">
        <f t="shared" si="0"/>
        <v>18000000</v>
      </c>
    </row>
    <row r="49" spans="1:11" ht="15" x14ac:dyDescent="0.25">
      <c r="A49" s="22">
        <v>45560</v>
      </c>
      <c r="B49" s="25" t="s">
        <v>2424</v>
      </c>
      <c r="C49" s="64" t="s">
        <v>4242</v>
      </c>
      <c r="D49" s="117" t="s">
        <v>4484</v>
      </c>
      <c r="E49" s="123" t="s">
        <v>4498</v>
      </c>
      <c r="F49" s="303"/>
      <c r="G49" s="169" t="s">
        <v>1039</v>
      </c>
      <c r="H49" s="27"/>
      <c r="I49" s="23">
        <v>26666667</v>
      </c>
      <c r="J49" s="198"/>
      <c r="K49" s="23">
        <f t="shared" si="0"/>
        <v>26666667</v>
      </c>
    </row>
    <row r="50" spans="1:11" ht="15" x14ac:dyDescent="0.25">
      <c r="A50" s="22">
        <v>45565</v>
      </c>
      <c r="B50" s="25" t="s">
        <v>2426</v>
      </c>
      <c r="C50" s="64" t="s">
        <v>4244</v>
      </c>
      <c r="D50" s="117" t="s">
        <v>4485</v>
      </c>
      <c r="E50" s="123" t="s">
        <v>4499</v>
      </c>
      <c r="F50" s="303"/>
      <c r="G50" s="169" t="s">
        <v>1040</v>
      </c>
      <c r="H50" s="27"/>
      <c r="I50" s="23">
        <v>23625000</v>
      </c>
      <c r="J50" s="198"/>
      <c r="K50" s="23">
        <f t="shared" si="0"/>
        <v>23625000</v>
      </c>
    </row>
    <row r="51" spans="1:11" ht="15" x14ac:dyDescent="0.25">
      <c r="A51" s="171">
        <v>45566</v>
      </c>
      <c r="B51" s="25" t="s">
        <v>2441</v>
      </c>
      <c r="C51" s="64" t="s">
        <v>4348</v>
      </c>
      <c r="D51" s="117" t="s">
        <v>4758</v>
      </c>
      <c r="E51" s="93" t="s">
        <v>5027</v>
      </c>
      <c r="F51" s="95"/>
      <c r="G51" s="169" t="s">
        <v>5023</v>
      </c>
      <c r="H51" s="27"/>
      <c r="I51" s="23">
        <v>24000000</v>
      </c>
      <c r="J51" s="198"/>
      <c r="K51" s="23">
        <f t="shared" si="0"/>
        <v>24000000</v>
      </c>
    </row>
    <row r="52" spans="1:11" ht="15" x14ac:dyDescent="0.25">
      <c r="A52" s="171">
        <v>45569</v>
      </c>
      <c r="B52" s="25" t="s">
        <v>2940</v>
      </c>
      <c r="C52" s="64" t="s">
        <v>4507</v>
      </c>
      <c r="D52" s="117" t="s">
        <v>5011</v>
      </c>
      <c r="E52" s="93" t="s">
        <v>5028</v>
      </c>
      <c r="F52" s="95"/>
      <c r="G52" s="169" t="s">
        <v>1031</v>
      </c>
      <c r="H52" s="27"/>
      <c r="I52" s="23">
        <v>20475000</v>
      </c>
      <c r="J52" s="198"/>
      <c r="K52" s="23">
        <f t="shared" si="0"/>
        <v>20475000</v>
      </c>
    </row>
    <row r="53" spans="1:11" ht="15" x14ac:dyDescent="0.25">
      <c r="A53" s="171">
        <v>45572</v>
      </c>
      <c r="B53" s="25" t="s">
        <v>2431</v>
      </c>
      <c r="C53" s="64" t="s">
        <v>4558</v>
      </c>
      <c r="D53" s="117" t="s">
        <v>5012</v>
      </c>
      <c r="E53" s="93" t="s">
        <v>5029</v>
      </c>
      <c r="F53" s="95"/>
      <c r="G53" s="169" t="s">
        <v>1655</v>
      </c>
      <c r="H53" s="27"/>
      <c r="I53" s="23">
        <v>20160000</v>
      </c>
      <c r="J53" s="198"/>
      <c r="K53" s="23">
        <f t="shared" si="0"/>
        <v>20160000</v>
      </c>
    </row>
    <row r="54" spans="1:11" ht="15" x14ac:dyDescent="0.25">
      <c r="A54" s="171">
        <v>45572</v>
      </c>
      <c r="B54" s="25" t="s">
        <v>2943</v>
      </c>
      <c r="C54" s="64" t="s">
        <v>4395</v>
      </c>
      <c r="D54" s="117" t="s">
        <v>4829</v>
      </c>
      <c r="E54" s="93" t="s">
        <v>5030</v>
      </c>
      <c r="F54" s="95"/>
      <c r="G54" s="169" t="s">
        <v>5024</v>
      </c>
      <c r="H54" s="27"/>
      <c r="I54" s="23">
        <v>13500000</v>
      </c>
      <c r="J54" s="198"/>
      <c r="K54" s="23">
        <f t="shared" si="0"/>
        <v>13500000</v>
      </c>
    </row>
    <row r="55" spans="1:11" ht="15" x14ac:dyDescent="0.25">
      <c r="A55" s="171">
        <v>45573</v>
      </c>
      <c r="B55" s="25" t="s">
        <v>2433</v>
      </c>
      <c r="C55" s="64" t="s">
        <v>4826</v>
      </c>
      <c r="D55" s="117" t="s">
        <v>5013</v>
      </c>
      <c r="E55" s="93" t="s">
        <v>5031</v>
      </c>
      <c r="F55" s="95"/>
      <c r="G55" s="169" t="s">
        <v>1026</v>
      </c>
      <c r="H55" s="27"/>
      <c r="I55" s="23">
        <v>13500000</v>
      </c>
      <c r="J55" s="198"/>
      <c r="K55" s="23">
        <f t="shared" si="0"/>
        <v>13500000</v>
      </c>
    </row>
    <row r="56" spans="1:11" ht="15" x14ac:dyDescent="0.25">
      <c r="A56" s="171">
        <v>45575</v>
      </c>
      <c r="B56" s="25" t="s">
        <v>3135</v>
      </c>
      <c r="C56" s="64" t="s">
        <v>4754</v>
      </c>
      <c r="D56" s="117" t="s">
        <v>5014</v>
      </c>
      <c r="E56" s="93" t="s">
        <v>4496</v>
      </c>
      <c r="F56" s="95"/>
      <c r="G56" s="169" t="s">
        <v>1652</v>
      </c>
      <c r="H56" s="27"/>
      <c r="I56" s="23">
        <v>14400000</v>
      </c>
      <c r="J56" s="198"/>
      <c r="K56" s="23">
        <f t="shared" si="0"/>
        <v>14400000</v>
      </c>
    </row>
    <row r="57" spans="1:11" ht="15" x14ac:dyDescent="0.25">
      <c r="A57" s="171">
        <v>45576</v>
      </c>
      <c r="B57" s="25" t="s">
        <v>2446</v>
      </c>
      <c r="C57" s="64" t="s">
        <v>4915</v>
      </c>
      <c r="D57" s="117" t="s">
        <v>5015</v>
      </c>
      <c r="E57" s="93" t="s">
        <v>4493</v>
      </c>
      <c r="F57" s="95"/>
      <c r="G57" s="169" t="s">
        <v>1034</v>
      </c>
      <c r="H57" s="27"/>
      <c r="I57" s="23">
        <v>13523500</v>
      </c>
      <c r="J57" s="198"/>
      <c r="K57" s="23">
        <f t="shared" si="0"/>
        <v>13523500</v>
      </c>
    </row>
    <row r="58" spans="1:11" ht="15" x14ac:dyDescent="0.25">
      <c r="A58" s="171">
        <v>45576</v>
      </c>
      <c r="B58" s="25" t="s">
        <v>3138</v>
      </c>
      <c r="C58" s="64" t="s">
        <v>4478</v>
      </c>
      <c r="D58" s="117" t="s">
        <v>5016</v>
      </c>
      <c r="E58" s="93" t="s">
        <v>5032</v>
      </c>
      <c r="F58" s="95"/>
      <c r="G58" s="169" t="s">
        <v>1027</v>
      </c>
      <c r="H58" s="27"/>
      <c r="I58" s="23">
        <v>21000000</v>
      </c>
      <c r="J58" s="198"/>
      <c r="K58" s="23">
        <f t="shared" si="0"/>
        <v>21000000</v>
      </c>
    </row>
    <row r="59" spans="1:11" ht="15" x14ac:dyDescent="0.25">
      <c r="A59" s="171">
        <v>45576</v>
      </c>
      <c r="B59" s="25" t="s">
        <v>2649</v>
      </c>
      <c r="C59" s="64" t="s">
        <v>4069</v>
      </c>
      <c r="D59" s="117" t="s">
        <v>5017</v>
      </c>
      <c r="E59" s="93" t="s">
        <v>4496</v>
      </c>
      <c r="F59" s="95"/>
      <c r="G59" s="169" t="s">
        <v>1654</v>
      </c>
      <c r="H59" s="27"/>
      <c r="I59" s="23">
        <v>13039600</v>
      </c>
      <c r="J59" s="198"/>
      <c r="K59" s="23">
        <f t="shared" si="0"/>
        <v>13039600</v>
      </c>
    </row>
    <row r="60" spans="1:11" ht="15" x14ac:dyDescent="0.25">
      <c r="A60" s="171">
        <v>45589</v>
      </c>
      <c r="B60" s="25" t="s">
        <v>3483</v>
      </c>
      <c r="C60" s="64" t="s">
        <v>4772</v>
      </c>
      <c r="D60" s="117" t="s">
        <v>5018</v>
      </c>
      <c r="E60" s="93" t="s">
        <v>5033</v>
      </c>
      <c r="F60" s="95"/>
      <c r="G60" s="169" t="s">
        <v>5025</v>
      </c>
      <c r="H60" s="27"/>
      <c r="I60" s="23">
        <v>20800000</v>
      </c>
      <c r="J60" s="198"/>
      <c r="K60" s="23">
        <f t="shared" si="0"/>
        <v>20800000</v>
      </c>
    </row>
    <row r="61" spans="1:11" ht="15" x14ac:dyDescent="0.25">
      <c r="A61" s="171">
        <v>45593</v>
      </c>
      <c r="B61" s="25" t="s">
        <v>5022</v>
      </c>
      <c r="C61" s="64" t="s">
        <v>5019</v>
      </c>
      <c r="D61" s="117" t="s">
        <v>5020</v>
      </c>
      <c r="E61" s="93" t="s">
        <v>5034</v>
      </c>
      <c r="F61" s="95"/>
      <c r="G61" s="169" t="s">
        <v>5026</v>
      </c>
      <c r="H61" s="27"/>
      <c r="I61" s="23">
        <v>20800000</v>
      </c>
      <c r="J61" s="198"/>
      <c r="K61" s="23">
        <f t="shared" si="0"/>
        <v>20800000</v>
      </c>
    </row>
    <row r="62" spans="1:11" ht="15" x14ac:dyDescent="0.25">
      <c r="A62" s="171">
        <v>45595</v>
      </c>
      <c r="B62" s="25" t="s">
        <v>4004</v>
      </c>
      <c r="C62" s="64" t="s">
        <v>4883</v>
      </c>
      <c r="D62" s="117" t="s">
        <v>5021</v>
      </c>
      <c r="E62" s="93" t="s">
        <v>5035</v>
      </c>
      <c r="F62" s="95"/>
      <c r="G62" s="169" t="s">
        <v>1018</v>
      </c>
      <c r="H62" s="27"/>
      <c r="I62" s="23">
        <v>12600000</v>
      </c>
      <c r="J62" s="198"/>
      <c r="K62" s="23">
        <f t="shared" si="0"/>
        <v>12600000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26"/>
      <c r="K102" s="23">
        <f t="shared" ref="K102:K136" si="1">+I102-J102</f>
        <v>0</v>
      </c>
    </row>
    <row r="103" spans="1:11" ht="15" x14ac:dyDescent="0.25">
      <c r="A103" s="22"/>
      <c r="B103" s="25"/>
      <c r="C103" s="64"/>
      <c r="D103" s="117"/>
      <c r="E103" s="93"/>
      <c r="F103" s="95"/>
      <c r="G103" s="169"/>
      <c r="H103" s="27"/>
      <c r="I103" s="23"/>
      <c r="J103" s="126"/>
      <c r="K103" s="23">
        <f t="shared" si="1"/>
        <v>0</v>
      </c>
    </row>
    <row r="104" spans="1:11" ht="15" x14ac:dyDescent="0.25">
      <c r="A104" s="22"/>
      <c r="B104" s="180"/>
      <c r="C104" s="180"/>
      <c r="D104" s="180"/>
      <c r="E104" s="233"/>
      <c r="F104" s="95"/>
      <c r="G104" s="123"/>
      <c r="H104" s="27"/>
      <c r="I104" s="126"/>
      <c r="J104" s="126"/>
      <c r="K104" s="23">
        <f t="shared" si="1"/>
        <v>0</v>
      </c>
    </row>
    <row r="105" spans="1:11" ht="15" x14ac:dyDescent="0.25">
      <c r="A105" s="246"/>
      <c r="B105" s="183"/>
      <c r="C105" s="183"/>
      <c r="D105" s="183"/>
      <c r="E105" s="233"/>
      <c r="F105" s="95"/>
      <c r="G105" s="123"/>
      <c r="H105" s="27"/>
      <c r="I105" s="126"/>
      <c r="J105" s="126"/>
      <c r="K105" s="23">
        <f t="shared" si="1"/>
        <v>0</v>
      </c>
    </row>
    <row r="106" spans="1:11" ht="15" x14ac:dyDescent="0.25">
      <c r="A106" s="246"/>
      <c r="B106" s="183"/>
      <c r="C106" s="183"/>
      <c r="D106" s="183"/>
      <c r="E106" s="233"/>
      <c r="F106" s="95"/>
      <c r="G106" s="123"/>
      <c r="H106" s="27"/>
      <c r="I106" s="126"/>
      <c r="J106" s="126"/>
      <c r="K106" s="23">
        <f t="shared" si="1"/>
        <v>0</v>
      </c>
    </row>
    <row r="107" spans="1:11" ht="15" x14ac:dyDescent="0.25">
      <c r="A107" s="246"/>
      <c r="B107" s="183"/>
      <c r="C107" s="183"/>
      <c r="D107" s="183"/>
      <c r="E107" s="233"/>
      <c r="F107" s="95"/>
      <c r="G107" s="123"/>
      <c r="H107" s="27"/>
      <c r="I107" s="126"/>
      <c r="J107" s="126"/>
      <c r="K107" s="23">
        <f t="shared" si="1"/>
        <v>0</v>
      </c>
    </row>
    <row r="108" spans="1:11" ht="15" x14ac:dyDescent="0.25">
      <c r="A108" s="246"/>
      <c r="B108" s="183"/>
      <c r="C108" s="183"/>
      <c r="D108" s="183"/>
      <c r="E108" s="233"/>
      <c r="F108" s="95"/>
      <c r="G108" s="123"/>
      <c r="H108" s="27"/>
      <c r="I108" s="126"/>
      <c r="J108" s="126"/>
      <c r="K108" s="23">
        <f t="shared" si="1"/>
        <v>0</v>
      </c>
    </row>
    <row r="109" spans="1:11" ht="15" x14ac:dyDescent="0.25">
      <c r="A109" s="246"/>
      <c r="B109" s="183"/>
      <c r="C109" s="183"/>
      <c r="D109" s="183"/>
      <c r="E109" s="233"/>
      <c r="F109" s="95"/>
      <c r="G109" s="123"/>
      <c r="H109" s="27"/>
      <c r="I109" s="126"/>
      <c r="J109" s="126"/>
      <c r="K109" s="23">
        <f t="shared" si="1"/>
        <v>0</v>
      </c>
    </row>
    <row r="110" spans="1:11" ht="15" x14ac:dyDescent="0.25">
      <c r="A110" s="246"/>
      <c r="B110" s="183"/>
      <c r="C110" s="183"/>
      <c r="D110" s="183"/>
      <c r="E110" s="233"/>
      <c r="F110" s="95"/>
      <c r="G110" s="123"/>
      <c r="H110" s="27"/>
      <c r="I110" s="126"/>
      <c r="J110" s="126"/>
      <c r="K110" s="23">
        <f t="shared" si="1"/>
        <v>0</v>
      </c>
    </row>
    <row r="111" spans="1:11" ht="15" x14ac:dyDescent="0.25">
      <c r="A111" s="246"/>
      <c r="B111" s="183"/>
      <c r="C111" s="183"/>
      <c r="D111" s="183"/>
      <c r="E111" s="233"/>
      <c r="F111" s="95"/>
      <c r="G111" s="123"/>
      <c r="H111" s="27"/>
      <c r="I111" s="126"/>
      <c r="J111" s="126"/>
      <c r="K111" s="23">
        <f t="shared" si="1"/>
        <v>0</v>
      </c>
    </row>
    <row r="112" spans="1:11" ht="15" x14ac:dyDescent="0.25">
      <c r="A112" s="246"/>
      <c r="B112" s="183"/>
      <c r="C112" s="183"/>
      <c r="D112" s="183"/>
      <c r="E112" s="233"/>
      <c r="F112" s="95"/>
      <c r="G112" s="123"/>
      <c r="H112" s="27"/>
      <c r="I112" s="126"/>
      <c r="J112" s="126"/>
      <c r="K112" s="23">
        <f t="shared" si="1"/>
        <v>0</v>
      </c>
    </row>
    <row r="113" spans="1:11" ht="15" x14ac:dyDescent="0.25">
      <c r="A113" s="246"/>
      <c r="B113" s="183"/>
      <c r="C113" s="183"/>
      <c r="D113" s="183"/>
      <c r="E113" s="233"/>
      <c r="F113" s="95"/>
      <c r="G113" s="123"/>
      <c r="H113" s="27"/>
      <c r="I113" s="126"/>
      <c r="J113" s="126"/>
      <c r="K113" s="23">
        <f t="shared" si="1"/>
        <v>0</v>
      </c>
    </row>
    <row r="114" spans="1:11" ht="15" x14ac:dyDescent="0.25">
      <c r="A114" s="246"/>
      <c r="B114" s="183"/>
      <c r="C114" s="183"/>
      <c r="D114" s="183"/>
      <c r="E114" s="233"/>
      <c r="F114" s="95"/>
      <c r="G114" s="123"/>
      <c r="H114" s="27"/>
      <c r="I114" s="126"/>
      <c r="J114" s="126"/>
      <c r="K114" s="23">
        <f t="shared" si="1"/>
        <v>0</v>
      </c>
    </row>
    <row r="115" spans="1:11" ht="15" x14ac:dyDescent="0.25">
      <c r="A115" s="246"/>
      <c r="B115" s="183"/>
      <c r="C115" s="183"/>
      <c r="D115" s="183"/>
      <c r="E115" s="233"/>
      <c r="F115" s="95"/>
      <c r="G115" s="123"/>
      <c r="H115" s="27"/>
      <c r="I115" s="126"/>
      <c r="J115" s="126"/>
      <c r="K115" s="23">
        <f t="shared" si="1"/>
        <v>0</v>
      </c>
    </row>
    <row r="116" spans="1:11" ht="15" x14ac:dyDescent="0.25">
      <c r="A116" s="246"/>
      <c r="B116" s="183"/>
      <c r="C116" s="183"/>
      <c r="D116" s="183"/>
      <c r="E116" s="233"/>
      <c r="F116" s="95"/>
      <c r="G116" s="123"/>
      <c r="H116" s="27"/>
      <c r="I116" s="126"/>
      <c r="J116" s="126"/>
      <c r="K116" s="23">
        <f t="shared" si="1"/>
        <v>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126"/>
      <c r="K119" s="23">
        <f t="shared" si="1"/>
        <v>0</v>
      </c>
    </row>
    <row r="120" spans="1:11" ht="15" x14ac:dyDescent="0.25">
      <c r="A120" s="246"/>
      <c r="B120" s="183"/>
      <c r="C120" s="183"/>
      <c r="D120" s="183"/>
      <c r="E120" s="233"/>
      <c r="F120" s="95"/>
      <c r="G120" s="123"/>
      <c r="H120" s="27"/>
      <c r="I120" s="126"/>
      <c r="J120" s="126"/>
      <c r="K120" s="23">
        <f t="shared" si="1"/>
        <v>0</v>
      </c>
    </row>
    <row r="121" spans="1:11" ht="15" x14ac:dyDescent="0.25">
      <c r="A121" s="246"/>
      <c r="B121" s="183"/>
      <c r="C121" s="183"/>
      <c r="D121" s="183"/>
      <c r="E121" s="233"/>
      <c r="F121" s="95"/>
      <c r="G121" s="123"/>
      <c r="H121" s="27"/>
      <c r="I121" s="126"/>
      <c r="J121" s="126"/>
      <c r="K121" s="23">
        <f t="shared" si="1"/>
        <v>0</v>
      </c>
    </row>
    <row r="122" spans="1:11" ht="15" x14ac:dyDescent="0.25">
      <c r="A122" s="246"/>
      <c r="B122" s="183"/>
      <c r="C122" s="183"/>
      <c r="D122" s="183"/>
      <c r="E122" s="233"/>
      <c r="F122" s="95"/>
      <c r="G122" s="123"/>
      <c r="H122" s="27"/>
      <c r="I122" s="126"/>
      <c r="J122" s="126"/>
      <c r="K122" s="23">
        <f t="shared" si="1"/>
        <v>0</v>
      </c>
    </row>
    <row r="123" spans="1:11" ht="15" x14ac:dyDescent="0.25">
      <c r="A123" s="246"/>
      <c r="B123" s="183"/>
      <c r="C123" s="183"/>
      <c r="D123" s="183"/>
      <c r="E123" s="233"/>
      <c r="F123" s="95"/>
      <c r="G123" s="123"/>
      <c r="H123" s="27"/>
      <c r="I123" s="126"/>
      <c r="J123" s="126"/>
      <c r="K123" s="23">
        <f t="shared" si="1"/>
        <v>0</v>
      </c>
    </row>
    <row r="124" spans="1:11" ht="15" x14ac:dyDescent="0.25">
      <c r="A124" s="246"/>
      <c r="B124" s="183"/>
      <c r="C124" s="183"/>
      <c r="D124" s="183"/>
      <c r="E124" s="233"/>
      <c r="F124" s="95"/>
      <c r="G124" s="123"/>
      <c r="H124" s="27"/>
      <c r="I124" s="126"/>
      <c r="J124" s="126"/>
      <c r="K124" s="23">
        <f t="shared" si="1"/>
        <v>0</v>
      </c>
    </row>
    <row r="125" spans="1:11" ht="15" x14ac:dyDescent="0.25">
      <c r="A125" s="246"/>
      <c r="B125" s="183"/>
      <c r="C125" s="183"/>
      <c r="D125" s="183"/>
      <c r="E125" s="233"/>
      <c r="F125" s="95"/>
      <c r="G125" s="123"/>
      <c r="H125" s="27"/>
      <c r="I125" s="126"/>
      <c r="J125" s="126"/>
      <c r="K125" s="23">
        <f t="shared" si="1"/>
        <v>0</v>
      </c>
    </row>
    <row r="126" spans="1:11" ht="15" x14ac:dyDescent="0.25">
      <c r="A126" s="246"/>
      <c r="B126" s="183"/>
      <c r="C126" s="183"/>
      <c r="D126" s="183"/>
      <c r="E126" s="233"/>
      <c r="F126" s="95"/>
      <c r="G126" s="123"/>
      <c r="H126" s="27"/>
      <c r="I126" s="126"/>
      <c r="J126" s="126"/>
      <c r="K126" s="23">
        <f t="shared" si="1"/>
        <v>0</v>
      </c>
    </row>
    <row r="127" spans="1:11" ht="15" x14ac:dyDescent="0.25">
      <c r="A127" s="246"/>
      <c r="B127" s="183"/>
      <c r="C127" s="183"/>
      <c r="D127" s="183"/>
      <c r="E127" s="233"/>
      <c r="F127" s="95"/>
      <c r="G127" s="123"/>
      <c r="H127" s="27"/>
      <c r="I127" s="126"/>
      <c r="J127" s="126"/>
      <c r="K127" s="23">
        <f t="shared" si="1"/>
        <v>0</v>
      </c>
    </row>
    <row r="128" spans="1:11" ht="15" x14ac:dyDescent="0.25">
      <c r="A128" s="246"/>
      <c r="B128" s="183"/>
      <c r="C128" s="183"/>
      <c r="D128" s="183"/>
      <c r="E128" s="233"/>
      <c r="F128" s="95"/>
      <c r="G128" s="123"/>
      <c r="H128" s="27"/>
      <c r="I128" s="126"/>
      <c r="J128" s="126"/>
      <c r="K128" s="23">
        <f t="shared" si="1"/>
        <v>0</v>
      </c>
    </row>
    <row r="129" spans="1:11" ht="15" x14ac:dyDescent="0.25">
      <c r="A129" s="246"/>
      <c r="B129" s="183"/>
      <c r="C129" s="183"/>
      <c r="D129" s="183"/>
      <c r="E129" s="233"/>
      <c r="F129" s="95"/>
      <c r="G129" s="123"/>
      <c r="H129" s="27"/>
      <c r="I129" s="126"/>
      <c r="J129" s="126"/>
      <c r="K129" s="23">
        <f t="shared" si="1"/>
        <v>0</v>
      </c>
    </row>
    <row r="130" spans="1:11" ht="15" x14ac:dyDescent="0.25">
      <c r="A130" s="246"/>
      <c r="B130" s="183"/>
      <c r="C130" s="183"/>
      <c r="D130" s="183"/>
      <c r="E130" s="233"/>
      <c r="F130" s="95"/>
      <c r="G130" s="123"/>
      <c r="H130" s="27"/>
      <c r="I130" s="126"/>
      <c r="J130" s="126"/>
      <c r="K130" s="23">
        <f t="shared" si="1"/>
        <v>0</v>
      </c>
    </row>
    <row r="131" spans="1:11" ht="15" x14ac:dyDescent="0.25">
      <c r="A131" s="246"/>
      <c r="B131" s="183"/>
      <c r="C131" s="183"/>
      <c r="D131" s="183"/>
      <c r="E131" s="233"/>
      <c r="F131" s="95"/>
      <c r="G131" s="123"/>
      <c r="H131" s="27"/>
      <c r="I131" s="126"/>
      <c r="J131" s="126"/>
      <c r="K131" s="23">
        <f t="shared" si="1"/>
        <v>0</v>
      </c>
    </row>
    <row r="132" spans="1:11" ht="15" x14ac:dyDescent="0.25">
      <c r="A132" s="246"/>
      <c r="B132" s="183"/>
      <c r="C132" s="183"/>
      <c r="D132" s="183"/>
      <c r="E132" s="233"/>
      <c r="F132" s="95"/>
      <c r="G132" s="123"/>
      <c r="H132" s="27"/>
      <c r="I132" s="126"/>
      <c r="J132" s="23"/>
      <c r="K132" s="23">
        <f t="shared" si="1"/>
        <v>0</v>
      </c>
    </row>
    <row r="133" spans="1:11" ht="15" x14ac:dyDescent="0.25">
      <c r="A133" s="246"/>
      <c r="B133" s="183"/>
      <c r="C133" s="183"/>
      <c r="D133" s="183"/>
      <c r="E133" s="233"/>
      <c r="F133" s="95"/>
      <c r="G133" s="123"/>
      <c r="H133" s="27"/>
      <c r="I133" s="126"/>
      <c r="J133" s="23"/>
      <c r="K133" s="23">
        <f t="shared" si="1"/>
        <v>0</v>
      </c>
    </row>
    <row r="134" spans="1:11" ht="15" x14ac:dyDescent="0.25">
      <c r="A134" s="246"/>
      <c r="B134" s="183"/>
      <c r="C134" s="183"/>
      <c r="D134" s="183"/>
      <c r="E134" s="233"/>
      <c r="F134" s="95"/>
      <c r="G134" s="123"/>
      <c r="H134" s="27"/>
      <c r="I134" s="126"/>
      <c r="J134" s="23"/>
      <c r="K134" s="23">
        <f t="shared" si="1"/>
        <v>0</v>
      </c>
    </row>
    <row r="135" spans="1:11" ht="15" x14ac:dyDescent="0.25">
      <c r="A135" s="246"/>
      <c r="B135" s="183"/>
      <c r="C135" s="183"/>
      <c r="D135" s="183"/>
      <c r="E135" s="233"/>
      <c r="F135" s="95"/>
      <c r="G135" s="123"/>
      <c r="H135" s="27"/>
      <c r="I135" s="126"/>
      <c r="J135" s="23"/>
      <c r="K135" s="23">
        <f t="shared" si="1"/>
        <v>0</v>
      </c>
    </row>
    <row r="136" spans="1:11" ht="15" x14ac:dyDescent="0.25">
      <c r="A136" s="246"/>
      <c r="B136" s="267"/>
      <c r="C136" s="267"/>
      <c r="D136" s="267"/>
      <c r="E136" s="233"/>
      <c r="F136" s="95"/>
      <c r="G136" s="123"/>
      <c r="H136" s="27"/>
      <c r="I136" s="126"/>
      <c r="J136" s="23"/>
      <c r="K136" s="23">
        <f t="shared" si="1"/>
        <v>0</v>
      </c>
    </row>
    <row r="137" spans="1:11" ht="15" x14ac:dyDescent="0.25">
      <c r="A137" s="14"/>
      <c r="B137" s="15"/>
      <c r="C137" s="15"/>
      <c r="D137" s="15"/>
      <c r="E137" s="258"/>
      <c r="F137" s="220"/>
      <c r="G137" s="345" t="s">
        <v>19</v>
      </c>
      <c r="H137" s="335"/>
      <c r="I137" s="28">
        <f>SUM(I32:I136)</f>
        <v>647603155</v>
      </c>
      <c r="J137" s="28">
        <f>SUM(J32:J136)</f>
        <v>40239030</v>
      </c>
      <c r="K137" s="28">
        <f>SUM(K32:K136)</f>
        <v>607364125</v>
      </c>
    </row>
    <row r="138" spans="1:11" ht="15" x14ac:dyDescent="0.25">
      <c r="A138" s="14"/>
      <c r="B138" s="15"/>
      <c r="C138" s="15"/>
      <c r="D138" s="15"/>
      <c r="E138" s="258"/>
      <c r="F138" s="250"/>
      <c r="G138" s="265"/>
      <c r="H138" s="15"/>
      <c r="I138" s="19"/>
      <c r="J138" s="19"/>
      <c r="K138" s="20"/>
    </row>
    <row r="139" spans="1:11" ht="51" x14ac:dyDescent="0.2">
      <c r="A139" s="69" t="s">
        <v>37</v>
      </c>
      <c r="B139" s="70" t="s">
        <v>39</v>
      </c>
      <c r="C139" s="69" t="s">
        <v>40</v>
      </c>
      <c r="D139" s="253" t="s">
        <v>38</v>
      </c>
      <c r="E139" s="70" t="s">
        <v>15</v>
      </c>
      <c r="F139" s="260" t="s">
        <v>33</v>
      </c>
      <c r="G139" s="163" t="s">
        <v>16</v>
      </c>
      <c r="H139" s="69" t="s">
        <v>22</v>
      </c>
      <c r="I139" s="69" t="s">
        <v>12</v>
      </c>
      <c r="J139" s="69" t="s">
        <v>23</v>
      </c>
      <c r="K139" s="69" t="s">
        <v>4</v>
      </c>
    </row>
    <row r="140" spans="1:11" ht="15" x14ac:dyDescent="0.2">
      <c r="A140" s="72"/>
      <c r="B140" s="72">
        <f>962168600-172679854</f>
        <v>789488746</v>
      </c>
      <c r="C140" s="72">
        <v>0</v>
      </c>
      <c r="D140" s="254">
        <f>+A140+B140-C140</f>
        <v>789488746</v>
      </c>
      <c r="E140" s="251">
        <f>+I137</f>
        <v>647603155</v>
      </c>
      <c r="F140" s="261">
        <f>+E140/D140</f>
        <v>0.82028168011403169</v>
      </c>
      <c r="G140" s="164">
        <f>+I29</f>
        <v>92212798</v>
      </c>
      <c r="H140" s="73">
        <f>+D140-E140-G140</f>
        <v>49672793</v>
      </c>
      <c r="I140" s="73">
        <f>+J137</f>
        <v>40239030</v>
      </c>
      <c r="J140" s="74">
        <f>+I140/D140</f>
        <v>5.0968465610021503E-2</v>
      </c>
      <c r="K140" s="73">
        <f>+K137</f>
        <v>607364125</v>
      </c>
    </row>
    <row r="141" spans="1:11" ht="15" x14ac:dyDescent="0.25">
      <c r="A141" s="75">
        <v>1</v>
      </c>
      <c r="B141" s="75">
        <v>2</v>
      </c>
      <c r="C141" s="75">
        <v>3</v>
      </c>
      <c r="D141" s="255" t="s">
        <v>3</v>
      </c>
      <c r="E141" s="227">
        <v>5</v>
      </c>
      <c r="F141" s="262" t="s">
        <v>18</v>
      </c>
      <c r="G141" s="166">
        <v>7</v>
      </c>
      <c r="H141" s="75" t="s">
        <v>9</v>
      </c>
      <c r="I141" s="75">
        <v>9</v>
      </c>
      <c r="J141" s="75" t="s">
        <v>24</v>
      </c>
      <c r="K141" s="75" t="s">
        <v>25</v>
      </c>
    </row>
  </sheetData>
  <mergeCells count="16">
    <mergeCell ref="G137:H137"/>
    <mergeCell ref="G29:H29"/>
    <mergeCell ref="A30:A31"/>
    <mergeCell ref="E30:H30"/>
    <mergeCell ref="I30:I31"/>
    <mergeCell ref="J30:J31"/>
    <mergeCell ref="E31:F31"/>
    <mergeCell ref="G31:H31"/>
    <mergeCell ref="A3:J3"/>
    <mergeCell ref="A5:A6"/>
    <mergeCell ref="B5:B6"/>
    <mergeCell ref="D5:D6"/>
    <mergeCell ref="E5:H5"/>
    <mergeCell ref="I5:I6"/>
    <mergeCell ref="J5:K6"/>
    <mergeCell ref="E6:H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CFDB-7442-40CA-8E89-4433331D3019}">
  <dimension ref="A1:K128"/>
  <sheetViews>
    <sheetView workbookViewId="0">
      <selection activeCell="D7" sqref="D7:D13"/>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3382</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1"/>
      <c r="B7" s="146"/>
      <c r="C7" s="144"/>
      <c r="D7" s="237" t="s">
        <v>4705</v>
      </c>
      <c r="E7" s="161" t="s">
        <v>4703</v>
      </c>
      <c r="F7" s="282"/>
      <c r="G7" s="89"/>
      <c r="H7" s="87"/>
      <c r="I7" s="302">
        <v>3100666</v>
      </c>
      <c r="J7" s="145"/>
      <c r="K7" s="144"/>
    </row>
    <row r="8" spans="1:11" ht="15" x14ac:dyDescent="0.25">
      <c r="A8" s="171"/>
      <c r="B8" s="146"/>
      <c r="C8" s="144"/>
      <c r="D8" s="237" t="s">
        <v>4706</v>
      </c>
      <c r="E8" s="161" t="s">
        <v>4704</v>
      </c>
      <c r="F8" s="89"/>
      <c r="G8" s="89"/>
      <c r="H8" s="87"/>
      <c r="I8" s="302">
        <v>3227467</v>
      </c>
      <c r="J8" s="145"/>
      <c r="K8" s="144"/>
    </row>
    <row r="9" spans="1:11" ht="15" x14ac:dyDescent="0.25">
      <c r="A9" s="171"/>
      <c r="B9" s="146"/>
      <c r="C9" s="144"/>
      <c r="D9" s="237" t="s">
        <v>3508</v>
      </c>
      <c r="E9" s="161" t="s">
        <v>3504</v>
      </c>
      <c r="F9" s="89"/>
      <c r="G9" s="89"/>
      <c r="H9" s="87"/>
      <c r="I9" s="302">
        <v>4484930</v>
      </c>
      <c r="J9" s="145"/>
      <c r="K9" s="144"/>
    </row>
    <row r="10" spans="1:11" ht="15" x14ac:dyDescent="0.25">
      <c r="A10" s="171"/>
      <c r="B10" s="146"/>
      <c r="C10" s="144"/>
      <c r="D10" s="237" t="s">
        <v>3506</v>
      </c>
      <c r="E10" s="161" t="s">
        <v>3502</v>
      </c>
      <c r="F10" s="89"/>
      <c r="G10" s="89"/>
      <c r="H10" s="87"/>
      <c r="I10" s="302">
        <v>5927500</v>
      </c>
      <c r="J10" s="145"/>
      <c r="K10" s="144"/>
    </row>
    <row r="11" spans="1:11" ht="15" x14ac:dyDescent="0.25">
      <c r="A11" s="171"/>
      <c r="B11" s="146"/>
      <c r="C11" s="144"/>
      <c r="D11" s="237" t="s">
        <v>3507</v>
      </c>
      <c r="E11" s="123" t="s">
        <v>3503</v>
      </c>
      <c r="F11" s="89"/>
      <c r="G11" s="89"/>
      <c r="H11" s="87"/>
      <c r="I11" s="302">
        <v>5927500</v>
      </c>
      <c r="J11" s="145"/>
      <c r="K11" s="144"/>
    </row>
    <row r="12" spans="1:11" ht="15" x14ac:dyDescent="0.25">
      <c r="A12" s="171"/>
      <c r="B12" s="146"/>
      <c r="C12" s="144"/>
      <c r="D12" s="237" t="s">
        <v>3509</v>
      </c>
      <c r="E12" s="123" t="s">
        <v>3505</v>
      </c>
      <c r="F12" s="89"/>
      <c r="G12" s="89"/>
      <c r="H12" s="87"/>
      <c r="I12" s="302">
        <v>6206667</v>
      </c>
      <c r="J12" s="145"/>
      <c r="K12" s="144"/>
    </row>
    <row r="13" spans="1:11" ht="15" x14ac:dyDescent="0.25">
      <c r="A13" s="171"/>
      <c r="B13" s="146"/>
      <c r="C13" s="144"/>
      <c r="D13" s="237" t="s">
        <v>5120</v>
      </c>
      <c r="E13" s="123" t="s">
        <v>5102</v>
      </c>
      <c r="F13" s="89"/>
      <c r="G13" s="89"/>
      <c r="H13" s="87"/>
      <c r="I13" s="302">
        <v>10000000</v>
      </c>
      <c r="J13" s="145"/>
      <c r="K13" s="144"/>
    </row>
    <row r="14" spans="1:11" ht="15" x14ac:dyDescent="0.25">
      <c r="A14" s="171"/>
      <c r="B14" s="146"/>
      <c r="C14" s="144"/>
      <c r="D14" s="196"/>
      <c r="E14" s="123"/>
      <c r="F14" s="89"/>
      <c r="G14" s="89"/>
      <c r="H14" s="87"/>
      <c r="I14" s="275"/>
      <c r="J14" s="145"/>
      <c r="K14" s="144"/>
    </row>
    <row r="15" spans="1:11" ht="15" x14ac:dyDescent="0.25">
      <c r="A15" s="199"/>
      <c r="B15" s="146"/>
      <c r="C15" s="144"/>
      <c r="D15" s="199"/>
      <c r="E15" s="202"/>
      <c r="F15" s="89"/>
      <c r="G15" s="89"/>
      <c r="H15" s="87"/>
      <c r="I15" s="199"/>
      <c r="J15" s="145"/>
      <c r="K15" s="144"/>
    </row>
    <row r="16" spans="1:11" ht="15" x14ac:dyDescent="0.25">
      <c r="A16" s="14"/>
      <c r="B16" s="15"/>
      <c r="C16" s="15"/>
      <c r="D16" s="15"/>
      <c r="E16" s="258"/>
      <c r="F16" s="220"/>
      <c r="G16" s="345" t="s">
        <v>19</v>
      </c>
      <c r="H16" s="335"/>
      <c r="I16" s="16">
        <f>SUM(I7:I15)</f>
        <v>38874730</v>
      </c>
      <c r="J16" s="17"/>
      <c r="K16" s="18"/>
    </row>
    <row r="17" spans="1:11" ht="25.5" x14ac:dyDescent="0.25">
      <c r="A17" s="323" t="s">
        <v>5</v>
      </c>
      <c r="B17" s="29" t="s">
        <v>13</v>
      </c>
      <c r="C17" s="32" t="s">
        <v>20</v>
      </c>
      <c r="D17" s="252" t="s">
        <v>20</v>
      </c>
      <c r="E17" s="340" t="s">
        <v>15</v>
      </c>
      <c r="F17" s="341"/>
      <c r="G17" s="341"/>
      <c r="H17" s="342"/>
      <c r="I17" s="323" t="s">
        <v>7</v>
      </c>
      <c r="J17" s="323" t="s">
        <v>6</v>
      </c>
      <c r="K17" s="32" t="s">
        <v>0</v>
      </c>
    </row>
    <row r="18" spans="1:11" ht="15" x14ac:dyDescent="0.25">
      <c r="A18" s="324"/>
      <c r="B18" s="33" t="s">
        <v>14</v>
      </c>
      <c r="C18" s="33" t="s">
        <v>11</v>
      </c>
      <c r="D18" s="239" t="s">
        <v>10</v>
      </c>
      <c r="E18" s="346" t="s">
        <v>2</v>
      </c>
      <c r="F18" s="347"/>
      <c r="G18" s="340" t="s">
        <v>8</v>
      </c>
      <c r="H18" s="342"/>
      <c r="I18" s="324"/>
      <c r="J18" s="324"/>
      <c r="K18" s="33" t="s">
        <v>1</v>
      </c>
    </row>
    <row r="19" spans="1:11" ht="15" x14ac:dyDescent="0.25">
      <c r="A19" s="22">
        <v>45502</v>
      </c>
      <c r="B19" s="86" t="s">
        <v>2217</v>
      </c>
      <c r="C19" s="285" t="s">
        <v>3460</v>
      </c>
      <c r="D19" s="286" t="s">
        <v>3461</v>
      </c>
      <c r="E19" s="93" t="s">
        <v>1178</v>
      </c>
      <c r="F19" s="217"/>
      <c r="G19" s="168" t="s">
        <v>1705</v>
      </c>
      <c r="H19" s="8"/>
      <c r="I19" s="283">
        <v>14410000</v>
      </c>
      <c r="J19" s="284">
        <v>5956133</v>
      </c>
      <c r="K19" s="23">
        <f>+I19-J19</f>
        <v>8453867</v>
      </c>
    </row>
    <row r="20" spans="1:11" ht="15" x14ac:dyDescent="0.25">
      <c r="A20" s="22">
        <v>45502</v>
      </c>
      <c r="B20" s="25" t="s">
        <v>2040</v>
      </c>
      <c r="C20" s="287" t="s">
        <v>3462</v>
      </c>
      <c r="D20" s="288" t="s">
        <v>3463</v>
      </c>
      <c r="E20" s="93" t="s">
        <v>1178</v>
      </c>
      <c r="F20" s="95"/>
      <c r="G20" s="169" t="s">
        <v>1719</v>
      </c>
      <c r="H20" s="27"/>
      <c r="I20" s="283">
        <v>14410000</v>
      </c>
      <c r="J20" s="126">
        <v>5956133</v>
      </c>
      <c r="K20" s="23">
        <f t="shared" ref="K20:K88" si="0">+I20-J20</f>
        <v>8453867</v>
      </c>
    </row>
    <row r="21" spans="1:11" ht="15" x14ac:dyDescent="0.25">
      <c r="A21" s="22">
        <v>45502</v>
      </c>
      <c r="B21" s="25" t="s">
        <v>1855</v>
      </c>
      <c r="C21" s="287" t="s">
        <v>3464</v>
      </c>
      <c r="D21" s="288" t="s">
        <v>3465</v>
      </c>
      <c r="E21" s="93" t="s">
        <v>1178</v>
      </c>
      <c r="F21" s="95"/>
      <c r="G21" s="169" t="s">
        <v>1713</v>
      </c>
      <c r="H21" s="27"/>
      <c r="I21" s="283">
        <v>14410000</v>
      </c>
      <c r="J21" s="284">
        <v>5956133</v>
      </c>
      <c r="K21" s="23">
        <f t="shared" si="0"/>
        <v>8453867</v>
      </c>
    </row>
    <row r="22" spans="1:11" ht="15" x14ac:dyDescent="0.25">
      <c r="A22" s="22">
        <v>45502</v>
      </c>
      <c r="B22" s="25" t="s">
        <v>2118</v>
      </c>
      <c r="C22" s="287" t="s">
        <v>3466</v>
      </c>
      <c r="D22" s="288" t="s">
        <v>3467</v>
      </c>
      <c r="E22" s="93" t="s">
        <v>1178</v>
      </c>
      <c r="F22" s="95"/>
      <c r="G22" s="169" t="s">
        <v>1716</v>
      </c>
      <c r="H22" s="27"/>
      <c r="I22" s="283">
        <v>14410000</v>
      </c>
      <c r="J22" s="126">
        <v>5956133</v>
      </c>
      <c r="K22" s="23">
        <f t="shared" si="0"/>
        <v>8453867</v>
      </c>
    </row>
    <row r="23" spans="1:11" ht="15" x14ac:dyDescent="0.25">
      <c r="A23" s="22">
        <v>45504</v>
      </c>
      <c r="B23" s="25" t="s">
        <v>2036</v>
      </c>
      <c r="C23" s="287" t="s">
        <v>3468</v>
      </c>
      <c r="D23" s="288" t="s">
        <v>3469</v>
      </c>
      <c r="E23" s="93" t="s">
        <v>1178</v>
      </c>
      <c r="F23" s="95"/>
      <c r="G23" s="169" t="s">
        <v>306</v>
      </c>
      <c r="H23" s="27"/>
      <c r="I23" s="283">
        <v>14410000</v>
      </c>
      <c r="J23" s="284">
        <v>5764000</v>
      </c>
      <c r="K23" s="23">
        <f t="shared" si="0"/>
        <v>8646000</v>
      </c>
    </row>
    <row r="24" spans="1:11" ht="15" x14ac:dyDescent="0.25">
      <c r="A24" s="22">
        <v>45505</v>
      </c>
      <c r="B24" s="25" t="s">
        <v>1955</v>
      </c>
      <c r="C24" s="287" t="s">
        <v>3891</v>
      </c>
      <c r="D24" s="288" t="s">
        <v>3892</v>
      </c>
      <c r="E24" s="93" t="s">
        <v>1176</v>
      </c>
      <c r="F24" s="95"/>
      <c r="G24" s="169" t="s">
        <v>308</v>
      </c>
      <c r="H24" s="27"/>
      <c r="I24" s="283">
        <v>14410000</v>
      </c>
      <c r="J24" s="284">
        <v>5764000</v>
      </c>
      <c r="K24" s="23">
        <f t="shared" si="0"/>
        <v>8646000</v>
      </c>
    </row>
    <row r="25" spans="1:11" ht="15" x14ac:dyDescent="0.25">
      <c r="A25" s="22">
        <v>45505</v>
      </c>
      <c r="B25" s="25" t="s">
        <v>2091</v>
      </c>
      <c r="C25" s="287" t="s">
        <v>3893</v>
      </c>
      <c r="D25" s="288" t="s">
        <v>3818</v>
      </c>
      <c r="E25" s="93" t="s">
        <v>1178</v>
      </c>
      <c r="F25" s="95"/>
      <c r="G25" s="169" t="s">
        <v>314</v>
      </c>
      <c r="H25" s="27"/>
      <c r="I25" s="283">
        <v>14410000</v>
      </c>
      <c r="J25" s="284">
        <v>5764000</v>
      </c>
      <c r="K25" s="23">
        <f t="shared" si="0"/>
        <v>8646000</v>
      </c>
    </row>
    <row r="26" spans="1:11" ht="15" x14ac:dyDescent="0.25">
      <c r="A26" s="22">
        <v>45505</v>
      </c>
      <c r="B26" s="25" t="s">
        <v>2033</v>
      </c>
      <c r="C26" s="287" t="s">
        <v>3894</v>
      </c>
      <c r="D26" s="288" t="s">
        <v>3895</v>
      </c>
      <c r="E26" s="93" t="s">
        <v>1176</v>
      </c>
      <c r="F26" s="95"/>
      <c r="G26" s="169" t="s">
        <v>313</v>
      </c>
      <c r="H26" s="27"/>
      <c r="I26" s="283">
        <v>14410000</v>
      </c>
      <c r="J26" s="284">
        <v>5764000</v>
      </c>
      <c r="K26" s="23">
        <f t="shared" si="0"/>
        <v>8646000</v>
      </c>
    </row>
    <row r="27" spans="1:11" ht="15" x14ac:dyDescent="0.25">
      <c r="A27" s="22">
        <v>45506</v>
      </c>
      <c r="B27" s="25" t="s">
        <v>2221</v>
      </c>
      <c r="C27" s="287" t="s">
        <v>3896</v>
      </c>
      <c r="D27" s="288" t="s">
        <v>3897</v>
      </c>
      <c r="E27" s="93" t="s">
        <v>1176</v>
      </c>
      <c r="F27" s="95"/>
      <c r="G27" s="169" t="s">
        <v>315</v>
      </c>
      <c r="H27" s="27"/>
      <c r="I27" s="283">
        <v>14410000</v>
      </c>
      <c r="J27" s="284">
        <v>5667933</v>
      </c>
      <c r="K27" s="23">
        <f t="shared" si="0"/>
        <v>8742067</v>
      </c>
    </row>
    <row r="28" spans="1:11" ht="15" x14ac:dyDescent="0.25">
      <c r="A28" s="22">
        <v>45506</v>
      </c>
      <c r="B28" s="25" t="s">
        <v>1859</v>
      </c>
      <c r="C28" s="287" t="s">
        <v>3898</v>
      </c>
      <c r="D28" s="288" t="s">
        <v>3899</v>
      </c>
      <c r="E28" s="93" t="s">
        <v>1178</v>
      </c>
      <c r="F28" s="95"/>
      <c r="G28" s="169" t="s">
        <v>307</v>
      </c>
      <c r="H28" s="27"/>
      <c r="I28" s="283">
        <v>14410000</v>
      </c>
      <c r="J28" s="284">
        <v>5667933</v>
      </c>
      <c r="K28" s="23">
        <f t="shared" si="0"/>
        <v>8742067</v>
      </c>
    </row>
    <row r="29" spans="1:11" ht="15" x14ac:dyDescent="0.25">
      <c r="A29" s="22">
        <v>45506</v>
      </c>
      <c r="B29" s="25" t="s">
        <v>2220</v>
      </c>
      <c r="C29" s="287" t="s">
        <v>3900</v>
      </c>
      <c r="D29" s="288" t="s">
        <v>3901</v>
      </c>
      <c r="E29" s="93" t="s">
        <v>1178</v>
      </c>
      <c r="F29" s="95"/>
      <c r="G29" s="169" t="s">
        <v>310</v>
      </c>
      <c r="H29" s="27"/>
      <c r="I29" s="283">
        <v>14410000</v>
      </c>
      <c r="J29" s="284">
        <v>5667933</v>
      </c>
      <c r="K29" s="23">
        <f t="shared" si="0"/>
        <v>8742067</v>
      </c>
    </row>
    <row r="30" spans="1:11" ht="15" x14ac:dyDescent="0.25">
      <c r="A30" s="22">
        <v>45506</v>
      </c>
      <c r="B30" s="25" t="s">
        <v>1861</v>
      </c>
      <c r="C30" s="287" t="s">
        <v>3902</v>
      </c>
      <c r="D30" s="288" t="s">
        <v>3903</v>
      </c>
      <c r="E30" s="93" t="s">
        <v>1178</v>
      </c>
      <c r="F30" s="95"/>
      <c r="G30" s="169" t="s">
        <v>3885</v>
      </c>
      <c r="H30" s="27"/>
      <c r="I30" s="283">
        <v>14410000</v>
      </c>
      <c r="J30" s="284">
        <v>5379733</v>
      </c>
      <c r="K30" s="23">
        <f t="shared" si="0"/>
        <v>9030267</v>
      </c>
    </row>
    <row r="31" spans="1:11" ht="15" x14ac:dyDescent="0.25">
      <c r="A31" s="22">
        <v>45513</v>
      </c>
      <c r="B31" s="25" t="s">
        <v>2222</v>
      </c>
      <c r="C31" s="287" t="s">
        <v>3904</v>
      </c>
      <c r="D31" s="288" t="s">
        <v>3538</v>
      </c>
      <c r="E31" s="93" t="s">
        <v>1168</v>
      </c>
      <c r="F31" s="95"/>
      <c r="G31" s="169" t="s">
        <v>1090</v>
      </c>
      <c r="H31" s="27"/>
      <c r="I31" s="283">
        <v>24844200</v>
      </c>
      <c r="J31" s="126">
        <v>9162400</v>
      </c>
      <c r="K31" s="23">
        <f t="shared" si="0"/>
        <v>15681800</v>
      </c>
    </row>
    <row r="32" spans="1:11" ht="15" x14ac:dyDescent="0.25">
      <c r="A32" s="22">
        <v>45513</v>
      </c>
      <c r="B32" s="25" t="s">
        <v>1865</v>
      </c>
      <c r="C32" s="287" t="s">
        <v>3905</v>
      </c>
      <c r="D32" s="288" t="s">
        <v>3596</v>
      </c>
      <c r="E32" s="93" t="s">
        <v>1178</v>
      </c>
      <c r="F32" s="95"/>
      <c r="G32" s="169" t="s">
        <v>304</v>
      </c>
      <c r="H32" s="27"/>
      <c r="I32" s="283">
        <v>11528000</v>
      </c>
      <c r="J32" s="126">
        <v>4995467</v>
      </c>
      <c r="K32" s="23">
        <f t="shared" si="0"/>
        <v>6532533</v>
      </c>
    </row>
    <row r="33" spans="1:11" ht="15" x14ac:dyDescent="0.25">
      <c r="A33" s="22">
        <v>45513</v>
      </c>
      <c r="B33" s="25" t="s">
        <v>2227</v>
      </c>
      <c r="C33" s="287" t="s">
        <v>3467</v>
      </c>
      <c r="D33" s="288" t="s">
        <v>3540</v>
      </c>
      <c r="E33" s="93" t="s">
        <v>1176</v>
      </c>
      <c r="F33" s="95"/>
      <c r="G33" s="169" t="s">
        <v>1115</v>
      </c>
      <c r="H33" s="27"/>
      <c r="I33" s="283">
        <v>11528000</v>
      </c>
      <c r="J33" s="126">
        <v>4419067</v>
      </c>
      <c r="K33" s="23">
        <f t="shared" si="0"/>
        <v>7108933</v>
      </c>
    </row>
    <row r="34" spans="1:11" ht="15" x14ac:dyDescent="0.25">
      <c r="A34" s="22">
        <v>45519</v>
      </c>
      <c r="B34" s="25" t="s">
        <v>2137</v>
      </c>
      <c r="C34" s="287" t="s">
        <v>3402</v>
      </c>
      <c r="D34" s="288" t="s">
        <v>3785</v>
      </c>
      <c r="E34" s="93" t="s">
        <v>1177</v>
      </c>
      <c r="F34" s="95"/>
      <c r="G34" s="169" t="s">
        <v>1102</v>
      </c>
      <c r="H34" s="27"/>
      <c r="I34" s="283">
        <v>26764800</v>
      </c>
      <c r="J34" s="126">
        <v>8549867</v>
      </c>
      <c r="K34" s="23">
        <f t="shared" si="0"/>
        <v>18214933</v>
      </c>
    </row>
    <row r="35" spans="1:11" ht="15" x14ac:dyDescent="0.25">
      <c r="A35" s="22">
        <v>45519</v>
      </c>
      <c r="B35" s="25" t="s">
        <v>2300</v>
      </c>
      <c r="C35" s="287" t="s">
        <v>3906</v>
      </c>
      <c r="D35" s="288" t="s">
        <v>3530</v>
      </c>
      <c r="E35" s="93" t="s">
        <v>1168</v>
      </c>
      <c r="F35" s="95"/>
      <c r="G35" s="169" t="s">
        <v>1093</v>
      </c>
      <c r="H35" s="27"/>
      <c r="I35" s="283">
        <v>23581833</v>
      </c>
      <c r="J35" s="126">
        <v>7481133</v>
      </c>
      <c r="K35" s="23">
        <f t="shared" si="0"/>
        <v>16100700</v>
      </c>
    </row>
    <row r="36" spans="1:11" ht="15" x14ac:dyDescent="0.25">
      <c r="A36" s="22">
        <v>45520</v>
      </c>
      <c r="B36" s="25" t="s">
        <v>3064</v>
      </c>
      <c r="C36" s="287" t="s">
        <v>3465</v>
      </c>
      <c r="D36" s="288" t="s">
        <v>3843</v>
      </c>
      <c r="E36" s="93" t="s">
        <v>1176</v>
      </c>
      <c r="F36" s="95"/>
      <c r="G36" s="169" t="s">
        <v>1103</v>
      </c>
      <c r="H36" s="27"/>
      <c r="I36" s="283">
        <v>11528000</v>
      </c>
      <c r="J36" s="126">
        <v>3938733</v>
      </c>
      <c r="K36" s="23">
        <f t="shared" si="0"/>
        <v>7589267</v>
      </c>
    </row>
    <row r="37" spans="1:11" ht="15" x14ac:dyDescent="0.25">
      <c r="A37" s="22">
        <v>45520</v>
      </c>
      <c r="B37" s="25" t="s">
        <v>3046</v>
      </c>
      <c r="C37" s="287" t="s">
        <v>3907</v>
      </c>
      <c r="D37" s="288" t="s">
        <v>3881</v>
      </c>
      <c r="E37" s="93" t="s">
        <v>1178</v>
      </c>
      <c r="F37" s="95"/>
      <c r="G37" s="169" t="s">
        <v>1101</v>
      </c>
      <c r="H37" s="27"/>
      <c r="I37" s="283">
        <v>11528000</v>
      </c>
      <c r="J37" s="126">
        <v>3938733</v>
      </c>
      <c r="K37" s="23">
        <f t="shared" si="0"/>
        <v>7589267</v>
      </c>
    </row>
    <row r="38" spans="1:11" ht="15" x14ac:dyDescent="0.25">
      <c r="A38" s="22">
        <v>45527</v>
      </c>
      <c r="B38" s="25" t="s">
        <v>3069</v>
      </c>
      <c r="C38" s="287" t="s">
        <v>3482</v>
      </c>
      <c r="D38" s="288" t="s">
        <v>3690</v>
      </c>
      <c r="E38" s="93" t="s">
        <v>1178</v>
      </c>
      <c r="F38" s="95"/>
      <c r="G38" s="169" t="s">
        <v>2197</v>
      </c>
      <c r="H38" s="27"/>
      <c r="I38" s="283">
        <v>7952000</v>
      </c>
      <c r="J38" s="126">
        <v>2518133</v>
      </c>
      <c r="K38" s="23">
        <f t="shared" si="0"/>
        <v>5433867</v>
      </c>
    </row>
    <row r="39" spans="1:11" ht="15" x14ac:dyDescent="0.25">
      <c r="A39" s="22">
        <v>45527</v>
      </c>
      <c r="B39" s="25" t="s">
        <v>3061</v>
      </c>
      <c r="C39" s="287" t="s">
        <v>3484</v>
      </c>
      <c r="D39" s="288" t="s">
        <v>3908</v>
      </c>
      <c r="E39" s="93" t="s">
        <v>1189</v>
      </c>
      <c r="F39" s="95"/>
      <c r="G39" s="169" t="s">
        <v>1118</v>
      </c>
      <c r="H39" s="27"/>
      <c r="I39" s="283">
        <v>15050733</v>
      </c>
      <c r="J39" s="126">
        <v>4687933</v>
      </c>
      <c r="K39" s="23">
        <f t="shared" si="0"/>
        <v>10362800</v>
      </c>
    </row>
    <row r="40" spans="1:11" ht="15" x14ac:dyDescent="0.25">
      <c r="A40" s="22">
        <v>45530</v>
      </c>
      <c r="B40" s="25" t="s">
        <v>2730</v>
      </c>
      <c r="C40" s="287" t="s">
        <v>3834</v>
      </c>
      <c r="D40" s="288" t="s">
        <v>3909</v>
      </c>
      <c r="E40" s="93" t="s">
        <v>1178</v>
      </c>
      <c r="F40" s="95"/>
      <c r="G40" s="169" t="s">
        <v>3151</v>
      </c>
      <c r="H40" s="27"/>
      <c r="I40" s="283">
        <v>11528000</v>
      </c>
      <c r="J40" s="284">
        <v>3362333</v>
      </c>
      <c r="K40" s="23">
        <f t="shared" si="0"/>
        <v>8165667</v>
      </c>
    </row>
    <row r="41" spans="1:11" ht="15" x14ac:dyDescent="0.25">
      <c r="A41" s="22">
        <v>45530</v>
      </c>
      <c r="B41" s="25" t="s">
        <v>2732</v>
      </c>
      <c r="C41" s="287" t="s">
        <v>3480</v>
      </c>
      <c r="D41" s="288" t="s">
        <v>3910</v>
      </c>
      <c r="E41" s="93" t="s">
        <v>1178</v>
      </c>
      <c r="F41" s="95"/>
      <c r="G41" s="169" t="s">
        <v>1109</v>
      </c>
      <c r="H41" s="27"/>
      <c r="I41" s="283">
        <v>11528000</v>
      </c>
      <c r="J41" s="126">
        <v>3362333</v>
      </c>
      <c r="K41" s="23">
        <f t="shared" si="0"/>
        <v>8165667</v>
      </c>
    </row>
    <row r="42" spans="1:11" ht="15" x14ac:dyDescent="0.25">
      <c r="A42" s="22">
        <v>45484</v>
      </c>
      <c r="B42" s="25" t="s">
        <v>3422</v>
      </c>
      <c r="C42" s="287" t="s">
        <v>3131</v>
      </c>
      <c r="D42" s="288" t="s">
        <v>3470</v>
      </c>
      <c r="E42" s="93" t="s">
        <v>3458</v>
      </c>
      <c r="F42" s="95"/>
      <c r="G42" s="169" t="s">
        <v>722</v>
      </c>
      <c r="H42" s="27"/>
      <c r="I42" s="283">
        <v>1887000</v>
      </c>
      <c r="J42" s="284">
        <v>1887000</v>
      </c>
      <c r="K42" s="23">
        <f t="shared" si="0"/>
        <v>0</v>
      </c>
    </row>
    <row r="43" spans="1:11" ht="15" x14ac:dyDescent="0.25">
      <c r="A43" s="22">
        <v>45497</v>
      </c>
      <c r="B43" s="25" t="s">
        <v>2039</v>
      </c>
      <c r="C43" s="287" t="s">
        <v>3336</v>
      </c>
      <c r="D43" s="288" t="s">
        <v>3471</v>
      </c>
      <c r="E43" s="93" t="s">
        <v>1756</v>
      </c>
      <c r="F43" s="95"/>
      <c r="G43" s="169" t="s">
        <v>1718</v>
      </c>
      <c r="H43" s="27"/>
      <c r="I43" s="283">
        <v>36750500</v>
      </c>
      <c r="J43" s="284">
        <v>15885700</v>
      </c>
      <c r="K43" s="23">
        <f t="shared" si="0"/>
        <v>20864800</v>
      </c>
    </row>
    <row r="44" spans="1:11" ht="15" x14ac:dyDescent="0.25">
      <c r="A44" s="22">
        <v>45497</v>
      </c>
      <c r="B44" s="25" t="s">
        <v>1929</v>
      </c>
      <c r="C44" s="287" t="s">
        <v>3137</v>
      </c>
      <c r="D44" s="288" t="s">
        <v>3472</v>
      </c>
      <c r="E44" s="93" t="s">
        <v>3459</v>
      </c>
      <c r="F44" s="95"/>
      <c r="G44" s="169" t="s">
        <v>1722</v>
      </c>
      <c r="H44" s="27"/>
      <c r="I44" s="283">
        <v>36750500</v>
      </c>
      <c r="J44" s="284">
        <v>15885700</v>
      </c>
      <c r="K44" s="23">
        <f t="shared" si="0"/>
        <v>20864800</v>
      </c>
    </row>
    <row r="45" spans="1:11" ht="15" x14ac:dyDescent="0.25">
      <c r="A45" s="22">
        <v>45506</v>
      </c>
      <c r="B45" s="25" t="s">
        <v>2580</v>
      </c>
      <c r="C45" s="287" t="s">
        <v>3911</v>
      </c>
      <c r="D45" s="288" t="s">
        <v>3643</v>
      </c>
      <c r="E45" s="93" t="s">
        <v>3886</v>
      </c>
      <c r="F45" s="95"/>
      <c r="G45" s="169" t="s">
        <v>1725</v>
      </c>
      <c r="H45" s="27"/>
      <c r="I45" s="283">
        <v>43699667</v>
      </c>
      <c r="J45" s="126">
        <v>16634067</v>
      </c>
      <c r="K45" s="23">
        <f t="shared" si="0"/>
        <v>27065600</v>
      </c>
    </row>
    <row r="46" spans="1:11" ht="15" x14ac:dyDescent="0.25">
      <c r="A46" s="22">
        <v>45506</v>
      </c>
      <c r="B46" s="25" t="s">
        <v>1954</v>
      </c>
      <c r="C46" s="287" t="s">
        <v>3912</v>
      </c>
      <c r="D46" s="288" t="s">
        <v>3913</v>
      </c>
      <c r="E46" s="93" t="s">
        <v>1752</v>
      </c>
      <c r="F46" s="95"/>
      <c r="G46" s="169" t="s">
        <v>1712</v>
      </c>
      <c r="H46" s="27"/>
      <c r="I46" s="283">
        <v>38481333</v>
      </c>
      <c r="J46" s="126">
        <v>14647733</v>
      </c>
      <c r="K46" s="23">
        <f t="shared" si="0"/>
        <v>23833600</v>
      </c>
    </row>
    <row r="47" spans="1:11" ht="15" x14ac:dyDescent="0.25">
      <c r="A47" s="22">
        <v>45506</v>
      </c>
      <c r="B47" s="25" t="s">
        <v>2218</v>
      </c>
      <c r="C47" s="287" t="s">
        <v>3914</v>
      </c>
      <c r="D47" s="288" t="s">
        <v>3915</v>
      </c>
      <c r="E47" s="93" t="s">
        <v>1760</v>
      </c>
      <c r="F47" s="95"/>
      <c r="G47" s="169" t="s">
        <v>1724</v>
      </c>
      <c r="H47" s="27"/>
      <c r="I47" s="283">
        <v>33046000</v>
      </c>
      <c r="J47" s="126">
        <v>12578800</v>
      </c>
      <c r="K47" s="23">
        <f t="shared" si="0"/>
        <v>20467200</v>
      </c>
    </row>
    <row r="48" spans="1:11" ht="15" x14ac:dyDescent="0.25">
      <c r="A48" s="22">
        <v>45512</v>
      </c>
      <c r="B48" s="25" t="s">
        <v>3564</v>
      </c>
      <c r="C48" s="287" t="s">
        <v>3131</v>
      </c>
      <c r="D48" s="288" t="s">
        <v>3711</v>
      </c>
      <c r="E48" s="93" t="s">
        <v>3887</v>
      </c>
      <c r="F48" s="95"/>
      <c r="G48" s="169" t="s">
        <v>722</v>
      </c>
      <c r="H48" s="27"/>
      <c r="I48" s="283">
        <v>2123000</v>
      </c>
      <c r="J48" s="284">
        <v>2123000</v>
      </c>
      <c r="K48" s="23">
        <f t="shared" si="0"/>
        <v>0</v>
      </c>
    </row>
    <row r="49" spans="1:11" ht="15" x14ac:dyDescent="0.25">
      <c r="A49" s="22">
        <v>45512</v>
      </c>
      <c r="B49" s="25" t="s">
        <v>1853</v>
      </c>
      <c r="C49" s="287" t="s">
        <v>3892</v>
      </c>
      <c r="D49" s="288" t="s">
        <v>3581</v>
      </c>
      <c r="E49" s="93" t="s">
        <v>1762</v>
      </c>
      <c r="F49" s="95"/>
      <c r="G49" s="169" t="s">
        <v>1726</v>
      </c>
      <c r="H49" s="27"/>
      <c r="I49" s="283">
        <v>34818133</v>
      </c>
      <c r="J49" s="126">
        <v>11911467</v>
      </c>
      <c r="K49" s="23">
        <f t="shared" si="0"/>
        <v>22906666</v>
      </c>
    </row>
    <row r="50" spans="1:11" ht="15" x14ac:dyDescent="0.25">
      <c r="A50" s="22">
        <v>45520</v>
      </c>
      <c r="B50" s="25" t="s">
        <v>3066</v>
      </c>
      <c r="C50" s="287" t="s">
        <v>3916</v>
      </c>
      <c r="D50" s="288" t="s">
        <v>3608</v>
      </c>
      <c r="E50" s="93" t="s">
        <v>359</v>
      </c>
      <c r="F50" s="95"/>
      <c r="G50" s="169" t="s">
        <v>329</v>
      </c>
      <c r="H50" s="27"/>
      <c r="I50" s="283">
        <v>40034533</v>
      </c>
      <c r="J50" s="126">
        <v>12687000</v>
      </c>
      <c r="K50" s="23">
        <f t="shared" si="0"/>
        <v>27347533</v>
      </c>
    </row>
    <row r="51" spans="1:11" ht="15" x14ac:dyDescent="0.25">
      <c r="A51" s="22">
        <v>45524</v>
      </c>
      <c r="B51" s="25" t="s">
        <v>3065</v>
      </c>
      <c r="C51" s="287" t="s">
        <v>3639</v>
      </c>
      <c r="D51" s="288" t="s">
        <v>3917</v>
      </c>
      <c r="E51" s="93" t="s">
        <v>3888</v>
      </c>
      <c r="F51" s="95"/>
      <c r="G51" s="169" t="s">
        <v>2184</v>
      </c>
      <c r="H51" s="27"/>
      <c r="I51" s="283">
        <v>35502133</v>
      </c>
      <c r="J51" s="126">
        <v>10178933</v>
      </c>
      <c r="K51" s="23">
        <f t="shared" si="0"/>
        <v>25323200</v>
      </c>
    </row>
    <row r="52" spans="1:11" ht="15" x14ac:dyDescent="0.25">
      <c r="A52" s="22">
        <v>45530</v>
      </c>
      <c r="B52" s="25" t="s">
        <v>2722</v>
      </c>
      <c r="C52" s="287" t="s">
        <v>3918</v>
      </c>
      <c r="D52" s="288" t="s">
        <v>3618</v>
      </c>
      <c r="E52" s="93" t="s">
        <v>3889</v>
      </c>
      <c r="F52" s="95"/>
      <c r="G52" s="169" t="s">
        <v>1144</v>
      </c>
      <c r="H52" s="27"/>
      <c r="I52" s="283">
        <v>38758333</v>
      </c>
      <c r="J52" s="284">
        <v>10852333</v>
      </c>
      <c r="K52" s="23">
        <f t="shared" si="0"/>
        <v>27906000</v>
      </c>
    </row>
    <row r="53" spans="1:11" ht="15" x14ac:dyDescent="0.25">
      <c r="A53" s="22">
        <v>45533</v>
      </c>
      <c r="B53" s="25" t="s">
        <v>3097</v>
      </c>
      <c r="C53" s="287" t="s">
        <v>3826</v>
      </c>
      <c r="D53" s="288" t="s">
        <v>3919</v>
      </c>
      <c r="E53" s="93" t="s">
        <v>1755</v>
      </c>
      <c r="F53" s="95"/>
      <c r="G53" s="169" t="s">
        <v>1717</v>
      </c>
      <c r="H53" s="27"/>
      <c r="I53" s="283">
        <v>45000000</v>
      </c>
      <c r="J53" s="284">
        <v>9666667</v>
      </c>
      <c r="K53" s="23">
        <f t="shared" si="0"/>
        <v>35333333</v>
      </c>
    </row>
    <row r="54" spans="1:11" ht="15" x14ac:dyDescent="0.25">
      <c r="A54" s="22">
        <v>45534</v>
      </c>
      <c r="B54" s="25" t="s">
        <v>3090</v>
      </c>
      <c r="C54" s="287" t="s">
        <v>3920</v>
      </c>
      <c r="D54" s="288" t="s">
        <v>3921</v>
      </c>
      <c r="E54" s="93" t="s">
        <v>3890</v>
      </c>
      <c r="F54" s="95"/>
      <c r="G54" s="169" t="s">
        <v>1146</v>
      </c>
      <c r="H54" s="27"/>
      <c r="I54" s="283">
        <v>35241666</v>
      </c>
      <c r="J54" s="284">
        <v>8739933</v>
      </c>
      <c r="K54" s="23">
        <f t="shared" si="0"/>
        <v>26501733</v>
      </c>
    </row>
    <row r="55" spans="1:11" ht="15" x14ac:dyDescent="0.25">
      <c r="A55" s="22">
        <v>45538</v>
      </c>
      <c r="B55" s="25" t="s">
        <v>4130</v>
      </c>
      <c r="C55" s="64" t="s">
        <v>3131</v>
      </c>
      <c r="D55" s="117" t="s">
        <v>4500</v>
      </c>
      <c r="E55" s="93" t="s">
        <v>4511</v>
      </c>
      <c r="F55" s="95"/>
      <c r="G55" s="169" t="s">
        <v>722</v>
      </c>
      <c r="H55" s="27"/>
      <c r="I55" s="23">
        <v>2122500</v>
      </c>
      <c r="J55" s="198">
        <v>2122500</v>
      </c>
      <c r="K55" s="23">
        <f t="shared" si="0"/>
        <v>0</v>
      </c>
    </row>
    <row r="56" spans="1:11" ht="15" x14ac:dyDescent="0.25">
      <c r="A56" s="22">
        <v>45540</v>
      </c>
      <c r="B56" s="25" t="s">
        <v>2774</v>
      </c>
      <c r="C56" s="64" t="s">
        <v>4205</v>
      </c>
      <c r="D56" s="117" t="s">
        <v>4284</v>
      </c>
      <c r="E56" s="93" t="s">
        <v>1178</v>
      </c>
      <c r="F56" s="95"/>
      <c r="G56" s="169" t="s">
        <v>4508</v>
      </c>
      <c r="H56" s="27"/>
      <c r="I56" s="23">
        <v>11528000</v>
      </c>
      <c r="J56" s="198">
        <v>2401667</v>
      </c>
      <c r="K56" s="23">
        <f t="shared" si="0"/>
        <v>9126333</v>
      </c>
    </row>
    <row r="57" spans="1:11" ht="15" x14ac:dyDescent="0.25">
      <c r="A57" s="22">
        <v>45540</v>
      </c>
      <c r="B57" s="25" t="s">
        <v>3105</v>
      </c>
      <c r="C57" s="64" t="s">
        <v>4362</v>
      </c>
      <c r="D57" s="117" t="s">
        <v>4293</v>
      </c>
      <c r="E57" s="93" t="s">
        <v>1178</v>
      </c>
      <c r="F57" s="95"/>
      <c r="G57" s="169" t="s">
        <v>1123</v>
      </c>
      <c r="H57" s="27"/>
      <c r="I57" s="23">
        <v>11528000</v>
      </c>
      <c r="J57" s="198">
        <v>2401667</v>
      </c>
      <c r="K57" s="23">
        <f t="shared" si="0"/>
        <v>9126333</v>
      </c>
    </row>
    <row r="58" spans="1:11" ht="15" x14ac:dyDescent="0.25">
      <c r="A58" s="22">
        <v>45544</v>
      </c>
      <c r="B58" s="25" t="s">
        <v>2793</v>
      </c>
      <c r="C58" s="64" t="s">
        <v>4501</v>
      </c>
      <c r="D58" s="117" t="s">
        <v>4502</v>
      </c>
      <c r="E58" s="93" t="s">
        <v>4512</v>
      </c>
      <c r="F58" s="95"/>
      <c r="G58" s="169" t="s">
        <v>2212</v>
      </c>
      <c r="H58" s="27"/>
      <c r="I58" s="23">
        <v>27977800</v>
      </c>
      <c r="J58" s="198">
        <v>5216200</v>
      </c>
      <c r="K58" s="23">
        <f t="shared" si="0"/>
        <v>22761600</v>
      </c>
    </row>
    <row r="59" spans="1:11" ht="15" x14ac:dyDescent="0.25">
      <c r="A59" s="22">
        <v>45548</v>
      </c>
      <c r="B59" s="25" t="s">
        <v>2613</v>
      </c>
      <c r="C59" s="64" t="s">
        <v>4211</v>
      </c>
      <c r="D59" s="117" t="s">
        <v>4058</v>
      </c>
      <c r="E59" s="93" t="s">
        <v>4513</v>
      </c>
      <c r="F59" s="95"/>
      <c r="G59" s="169" t="s">
        <v>4509</v>
      </c>
      <c r="H59" s="27"/>
      <c r="I59" s="23">
        <v>21433500</v>
      </c>
      <c r="J59" s="198">
        <v>2857800</v>
      </c>
      <c r="K59" s="23">
        <f t="shared" si="0"/>
        <v>18575700</v>
      </c>
    </row>
    <row r="60" spans="1:11" ht="15" x14ac:dyDescent="0.25">
      <c r="A60" s="22">
        <v>45551</v>
      </c>
      <c r="B60" s="25" t="s">
        <v>2810</v>
      </c>
      <c r="C60" s="64" t="s">
        <v>4476</v>
      </c>
      <c r="D60" s="117" t="s">
        <v>4503</v>
      </c>
      <c r="E60" s="93" t="s">
        <v>4514</v>
      </c>
      <c r="F60" s="95"/>
      <c r="G60" s="169" t="s">
        <v>1702</v>
      </c>
      <c r="H60" s="27"/>
      <c r="I60" s="23">
        <v>26555200</v>
      </c>
      <c r="J60" s="198">
        <v>3556500</v>
      </c>
      <c r="K60" s="23">
        <f t="shared" si="0"/>
        <v>22998700</v>
      </c>
    </row>
    <row r="61" spans="1:11" ht="15" x14ac:dyDescent="0.25">
      <c r="A61" s="22">
        <v>45551</v>
      </c>
      <c r="B61" s="25" t="s">
        <v>2926</v>
      </c>
      <c r="C61" s="64" t="s">
        <v>4389</v>
      </c>
      <c r="D61" s="117" t="s">
        <v>4202</v>
      </c>
      <c r="E61" s="93" t="s">
        <v>1223</v>
      </c>
      <c r="F61" s="95"/>
      <c r="G61" s="169" t="s">
        <v>1155</v>
      </c>
      <c r="H61" s="27"/>
      <c r="I61" s="23">
        <v>32422333</v>
      </c>
      <c r="J61" s="198">
        <v>4229000</v>
      </c>
      <c r="K61" s="23">
        <f t="shared" si="0"/>
        <v>28193333</v>
      </c>
    </row>
    <row r="62" spans="1:11" ht="15" x14ac:dyDescent="0.25">
      <c r="A62" s="22">
        <v>45554</v>
      </c>
      <c r="B62" s="25" t="s">
        <v>2928</v>
      </c>
      <c r="C62" s="64" t="s">
        <v>4449</v>
      </c>
      <c r="D62" s="117" t="s">
        <v>4060</v>
      </c>
      <c r="E62" s="93" t="s">
        <v>4515</v>
      </c>
      <c r="F62" s="95"/>
      <c r="G62" s="169" t="s">
        <v>1634</v>
      </c>
      <c r="H62" s="27"/>
      <c r="I62" s="23">
        <v>25323200</v>
      </c>
      <c r="J62" s="198">
        <v>0</v>
      </c>
      <c r="K62" s="23">
        <f t="shared" si="0"/>
        <v>25323200</v>
      </c>
    </row>
    <row r="63" spans="1:11" ht="15" x14ac:dyDescent="0.25">
      <c r="A63" s="22">
        <v>45555</v>
      </c>
      <c r="B63" s="25" t="s">
        <v>2407</v>
      </c>
      <c r="C63" s="64" t="s">
        <v>4504</v>
      </c>
      <c r="D63" s="117" t="s">
        <v>4505</v>
      </c>
      <c r="E63" s="93" t="s">
        <v>4516</v>
      </c>
      <c r="F63" s="95"/>
      <c r="G63" s="169" t="s">
        <v>1706</v>
      </c>
      <c r="H63" s="27"/>
      <c r="I63" s="23">
        <v>31006667</v>
      </c>
      <c r="J63" s="198">
        <v>3410733</v>
      </c>
      <c r="K63" s="23">
        <f t="shared" si="0"/>
        <v>27595934</v>
      </c>
    </row>
    <row r="64" spans="1:11" ht="15" x14ac:dyDescent="0.25">
      <c r="A64" s="22">
        <v>45562</v>
      </c>
      <c r="B64" s="25" t="s">
        <v>2948</v>
      </c>
      <c r="C64" s="64" t="s">
        <v>4506</v>
      </c>
      <c r="D64" s="117" t="s">
        <v>4507</v>
      </c>
      <c r="E64" s="93" t="s">
        <v>1176</v>
      </c>
      <c r="F64" s="95"/>
      <c r="G64" s="169" t="s">
        <v>4510</v>
      </c>
      <c r="H64" s="27"/>
      <c r="I64" s="23">
        <v>8646000</v>
      </c>
      <c r="J64" s="198">
        <v>384267</v>
      </c>
      <c r="K64" s="23">
        <f t="shared" si="0"/>
        <v>8261733</v>
      </c>
    </row>
    <row r="65" spans="1:11" ht="15" x14ac:dyDescent="0.25">
      <c r="A65" s="22">
        <v>45568</v>
      </c>
      <c r="B65" s="25" t="s">
        <v>4792</v>
      </c>
      <c r="C65" s="64" t="s">
        <v>3131</v>
      </c>
      <c r="D65" s="117" t="s">
        <v>4746</v>
      </c>
      <c r="E65" s="93" t="s">
        <v>4800</v>
      </c>
      <c r="F65" s="95"/>
      <c r="G65" s="169" t="s">
        <v>722</v>
      </c>
      <c r="H65" s="27"/>
      <c r="I65" s="23">
        <v>2528000</v>
      </c>
      <c r="J65" s="198">
        <v>2528000</v>
      </c>
      <c r="K65" s="23">
        <f t="shared" si="0"/>
        <v>0</v>
      </c>
    </row>
    <row r="66" spans="1:11" ht="15" x14ac:dyDescent="0.25">
      <c r="A66" s="22">
        <v>45574</v>
      </c>
      <c r="B66" s="25" t="s">
        <v>2432</v>
      </c>
      <c r="C66" s="64" t="s">
        <v>4755</v>
      </c>
      <c r="D66" s="117" t="s">
        <v>4756</v>
      </c>
      <c r="E66" s="93" t="s">
        <v>4802</v>
      </c>
      <c r="F66" s="95"/>
      <c r="G66" s="169" t="s">
        <v>4814</v>
      </c>
      <c r="H66" s="27"/>
      <c r="I66" s="23">
        <v>16000000</v>
      </c>
      <c r="J66" s="198">
        <v>0</v>
      </c>
      <c r="K66" s="23">
        <f t="shared" si="0"/>
        <v>16000000</v>
      </c>
    </row>
    <row r="67" spans="1:11" ht="15" x14ac:dyDescent="0.25">
      <c r="A67" s="22">
        <v>45581</v>
      </c>
      <c r="B67" s="25" t="s">
        <v>3415</v>
      </c>
      <c r="C67" s="64" t="s">
        <v>5036</v>
      </c>
      <c r="D67" s="117" t="s">
        <v>5037</v>
      </c>
      <c r="E67" s="93" t="s">
        <v>1745</v>
      </c>
      <c r="F67" s="95"/>
      <c r="G67" s="169" t="s">
        <v>5038</v>
      </c>
      <c r="H67" s="27"/>
      <c r="I67" s="23">
        <v>23118533</v>
      </c>
      <c r="J67" s="198">
        <v>0</v>
      </c>
      <c r="K67" s="23">
        <f t="shared" si="0"/>
        <v>23118533</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26"/>
      <c r="K89" s="23">
        <f t="shared" ref="K89:K123" si="1">+I89-J89</f>
        <v>0</v>
      </c>
    </row>
    <row r="90" spans="1:11" ht="15" x14ac:dyDescent="0.25">
      <c r="A90" s="22"/>
      <c r="B90" s="25"/>
      <c r="C90" s="64"/>
      <c r="D90" s="117"/>
      <c r="E90" s="93"/>
      <c r="F90" s="95"/>
      <c r="G90" s="169"/>
      <c r="H90" s="27"/>
      <c r="I90" s="23"/>
      <c r="J90" s="126"/>
      <c r="K90" s="23">
        <f t="shared" si="1"/>
        <v>0</v>
      </c>
    </row>
    <row r="91" spans="1:11" ht="15" x14ac:dyDescent="0.25">
      <c r="A91" s="22"/>
      <c r="B91" s="180"/>
      <c r="C91" s="180"/>
      <c r="D91" s="180"/>
      <c r="E91" s="233"/>
      <c r="F91" s="95"/>
      <c r="G91" s="123"/>
      <c r="H91" s="27"/>
      <c r="I91" s="126"/>
      <c r="J91" s="126"/>
      <c r="K91" s="23">
        <f t="shared" si="1"/>
        <v>0</v>
      </c>
    </row>
    <row r="92" spans="1:11" ht="15" x14ac:dyDescent="0.25">
      <c r="A92" s="246"/>
      <c r="B92" s="183"/>
      <c r="C92" s="183"/>
      <c r="D92" s="183"/>
      <c r="E92" s="233"/>
      <c r="F92" s="95"/>
      <c r="G92" s="123"/>
      <c r="H92" s="27"/>
      <c r="I92" s="126"/>
      <c r="J92" s="126"/>
      <c r="K92" s="23">
        <f t="shared" si="1"/>
        <v>0</v>
      </c>
    </row>
    <row r="93" spans="1:11" ht="15" x14ac:dyDescent="0.25">
      <c r="A93" s="246"/>
      <c r="B93" s="183"/>
      <c r="C93" s="183"/>
      <c r="D93" s="183"/>
      <c r="E93" s="233"/>
      <c r="F93" s="95"/>
      <c r="G93" s="123"/>
      <c r="H93" s="27"/>
      <c r="I93" s="126"/>
      <c r="J93" s="126"/>
      <c r="K93" s="23">
        <f t="shared" si="1"/>
        <v>0</v>
      </c>
    </row>
    <row r="94" spans="1:11" ht="15" x14ac:dyDescent="0.25">
      <c r="A94" s="246"/>
      <c r="B94" s="183"/>
      <c r="C94" s="183"/>
      <c r="D94" s="183"/>
      <c r="E94" s="233"/>
      <c r="F94" s="95"/>
      <c r="G94" s="123"/>
      <c r="H94" s="27"/>
      <c r="I94" s="126"/>
      <c r="J94" s="126"/>
      <c r="K94" s="23">
        <f t="shared" si="1"/>
        <v>0</v>
      </c>
    </row>
    <row r="95" spans="1:11" ht="15" x14ac:dyDescent="0.25">
      <c r="A95" s="246"/>
      <c r="B95" s="183"/>
      <c r="C95" s="183"/>
      <c r="D95" s="183"/>
      <c r="E95" s="233"/>
      <c r="F95" s="95"/>
      <c r="G95" s="123"/>
      <c r="H95" s="27"/>
      <c r="I95" s="126"/>
      <c r="J95" s="126"/>
      <c r="K95" s="23">
        <f t="shared" si="1"/>
        <v>0</v>
      </c>
    </row>
    <row r="96" spans="1:11" ht="15" x14ac:dyDescent="0.25">
      <c r="A96" s="246"/>
      <c r="B96" s="183"/>
      <c r="C96" s="183"/>
      <c r="D96" s="183"/>
      <c r="E96" s="233"/>
      <c r="F96" s="95"/>
      <c r="G96" s="123"/>
      <c r="H96" s="27"/>
      <c r="I96" s="126"/>
      <c r="J96" s="126"/>
      <c r="K96" s="23">
        <f t="shared" si="1"/>
        <v>0</v>
      </c>
    </row>
    <row r="97" spans="1:11" ht="15" x14ac:dyDescent="0.25">
      <c r="A97" s="246"/>
      <c r="B97" s="183"/>
      <c r="C97" s="183"/>
      <c r="D97" s="183"/>
      <c r="E97" s="233"/>
      <c r="F97" s="95"/>
      <c r="G97" s="123"/>
      <c r="H97" s="27"/>
      <c r="I97" s="126"/>
      <c r="J97" s="126"/>
      <c r="K97" s="23">
        <f t="shared" si="1"/>
        <v>0</v>
      </c>
    </row>
    <row r="98" spans="1:11" ht="15" x14ac:dyDescent="0.25">
      <c r="A98" s="246"/>
      <c r="B98" s="183"/>
      <c r="C98" s="183"/>
      <c r="D98" s="183"/>
      <c r="E98" s="233"/>
      <c r="F98" s="95"/>
      <c r="G98" s="123"/>
      <c r="H98" s="27"/>
      <c r="I98" s="126"/>
      <c r="J98" s="126"/>
      <c r="K98" s="23">
        <f t="shared" si="1"/>
        <v>0</v>
      </c>
    </row>
    <row r="99" spans="1:11" ht="15" x14ac:dyDescent="0.25">
      <c r="A99" s="246"/>
      <c r="B99" s="183"/>
      <c r="C99" s="183"/>
      <c r="D99" s="183"/>
      <c r="E99" s="233"/>
      <c r="F99" s="95"/>
      <c r="G99" s="123"/>
      <c r="H99" s="27"/>
      <c r="I99" s="126"/>
      <c r="J99" s="126"/>
      <c r="K99" s="23">
        <f t="shared" si="1"/>
        <v>0</v>
      </c>
    </row>
    <row r="100" spans="1:11" ht="15" x14ac:dyDescent="0.25">
      <c r="A100" s="246"/>
      <c r="B100" s="183"/>
      <c r="C100" s="183"/>
      <c r="D100" s="183"/>
      <c r="E100" s="233"/>
      <c r="F100" s="95"/>
      <c r="G100" s="123"/>
      <c r="H100" s="27"/>
      <c r="I100" s="126"/>
      <c r="J100" s="126"/>
      <c r="K100" s="23">
        <f t="shared" si="1"/>
        <v>0</v>
      </c>
    </row>
    <row r="101" spans="1:11" ht="15" x14ac:dyDescent="0.25">
      <c r="A101" s="246"/>
      <c r="B101" s="183"/>
      <c r="C101" s="183"/>
      <c r="D101" s="183"/>
      <c r="E101" s="233"/>
      <c r="F101" s="95"/>
      <c r="G101" s="123"/>
      <c r="H101" s="27"/>
      <c r="I101" s="126"/>
      <c r="J101" s="126"/>
      <c r="K101" s="23">
        <f t="shared" si="1"/>
        <v>0</v>
      </c>
    </row>
    <row r="102" spans="1:11" ht="15" x14ac:dyDescent="0.25">
      <c r="A102" s="246"/>
      <c r="B102" s="183"/>
      <c r="C102" s="183"/>
      <c r="D102" s="183"/>
      <c r="E102" s="233"/>
      <c r="F102" s="95"/>
      <c r="G102" s="123"/>
      <c r="H102" s="27"/>
      <c r="I102" s="126"/>
      <c r="J102" s="126"/>
      <c r="K102" s="23">
        <f t="shared" si="1"/>
        <v>0</v>
      </c>
    </row>
    <row r="103" spans="1:11" ht="15" x14ac:dyDescent="0.25">
      <c r="A103" s="246"/>
      <c r="B103" s="183"/>
      <c r="C103" s="183"/>
      <c r="D103" s="183"/>
      <c r="E103" s="233"/>
      <c r="F103" s="95"/>
      <c r="G103" s="123"/>
      <c r="H103" s="27"/>
      <c r="I103" s="126"/>
      <c r="J103" s="126"/>
      <c r="K103" s="23">
        <f t="shared" si="1"/>
        <v>0</v>
      </c>
    </row>
    <row r="104" spans="1:11" ht="15" x14ac:dyDescent="0.25">
      <c r="A104" s="246"/>
      <c r="B104" s="183"/>
      <c r="C104" s="183"/>
      <c r="D104" s="183"/>
      <c r="E104" s="233"/>
      <c r="F104" s="95"/>
      <c r="G104" s="123"/>
      <c r="H104" s="27"/>
      <c r="I104" s="126"/>
      <c r="J104" s="126"/>
      <c r="K104" s="23">
        <f t="shared" si="1"/>
        <v>0</v>
      </c>
    </row>
    <row r="105" spans="1:11" ht="15" x14ac:dyDescent="0.25">
      <c r="A105" s="246"/>
      <c r="B105" s="183"/>
      <c r="C105" s="183"/>
      <c r="D105" s="183"/>
      <c r="E105" s="233"/>
      <c r="F105" s="95"/>
      <c r="G105" s="123"/>
      <c r="H105" s="27"/>
      <c r="I105" s="126"/>
      <c r="J105" s="126"/>
      <c r="K105" s="23">
        <f t="shared" si="1"/>
        <v>0</v>
      </c>
    </row>
    <row r="106" spans="1:11" ht="15" x14ac:dyDescent="0.25">
      <c r="A106" s="246"/>
      <c r="B106" s="183"/>
      <c r="C106" s="183"/>
      <c r="D106" s="183"/>
      <c r="E106" s="233"/>
      <c r="F106" s="95"/>
      <c r="G106" s="123"/>
      <c r="H106" s="27"/>
      <c r="I106" s="126"/>
      <c r="J106" s="126"/>
      <c r="K106" s="23">
        <f t="shared" si="1"/>
        <v>0</v>
      </c>
    </row>
    <row r="107" spans="1:11" ht="15" x14ac:dyDescent="0.25">
      <c r="A107" s="246"/>
      <c r="B107" s="183"/>
      <c r="C107" s="183"/>
      <c r="D107" s="183"/>
      <c r="E107" s="233"/>
      <c r="F107" s="95"/>
      <c r="G107" s="123"/>
      <c r="H107" s="27"/>
      <c r="I107" s="126"/>
      <c r="J107" s="126"/>
      <c r="K107" s="23">
        <f t="shared" si="1"/>
        <v>0</v>
      </c>
    </row>
    <row r="108" spans="1:11" ht="15" x14ac:dyDescent="0.25">
      <c r="A108" s="246"/>
      <c r="B108" s="183"/>
      <c r="C108" s="183"/>
      <c r="D108" s="183"/>
      <c r="E108" s="233"/>
      <c r="F108" s="95"/>
      <c r="G108" s="123"/>
      <c r="H108" s="27"/>
      <c r="I108" s="126"/>
      <c r="J108" s="126"/>
      <c r="K108" s="23">
        <f t="shared" si="1"/>
        <v>0</v>
      </c>
    </row>
    <row r="109" spans="1:11" ht="15" x14ac:dyDescent="0.25">
      <c r="A109" s="246"/>
      <c r="B109" s="183"/>
      <c r="C109" s="183"/>
      <c r="D109" s="183"/>
      <c r="E109" s="233"/>
      <c r="F109" s="95"/>
      <c r="G109" s="123"/>
      <c r="H109" s="27"/>
      <c r="I109" s="126"/>
      <c r="J109" s="126"/>
      <c r="K109" s="23">
        <f t="shared" si="1"/>
        <v>0</v>
      </c>
    </row>
    <row r="110" spans="1:11" ht="15" x14ac:dyDescent="0.25">
      <c r="A110" s="246"/>
      <c r="B110" s="183"/>
      <c r="C110" s="183"/>
      <c r="D110" s="183"/>
      <c r="E110" s="233"/>
      <c r="F110" s="95"/>
      <c r="G110" s="123"/>
      <c r="H110" s="27"/>
      <c r="I110" s="126"/>
      <c r="J110" s="126"/>
      <c r="K110" s="23">
        <f t="shared" si="1"/>
        <v>0</v>
      </c>
    </row>
    <row r="111" spans="1:11" ht="15" x14ac:dyDescent="0.25">
      <c r="A111" s="246"/>
      <c r="B111" s="183"/>
      <c r="C111" s="183"/>
      <c r="D111" s="183"/>
      <c r="E111" s="233"/>
      <c r="F111" s="95"/>
      <c r="G111" s="123"/>
      <c r="H111" s="27"/>
      <c r="I111" s="126"/>
      <c r="J111" s="126"/>
      <c r="K111" s="23">
        <f t="shared" si="1"/>
        <v>0</v>
      </c>
    </row>
    <row r="112" spans="1:11" ht="15" x14ac:dyDescent="0.25">
      <c r="A112" s="246"/>
      <c r="B112" s="183"/>
      <c r="C112" s="183"/>
      <c r="D112" s="183"/>
      <c r="E112" s="233"/>
      <c r="F112" s="95"/>
      <c r="G112" s="123"/>
      <c r="H112" s="27"/>
      <c r="I112" s="126"/>
      <c r="J112" s="126"/>
      <c r="K112" s="23">
        <f t="shared" si="1"/>
        <v>0</v>
      </c>
    </row>
    <row r="113" spans="1:11" ht="15" x14ac:dyDescent="0.25">
      <c r="A113" s="246"/>
      <c r="B113" s="183"/>
      <c r="C113" s="183"/>
      <c r="D113" s="183"/>
      <c r="E113" s="233"/>
      <c r="F113" s="95"/>
      <c r="G113" s="123"/>
      <c r="H113" s="27"/>
      <c r="I113" s="126"/>
      <c r="J113" s="126"/>
      <c r="K113" s="23">
        <f t="shared" si="1"/>
        <v>0</v>
      </c>
    </row>
    <row r="114" spans="1:11" ht="15" x14ac:dyDescent="0.25">
      <c r="A114" s="246"/>
      <c r="B114" s="183"/>
      <c r="C114" s="183"/>
      <c r="D114" s="183"/>
      <c r="E114" s="233"/>
      <c r="F114" s="95"/>
      <c r="G114" s="123"/>
      <c r="H114" s="27"/>
      <c r="I114" s="126"/>
      <c r="J114" s="126"/>
      <c r="K114" s="23">
        <f t="shared" si="1"/>
        <v>0</v>
      </c>
    </row>
    <row r="115" spans="1:11" ht="15" x14ac:dyDescent="0.25">
      <c r="A115" s="246"/>
      <c r="B115" s="183"/>
      <c r="C115" s="183"/>
      <c r="D115" s="183"/>
      <c r="E115" s="233"/>
      <c r="F115" s="95"/>
      <c r="G115" s="123"/>
      <c r="H115" s="27"/>
      <c r="I115" s="126"/>
      <c r="J115" s="126"/>
      <c r="K115" s="23">
        <f t="shared" si="1"/>
        <v>0</v>
      </c>
    </row>
    <row r="116" spans="1:11" ht="15" x14ac:dyDescent="0.25">
      <c r="A116" s="246"/>
      <c r="B116" s="183"/>
      <c r="C116" s="183"/>
      <c r="D116" s="183"/>
      <c r="E116" s="233"/>
      <c r="F116" s="95"/>
      <c r="G116" s="123"/>
      <c r="H116" s="27"/>
      <c r="I116" s="126"/>
      <c r="J116" s="126"/>
      <c r="K116" s="23">
        <f t="shared" si="1"/>
        <v>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23"/>
      <c r="K119" s="23">
        <f t="shared" si="1"/>
        <v>0</v>
      </c>
    </row>
    <row r="120" spans="1:11" ht="15" x14ac:dyDescent="0.25">
      <c r="A120" s="246"/>
      <c r="B120" s="183"/>
      <c r="C120" s="183"/>
      <c r="D120" s="183"/>
      <c r="E120" s="233"/>
      <c r="F120" s="95"/>
      <c r="G120" s="123"/>
      <c r="H120" s="27"/>
      <c r="I120" s="126"/>
      <c r="J120" s="23"/>
      <c r="K120" s="23">
        <f t="shared" si="1"/>
        <v>0</v>
      </c>
    </row>
    <row r="121" spans="1:11" ht="15" x14ac:dyDescent="0.25">
      <c r="A121" s="246"/>
      <c r="B121" s="183"/>
      <c r="C121" s="183"/>
      <c r="D121" s="183"/>
      <c r="E121" s="233"/>
      <c r="F121" s="95"/>
      <c r="G121" s="123"/>
      <c r="H121" s="27"/>
      <c r="I121" s="126"/>
      <c r="J121" s="23"/>
      <c r="K121" s="23">
        <f t="shared" si="1"/>
        <v>0</v>
      </c>
    </row>
    <row r="122" spans="1:11" ht="15" x14ac:dyDescent="0.25">
      <c r="A122" s="246"/>
      <c r="B122" s="183"/>
      <c r="C122" s="183"/>
      <c r="D122" s="183"/>
      <c r="E122" s="233"/>
      <c r="F122" s="95"/>
      <c r="G122" s="123"/>
      <c r="H122" s="27"/>
      <c r="I122" s="126"/>
      <c r="J122" s="23"/>
      <c r="K122" s="23">
        <f t="shared" si="1"/>
        <v>0</v>
      </c>
    </row>
    <row r="123" spans="1:11" ht="15" x14ac:dyDescent="0.25">
      <c r="A123" s="246"/>
      <c r="B123" s="267"/>
      <c r="C123" s="267"/>
      <c r="D123" s="267"/>
      <c r="E123" s="233"/>
      <c r="F123" s="95"/>
      <c r="G123" s="123"/>
      <c r="H123" s="27"/>
      <c r="I123" s="126"/>
      <c r="J123" s="23"/>
      <c r="K123" s="23">
        <f t="shared" si="1"/>
        <v>0</v>
      </c>
    </row>
    <row r="124" spans="1:11" ht="15" x14ac:dyDescent="0.25">
      <c r="A124" s="14"/>
      <c r="B124" s="15"/>
      <c r="C124" s="15"/>
      <c r="D124" s="15"/>
      <c r="E124" s="258"/>
      <c r="F124" s="220"/>
      <c r="G124" s="345" t="s">
        <v>19</v>
      </c>
      <c r="H124" s="335"/>
      <c r="I124" s="28">
        <f>SUM(I19:I123)</f>
        <v>1002564097</v>
      </c>
      <c r="J124" s="28">
        <f>SUM(J19:J123)</f>
        <v>298466863</v>
      </c>
      <c r="K124" s="28">
        <f>SUM(K19:K123)</f>
        <v>704097234</v>
      </c>
    </row>
    <row r="125" spans="1:11" ht="15" x14ac:dyDescent="0.25">
      <c r="A125" s="14"/>
      <c r="B125" s="15"/>
      <c r="C125" s="15"/>
      <c r="D125" s="15"/>
      <c r="E125" s="258"/>
      <c r="F125" s="250"/>
      <c r="G125" s="265"/>
      <c r="H125" s="15"/>
      <c r="I125" s="19"/>
      <c r="J125" s="19"/>
      <c r="K125" s="20"/>
    </row>
    <row r="126" spans="1:11" ht="51" x14ac:dyDescent="0.2">
      <c r="A126" s="69" t="s">
        <v>37</v>
      </c>
      <c r="B126" s="70" t="s">
        <v>39</v>
      </c>
      <c r="C126" s="69" t="s">
        <v>40</v>
      </c>
      <c r="D126" s="253" t="s">
        <v>38</v>
      </c>
      <c r="E126" s="70" t="s">
        <v>15</v>
      </c>
      <c r="F126" s="260" t="s">
        <v>33</v>
      </c>
      <c r="G126" s="163" t="s">
        <v>16</v>
      </c>
      <c r="H126" s="69" t="s">
        <v>22</v>
      </c>
      <c r="I126" s="69" t="s">
        <v>12</v>
      </c>
      <c r="J126" s="69" t="s">
        <v>23</v>
      </c>
      <c r="K126" s="69" t="s">
        <v>4</v>
      </c>
    </row>
    <row r="127" spans="1:11" ht="15" x14ac:dyDescent="0.2">
      <c r="A127" s="72"/>
      <c r="B127" s="72">
        <v>1132842980</v>
      </c>
      <c r="C127" s="72">
        <v>0</v>
      </c>
      <c r="D127" s="254">
        <f>+A127+B127-C127</f>
        <v>1132842980</v>
      </c>
      <c r="E127" s="251">
        <f>+I124</f>
        <v>1002564097</v>
      </c>
      <c r="F127" s="261">
        <f>+E127/D127</f>
        <v>0.88499828722953289</v>
      </c>
      <c r="G127" s="164">
        <f>+I16</f>
        <v>38874730</v>
      </c>
      <c r="H127" s="73">
        <f>+D127-E127-G127</f>
        <v>91404153</v>
      </c>
      <c r="I127" s="73">
        <f>+J124</f>
        <v>298466863</v>
      </c>
      <c r="J127" s="74">
        <f>+I127/D127</f>
        <v>0.2634671073302674</v>
      </c>
      <c r="K127" s="73">
        <f>+K124</f>
        <v>704097234</v>
      </c>
    </row>
    <row r="128" spans="1:11" ht="15" x14ac:dyDescent="0.25">
      <c r="A128" s="75">
        <v>1</v>
      </c>
      <c r="B128" s="75">
        <v>2</v>
      </c>
      <c r="C128" s="75">
        <v>3</v>
      </c>
      <c r="D128" s="255" t="s">
        <v>3</v>
      </c>
      <c r="E128" s="227">
        <v>5</v>
      </c>
      <c r="F128" s="262" t="s">
        <v>18</v>
      </c>
      <c r="G128" s="166">
        <v>7</v>
      </c>
      <c r="H128" s="75" t="s">
        <v>9</v>
      </c>
      <c r="I128" s="75">
        <v>9</v>
      </c>
      <c r="J128" s="75" t="s">
        <v>24</v>
      </c>
      <c r="K128" s="75" t="s">
        <v>25</v>
      </c>
    </row>
  </sheetData>
  <mergeCells count="16">
    <mergeCell ref="G124:H124"/>
    <mergeCell ref="G16:H16"/>
    <mergeCell ref="A17:A18"/>
    <mergeCell ref="E17:H17"/>
    <mergeCell ref="I17:I18"/>
    <mergeCell ref="J17:J18"/>
    <mergeCell ref="E18:F18"/>
    <mergeCell ref="G18:H18"/>
    <mergeCell ref="A3:J3"/>
    <mergeCell ref="A5:A6"/>
    <mergeCell ref="B5:B6"/>
    <mergeCell ref="D5:D6"/>
    <mergeCell ref="E5:H5"/>
    <mergeCell ref="I5:I6"/>
    <mergeCell ref="J5:K6"/>
    <mergeCell ref="E6:H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FB72-D752-474E-95EF-4D3ED104DF34}">
  <dimension ref="A1:K131"/>
  <sheetViews>
    <sheetView topLeftCell="A64" workbookViewId="0">
      <selection activeCell="I41" sqref="I41"/>
    </sheetView>
  </sheetViews>
  <sheetFormatPr baseColWidth="10" defaultRowHeight="12.75" x14ac:dyDescent="0.2"/>
  <cols>
    <col min="2" max="2" width="12.5703125" bestFit="1" customWidth="1"/>
    <col min="4" max="4" width="12.5703125" bestFit="1" customWidth="1"/>
    <col min="8" max="8" width="12.5703125" bestFit="1" customWidth="1"/>
    <col min="9" max="9" width="12.71093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4044</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1"/>
      <c r="B7" s="146"/>
      <c r="C7" s="144"/>
      <c r="D7" s="240" t="s">
        <v>5271</v>
      </c>
      <c r="E7" s="161" t="s">
        <v>5270</v>
      </c>
      <c r="F7" s="181"/>
      <c r="G7" s="202"/>
      <c r="H7" s="87"/>
      <c r="I7" s="176">
        <v>14167000</v>
      </c>
      <c r="J7" s="145"/>
      <c r="K7" s="144"/>
    </row>
    <row r="8" spans="1:11" ht="15" x14ac:dyDescent="0.25">
      <c r="A8" s="171"/>
      <c r="B8" s="146"/>
      <c r="C8" s="144"/>
      <c r="D8" s="161" t="s">
        <v>4711</v>
      </c>
      <c r="E8" s="161" t="s">
        <v>4707</v>
      </c>
      <c r="F8" s="181"/>
      <c r="G8" s="202"/>
      <c r="H8" s="87"/>
      <c r="I8" s="176">
        <v>8000000</v>
      </c>
      <c r="J8" s="145"/>
      <c r="K8" s="144"/>
    </row>
    <row r="9" spans="1:11" ht="15" x14ac:dyDescent="0.25">
      <c r="A9" s="171"/>
      <c r="B9" s="146"/>
      <c r="C9" s="144"/>
      <c r="D9" s="161" t="s">
        <v>3511</v>
      </c>
      <c r="E9" s="161" t="s">
        <v>3510</v>
      </c>
      <c r="F9" s="181"/>
      <c r="G9" s="202"/>
      <c r="H9" s="87"/>
      <c r="I9" s="176">
        <v>10108567</v>
      </c>
      <c r="J9" s="145"/>
      <c r="K9" s="144"/>
    </row>
    <row r="10" spans="1:11" ht="15" x14ac:dyDescent="0.25">
      <c r="A10" s="171"/>
      <c r="B10" s="146"/>
      <c r="C10" s="144"/>
      <c r="D10" s="161" t="s">
        <v>4712</v>
      </c>
      <c r="E10" s="161" t="s">
        <v>4708</v>
      </c>
      <c r="F10" s="181"/>
      <c r="G10" s="202"/>
      <c r="H10" s="87"/>
      <c r="I10" s="176">
        <v>14178000</v>
      </c>
      <c r="J10" s="145"/>
      <c r="K10" s="144"/>
    </row>
    <row r="11" spans="1:11" ht="15" x14ac:dyDescent="0.25">
      <c r="A11" s="171"/>
      <c r="B11" s="146"/>
      <c r="C11" s="144"/>
      <c r="D11" s="161" t="s">
        <v>4713</v>
      </c>
      <c r="E11" s="161" t="s">
        <v>4709</v>
      </c>
      <c r="F11" s="181"/>
      <c r="G11" s="202"/>
      <c r="H11" s="87"/>
      <c r="I11" s="176">
        <v>1351268159</v>
      </c>
      <c r="J11" s="145"/>
      <c r="K11" s="144"/>
    </row>
    <row r="12" spans="1:11" ht="15" x14ac:dyDescent="0.25">
      <c r="A12" s="171"/>
      <c r="B12" s="146"/>
      <c r="C12" s="144"/>
      <c r="D12" s="161" t="s">
        <v>4714</v>
      </c>
      <c r="E12" s="161" t="s">
        <v>4710</v>
      </c>
      <c r="F12" s="181"/>
      <c r="G12" s="202"/>
      <c r="H12" s="87"/>
      <c r="I12" s="176">
        <v>1500000000</v>
      </c>
      <c r="J12" s="145"/>
      <c r="K12" s="144"/>
    </row>
    <row r="13" spans="1:11" ht="15" x14ac:dyDescent="0.25">
      <c r="A13" s="171"/>
      <c r="B13" s="146"/>
      <c r="C13" s="144"/>
      <c r="D13" s="161" t="s">
        <v>4716</v>
      </c>
      <c r="E13" s="161" t="s">
        <v>4718</v>
      </c>
      <c r="F13" s="181"/>
      <c r="G13" s="202"/>
      <c r="H13" s="87"/>
      <c r="I13" s="176">
        <v>1833667</v>
      </c>
      <c r="J13" s="145"/>
      <c r="K13" s="144"/>
    </row>
    <row r="14" spans="1:11" ht="15" x14ac:dyDescent="0.25">
      <c r="A14" s="171"/>
      <c r="B14" s="146"/>
      <c r="C14" s="144"/>
      <c r="D14" s="161" t="s">
        <v>4715</v>
      </c>
      <c r="E14" s="161" t="s">
        <v>4717</v>
      </c>
      <c r="F14" s="181"/>
      <c r="G14" s="202"/>
      <c r="H14" s="87"/>
      <c r="I14" s="176">
        <v>7109000</v>
      </c>
      <c r="J14" s="145"/>
      <c r="K14" s="144"/>
    </row>
    <row r="15" spans="1:11" ht="15" x14ac:dyDescent="0.25">
      <c r="A15" s="173"/>
      <c r="B15" s="146"/>
      <c r="C15" s="144"/>
      <c r="D15" s="175" t="s">
        <v>5274</v>
      </c>
      <c r="E15" s="161" t="s">
        <v>5272</v>
      </c>
      <c r="F15" s="181"/>
      <c r="G15" s="202"/>
      <c r="H15" s="87"/>
      <c r="I15" s="176">
        <v>11848333</v>
      </c>
      <c r="J15" s="145"/>
      <c r="K15" s="144"/>
    </row>
    <row r="16" spans="1:11" ht="15" x14ac:dyDescent="0.25">
      <c r="A16" s="173"/>
      <c r="B16" s="146"/>
      <c r="C16" s="144"/>
      <c r="D16" s="175" t="s">
        <v>5275</v>
      </c>
      <c r="E16" s="161" t="s">
        <v>5273</v>
      </c>
      <c r="F16" s="181"/>
      <c r="G16" s="202"/>
      <c r="H16" s="87"/>
      <c r="I16" s="176">
        <v>11848333</v>
      </c>
      <c r="J16" s="145"/>
      <c r="K16" s="144"/>
    </row>
    <row r="17" spans="1:11" ht="15" x14ac:dyDescent="0.25">
      <c r="A17" s="173"/>
      <c r="B17" s="146"/>
      <c r="C17" s="144"/>
      <c r="D17" s="175"/>
      <c r="E17" s="123"/>
      <c r="F17" s="181"/>
      <c r="G17" s="202"/>
      <c r="H17" s="87"/>
      <c r="I17" s="176"/>
      <c r="J17" s="145"/>
      <c r="K17" s="144"/>
    </row>
    <row r="18" spans="1:11" ht="15" x14ac:dyDescent="0.25">
      <c r="A18" s="173"/>
      <c r="B18" s="7"/>
      <c r="C18" s="8"/>
      <c r="D18" s="175"/>
      <c r="E18" s="249"/>
      <c r="F18" s="218"/>
      <c r="G18" s="264"/>
      <c r="H18" s="10"/>
      <c r="I18" s="176"/>
      <c r="J18" s="7"/>
      <c r="K18" s="8"/>
    </row>
    <row r="19" spans="1:11" ht="15" x14ac:dyDescent="0.25">
      <c r="A19" s="14"/>
      <c r="B19" s="15"/>
      <c r="C19" s="15"/>
      <c r="D19" s="15"/>
      <c r="E19" s="258"/>
      <c r="F19" s="220"/>
      <c r="G19" s="345" t="s">
        <v>19</v>
      </c>
      <c r="H19" s="335"/>
      <c r="I19" s="16">
        <f>SUM(I7:I18)</f>
        <v>2930361059</v>
      </c>
      <c r="J19" s="17"/>
      <c r="K19" s="18"/>
    </row>
    <row r="20" spans="1:11" ht="25.5" x14ac:dyDescent="0.25">
      <c r="A20" s="323" t="s">
        <v>5</v>
      </c>
      <c r="B20" s="29" t="s">
        <v>13</v>
      </c>
      <c r="C20" s="32" t="s">
        <v>20</v>
      </c>
      <c r="D20" s="252" t="s">
        <v>20</v>
      </c>
      <c r="E20" s="340" t="s">
        <v>15</v>
      </c>
      <c r="F20" s="341"/>
      <c r="G20" s="341"/>
      <c r="H20" s="342"/>
      <c r="I20" s="323" t="s">
        <v>7</v>
      </c>
      <c r="J20" s="323" t="s">
        <v>6</v>
      </c>
      <c r="K20" s="32" t="s">
        <v>0</v>
      </c>
    </row>
    <row r="21" spans="1:11" ht="15" x14ac:dyDescent="0.25">
      <c r="A21" s="324"/>
      <c r="B21" s="33" t="s">
        <v>14</v>
      </c>
      <c r="C21" s="33" t="s">
        <v>11</v>
      </c>
      <c r="D21" s="239" t="s">
        <v>10</v>
      </c>
      <c r="E21" s="346" t="s">
        <v>2</v>
      </c>
      <c r="F21" s="347"/>
      <c r="G21" s="340" t="s">
        <v>8</v>
      </c>
      <c r="H21" s="342"/>
      <c r="I21" s="324"/>
      <c r="J21" s="324"/>
      <c r="K21" s="33" t="s">
        <v>1</v>
      </c>
    </row>
    <row r="22" spans="1:11" ht="15" x14ac:dyDescent="0.25">
      <c r="A22" s="289">
        <v>45534</v>
      </c>
      <c r="B22" s="223" t="s">
        <v>2299</v>
      </c>
      <c r="C22" s="285" t="s">
        <v>3413</v>
      </c>
      <c r="D22" s="286" t="s">
        <v>3926</v>
      </c>
      <c r="E22" s="93" t="s">
        <v>3923</v>
      </c>
      <c r="F22" s="217"/>
      <c r="G22" s="168" t="s">
        <v>3922</v>
      </c>
      <c r="H22" s="8"/>
      <c r="I22" s="290">
        <v>24692500</v>
      </c>
      <c r="J22" s="198"/>
      <c r="K22" s="23">
        <f>+I22-J22</f>
        <v>24692500</v>
      </c>
    </row>
    <row r="23" spans="1:11" ht="15" x14ac:dyDescent="0.25">
      <c r="A23" s="289">
        <v>45531</v>
      </c>
      <c r="B23" s="224" t="s">
        <v>2305</v>
      </c>
      <c r="C23" s="287" t="s">
        <v>3927</v>
      </c>
      <c r="D23" s="288" t="s">
        <v>3696</v>
      </c>
      <c r="E23" s="93" t="s">
        <v>3924</v>
      </c>
      <c r="F23" s="95"/>
      <c r="G23" s="169" t="s">
        <v>1791</v>
      </c>
      <c r="H23" s="27"/>
      <c r="I23" s="290">
        <v>36980000</v>
      </c>
      <c r="J23" s="198">
        <v>8135600</v>
      </c>
      <c r="K23" s="23">
        <f t="shared" ref="K23:K91" si="0">+I23-J23</f>
        <v>28844400</v>
      </c>
    </row>
    <row r="24" spans="1:11" ht="15" x14ac:dyDescent="0.25">
      <c r="A24" s="289">
        <v>45531</v>
      </c>
      <c r="B24" s="224" t="s">
        <v>3078</v>
      </c>
      <c r="C24" s="287" t="s">
        <v>3928</v>
      </c>
      <c r="D24" s="288" t="s">
        <v>3929</v>
      </c>
      <c r="E24" s="93" t="s">
        <v>3925</v>
      </c>
      <c r="F24" s="95"/>
      <c r="G24" s="169" t="s">
        <v>1790</v>
      </c>
      <c r="H24" s="27"/>
      <c r="I24" s="290">
        <v>37605000</v>
      </c>
      <c r="J24" s="198">
        <v>8273100</v>
      </c>
      <c r="K24" s="23">
        <f t="shared" si="0"/>
        <v>29331900</v>
      </c>
    </row>
    <row r="25" spans="1:11" ht="15" x14ac:dyDescent="0.25">
      <c r="A25" s="22">
        <v>45537</v>
      </c>
      <c r="B25" s="180" t="s">
        <v>2321</v>
      </c>
      <c r="C25" s="64" t="s">
        <v>3644</v>
      </c>
      <c r="D25" s="117" t="s">
        <v>4517</v>
      </c>
      <c r="E25" s="93" t="s">
        <v>1182</v>
      </c>
      <c r="F25" s="95"/>
      <c r="G25" s="169" t="s">
        <v>1107</v>
      </c>
      <c r="H25" s="27"/>
      <c r="I25" s="23">
        <v>33320000</v>
      </c>
      <c r="J25" s="198">
        <v>8052333</v>
      </c>
      <c r="K25" s="23">
        <f t="shared" si="0"/>
        <v>25267667</v>
      </c>
    </row>
    <row r="26" spans="1:11" ht="15" x14ac:dyDescent="0.25">
      <c r="A26" s="22">
        <v>45537</v>
      </c>
      <c r="B26" s="180" t="s">
        <v>2336</v>
      </c>
      <c r="C26" s="64" t="s">
        <v>4436</v>
      </c>
      <c r="D26" s="117" t="s">
        <v>3775</v>
      </c>
      <c r="E26" s="93" t="s">
        <v>4527</v>
      </c>
      <c r="F26" s="95"/>
      <c r="G26" s="169" t="s">
        <v>1105</v>
      </c>
      <c r="H26" s="27"/>
      <c r="I26" s="23">
        <v>28436000</v>
      </c>
      <c r="J26" s="198">
        <v>6872033</v>
      </c>
      <c r="K26" s="23">
        <f t="shared" si="0"/>
        <v>21563967</v>
      </c>
    </row>
    <row r="27" spans="1:11" ht="15" x14ac:dyDescent="0.25">
      <c r="A27" s="22">
        <v>45538</v>
      </c>
      <c r="B27" s="180" t="s">
        <v>2596</v>
      </c>
      <c r="C27" s="64" t="s">
        <v>4280</v>
      </c>
      <c r="D27" s="117" t="s">
        <v>4021</v>
      </c>
      <c r="E27" s="93" t="s">
        <v>4528</v>
      </c>
      <c r="F27" s="95"/>
      <c r="G27" s="169" t="s">
        <v>1112</v>
      </c>
      <c r="H27" s="27"/>
      <c r="I27" s="23">
        <v>36949500</v>
      </c>
      <c r="J27" s="198">
        <v>8621550</v>
      </c>
      <c r="K27" s="23">
        <f t="shared" si="0"/>
        <v>28327950</v>
      </c>
    </row>
    <row r="28" spans="1:11" ht="15" x14ac:dyDescent="0.25">
      <c r="A28" s="22">
        <v>45538</v>
      </c>
      <c r="B28" s="180" t="s">
        <v>2322</v>
      </c>
      <c r="C28" s="64" t="s">
        <v>4283</v>
      </c>
      <c r="D28" s="117" t="s">
        <v>4518</v>
      </c>
      <c r="E28" s="93" t="s">
        <v>1204</v>
      </c>
      <c r="F28" s="95"/>
      <c r="G28" s="169" t="s">
        <v>1135</v>
      </c>
      <c r="H28" s="27"/>
      <c r="I28" s="23">
        <v>32396000</v>
      </c>
      <c r="J28" s="198">
        <v>7559067</v>
      </c>
      <c r="K28" s="23">
        <f t="shared" si="0"/>
        <v>24836933</v>
      </c>
    </row>
    <row r="29" spans="1:11" ht="15" x14ac:dyDescent="0.25">
      <c r="A29" s="22">
        <v>45539</v>
      </c>
      <c r="B29" s="180" t="s">
        <v>2388</v>
      </c>
      <c r="C29" s="64" t="s">
        <v>4519</v>
      </c>
      <c r="D29" s="117" t="s">
        <v>4520</v>
      </c>
      <c r="E29" s="93" t="s">
        <v>4529</v>
      </c>
      <c r="F29" s="95"/>
      <c r="G29" s="169" t="s">
        <v>1693</v>
      </c>
      <c r="H29" s="27"/>
      <c r="I29" s="23">
        <v>28000000</v>
      </c>
      <c r="J29" s="198">
        <v>6933333</v>
      </c>
      <c r="K29" s="23">
        <f t="shared" si="0"/>
        <v>21066667</v>
      </c>
    </row>
    <row r="30" spans="1:11" ht="15" x14ac:dyDescent="0.25">
      <c r="A30" s="22">
        <v>45539</v>
      </c>
      <c r="B30" s="180" t="s">
        <v>2368</v>
      </c>
      <c r="C30" s="64" t="s">
        <v>4184</v>
      </c>
      <c r="D30" s="117" t="s">
        <v>4521</v>
      </c>
      <c r="E30" s="93" t="s">
        <v>1735</v>
      </c>
      <c r="F30" s="95"/>
      <c r="G30" s="169" t="s">
        <v>1692</v>
      </c>
      <c r="H30" s="27"/>
      <c r="I30" s="23">
        <v>29750000</v>
      </c>
      <c r="J30" s="198">
        <v>7366667</v>
      </c>
      <c r="K30" s="23">
        <f t="shared" si="0"/>
        <v>22383333</v>
      </c>
    </row>
    <row r="31" spans="1:11" ht="15" x14ac:dyDescent="0.25">
      <c r="A31" s="22">
        <v>45541</v>
      </c>
      <c r="B31" s="180" t="s">
        <v>2779</v>
      </c>
      <c r="C31" s="64" t="s">
        <v>4438</v>
      </c>
      <c r="D31" s="117" t="s">
        <v>4522</v>
      </c>
      <c r="E31" s="93" t="s">
        <v>1181</v>
      </c>
      <c r="F31" s="95"/>
      <c r="G31" s="169" t="s">
        <v>1106</v>
      </c>
      <c r="H31" s="27"/>
      <c r="I31" s="23">
        <v>27675000</v>
      </c>
      <c r="J31" s="198"/>
      <c r="K31" s="23">
        <f t="shared" si="0"/>
        <v>27675000</v>
      </c>
    </row>
    <row r="32" spans="1:11" ht="15" x14ac:dyDescent="0.25">
      <c r="A32" s="22">
        <v>45544</v>
      </c>
      <c r="B32" s="180" t="s">
        <v>2791</v>
      </c>
      <c r="C32" s="64" t="s">
        <v>4178</v>
      </c>
      <c r="D32" s="117" t="s">
        <v>4118</v>
      </c>
      <c r="E32" s="93" t="s">
        <v>1187</v>
      </c>
      <c r="F32" s="95"/>
      <c r="G32" s="169" t="s">
        <v>1114</v>
      </c>
      <c r="H32" s="27"/>
      <c r="I32" s="23">
        <v>26000000</v>
      </c>
      <c r="J32" s="198">
        <v>4766667</v>
      </c>
      <c r="K32" s="23">
        <f t="shared" si="0"/>
        <v>21233333</v>
      </c>
    </row>
    <row r="33" spans="1:11" ht="15" x14ac:dyDescent="0.25">
      <c r="A33" s="22">
        <v>45546</v>
      </c>
      <c r="B33" s="180" t="s">
        <v>2606</v>
      </c>
      <c r="C33" s="64" t="s">
        <v>4523</v>
      </c>
      <c r="D33" s="117" t="s">
        <v>4501</v>
      </c>
      <c r="E33" s="93" t="s">
        <v>1210</v>
      </c>
      <c r="F33" s="95"/>
      <c r="G33" s="169" t="s">
        <v>1141</v>
      </c>
      <c r="H33" s="27"/>
      <c r="I33" s="23">
        <v>22004000</v>
      </c>
      <c r="J33" s="198">
        <v>3667333</v>
      </c>
      <c r="K33" s="23">
        <f t="shared" si="0"/>
        <v>18336667</v>
      </c>
    </row>
    <row r="34" spans="1:11" ht="15" x14ac:dyDescent="0.25">
      <c r="A34" s="22">
        <v>45547</v>
      </c>
      <c r="B34" s="180" t="s">
        <v>3120</v>
      </c>
      <c r="C34" s="64" t="s">
        <v>4108</v>
      </c>
      <c r="D34" s="117" t="s">
        <v>4116</v>
      </c>
      <c r="E34" s="93" t="s">
        <v>1754</v>
      </c>
      <c r="F34" s="95"/>
      <c r="G34" s="169" t="s">
        <v>1715</v>
      </c>
      <c r="H34" s="27"/>
      <c r="I34" s="23">
        <v>32396000</v>
      </c>
      <c r="J34" s="198">
        <v>3509567</v>
      </c>
      <c r="K34" s="23">
        <f t="shared" si="0"/>
        <v>28886433</v>
      </c>
    </row>
    <row r="35" spans="1:11" ht="15" x14ac:dyDescent="0.25">
      <c r="A35" s="22">
        <v>45547</v>
      </c>
      <c r="B35" s="180" t="s">
        <v>2806</v>
      </c>
      <c r="C35" s="64" t="s">
        <v>4524</v>
      </c>
      <c r="D35" s="117" t="s">
        <v>4382</v>
      </c>
      <c r="E35" s="93" t="s">
        <v>2151</v>
      </c>
      <c r="F35" s="95"/>
      <c r="G35" s="169" t="s">
        <v>2191</v>
      </c>
      <c r="H35" s="27"/>
      <c r="I35" s="23">
        <v>36000000</v>
      </c>
      <c r="J35" s="198">
        <v>5400000</v>
      </c>
      <c r="K35" s="23">
        <f t="shared" si="0"/>
        <v>30600000</v>
      </c>
    </row>
    <row r="36" spans="1:11" ht="15" x14ac:dyDescent="0.25">
      <c r="A36" s="22">
        <v>45554</v>
      </c>
      <c r="B36" s="180" t="s">
        <v>2320</v>
      </c>
      <c r="C36" s="64" t="s">
        <v>4525</v>
      </c>
      <c r="D36" s="117" t="s">
        <v>4306</v>
      </c>
      <c r="E36" s="93" t="s">
        <v>2149</v>
      </c>
      <c r="F36" s="95"/>
      <c r="G36" s="169" t="s">
        <v>2189</v>
      </c>
      <c r="H36" s="27"/>
      <c r="I36" s="23">
        <v>38700000</v>
      </c>
      <c r="J36" s="198">
        <v>3440000</v>
      </c>
      <c r="K36" s="23">
        <f t="shared" si="0"/>
        <v>35260000</v>
      </c>
    </row>
    <row r="37" spans="1:11" ht="15" x14ac:dyDescent="0.25">
      <c r="A37" s="22">
        <v>45560</v>
      </c>
      <c r="B37" s="180" t="s">
        <v>2413</v>
      </c>
      <c r="C37" s="64" t="s">
        <v>4368</v>
      </c>
      <c r="D37" s="117" t="s">
        <v>4526</v>
      </c>
      <c r="E37" s="93" t="s">
        <v>1193</v>
      </c>
      <c r="F37" s="95"/>
      <c r="G37" s="169" t="s">
        <v>1122</v>
      </c>
      <c r="H37" s="27"/>
      <c r="I37" s="23">
        <v>21327000</v>
      </c>
      <c r="J37" s="198">
        <v>1421800</v>
      </c>
      <c r="K37" s="23">
        <f t="shared" si="0"/>
        <v>19905200</v>
      </c>
    </row>
    <row r="38" spans="1:11" ht="15" x14ac:dyDescent="0.25">
      <c r="A38" s="22">
        <v>45560</v>
      </c>
      <c r="B38" s="180" t="s">
        <v>2405</v>
      </c>
      <c r="C38" s="64" t="s">
        <v>4307</v>
      </c>
      <c r="D38" s="117" t="s">
        <v>4068</v>
      </c>
      <c r="E38" s="93" t="s">
        <v>4530</v>
      </c>
      <c r="F38" s="95"/>
      <c r="G38" s="169" t="s">
        <v>1145</v>
      </c>
      <c r="H38" s="27"/>
      <c r="I38" s="23">
        <v>24000000</v>
      </c>
      <c r="J38" s="198"/>
      <c r="K38" s="23">
        <f t="shared" si="0"/>
        <v>24000000</v>
      </c>
    </row>
    <row r="39" spans="1:11" ht="15" x14ac:dyDescent="0.25">
      <c r="A39" s="22">
        <v>45581</v>
      </c>
      <c r="B39" s="25" t="s">
        <v>3412</v>
      </c>
      <c r="C39" s="64" t="s">
        <v>4559</v>
      </c>
      <c r="D39" s="117" t="s">
        <v>4771</v>
      </c>
      <c r="E39" s="93" t="s">
        <v>5041</v>
      </c>
      <c r="F39" s="95"/>
      <c r="G39" s="169" t="s">
        <v>5039</v>
      </c>
      <c r="H39" s="27"/>
      <c r="I39" s="23">
        <v>21327000</v>
      </c>
      <c r="J39" s="198"/>
      <c r="K39" s="23">
        <f t="shared" si="0"/>
        <v>21327000</v>
      </c>
    </row>
    <row r="40" spans="1:11" ht="15" x14ac:dyDescent="0.25">
      <c r="A40" s="22">
        <v>45581</v>
      </c>
      <c r="B40" s="25" t="s">
        <v>3900</v>
      </c>
      <c r="C40" s="64" t="s">
        <v>4899</v>
      </c>
      <c r="D40" s="117" t="s">
        <v>5042</v>
      </c>
      <c r="E40" s="93" t="s">
        <v>1748</v>
      </c>
      <c r="F40" s="95"/>
      <c r="G40" s="169" t="s">
        <v>5040</v>
      </c>
      <c r="H40" s="27"/>
      <c r="I40" s="23">
        <v>21327000</v>
      </c>
      <c r="J40" s="198"/>
      <c r="K40" s="23">
        <f t="shared" si="0"/>
        <v>21327000</v>
      </c>
    </row>
    <row r="41" spans="1:11" ht="15" x14ac:dyDescent="0.25">
      <c r="A41" s="22">
        <v>45581</v>
      </c>
      <c r="B41" s="25" t="s">
        <v>3444</v>
      </c>
      <c r="C41" s="64" t="s">
        <v>4752</v>
      </c>
      <c r="D41" s="117" t="s">
        <v>5043</v>
      </c>
      <c r="E41" s="93" t="s">
        <v>1211</v>
      </c>
      <c r="F41" s="95"/>
      <c r="G41" s="169" t="s">
        <v>1142</v>
      </c>
      <c r="H41" s="27"/>
      <c r="I41" s="23">
        <v>14669333</v>
      </c>
      <c r="J41" s="198"/>
      <c r="K41" s="23">
        <f t="shared" si="0"/>
        <v>14669333</v>
      </c>
    </row>
    <row r="42" spans="1:11" ht="15" x14ac:dyDescent="0.25">
      <c r="A42" s="22"/>
      <c r="B42" s="25"/>
      <c r="C42" s="64"/>
      <c r="D42" s="117"/>
      <c r="E42" s="93"/>
      <c r="F42" s="95"/>
      <c r="G42" s="169"/>
      <c r="H42" s="27"/>
      <c r="I42" s="23"/>
      <c r="J42" s="198"/>
      <c r="K42" s="23">
        <f t="shared" si="0"/>
        <v>0</v>
      </c>
    </row>
    <row r="43" spans="1:11" ht="15" x14ac:dyDescent="0.25">
      <c r="A43" s="22"/>
      <c r="B43" s="25"/>
      <c r="C43" s="64"/>
      <c r="D43" s="117"/>
      <c r="E43" s="93"/>
      <c r="F43" s="95"/>
      <c r="G43" s="169"/>
      <c r="H43" s="27"/>
      <c r="I43" s="23"/>
      <c r="J43" s="198"/>
      <c r="K43" s="23">
        <f t="shared" si="0"/>
        <v>0</v>
      </c>
    </row>
    <row r="44" spans="1:11" ht="15" x14ac:dyDescent="0.25">
      <c r="A44" s="22"/>
      <c r="B44" s="25"/>
      <c r="C44" s="64"/>
      <c r="D44" s="117"/>
      <c r="E44" s="93"/>
      <c r="F44" s="95"/>
      <c r="G44" s="169"/>
      <c r="H44" s="27"/>
      <c r="I44" s="23"/>
      <c r="J44" s="198"/>
      <c r="K44" s="23">
        <f t="shared" si="0"/>
        <v>0</v>
      </c>
    </row>
    <row r="45" spans="1:11" ht="15" x14ac:dyDescent="0.25">
      <c r="A45" s="22"/>
      <c r="B45" s="25"/>
      <c r="C45" s="64"/>
      <c r="D45" s="117"/>
      <c r="E45" s="93"/>
      <c r="F45" s="95"/>
      <c r="G45" s="169"/>
      <c r="H45" s="27"/>
      <c r="I45" s="23"/>
      <c r="J45" s="198"/>
      <c r="K45" s="23">
        <f t="shared" si="0"/>
        <v>0</v>
      </c>
    </row>
    <row r="46" spans="1:11" ht="15" x14ac:dyDescent="0.25">
      <c r="A46" s="22"/>
      <c r="B46" s="25"/>
      <c r="C46" s="64"/>
      <c r="D46" s="117"/>
      <c r="E46" s="93"/>
      <c r="F46" s="95"/>
      <c r="G46" s="169"/>
      <c r="H46" s="27"/>
      <c r="I46" s="23"/>
      <c r="J46" s="198"/>
      <c r="K46" s="23">
        <f t="shared" si="0"/>
        <v>0</v>
      </c>
    </row>
    <row r="47" spans="1:11" ht="15" x14ac:dyDescent="0.25">
      <c r="A47" s="22"/>
      <c r="B47" s="25"/>
      <c r="C47" s="64"/>
      <c r="D47" s="117"/>
      <c r="E47" s="93"/>
      <c r="F47" s="95"/>
      <c r="G47" s="169"/>
      <c r="H47" s="27"/>
      <c r="I47" s="23"/>
      <c r="J47" s="198"/>
      <c r="K47" s="23">
        <f t="shared" si="0"/>
        <v>0</v>
      </c>
    </row>
    <row r="48" spans="1:11" ht="15" x14ac:dyDescent="0.25">
      <c r="A48" s="22"/>
      <c r="B48" s="25"/>
      <c r="C48" s="64"/>
      <c r="D48" s="117"/>
      <c r="E48" s="93"/>
      <c r="F48" s="95"/>
      <c r="G48" s="169"/>
      <c r="H48" s="27"/>
      <c r="I48" s="23"/>
      <c r="J48" s="198"/>
      <c r="K48" s="23">
        <f t="shared" si="0"/>
        <v>0</v>
      </c>
    </row>
    <row r="49" spans="1:11" ht="15" x14ac:dyDescent="0.25">
      <c r="A49" s="22"/>
      <c r="B49" s="25"/>
      <c r="C49" s="64"/>
      <c r="D49" s="117"/>
      <c r="E49" s="93"/>
      <c r="F49" s="95"/>
      <c r="G49" s="169"/>
      <c r="H49" s="27"/>
      <c r="I49" s="23"/>
      <c r="J49" s="198"/>
      <c r="K49" s="23">
        <f t="shared" si="0"/>
        <v>0</v>
      </c>
    </row>
    <row r="50" spans="1:11" ht="15" x14ac:dyDescent="0.25">
      <c r="A50" s="22"/>
      <c r="B50" s="25"/>
      <c r="C50" s="64"/>
      <c r="D50" s="117"/>
      <c r="E50" s="93"/>
      <c r="F50" s="95"/>
      <c r="G50" s="169"/>
      <c r="H50" s="27"/>
      <c r="I50" s="23"/>
      <c r="J50" s="198"/>
      <c r="K50" s="23">
        <f t="shared" si="0"/>
        <v>0</v>
      </c>
    </row>
    <row r="51" spans="1:11" ht="15" x14ac:dyDescent="0.25">
      <c r="A51" s="22"/>
      <c r="B51" s="25"/>
      <c r="C51" s="64"/>
      <c r="D51" s="117"/>
      <c r="E51" s="93"/>
      <c r="F51" s="95"/>
      <c r="G51" s="169"/>
      <c r="H51" s="27"/>
      <c r="I51" s="23"/>
      <c r="J51" s="198"/>
      <c r="K51" s="23">
        <f t="shared" si="0"/>
        <v>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26"/>
      <c r="K92" s="23">
        <f t="shared" ref="K92:K126" si="1">+I92-J92</f>
        <v>0</v>
      </c>
    </row>
    <row r="93" spans="1:11" ht="15" x14ac:dyDescent="0.25">
      <c r="A93" s="22"/>
      <c r="B93" s="25"/>
      <c r="C93" s="64"/>
      <c r="D93" s="117"/>
      <c r="E93" s="93"/>
      <c r="F93" s="95"/>
      <c r="G93" s="169"/>
      <c r="H93" s="27"/>
      <c r="I93" s="23"/>
      <c r="J93" s="126"/>
      <c r="K93" s="23">
        <f t="shared" si="1"/>
        <v>0</v>
      </c>
    </row>
    <row r="94" spans="1:11" ht="15" x14ac:dyDescent="0.25">
      <c r="A94" s="22"/>
      <c r="B94" s="180"/>
      <c r="C94" s="180"/>
      <c r="D94" s="180"/>
      <c r="E94" s="233"/>
      <c r="F94" s="95"/>
      <c r="G94" s="123"/>
      <c r="H94" s="27"/>
      <c r="I94" s="126"/>
      <c r="J94" s="126"/>
      <c r="K94" s="23">
        <f t="shared" si="1"/>
        <v>0</v>
      </c>
    </row>
    <row r="95" spans="1:11" ht="15" x14ac:dyDescent="0.25">
      <c r="A95" s="246"/>
      <c r="B95" s="183"/>
      <c r="C95" s="183"/>
      <c r="D95" s="183"/>
      <c r="E95" s="233"/>
      <c r="F95" s="95"/>
      <c r="G95" s="123"/>
      <c r="H95" s="27"/>
      <c r="I95" s="126"/>
      <c r="J95" s="126"/>
      <c r="K95" s="23">
        <f t="shared" si="1"/>
        <v>0</v>
      </c>
    </row>
    <row r="96" spans="1:11" ht="15" x14ac:dyDescent="0.25">
      <c r="A96" s="246"/>
      <c r="B96" s="183"/>
      <c r="C96" s="183"/>
      <c r="D96" s="183"/>
      <c r="E96" s="233"/>
      <c r="F96" s="95"/>
      <c r="G96" s="123"/>
      <c r="H96" s="27"/>
      <c r="I96" s="126"/>
      <c r="J96" s="126"/>
      <c r="K96" s="23">
        <f t="shared" si="1"/>
        <v>0</v>
      </c>
    </row>
    <row r="97" spans="1:11" ht="15" x14ac:dyDescent="0.25">
      <c r="A97" s="246"/>
      <c r="B97" s="183"/>
      <c r="C97" s="183"/>
      <c r="D97" s="183"/>
      <c r="E97" s="233"/>
      <c r="F97" s="95"/>
      <c r="G97" s="123"/>
      <c r="H97" s="27"/>
      <c r="I97" s="126"/>
      <c r="J97" s="126"/>
      <c r="K97" s="23">
        <f t="shared" si="1"/>
        <v>0</v>
      </c>
    </row>
    <row r="98" spans="1:11" ht="15" x14ac:dyDescent="0.25">
      <c r="A98" s="246"/>
      <c r="B98" s="183"/>
      <c r="C98" s="183"/>
      <c r="D98" s="183"/>
      <c r="E98" s="233"/>
      <c r="F98" s="95"/>
      <c r="G98" s="123"/>
      <c r="H98" s="27"/>
      <c r="I98" s="126"/>
      <c r="J98" s="126"/>
      <c r="K98" s="23">
        <f t="shared" si="1"/>
        <v>0</v>
      </c>
    </row>
    <row r="99" spans="1:11" ht="15" x14ac:dyDescent="0.25">
      <c r="A99" s="246"/>
      <c r="B99" s="183"/>
      <c r="C99" s="183"/>
      <c r="D99" s="183"/>
      <c r="E99" s="233"/>
      <c r="F99" s="95"/>
      <c r="G99" s="123"/>
      <c r="H99" s="27"/>
      <c r="I99" s="126"/>
      <c r="J99" s="126"/>
      <c r="K99" s="23">
        <f t="shared" si="1"/>
        <v>0</v>
      </c>
    </row>
    <row r="100" spans="1:11" ht="15" x14ac:dyDescent="0.25">
      <c r="A100" s="246"/>
      <c r="B100" s="183"/>
      <c r="C100" s="183"/>
      <c r="D100" s="183"/>
      <c r="E100" s="233"/>
      <c r="F100" s="95"/>
      <c r="G100" s="123"/>
      <c r="H100" s="27"/>
      <c r="I100" s="126"/>
      <c r="J100" s="126"/>
      <c r="K100" s="23">
        <f t="shared" si="1"/>
        <v>0</v>
      </c>
    </row>
    <row r="101" spans="1:11" ht="15" x14ac:dyDescent="0.25">
      <c r="A101" s="246"/>
      <c r="B101" s="183"/>
      <c r="C101" s="183"/>
      <c r="D101" s="183"/>
      <c r="E101" s="233"/>
      <c r="F101" s="95"/>
      <c r="G101" s="123"/>
      <c r="H101" s="27"/>
      <c r="I101" s="126"/>
      <c r="J101" s="126"/>
      <c r="K101" s="23">
        <f t="shared" si="1"/>
        <v>0</v>
      </c>
    </row>
    <row r="102" spans="1:11" ht="15" x14ac:dyDescent="0.25">
      <c r="A102" s="246"/>
      <c r="B102" s="183"/>
      <c r="C102" s="183"/>
      <c r="D102" s="183"/>
      <c r="E102" s="233"/>
      <c r="F102" s="95"/>
      <c r="G102" s="123"/>
      <c r="H102" s="27"/>
      <c r="I102" s="126"/>
      <c r="J102" s="126"/>
      <c r="K102" s="23">
        <f t="shared" si="1"/>
        <v>0</v>
      </c>
    </row>
    <row r="103" spans="1:11" ht="15" x14ac:dyDescent="0.25">
      <c r="A103" s="246"/>
      <c r="B103" s="183"/>
      <c r="C103" s="183"/>
      <c r="D103" s="183"/>
      <c r="E103" s="233"/>
      <c r="F103" s="95"/>
      <c r="G103" s="123"/>
      <c r="H103" s="27"/>
      <c r="I103" s="126"/>
      <c r="J103" s="126"/>
      <c r="K103" s="23">
        <f t="shared" si="1"/>
        <v>0</v>
      </c>
    </row>
    <row r="104" spans="1:11" ht="15" x14ac:dyDescent="0.25">
      <c r="A104" s="246"/>
      <c r="B104" s="183"/>
      <c r="C104" s="183"/>
      <c r="D104" s="183"/>
      <c r="E104" s="233"/>
      <c r="F104" s="95"/>
      <c r="G104" s="123"/>
      <c r="H104" s="27"/>
      <c r="I104" s="126"/>
      <c r="J104" s="126"/>
      <c r="K104" s="23">
        <f t="shared" si="1"/>
        <v>0</v>
      </c>
    </row>
    <row r="105" spans="1:11" ht="15" x14ac:dyDescent="0.25">
      <c r="A105" s="246"/>
      <c r="B105" s="183"/>
      <c r="C105" s="183"/>
      <c r="D105" s="183"/>
      <c r="E105" s="233"/>
      <c r="F105" s="95"/>
      <c r="G105" s="123"/>
      <c r="H105" s="27"/>
      <c r="I105" s="126"/>
      <c r="J105" s="126"/>
      <c r="K105" s="23">
        <f t="shared" si="1"/>
        <v>0</v>
      </c>
    </row>
    <row r="106" spans="1:11" ht="15" x14ac:dyDescent="0.25">
      <c r="A106" s="246"/>
      <c r="B106" s="183"/>
      <c r="C106" s="183"/>
      <c r="D106" s="183"/>
      <c r="E106" s="233"/>
      <c r="F106" s="95"/>
      <c r="G106" s="123"/>
      <c r="H106" s="27"/>
      <c r="I106" s="126"/>
      <c r="J106" s="126"/>
      <c r="K106" s="23">
        <f t="shared" si="1"/>
        <v>0</v>
      </c>
    </row>
    <row r="107" spans="1:11" ht="15" x14ac:dyDescent="0.25">
      <c r="A107" s="246"/>
      <c r="B107" s="183"/>
      <c r="C107" s="183"/>
      <c r="D107" s="183"/>
      <c r="E107" s="233"/>
      <c r="F107" s="95"/>
      <c r="G107" s="123"/>
      <c r="H107" s="27"/>
      <c r="I107" s="126"/>
      <c r="J107" s="126"/>
      <c r="K107" s="23">
        <f t="shared" si="1"/>
        <v>0</v>
      </c>
    </row>
    <row r="108" spans="1:11" ht="15" x14ac:dyDescent="0.25">
      <c r="A108" s="246"/>
      <c r="B108" s="183"/>
      <c r="C108" s="183"/>
      <c r="D108" s="183"/>
      <c r="E108" s="233"/>
      <c r="F108" s="95"/>
      <c r="G108" s="123"/>
      <c r="H108" s="27"/>
      <c r="I108" s="126"/>
      <c r="J108" s="126"/>
      <c r="K108" s="23">
        <f t="shared" si="1"/>
        <v>0</v>
      </c>
    </row>
    <row r="109" spans="1:11" ht="15" x14ac:dyDescent="0.25">
      <c r="A109" s="246"/>
      <c r="B109" s="183"/>
      <c r="C109" s="183"/>
      <c r="D109" s="183"/>
      <c r="E109" s="233"/>
      <c r="F109" s="95"/>
      <c r="G109" s="123"/>
      <c r="H109" s="27"/>
      <c r="I109" s="126"/>
      <c r="J109" s="126"/>
      <c r="K109" s="23">
        <f t="shared" si="1"/>
        <v>0</v>
      </c>
    </row>
    <row r="110" spans="1:11" ht="15" x14ac:dyDescent="0.25">
      <c r="A110" s="246"/>
      <c r="B110" s="183"/>
      <c r="C110" s="183"/>
      <c r="D110" s="183"/>
      <c r="E110" s="233"/>
      <c r="F110" s="95"/>
      <c r="G110" s="123"/>
      <c r="H110" s="27"/>
      <c r="I110" s="126"/>
      <c r="J110" s="126"/>
      <c r="K110" s="23">
        <f t="shared" si="1"/>
        <v>0</v>
      </c>
    </row>
    <row r="111" spans="1:11" ht="15" x14ac:dyDescent="0.25">
      <c r="A111" s="246"/>
      <c r="B111" s="183"/>
      <c r="C111" s="183"/>
      <c r="D111" s="183"/>
      <c r="E111" s="233"/>
      <c r="F111" s="95"/>
      <c r="G111" s="123"/>
      <c r="H111" s="27"/>
      <c r="I111" s="126"/>
      <c r="J111" s="126"/>
      <c r="K111" s="23">
        <f t="shared" si="1"/>
        <v>0</v>
      </c>
    </row>
    <row r="112" spans="1:11" ht="15" x14ac:dyDescent="0.25">
      <c r="A112" s="246"/>
      <c r="B112" s="183"/>
      <c r="C112" s="183"/>
      <c r="D112" s="183"/>
      <c r="E112" s="233"/>
      <c r="F112" s="95"/>
      <c r="G112" s="123"/>
      <c r="H112" s="27"/>
      <c r="I112" s="126"/>
      <c r="J112" s="126"/>
      <c r="K112" s="23">
        <f t="shared" si="1"/>
        <v>0</v>
      </c>
    </row>
    <row r="113" spans="1:11" ht="15" x14ac:dyDescent="0.25">
      <c r="A113" s="246"/>
      <c r="B113" s="183"/>
      <c r="C113" s="183"/>
      <c r="D113" s="183"/>
      <c r="E113" s="233"/>
      <c r="F113" s="95"/>
      <c r="G113" s="123"/>
      <c r="H113" s="27"/>
      <c r="I113" s="126"/>
      <c r="J113" s="126"/>
      <c r="K113" s="23">
        <f t="shared" si="1"/>
        <v>0</v>
      </c>
    </row>
    <row r="114" spans="1:11" ht="15" x14ac:dyDescent="0.25">
      <c r="A114" s="246"/>
      <c r="B114" s="183"/>
      <c r="C114" s="183"/>
      <c r="D114" s="183"/>
      <c r="E114" s="233"/>
      <c r="F114" s="95"/>
      <c r="G114" s="123"/>
      <c r="H114" s="27"/>
      <c r="I114" s="126"/>
      <c r="J114" s="126"/>
      <c r="K114" s="23">
        <f t="shared" si="1"/>
        <v>0</v>
      </c>
    </row>
    <row r="115" spans="1:11" ht="15" x14ac:dyDescent="0.25">
      <c r="A115" s="246"/>
      <c r="B115" s="183"/>
      <c r="C115" s="183"/>
      <c r="D115" s="183"/>
      <c r="E115" s="233"/>
      <c r="F115" s="95"/>
      <c r="G115" s="123"/>
      <c r="H115" s="27"/>
      <c r="I115" s="126"/>
      <c r="J115" s="126"/>
      <c r="K115" s="23">
        <f t="shared" si="1"/>
        <v>0</v>
      </c>
    </row>
    <row r="116" spans="1:11" ht="15" x14ac:dyDescent="0.25">
      <c r="A116" s="246"/>
      <c r="B116" s="183"/>
      <c r="C116" s="183"/>
      <c r="D116" s="183"/>
      <c r="E116" s="233"/>
      <c r="F116" s="95"/>
      <c r="G116" s="123"/>
      <c r="H116" s="27"/>
      <c r="I116" s="126"/>
      <c r="J116" s="126"/>
      <c r="K116" s="23">
        <f t="shared" si="1"/>
        <v>0</v>
      </c>
    </row>
    <row r="117" spans="1:11" ht="15" x14ac:dyDescent="0.25">
      <c r="A117" s="246"/>
      <c r="B117" s="183"/>
      <c r="C117" s="183"/>
      <c r="D117" s="183"/>
      <c r="E117" s="233"/>
      <c r="F117" s="95"/>
      <c r="G117" s="123"/>
      <c r="H117" s="27"/>
      <c r="I117" s="126"/>
      <c r="J117" s="126"/>
      <c r="K117" s="23">
        <f t="shared" si="1"/>
        <v>0</v>
      </c>
    </row>
    <row r="118" spans="1:11" ht="15" x14ac:dyDescent="0.25">
      <c r="A118" s="246"/>
      <c r="B118" s="183"/>
      <c r="C118" s="183"/>
      <c r="D118" s="183"/>
      <c r="E118" s="233"/>
      <c r="F118" s="95"/>
      <c r="G118" s="123"/>
      <c r="H118" s="27"/>
      <c r="I118" s="126"/>
      <c r="J118" s="126"/>
      <c r="K118" s="23">
        <f t="shared" si="1"/>
        <v>0</v>
      </c>
    </row>
    <row r="119" spans="1:11" ht="15" x14ac:dyDescent="0.25">
      <c r="A119" s="246"/>
      <c r="B119" s="183"/>
      <c r="C119" s="183"/>
      <c r="D119" s="183"/>
      <c r="E119" s="233"/>
      <c r="F119" s="95"/>
      <c r="G119" s="123"/>
      <c r="H119" s="27"/>
      <c r="I119" s="126"/>
      <c r="J119" s="126"/>
      <c r="K119" s="23">
        <f t="shared" si="1"/>
        <v>0</v>
      </c>
    </row>
    <row r="120" spans="1:11" ht="15" x14ac:dyDescent="0.25">
      <c r="A120" s="246"/>
      <c r="B120" s="183"/>
      <c r="C120" s="183"/>
      <c r="D120" s="183"/>
      <c r="E120" s="233"/>
      <c r="F120" s="95"/>
      <c r="G120" s="123"/>
      <c r="H120" s="27"/>
      <c r="I120" s="126"/>
      <c r="J120" s="126"/>
      <c r="K120" s="23">
        <f t="shared" si="1"/>
        <v>0</v>
      </c>
    </row>
    <row r="121" spans="1:11" ht="15" x14ac:dyDescent="0.25">
      <c r="A121" s="246"/>
      <c r="B121" s="183"/>
      <c r="C121" s="183"/>
      <c r="D121" s="183"/>
      <c r="E121" s="233"/>
      <c r="F121" s="95"/>
      <c r="G121" s="123"/>
      <c r="H121" s="27"/>
      <c r="I121" s="126"/>
      <c r="J121" s="126"/>
      <c r="K121" s="23">
        <f t="shared" si="1"/>
        <v>0</v>
      </c>
    </row>
    <row r="122" spans="1:11" ht="15" x14ac:dyDescent="0.25">
      <c r="A122" s="246"/>
      <c r="B122" s="183"/>
      <c r="C122" s="183"/>
      <c r="D122" s="183"/>
      <c r="E122" s="233"/>
      <c r="F122" s="95"/>
      <c r="G122" s="123"/>
      <c r="H122" s="27"/>
      <c r="I122" s="126"/>
      <c r="J122" s="23"/>
      <c r="K122" s="23">
        <f t="shared" si="1"/>
        <v>0</v>
      </c>
    </row>
    <row r="123" spans="1:11" ht="15" x14ac:dyDescent="0.25">
      <c r="A123" s="246"/>
      <c r="B123" s="183"/>
      <c r="C123" s="183"/>
      <c r="D123" s="183"/>
      <c r="E123" s="233"/>
      <c r="F123" s="95"/>
      <c r="G123" s="123"/>
      <c r="H123" s="27"/>
      <c r="I123" s="126"/>
      <c r="J123" s="23"/>
      <c r="K123" s="23">
        <f t="shared" si="1"/>
        <v>0</v>
      </c>
    </row>
    <row r="124" spans="1:11" ht="15" x14ac:dyDescent="0.25">
      <c r="A124" s="246"/>
      <c r="B124" s="183"/>
      <c r="C124" s="183"/>
      <c r="D124" s="183"/>
      <c r="E124" s="233"/>
      <c r="F124" s="95"/>
      <c r="G124" s="123"/>
      <c r="H124" s="27"/>
      <c r="I124" s="126"/>
      <c r="J124" s="23"/>
      <c r="K124" s="23">
        <f t="shared" si="1"/>
        <v>0</v>
      </c>
    </row>
    <row r="125" spans="1:11" ht="15" x14ac:dyDescent="0.25">
      <c r="A125" s="246"/>
      <c r="B125" s="183"/>
      <c r="C125" s="183"/>
      <c r="D125" s="183"/>
      <c r="E125" s="233"/>
      <c r="F125" s="95"/>
      <c r="G125" s="123"/>
      <c r="H125" s="27"/>
      <c r="I125" s="126"/>
      <c r="J125" s="23"/>
      <c r="K125" s="23">
        <f t="shared" si="1"/>
        <v>0</v>
      </c>
    </row>
    <row r="126" spans="1:11" ht="15" x14ac:dyDescent="0.25">
      <c r="A126" s="246"/>
      <c r="B126" s="267"/>
      <c r="C126" s="267"/>
      <c r="D126" s="267"/>
      <c r="E126" s="233"/>
      <c r="F126" s="95"/>
      <c r="G126" s="123"/>
      <c r="H126" s="27"/>
      <c r="I126" s="126"/>
      <c r="J126" s="23"/>
      <c r="K126" s="23">
        <f t="shared" si="1"/>
        <v>0</v>
      </c>
    </row>
    <row r="127" spans="1:11" ht="15" x14ac:dyDescent="0.25">
      <c r="A127" s="14"/>
      <c r="B127" s="15"/>
      <c r="C127" s="15"/>
      <c r="D127" s="15"/>
      <c r="E127" s="258"/>
      <c r="F127" s="220"/>
      <c r="G127" s="345" t="s">
        <v>19</v>
      </c>
      <c r="H127" s="335"/>
      <c r="I127" s="28">
        <f>SUM(I22:I126)</f>
        <v>573554333</v>
      </c>
      <c r="J127" s="28">
        <f>SUM(J22:J126)</f>
        <v>84019050</v>
      </c>
      <c r="K127" s="28">
        <f>SUM(K22:K126)</f>
        <v>489535283</v>
      </c>
    </row>
    <row r="128" spans="1:11" ht="15" x14ac:dyDescent="0.25">
      <c r="A128" s="14"/>
      <c r="B128" s="15"/>
      <c r="C128" s="15"/>
      <c r="D128" s="15"/>
      <c r="E128" s="258"/>
      <c r="F128" s="250"/>
      <c r="G128" s="265"/>
      <c r="H128" s="15"/>
      <c r="I128" s="19"/>
      <c r="J128" s="19"/>
      <c r="K128" s="20"/>
    </row>
    <row r="129" spans="1:11" ht="51" x14ac:dyDescent="0.2">
      <c r="A129" s="69" t="s">
        <v>37</v>
      </c>
      <c r="B129" s="70" t="s">
        <v>39</v>
      </c>
      <c r="C129" s="69" t="s">
        <v>40</v>
      </c>
      <c r="D129" s="253" t="s">
        <v>38</v>
      </c>
      <c r="E129" s="70" t="s">
        <v>15</v>
      </c>
      <c r="F129" s="260" t="s">
        <v>33</v>
      </c>
      <c r="G129" s="163" t="s">
        <v>16</v>
      </c>
      <c r="H129" s="69" t="s">
        <v>22</v>
      </c>
      <c r="I129" s="69" t="s">
        <v>12</v>
      </c>
      <c r="J129" s="69" t="s">
        <v>23</v>
      </c>
      <c r="K129" s="69" t="s">
        <v>4</v>
      </c>
    </row>
    <row r="130" spans="1:11" ht="15" x14ac:dyDescent="0.2">
      <c r="A130" s="72"/>
      <c r="B130" s="72">
        <v>4924864214</v>
      </c>
      <c r="C130" s="72">
        <v>0</v>
      </c>
      <c r="D130" s="254">
        <f>+A130+B130-C130</f>
        <v>4924864214</v>
      </c>
      <c r="E130" s="251">
        <f>+I127</f>
        <v>573554333</v>
      </c>
      <c r="F130" s="261">
        <f>+E130/D130</f>
        <v>0.11646094350572078</v>
      </c>
      <c r="G130" s="164">
        <f>+I19</f>
        <v>2930361059</v>
      </c>
      <c r="H130" s="73">
        <f>+D130-E130-G130</f>
        <v>1420948822</v>
      </c>
      <c r="I130" s="73">
        <f>+J127</f>
        <v>84019050</v>
      </c>
      <c r="J130" s="74">
        <f>+I130/D130</f>
        <v>1.7060175945797153E-2</v>
      </c>
      <c r="K130" s="73">
        <f>+K127</f>
        <v>489535283</v>
      </c>
    </row>
    <row r="131" spans="1:11" ht="15" x14ac:dyDescent="0.25">
      <c r="A131" s="75">
        <v>1</v>
      </c>
      <c r="B131" s="75">
        <v>2</v>
      </c>
      <c r="C131" s="75">
        <v>3</v>
      </c>
      <c r="D131" s="255" t="s">
        <v>3</v>
      </c>
      <c r="E131" s="227">
        <v>5</v>
      </c>
      <c r="F131" s="262" t="s">
        <v>18</v>
      </c>
      <c r="G131" s="166">
        <v>7</v>
      </c>
      <c r="H131" s="75" t="s">
        <v>9</v>
      </c>
      <c r="I131" s="75">
        <v>9</v>
      </c>
      <c r="J131" s="75" t="s">
        <v>24</v>
      </c>
      <c r="K131" s="75" t="s">
        <v>25</v>
      </c>
    </row>
  </sheetData>
  <mergeCells count="16">
    <mergeCell ref="G127:H127"/>
    <mergeCell ref="G19:H19"/>
    <mergeCell ref="A20:A21"/>
    <mergeCell ref="E20:H20"/>
    <mergeCell ref="I20:I21"/>
    <mergeCell ref="J20:J21"/>
    <mergeCell ref="E21:F21"/>
    <mergeCell ref="G21:H21"/>
    <mergeCell ref="A3:J3"/>
    <mergeCell ref="A5:A6"/>
    <mergeCell ref="B5:B6"/>
    <mergeCell ref="D5:D6"/>
    <mergeCell ref="E5:H5"/>
    <mergeCell ref="I5:I6"/>
    <mergeCell ref="J5:K6"/>
    <mergeCell ref="E6:H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DD4C-4E41-40D6-AE7E-EED8BE1A9661}">
  <dimension ref="A1:K247"/>
  <sheetViews>
    <sheetView topLeftCell="A48" workbookViewId="0">
      <selection activeCell="I68" sqref="I68"/>
    </sheetView>
  </sheetViews>
  <sheetFormatPr baseColWidth="10" defaultRowHeight="12.75" x14ac:dyDescent="0.2"/>
  <cols>
    <col min="2" max="2" width="12.5703125" bestFit="1" customWidth="1"/>
    <col min="4" max="4" width="12.5703125" bestFit="1" customWidth="1"/>
    <col min="5" max="6" width="11.42578125" style="92"/>
    <col min="8" max="8" width="12.5703125" bestFit="1" customWidth="1"/>
    <col min="9" max="9" width="17.85546875" bestFit="1" customWidth="1"/>
    <col min="11" max="11" width="13.7109375" bestFit="1" customWidth="1"/>
  </cols>
  <sheetData>
    <row r="1" spans="1:11" ht="15" x14ac:dyDescent="0.25">
      <c r="A1" s="1" t="s">
        <v>34</v>
      </c>
      <c r="B1" s="1"/>
      <c r="C1" s="1"/>
      <c r="D1" s="1"/>
      <c r="E1" s="155"/>
      <c r="F1" s="149"/>
      <c r="G1" s="155"/>
      <c r="H1" s="2"/>
      <c r="I1" s="2"/>
      <c r="J1" s="2"/>
      <c r="K1" s="2"/>
    </row>
    <row r="2" spans="1:11" ht="15" x14ac:dyDescent="0.25">
      <c r="A2" s="2"/>
      <c r="B2" s="2"/>
      <c r="C2" s="2"/>
      <c r="D2" s="2"/>
      <c r="E2" s="155"/>
      <c r="F2" s="148"/>
      <c r="G2" s="155"/>
      <c r="H2" s="2"/>
      <c r="I2" s="2"/>
      <c r="J2" s="2"/>
      <c r="K2" s="65"/>
    </row>
    <row r="3" spans="1:11" ht="15" x14ac:dyDescent="0.2">
      <c r="A3" s="320" t="s">
        <v>3383</v>
      </c>
      <c r="B3" s="320"/>
      <c r="C3" s="320"/>
      <c r="D3" s="320"/>
      <c r="E3" s="320"/>
      <c r="F3" s="320"/>
      <c r="G3" s="320"/>
      <c r="H3" s="320"/>
      <c r="I3" s="320"/>
      <c r="J3" s="320"/>
      <c r="K3" s="67" t="s">
        <v>4742</v>
      </c>
    </row>
    <row r="4" spans="1:11" ht="15" x14ac:dyDescent="0.25">
      <c r="A4" s="4"/>
      <c r="B4" s="4"/>
      <c r="C4" s="4"/>
      <c r="D4" s="4"/>
      <c r="E4" s="263"/>
      <c r="F4" s="150"/>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1"/>
      <c r="B7" s="146"/>
      <c r="C7" s="144"/>
      <c r="D7" s="161" t="s">
        <v>3515</v>
      </c>
      <c r="E7" s="192" t="s">
        <v>3512</v>
      </c>
      <c r="F7" s="181"/>
      <c r="G7" s="89"/>
      <c r="H7" s="87"/>
      <c r="I7" s="302">
        <v>532600</v>
      </c>
      <c r="J7" s="145"/>
      <c r="K7" s="144"/>
    </row>
    <row r="8" spans="1:11" ht="15" x14ac:dyDescent="0.25">
      <c r="A8" s="171"/>
      <c r="B8" s="146"/>
      <c r="C8" s="144"/>
      <c r="D8" s="161" t="s">
        <v>5277</v>
      </c>
      <c r="E8" s="123" t="s">
        <v>5276</v>
      </c>
      <c r="F8" s="181"/>
      <c r="G8" s="89"/>
      <c r="H8" s="87"/>
      <c r="I8" s="302">
        <v>18620000</v>
      </c>
      <c r="J8" s="145"/>
      <c r="K8" s="144"/>
    </row>
    <row r="9" spans="1:11" ht="15" x14ac:dyDescent="0.25">
      <c r="A9" s="171"/>
      <c r="B9" s="146"/>
      <c r="C9" s="144"/>
      <c r="D9" s="161" t="s">
        <v>4720</v>
      </c>
      <c r="E9" s="123" t="s">
        <v>4719</v>
      </c>
      <c r="F9" s="181"/>
      <c r="G9" s="89"/>
      <c r="H9" s="87"/>
      <c r="I9" s="302">
        <v>2025594577</v>
      </c>
      <c r="J9" s="145"/>
      <c r="K9" s="144"/>
    </row>
    <row r="10" spans="1:11" ht="15" x14ac:dyDescent="0.25">
      <c r="A10" s="171"/>
      <c r="B10" s="146"/>
      <c r="C10" s="144"/>
      <c r="D10" s="161" t="s">
        <v>4733</v>
      </c>
      <c r="E10" s="123" t="s">
        <v>4725</v>
      </c>
      <c r="F10" s="181"/>
      <c r="G10" s="89"/>
      <c r="H10" s="87"/>
      <c r="I10" s="302">
        <v>310000</v>
      </c>
      <c r="J10" s="145"/>
      <c r="K10" s="144"/>
    </row>
    <row r="11" spans="1:11" ht="15" x14ac:dyDescent="0.25">
      <c r="A11" s="171"/>
      <c r="B11" s="146"/>
      <c r="C11" s="144"/>
      <c r="D11" s="161" t="s">
        <v>4729</v>
      </c>
      <c r="E11" s="123" t="s">
        <v>4721</v>
      </c>
      <c r="F11" s="181"/>
      <c r="G11" s="89"/>
      <c r="H11" s="87"/>
      <c r="I11" s="302">
        <v>395933</v>
      </c>
      <c r="J11" s="145"/>
      <c r="K11" s="144"/>
    </row>
    <row r="12" spans="1:11" ht="15" x14ac:dyDescent="0.25">
      <c r="A12" s="171"/>
      <c r="B12" s="146"/>
      <c r="C12" s="144"/>
      <c r="D12" s="161" t="s">
        <v>4738</v>
      </c>
      <c r="E12" s="123" t="s">
        <v>4727</v>
      </c>
      <c r="F12" s="181"/>
      <c r="G12" s="89"/>
      <c r="H12" s="87"/>
      <c r="I12" s="302">
        <v>727867</v>
      </c>
      <c r="J12" s="145"/>
      <c r="K12" s="144"/>
    </row>
    <row r="13" spans="1:11" ht="15" x14ac:dyDescent="0.25">
      <c r="A13" s="171"/>
      <c r="B13" s="146"/>
      <c r="C13" s="144"/>
      <c r="D13" s="161" t="s">
        <v>4730</v>
      </c>
      <c r="E13" s="123" t="s">
        <v>4722</v>
      </c>
      <c r="F13" s="181"/>
      <c r="G13" s="89"/>
      <c r="H13" s="87"/>
      <c r="I13" s="302">
        <v>795500</v>
      </c>
      <c r="J13" s="145"/>
      <c r="K13" s="144"/>
    </row>
    <row r="14" spans="1:11" ht="15" x14ac:dyDescent="0.25">
      <c r="A14" s="171"/>
      <c r="B14" s="146"/>
      <c r="C14" s="144"/>
      <c r="D14" s="161" t="s">
        <v>4736</v>
      </c>
      <c r="E14" s="123" t="s">
        <v>4045</v>
      </c>
      <c r="F14" s="181"/>
      <c r="G14" s="89"/>
      <c r="H14" s="87"/>
      <c r="I14" s="302">
        <v>881000</v>
      </c>
      <c r="J14" s="145"/>
      <c r="K14" s="144"/>
    </row>
    <row r="15" spans="1:11" ht="15" x14ac:dyDescent="0.25">
      <c r="A15" s="171"/>
      <c r="B15" s="146"/>
      <c r="C15" s="144"/>
      <c r="D15" s="161" t="s">
        <v>4737</v>
      </c>
      <c r="E15" s="123" t="s">
        <v>3513</v>
      </c>
      <c r="F15" s="181"/>
      <c r="G15" s="89"/>
      <c r="H15" s="87"/>
      <c r="I15" s="302">
        <v>1413333</v>
      </c>
      <c r="J15" s="145"/>
      <c r="K15" s="144"/>
    </row>
    <row r="16" spans="1:11" ht="15" x14ac:dyDescent="0.25">
      <c r="A16" s="171"/>
      <c r="B16" s="146"/>
      <c r="C16" s="144"/>
      <c r="D16" s="161" t="s">
        <v>4731</v>
      </c>
      <c r="E16" s="123" t="s">
        <v>4723</v>
      </c>
      <c r="F16" s="181"/>
      <c r="G16" s="89"/>
      <c r="H16" s="87"/>
      <c r="I16" s="302">
        <v>1500000</v>
      </c>
      <c r="J16" s="145"/>
      <c r="K16" s="144"/>
    </row>
    <row r="17" spans="1:11" ht="15" x14ac:dyDescent="0.25">
      <c r="A17" s="171"/>
      <c r="B17" s="146"/>
      <c r="C17" s="144"/>
      <c r="D17" s="161" t="s">
        <v>4732</v>
      </c>
      <c r="E17" s="123" t="s">
        <v>4724</v>
      </c>
      <c r="F17" s="181"/>
      <c r="G17" s="89"/>
      <c r="H17" s="87"/>
      <c r="I17" s="302">
        <v>1500000</v>
      </c>
      <c r="J17" s="145"/>
      <c r="K17" s="144"/>
    </row>
    <row r="18" spans="1:11" ht="15" x14ac:dyDescent="0.25">
      <c r="A18" s="171"/>
      <c r="B18" s="146"/>
      <c r="C18" s="144"/>
      <c r="D18" s="161" t="s">
        <v>4734</v>
      </c>
      <c r="E18" s="123" t="s">
        <v>4726</v>
      </c>
      <c r="F18" s="181"/>
      <c r="G18" s="89"/>
      <c r="H18" s="87"/>
      <c r="I18" s="302">
        <v>1666667</v>
      </c>
      <c r="J18" s="145"/>
      <c r="K18" s="144"/>
    </row>
    <row r="19" spans="1:11" ht="15" x14ac:dyDescent="0.25">
      <c r="A19" s="171"/>
      <c r="B19" s="146"/>
      <c r="C19" s="144"/>
      <c r="D19" s="161" t="s">
        <v>4740</v>
      </c>
      <c r="E19" s="123" t="s">
        <v>3513</v>
      </c>
      <c r="F19" s="181"/>
      <c r="G19" s="89"/>
      <c r="H19" s="87"/>
      <c r="I19" s="302">
        <v>1744500</v>
      </c>
      <c r="J19" s="145"/>
      <c r="K19" s="144"/>
    </row>
    <row r="20" spans="1:11" ht="15" x14ac:dyDescent="0.25">
      <c r="A20" s="171"/>
      <c r="B20" s="146"/>
      <c r="C20" s="144"/>
      <c r="D20" s="161" t="s">
        <v>5286</v>
      </c>
      <c r="E20" s="123" t="s">
        <v>5278</v>
      </c>
      <c r="F20" s="181"/>
      <c r="G20" s="89"/>
      <c r="H20" s="87"/>
      <c r="I20" s="302">
        <v>2420323</v>
      </c>
      <c r="J20" s="145"/>
      <c r="K20" s="144"/>
    </row>
    <row r="21" spans="1:11" ht="15" x14ac:dyDescent="0.25">
      <c r="A21" s="171"/>
      <c r="B21" s="146"/>
      <c r="C21" s="144"/>
      <c r="D21" s="161" t="s">
        <v>4735</v>
      </c>
      <c r="E21" s="123" t="s">
        <v>4726</v>
      </c>
      <c r="F21" s="181"/>
      <c r="G21" s="89"/>
      <c r="H21" s="87"/>
      <c r="I21" s="302">
        <v>2500000</v>
      </c>
      <c r="J21" s="145"/>
      <c r="K21" s="144"/>
    </row>
    <row r="22" spans="1:11" ht="15" x14ac:dyDescent="0.25">
      <c r="A22" s="171"/>
      <c r="B22" s="146"/>
      <c r="C22" s="144"/>
      <c r="D22" s="161" t="s">
        <v>4739</v>
      </c>
      <c r="E22" s="123" t="s">
        <v>3513</v>
      </c>
      <c r="F22" s="181"/>
      <c r="G22" s="89"/>
      <c r="H22" s="87"/>
      <c r="I22" s="302">
        <v>2907500</v>
      </c>
      <c r="J22" s="145"/>
      <c r="K22" s="144"/>
    </row>
    <row r="23" spans="1:11" ht="15" x14ac:dyDescent="0.25">
      <c r="A23" s="171"/>
      <c r="B23" s="146"/>
      <c r="C23" s="144"/>
      <c r="D23" s="161" t="s">
        <v>4741</v>
      </c>
      <c r="E23" s="123" t="s">
        <v>4728</v>
      </c>
      <c r="F23" s="181"/>
      <c r="G23" s="89"/>
      <c r="H23" s="87"/>
      <c r="I23" s="302">
        <v>5000000</v>
      </c>
      <c r="J23" s="145"/>
      <c r="K23" s="144"/>
    </row>
    <row r="24" spans="1:11" ht="15" x14ac:dyDescent="0.25">
      <c r="A24" s="171"/>
      <c r="B24" s="146"/>
      <c r="C24" s="144"/>
      <c r="D24" s="161" t="s">
        <v>5287</v>
      </c>
      <c r="E24" s="123" t="s">
        <v>5279</v>
      </c>
      <c r="F24" s="181"/>
      <c r="G24" s="89"/>
      <c r="H24" s="87"/>
      <c r="I24" s="302">
        <v>7155867</v>
      </c>
      <c r="J24" s="145"/>
      <c r="K24" s="144"/>
    </row>
    <row r="25" spans="1:11" ht="15" x14ac:dyDescent="0.25">
      <c r="A25" s="171"/>
      <c r="B25" s="146"/>
      <c r="C25" s="144"/>
      <c r="D25" s="161" t="s">
        <v>5288</v>
      </c>
      <c r="E25" s="123" t="s">
        <v>5280</v>
      </c>
      <c r="F25" s="181"/>
      <c r="G25" s="89"/>
      <c r="H25" s="87"/>
      <c r="I25" s="302">
        <v>9546000</v>
      </c>
      <c r="J25" s="145"/>
      <c r="K25" s="144"/>
    </row>
    <row r="26" spans="1:11" ht="15" x14ac:dyDescent="0.25">
      <c r="A26" s="171"/>
      <c r="B26" s="146"/>
      <c r="C26" s="144"/>
      <c r="D26" s="161" t="s">
        <v>5289</v>
      </c>
      <c r="E26" s="123" t="s">
        <v>5281</v>
      </c>
      <c r="F26" s="181"/>
      <c r="G26" s="89"/>
      <c r="H26" s="87"/>
      <c r="I26" s="302">
        <v>13000000</v>
      </c>
      <c r="J26" s="145"/>
      <c r="K26" s="144"/>
    </row>
    <row r="27" spans="1:11" ht="15" x14ac:dyDescent="0.25">
      <c r="A27" s="171"/>
      <c r="B27" s="146"/>
      <c r="C27" s="144"/>
      <c r="D27" s="161" t="s">
        <v>5290</v>
      </c>
      <c r="E27" s="123" t="s">
        <v>5282</v>
      </c>
      <c r="F27" s="181"/>
      <c r="G27" s="89"/>
      <c r="H27" s="87"/>
      <c r="I27" s="302">
        <v>14000000</v>
      </c>
      <c r="J27" s="145"/>
      <c r="K27" s="144"/>
    </row>
    <row r="28" spans="1:11" ht="15" x14ac:dyDescent="0.25">
      <c r="A28" s="171"/>
      <c r="B28" s="146"/>
      <c r="C28" s="144"/>
      <c r="D28" s="161" t="s">
        <v>5291</v>
      </c>
      <c r="E28" s="123" t="s">
        <v>5283</v>
      </c>
      <c r="F28" s="181"/>
      <c r="G28" s="89"/>
      <c r="H28" s="87"/>
      <c r="I28" s="302">
        <v>14733333</v>
      </c>
      <c r="J28" s="145"/>
      <c r="K28" s="144"/>
    </row>
    <row r="29" spans="1:11" ht="15" x14ac:dyDescent="0.25">
      <c r="A29" s="171"/>
      <c r="B29" s="146"/>
      <c r="C29" s="144"/>
      <c r="D29" s="161" t="s">
        <v>5292</v>
      </c>
      <c r="E29" s="123" t="s">
        <v>5284</v>
      </c>
      <c r="F29" s="181"/>
      <c r="G29" s="89"/>
      <c r="H29" s="87"/>
      <c r="I29" s="302">
        <v>17500000</v>
      </c>
      <c r="J29" s="145"/>
      <c r="K29" s="144"/>
    </row>
    <row r="30" spans="1:11" ht="15" x14ac:dyDescent="0.25">
      <c r="A30" s="171"/>
      <c r="B30" s="146"/>
      <c r="C30" s="144"/>
      <c r="D30" s="161" t="s">
        <v>5293</v>
      </c>
      <c r="E30" s="123" t="s">
        <v>3514</v>
      </c>
      <c r="F30" s="181"/>
      <c r="G30" s="89"/>
      <c r="H30" s="87"/>
      <c r="I30" s="302">
        <v>21780000</v>
      </c>
      <c r="J30" s="145"/>
      <c r="K30" s="144"/>
    </row>
    <row r="31" spans="1:11" ht="15" x14ac:dyDescent="0.25">
      <c r="A31" s="171"/>
      <c r="B31" s="146"/>
      <c r="C31" s="144"/>
      <c r="D31" s="161" t="s">
        <v>5294</v>
      </c>
      <c r="E31" s="123" t="s">
        <v>5285</v>
      </c>
      <c r="F31" s="181"/>
      <c r="G31" s="89"/>
      <c r="H31" s="87"/>
      <c r="I31" s="302">
        <v>22500000</v>
      </c>
      <c r="J31" s="145"/>
      <c r="K31" s="144"/>
    </row>
    <row r="32" spans="1:11" ht="15" x14ac:dyDescent="0.25">
      <c r="A32" s="171"/>
      <c r="B32" s="146"/>
      <c r="C32" s="144"/>
      <c r="D32" s="161"/>
      <c r="E32" s="123"/>
      <c r="F32" s="181"/>
      <c r="G32" s="89"/>
      <c r="H32" s="87"/>
      <c r="I32" s="275"/>
      <c r="J32" s="145"/>
      <c r="K32" s="144"/>
    </row>
    <row r="33" spans="1:11" ht="15" x14ac:dyDescent="0.25">
      <c r="A33" s="171"/>
      <c r="B33" s="146"/>
      <c r="C33" s="144"/>
      <c r="D33" s="161"/>
      <c r="E33" s="123"/>
      <c r="F33" s="181"/>
      <c r="G33" s="89"/>
      <c r="H33" s="87"/>
      <c r="I33" s="275"/>
      <c r="J33" s="145"/>
      <c r="K33" s="144"/>
    </row>
    <row r="34" spans="1:11" ht="15" x14ac:dyDescent="0.25">
      <c r="A34" s="171"/>
      <c r="B34" s="146"/>
      <c r="C34" s="144"/>
      <c r="D34" s="161"/>
      <c r="E34" s="123"/>
      <c r="F34" s="181"/>
      <c r="G34" s="89"/>
      <c r="H34" s="87"/>
      <c r="I34" s="275"/>
      <c r="J34" s="145"/>
      <c r="K34" s="144"/>
    </row>
    <row r="35" spans="1:11" ht="15" x14ac:dyDescent="0.25">
      <c r="A35" s="171"/>
      <c r="B35" s="146"/>
      <c r="C35" s="144"/>
      <c r="D35" s="161"/>
      <c r="E35" s="123"/>
      <c r="F35" s="181"/>
      <c r="G35" s="89"/>
      <c r="H35" s="87"/>
      <c r="I35" s="275"/>
      <c r="J35" s="145"/>
      <c r="K35" s="144"/>
    </row>
    <row r="36" spans="1:11" ht="15" x14ac:dyDescent="0.25">
      <c r="A36" s="171"/>
      <c r="B36" s="146"/>
      <c r="C36" s="144"/>
      <c r="D36" s="161"/>
      <c r="E36" s="123"/>
      <c r="F36" s="181"/>
      <c r="G36" s="89"/>
      <c r="H36" s="87"/>
      <c r="I36" s="275"/>
      <c r="J36" s="145"/>
      <c r="K36" s="144"/>
    </row>
    <row r="37" spans="1:11" ht="15" x14ac:dyDescent="0.25">
      <c r="A37" s="171"/>
      <c r="B37" s="146"/>
      <c r="C37" s="144"/>
      <c r="D37" s="161"/>
      <c r="E37" s="123"/>
      <c r="F37" s="181"/>
      <c r="G37" s="89"/>
      <c r="H37" s="87"/>
      <c r="I37" s="275"/>
      <c r="J37" s="145"/>
      <c r="K37" s="144"/>
    </row>
    <row r="38" spans="1:11" ht="15" x14ac:dyDescent="0.25">
      <c r="A38" s="171"/>
      <c r="B38" s="146"/>
      <c r="C38" s="144"/>
      <c r="D38" s="161"/>
      <c r="E38" s="123"/>
      <c r="F38" s="181"/>
      <c r="G38" s="89"/>
      <c r="H38" s="87"/>
      <c r="I38" s="275"/>
      <c r="J38" s="145"/>
      <c r="K38" s="144"/>
    </row>
    <row r="39" spans="1:11" ht="15" x14ac:dyDescent="0.25">
      <c r="A39" s="171"/>
      <c r="B39" s="146"/>
      <c r="C39" s="144"/>
      <c r="D39" s="161"/>
      <c r="E39" s="123"/>
      <c r="F39" s="181"/>
      <c r="G39" s="89"/>
      <c r="H39" s="87"/>
      <c r="I39" s="275"/>
      <c r="J39" s="145"/>
      <c r="K39" s="144"/>
    </row>
    <row r="40" spans="1:11" ht="15" x14ac:dyDescent="0.25">
      <c r="A40" s="171"/>
      <c r="B40" s="146"/>
      <c r="C40" s="144"/>
      <c r="D40" s="161"/>
      <c r="E40" s="123"/>
      <c r="F40" s="181"/>
      <c r="G40" s="89"/>
      <c r="H40" s="87"/>
      <c r="I40" s="275"/>
      <c r="J40" s="145"/>
      <c r="K40" s="144"/>
    </row>
    <row r="41" spans="1:11" ht="15" x14ac:dyDescent="0.25">
      <c r="A41" s="171"/>
      <c r="B41" s="146"/>
      <c r="C41" s="144"/>
      <c r="D41" s="161"/>
      <c r="E41" s="123"/>
      <c r="F41" s="181"/>
      <c r="G41" s="89"/>
      <c r="H41" s="87"/>
      <c r="I41" s="275"/>
      <c r="J41" s="145"/>
      <c r="K41" s="144"/>
    </row>
    <row r="42" spans="1:11" ht="15" x14ac:dyDescent="0.25">
      <c r="A42" s="171"/>
      <c r="B42" s="146"/>
      <c r="C42" s="144"/>
      <c r="D42" s="161"/>
      <c r="E42" s="123"/>
      <c r="F42" s="181"/>
      <c r="G42" s="89"/>
      <c r="H42" s="87"/>
      <c r="I42" s="275"/>
      <c r="J42" s="145"/>
      <c r="K42" s="144"/>
    </row>
    <row r="43" spans="1:11" ht="15" x14ac:dyDescent="0.25">
      <c r="A43" s="171"/>
      <c r="B43" s="146"/>
      <c r="C43" s="144"/>
      <c r="D43" s="161"/>
      <c r="E43" s="123"/>
      <c r="F43" s="181"/>
      <c r="G43" s="89"/>
      <c r="H43" s="87"/>
      <c r="I43" s="275"/>
      <c r="J43" s="145"/>
      <c r="K43" s="144"/>
    </row>
    <row r="44" spans="1:11" ht="15" x14ac:dyDescent="0.25">
      <c r="A44" s="171"/>
      <c r="B44" s="146"/>
      <c r="C44" s="144"/>
      <c r="D44" s="161"/>
      <c r="E44" s="123"/>
      <c r="F44" s="181"/>
      <c r="G44" s="89"/>
      <c r="H44" s="87"/>
      <c r="I44" s="275"/>
      <c r="J44" s="145"/>
      <c r="K44" s="144"/>
    </row>
    <row r="45" spans="1:11" ht="15" x14ac:dyDescent="0.25">
      <c r="A45" s="171"/>
      <c r="B45" s="146"/>
      <c r="C45" s="144"/>
      <c r="D45" s="161"/>
      <c r="E45" s="123"/>
      <c r="F45" s="181"/>
      <c r="G45" s="89"/>
      <c r="H45" s="87"/>
      <c r="I45" s="275"/>
      <c r="J45" s="145"/>
      <c r="K45" s="144"/>
    </row>
    <row r="46" spans="1:11" ht="15" x14ac:dyDescent="0.25">
      <c r="A46" s="171"/>
      <c r="B46" s="146"/>
      <c r="C46" s="144"/>
      <c r="D46" s="161"/>
      <c r="E46" s="123"/>
      <c r="F46" s="181"/>
      <c r="G46" s="89"/>
      <c r="H46" s="87"/>
      <c r="I46" s="275"/>
      <c r="J46" s="145"/>
      <c r="K46" s="144"/>
    </row>
    <row r="47" spans="1:11" ht="15" x14ac:dyDescent="0.25">
      <c r="A47" s="171"/>
      <c r="B47" s="146"/>
      <c r="C47" s="144"/>
      <c r="D47" s="161"/>
      <c r="E47" s="123"/>
      <c r="F47" s="181"/>
      <c r="G47" s="89"/>
      <c r="H47" s="87"/>
      <c r="I47" s="275"/>
      <c r="J47" s="145"/>
      <c r="K47" s="144"/>
    </row>
    <row r="48" spans="1:11" ht="15" x14ac:dyDescent="0.25">
      <c r="A48" s="171"/>
      <c r="B48" s="146"/>
      <c r="C48" s="144"/>
      <c r="D48" s="161"/>
      <c r="E48" s="123"/>
      <c r="F48" s="181"/>
      <c r="G48" s="89"/>
      <c r="H48" s="87"/>
      <c r="I48" s="275"/>
      <c r="J48" s="145"/>
      <c r="K48" s="144"/>
    </row>
    <row r="49" spans="1:11" ht="15" x14ac:dyDescent="0.25">
      <c r="A49" s="171"/>
      <c r="B49" s="146"/>
      <c r="C49" s="144"/>
      <c r="D49" s="161"/>
      <c r="E49" s="123"/>
      <c r="F49" s="181"/>
      <c r="G49" s="89"/>
      <c r="H49" s="87"/>
      <c r="I49" s="275"/>
      <c r="J49" s="145"/>
      <c r="K49" s="144"/>
    </row>
    <row r="50" spans="1:11" ht="15" x14ac:dyDescent="0.25">
      <c r="A50" s="171"/>
      <c r="B50" s="146"/>
      <c r="C50" s="144"/>
      <c r="D50" s="161"/>
      <c r="E50" s="123"/>
      <c r="F50" s="181"/>
      <c r="G50" s="89"/>
      <c r="H50" s="87"/>
      <c r="I50" s="275"/>
      <c r="J50" s="145"/>
      <c r="K50" s="144"/>
    </row>
    <row r="51" spans="1:11" ht="15" x14ac:dyDescent="0.25">
      <c r="A51" s="171"/>
      <c r="B51" s="146"/>
      <c r="C51" s="144"/>
      <c r="D51" s="161"/>
      <c r="E51" s="123"/>
      <c r="F51" s="181"/>
      <c r="G51" s="89"/>
      <c r="H51" s="87"/>
      <c r="I51" s="275"/>
      <c r="J51" s="145"/>
      <c r="K51" s="144"/>
    </row>
    <row r="52" spans="1:11" ht="15" x14ac:dyDescent="0.25">
      <c r="A52" s="171"/>
      <c r="B52" s="146"/>
      <c r="C52" s="144"/>
      <c r="D52" s="161"/>
      <c r="E52" s="123"/>
      <c r="F52" s="181"/>
      <c r="G52" s="89"/>
      <c r="H52" s="87"/>
      <c r="I52" s="275"/>
      <c r="J52" s="145"/>
      <c r="K52" s="144"/>
    </row>
    <row r="53" spans="1:11" ht="15" x14ac:dyDescent="0.25">
      <c r="A53" s="171"/>
      <c r="B53" s="146"/>
      <c r="C53" s="144"/>
      <c r="D53" s="161"/>
      <c r="E53" s="123"/>
      <c r="F53" s="181"/>
      <c r="G53" s="89"/>
      <c r="H53" s="87"/>
      <c r="I53" s="275"/>
      <c r="J53" s="145"/>
      <c r="K53" s="144"/>
    </row>
    <row r="54" spans="1:11" ht="15" x14ac:dyDescent="0.25">
      <c r="A54" s="171"/>
      <c r="B54" s="146"/>
      <c r="C54" s="144"/>
      <c r="D54" s="161"/>
      <c r="E54" s="123"/>
      <c r="F54" s="181"/>
      <c r="G54" s="89"/>
      <c r="H54" s="87"/>
      <c r="I54" s="275"/>
      <c r="J54" s="145"/>
      <c r="K54" s="144"/>
    </row>
    <row r="55" spans="1:11" ht="15" x14ac:dyDescent="0.25">
      <c r="A55" s="171"/>
      <c r="B55" s="146"/>
      <c r="C55" s="144"/>
      <c r="D55" s="161"/>
      <c r="E55" s="123"/>
      <c r="F55" s="181"/>
      <c r="G55" s="89"/>
      <c r="H55" s="87"/>
      <c r="I55" s="275"/>
      <c r="J55" s="145"/>
      <c r="K55" s="144"/>
    </row>
    <row r="56" spans="1:11" ht="15" x14ac:dyDescent="0.25">
      <c r="A56" s="171"/>
      <c r="B56" s="146"/>
      <c r="C56" s="144"/>
      <c r="D56" s="161"/>
      <c r="E56" s="123"/>
      <c r="F56" s="181"/>
      <c r="G56" s="89"/>
      <c r="H56" s="87"/>
      <c r="I56" s="275"/>
      <c r="J56" s="145"/>
      <c r="K56" s="144"/>
    </row>
    <row r="57" spans="1:11" ht="15" x14ac:dyDescent="0.25">
      <c r="A57" s="171"/>
      <c r="B57" s="146"/>
      <c r="C57" s="144"/>
      <c r="D57" s="161"/>
      <c r="E57" s="123"/>
      <c r="F57" s="181"/>
      <c r="G57" s="89"/>
      <c r="H57" s="87"/>
      <c r="I57" s="275"/>
      <c r="J57" s="145"/>
      <c r="K57" s="144"/>
    </row>
    <row r="58" spans="1:11" ht="15" x14ac:dyDescent="0.25">
      <c r="A58" s="171"/>
      <c r="B58" s="146"/>
      <c r="C58" s="144"/>
      <c r="D58" s="161"/>
      <c r="E58" s="123"/>
      <c r="F58" s="181"/>
      <c r="G58" s="89"/>
      <c r="H58" s="87"/>
      <c r="I58" s="275"/>
      <c r="J58" s="145"/>
      <c r="K58" s="144"/>
    </row>
    <row r="59" spans="1:11" ht="15" x14ac:dyDescent="0.25">
      <c r="A59" s="171"/>
      <c r="B59" s="146"/>
      <c r="C59" s="144"/>
      <c r="D59" s="161"/>
      <c r="E59" s="123"/>
      <c r="F59" s="181"/>
      <c r="G59" s="89"/>
      <c r="H59" s="87"/>
      <c r="I59" s="275"/>
      <c r="J59" s="145"/>
      <c r="K59" s="144"/>
    </row>
    <row r="60" spans="1:11" ht="15" x14ac:dyDescent="0.25">
      <c r="A60" s="171"/>
      <c r="B60" s="146"/>
      <c r="C60" s="144"/>
      <c r="D60" s="161"/>
      <c r="E60" s="123"/>
      <c r="F60" s="181"/>
      <c r="G60" s="89"/>
      <c r="H60" s="87"/>
      <c r="I60" s="275"/>
      <c r="J60" s="145"/>
      <c r="K60" s="144"/>
    </row>
    <row r="61" spans="1:11" ht="15" x14ac:dyDescent="0.25">
      <c r="A61" s="171"/>
      <c r="B61" s="146"/>
      <c r="C61" s="144"/>
      <c r="D61" s="161"/>
      <c r="E61" s="123"/>
      <c r="F61" s="181"/>
      <c r="G61" s="89"/>
      <c r="H61" s="87"/>
      <c r="I61" s="275"/>
      <c r="J61" s="145"/>
      <c r="K61" s="144"/>
    </row>
    <row r="62" spans="1:11" ht="15" x14ac:dyDescent="0.25">
      <c r="A62" s="171"/>
      <c r="B62" s="146"/>
      <c r="C62" s="144"/>
      <c r="D62" s="161"/>
      <c r="E62" s="123"/>
      <c r="F62" s="181"/>
      <c r="G62" s="89"/>
      <c r="H62" s="87"/>
      <c r="I62" s="275"/>
      <c r="J62" s="145"/>
      <c r="K62" s="144"/>
    </row>
    <row r="63" spans="1:11" ht="15" x14ac:dyDescent="0.25">
      <c r="A63" s="171"/>
      <c r="B63" s="146"/>
      <c r="C63" s="144"/>
      <c r="D63" s="161"/>
      <c r="E63" s="123"/>
      <c r="F63" s="181"/>
      <c r="G63" s="89"/>
      <c r="H63" s="87"/>
      <c r="I63" s="275"/>
      <c r="J63" s="145"/>
      <c r="K63" s="144"/>
    </row>
    <row r="64" spans="1:11" ht="15" x14ac:dyDescent="0.25">
      <c r="A64" s="171"/>
      <c r="B64" s="146"/>
      <c r="C64" s="144"/>
      <c r="D64" s="196"/>
      <c r="E64" s="123"/>
      <c r="F64" s="181"/>
      <c r="G64" s="89"/>
      <c r="H64" s="87"/>
      <c r="I64" s="275"/>
      <c r="J64" s="145"/>
      <c r="K64" s="144"/>
    </row>
    <row r="65" spans="1:11" ht="15" x14ac:dyDescent="0.25">
      <c r="A65" s="171"/>
      <c r="B65" s="146"/>
      <c r="C65" s="144"/>
      <c r="D65" s="196"/>
      <c r="E65" s="123"/>
      <c r="F65" s="181"/>
      <c r="G65" s="89"/>
      <c r="H65" s="87"/>
      <c r="I65" s="275"/>
      <c r="J65" s="145"/>
      <c r="K65" s="144"/>
    </row>
    <row r="66" spans="1:11" ht="15" x14ac:dyDescent="0.25">
      <c r="A66" s="171"/>
      <c r="B66" s="146"/>
      <c r="C66" s="144"/>
      <c r="D66" s="196"/>
      <c r="E66" s="123"/>
      <c r="F66" s="181"/>
      <c r="G66" s="89"/>
      <c r="H66" s="87"/>
      <c r="I66" s="275"/>
      <c r="J66" s="145"/>
      <c r="K66" s="144"/>
    </row>
    <row r="67" spans="1:11" ht="15" x14ac:dyDescent="0.25">
      <c r="A67" s="171"/>
      <c r="B67" s="146"/>
      <c r="C67" s="144"/>
      <c r="D67" s="196"/>
      <c r="E67" s="124"/>
      <c r="F67" s="181"/>
      <c r="G67" s="89"/>
      <c r="H67" s="87"/>
      <c r="I67" s="275"/>
      <c r="J67" s="145"/>
      <c r="K67" s="144"/>
    </row>
    <row r="68" spans="1:11" ht="15" x14ac:dyDescent="0.25">
      <c r="A68" s="14"/>
      <c r="B68" s="15"/>
      <c r="C68" s="15"/>
      <c r="D68" s="15"/>
      <c r="E68" s="265"/>
      <c r="F68" s="154"/>
      <c r="G68" s="345" t="s">
        <v>19</v>
      </c>
      <c r="H68" s="335"/>
      <c r="I68" s="16">
        <f>SUM(I7:I67)</f>
        <v>2188725000</v>
      </c>
      <c r="J68" s="17"/>
      <c r="K68" s="18"/>
    </row>
    <row r="69" spans="1:11" ht="25.5" x14ac:dyDescent="0.25">
      <c r="A69" s="323" t="s">
        <v>5</v>
      </c>
      <c r="B69" s="29" t="s">
        <v>13</v>
      </c>
      <c r="C69" s="32" t="s">
        <v>20</v>
      </c>
      <c r="D69" s="252" t="s">
        <v>20</v>
      </c>
      <c r="E69" s="340" t="s">
        <v>15</v>
      </c>
      <c r="F69" s="341"/>
      <c r="G69" s="341"/>
      <c r="H69" s="342"/>
      <c r="I69" s="323" t="s">
        <v>7</v>
      </c>
      <c r="J69" s="323" t="s">
        <v>6</v>
      </c>
      <c r="K69" s="32" t="s">
        <v>0</v>
      </c>
    </row>
    <row r="70" spans="1:11" ht="15" x14ac:dyDescent="0.25">
      <c r="A70" s="324"/>
      <c r="B70" s="33" t="s">
        <v>14</v>
      </c>
      <c r="C70" s="33" t="s">
        <v>11</v>
      </c>
      <c r="D70" s="239" t="s">
        <v>10</v>
      </c>
      <c r="E70" s="325" t="s">
        <v>2</v>
      </c>
      <c r="F70" s="327"/>
      <c r="G70" s="340" t="s">
        <v>8</v>
      </c>
      <c r="H70" s="342"/>
      <c r="I70" s="324"/>
      <c r="J70" s="324"/>
      <c r="K70" s="33" t="s">
        <v>1</v>
      </c>
    </row>
    <row r="71" spans="1:11" ht="15" x14ac:dyDescent="0.25">
      <c r="A71" s="289">
        <v>45492</v>
      </c>
      <c r="B71" s="223" t="s">
        <v>1860</v>
      </c>
      <c r="C71" s="285" t="s">
        <v>2440</v>
      </c>
      <c r="D71" s="286" t="s">
        <v>3477</v>
      </c>
      <c r="E71" s="155" t="s">
        <v>339</v>
      </c>
      <c r="F71" s="148"/>
      <c r="G71" s="168" t="s">
        <v>292</v>
      </c>
      <c r="H71" s="8"/>
      <c r="I71" s="283">
        <v>44400000</v>
      </c>
      <c r="J71" s="284">
        <v>17760000</v>
      </c>
      <c r="K71" s="23">
        <f>+I71-J71</f>
        <v>26640000</v>
      </c>
    </row>
    <row r="72" spans="1:11" ht="15" x14ac:dyDescent="0.25">
      <c r="A72" s="289">
        <v>45492</v>
      </c>
      <c r="B72" s="224" t="s">
        <v>1938</v>
      </c>
      <c r="C72" s="287" t="s">
        <v>2442</v>
      </c>
      <c r="D72" s="288" t="s">
        <v>3450</v>
      </c>
      <c r="E72" s="155" t="s">
        <v>339</v>
      </c>
      <c r="F72" s="157"/>
      <c r="G72" s="169" t="s">
        <v>291</v>
      </c>
      <c r="H72" s="27"/>
      <c r="I72" s="283">
        <v>44400000</v>
      </c>
      <c r="J72" s="284">
        <v>17760000</v>
      </c>
      <c r="K72" s="23">
        <f t="shared" ref="K72:K140" si="0">+I72-J72</f>
        <v>26640000</v>
      </c>
    </row>
    <row r="73" spans="1:11" ht="15" x14ac:dyDescent="0.25">
      <c r="A73" s="289">
        <v>45492</v>
      </c>
      <c r="B73" s="224" t="s">
        <v>1848</v>
      </c>
      <c r="C73" s="287" t="s">
        <v>3334</v>
      </c>
      <c r="D73" s="288" t="s">
        <v>3478</v>
      </c>
      <c r="E73" s="155" t="s">
        <v>339</v>
      </c>
      <c r="F73" s="157"/>
      <c r="G73" s="169" t="s">
        <v>297</v>
      </c>
      <c r="H73" s="27"/>
      <c r="I73" s="283">
        <v>40700000</v>
      </c>
      <c r="J73" s="284">
        <v>17760000</v>
      </c>
      <c r="K73" s="23">
        <f t="shared" si="0"/>
        <v>22940000</v>
      </c>
    </row>
    <row r="74" spans="1:11" ht="15" x14ac:dyDescent="0.25">
      <c r="A74" s="289">
        <v>45492</v>
      </c>
      <c r="B74" s="224" t="s">
        <v>2035</v>
      </c>
      <c r="C74" s="287" t="s">
        <v>3135</v>
      </c>
      <c r="D74" s="288" t="s">
        <v>3479</v>
      </c>
      <c r="E74" s="155" t="s">
        <v>339</v>
      </c>
      <c r="F74" s="157"/>
      <c r="G74" s="169" t="s">
        <v>294</v>
      </c>
      <c r="H74" s="27"/>
      <c r="I74" s="283">
        <v>29600000</v>
      </c>
      <c r="J74" s="284">
        <v>17760000</v>
      </c>
      <c r="K74" s="23">
        <f t="shared" si="0"/>
        <v>11840000</v>
      </c>
    </row>
    <row r="75" spans="1:11" ht="15" x14ac:dyDescent="0.25">
      <c r="A75" s="289">
        <v>45495</v>
      </c>
      <c r="B75" s="224" t="s">
        <v>1839</v>
      </c>
      <c r="C75" s="287" t="s">
        <v>3136</v>
      </c>
      <c r="D75" s="288" t="s">
        <v>3480</v>
      </c>
      <c r="E75" s="155" t="s">
        <v>339</v>
      </c>
      <c r="F75" s="157"/>
      <c r="G75" s="169" t="s">
        <v>293</v>
      </c>
      <c r="H75" s="27"/>
      <c r="I75" s="283">
        <v>40453333</v>
      </c>
      <c r="J75" s="284">
        <v>17020000</v>
      </c>
      <c r="K75" s="23">
        <f t="shared" si="0"/>
        <v>23433333</v>
      </c>
    </row>
    <row r="76" spans="1:11" ht="15" x14ac:dyDescent="0.25">
      <c r="A76" s="289">
        <v>45502</v>
      </c>
      <c r="B76" s="224" t="s">
        <v>1851</v>
      </c>
      <c r="C76" s="287" t="s">
        <v>3445</v>
      </c>
      <c r="D76" s="288" t="s">
        <v>3481</v>
      </c>
      <c r="E76" s="155" t="s">
        <v>339</v>
      </c>
      <c r="F76" s="157"/>
      <c r="G76" s="169" t="s">
        <v>311</v>
      </c>
      <c r="H76" s="27"/>
      <c r="I76" s="283">
        <v>37000000</v>
      </c>
      <c r="J76" s="284">
        <v>15293333</v>
      </c>
      <c r="K76" s="23">
        <f t="shared" si="0"/>
        <v>21706667</v>
      </c>
    </row>
    <row r="77" spans="1:11" ht="15" x14ac:dyDescent="0.25">
      <c r="A77" s="289">
        <v>45506</v>
      </c>
      <c r="B77" s="224" t="s">
        <v>2577</v>
      </c>
      <c r="C77" s="287" t="s">
        <v>3969</v>
      </c>
      <c r="D77" s="288" t="s">
        <v>3705</v>
      </c>
      <c r="E77" s="155" t="s">
        <v>363</v>
      </c>
      <c r="F77" s="157"/>
      <c r="G77" s="169" t="s">
        <v>333</v>
      </c>
      <c r="H77" s="27"/>
      <c r="I77" s="283">
        <v>50000000</v>
      </c>
      <c r="J77" s="284">
        <v>19666667</v>
      </c>
      <c r="K77" s="23">
        <f t="shared" si="0"/>
        <v>30333333</v>
      </c>
    </row>
    <row r="78" spans="1:11" ht="15" x14ac:dyDescent="0.25">
      <c r="A78" s="289">
        <v>45506</v>
      </c>
      <c r="B78" s="224" t="s">
        <v>2124</v>
      </c>
      <c r="C78" s="287" t="s">
        <v>3970</v>
      </c>
      <c r="D78" s="288" t="s">
        <v>3971</v>
      </c>
      <c r="E78" s="155" t="s">
        <v>3936</v>
      </c>
      <c r="F78" s="157"/>
      <c r="G78" s="169" t="s">
        <v>3930</v>
      </c>
      <c r="H78" s="27"/>
      <c r="I78" s="283">
        <v>28000000</v>
      </c>
      <c r="J78" s="284">
        <v>1400000</v>
      </c>
      <c r="K78" s="23">
        <f t="shared" si="0"/>
        <v>26600000</v>
      </c>
    </row>
    <row r="79" spans="1:11" ht="15" x14ac:dyDescent="0.25">
      <c r="A79" s="289">
        <v>45509</v>
      </c>
      <c r="B79" s="224" t="s">
        <v>2119</v>
      </c>
      <c r="C79" s="287" t="s">
        <v>3972</v>
      </c>
      <c r="D79" s="288" t="s">
        <v>3973</v>
      </c>
      <c r="E79" s="155" t="s">
        <v>3937</v>
      </c>
      <c r="F79" s="157"/>
      <c r="G79" s="169" t="s">
        <v>1079</v>
      </c>
      <c r="H79" s="27"/>
      <c r="I79" s="283">
        <v>47000000</v>
      </c>
      <c r="J79" s="284">
        <v>17546667</v>
      </c>
      <c r="K79" s="23">
        <f t="shared" si="0"/>
        <v>29453333</v>
      </c>
    </row>
    <row r="80" spans="1:11" ht="15" x14ac:dyDescent="0.25">
      <c r="A80" s="289">
        <v>45509</v>
      </c>
      <c r="B80" s="224" t="s">
        <v>2132</v>
      </c>
      <c r="C80" s="287" t="s">
        <v>3974</v>
      </c>
      <c r="D80" s="288" t="s">
        <v>3972</v>
      </c>
      <c r="E80" s="155" t="s">
        <v>1170</v>
      </c>
      <c r="F80" s="157"/>
      <c r="G80" s="169" t="s">
        <v>1092</v>
      </c>
      <c r="H80" s="27"/>
      <c r="I80" s="283">
        <v>49333333</v>
      </c>
      <c r="J80" s="284">
        <v>18666667</v>
      </c>
      <c r="K80" s="23">
        <f t="shared" si="0"/>
        <v>30666666</v>
      </c>
    </row>
    <row r="81" spans="1:11" ht="15" x14ac:dyDescent="0.25">
      <c r="A81" s="289">
        <v>45512</v>
      </c>
      <c r="B81" s="224" t="s">
        <v>1863</v>
      </c>
      <c r="C81" s="287" t="s">
        <v>3975</v>
      </c>
      <c r="D81" s="288" t="s">
        <v>3868</v>
      </c>
      <c r="E81" s="155" t="s">
        <v>3938</v>
      </c>
      <c r="F81" s="157"/>
      <c r="G81" s="169" t="s">
        <v>334</v>
      </c>
      <c r="H81" s="27"/>
      <c r="I81" s="283">
        <v>60000000</v>
      </c>
      <c r="J81" s="284">
        <v>21200000</v>
      </c>
      <c r="K81" s="23">
        <f t="shared" si="0"/>
        <v>38800000</v>
      </c>
    </row>
    <row r="82" spans="1:11" ht="15" x14ac:dyDescent="0.25">
      <c r="A82" s="289">
        <v>45512</v>
      </c>
      <c r="B82" s="224" t="s">
        <v>1862</v>
      </c>
      <c r="C82" s="287" t="s">
        <v>3706</v>
      </c>
      <c r="D82" s="288" t="s">
        <v>3709</v>
      </c>
      <c r="E82" s="155" t="s">
        <v>1157</v>
      </c>
      <c r="F82" s="157"/>
      <c r="G82" s="169" t="s">
        <v>1078</v>
      </c>
      <c r="H82" s="27"/>
      <c r="I82" s="283">
        <v>50000000</v>
      </c>
      <c r="J82" s="284">
        <v>17666667</v>
      </c>
      <c r="K82" s="23">
        <f t="shared" si="0"/>
        <v>32333333</v>
      </c>
    </row>
    <row r="83" spans="1:11" ht="15" x14ac:dyDescent="0.25">
      <c r="A83" s="289">
        <v>45512</v>
      </c>
      <c r="B83" s="224" t="s">
        <v>3564</v>
      </c>
      <c r="C83" s="287" t="s">
        <v>2435</v>
      </c>
      <c r="D83" s="288" t="s">
        <v>3583</v>
      </c>
      <c r="E83" s="155" t="s">
        <v>3939</v>
      </c>
      <c r="F83" s="157"/>
      <c r="G83" s="169" t="s">
        <v>722</v>
      </c>
      <c r="H83" s="27"/>
      <c r="I83" s="283">
        <v>133000</v>
      </c>
      <c r="J83" s="284">
        <v>133000</v>
      </c>
      <c r="K83" s="23">
        <f t="shared" si="0"/>
        <v>0</v>
      </c>
    </row>
    <row r="84" spans="1:11" ht="15" x14ac:dyDescent="0.25">
      <c r="A84" s="289">
        <v>45516</v>
      </c>
      <c r="B84" s="224" t="s">
        <v>1953</v>
      </c>
      <c r="C84" s="287" t="s">
        <v>3632</v>
      </c>
      <c r="D84" s="288" t="s">
        <v>3976</v>
      </c>
      <c r="E84" s="155" t="s">
        <v>339</v>
      </c>
      <c r="F84" s="157"/>
      <c r="G84" s="169" t="s">
        <v>2192</v>
      </c>
      <c r="H84" s="27"/>
      <c r="I84" s="283">
        <v>36013333</v>
      </c>
      <c r="J84" s="284">
        <v>12086667</v>
      </c>
      <c r="K84" s="23">
        <f t="shared" si="0"/>
        <v>23926666</v>
      </c>
    </row>
    <row r="85" spans="1:11" ht="15" x14ac:dyDescent="0.25">
      <c r="A85" s="289">
        <v>45518</v>
      </c>
      <c r="B85" s="224" t="s">
        <v>2133</v>
      </c>
      <c r="C85" s="287" t="s">
        <v>3917</v>
      </c>
      <c r="D85" s="288" t="s">
        <v>3977</v>
      </c>
      <c r="E85" s="155" t="s">
        <v>3940</v>
      </c>
      <c r="F85" s="157"/>
      <c r="G85" s="169" t="s">
        <v>1111</v>
      </c>
      <c r="H85" s="27"/>
      <c r="I85" s="283">
        <v>14400000</v>
      </c>
      <c r="J85" s="284">
        <v>4512000</v>
      </c>
      <c r="K85" s="23">
        <f t="shared" si="0"/>
        <v>9888000</v>
      </c>
    </row>
    <row r="86" spans="1:11" ht="15" x14ac:dyDescent="0.25">
      <c r="A86" s="289">
        <v>45519</v>
      </c>
      <c r="B86" s="224" t="s">
        <v>3056</v>
      </c>
      <c r="C86" s="287" t="s">
        <v>3978</v>
      </c>
      <c r="D86" s="288" t="s">
        <v>3979</v>
      </c>
      <c r="E86" s="155" t="s">
        <v>1160</v>
      </c>
      <c r="F86" s="157"/>
      <c r="G86" s="169" t="s">
        <v>1082</v>
      </c>
      <c r="H86" s="27"/>
      <c r="I86" s="283">
        <v>18366667</v>
      </c>
      <c r="J86" s="284">
        <v>5700000</v>
      </c>
      <c r="K86" s="23">
        <f t="shared" si="0"/>
        <v>12666667</v>
      </c>
    </row>
    <row r="87" spans="1:11" ht="15" x14ac:dyDescent="0.25">
      <c r="A87" s="289">
        <v>45519</v>
      </c>
      <c r="B87" s="224" t="s">
        <v>3044</v>
      </c>
      <c r="C87" s="287" t="s">
        <v>3832</v>
      </c>
      <c r="D87" s="288" t="s">
        <v>3980</v>
      </c>
      <c r="E87" s="155" t="s">
        <v>1158</v>
      </c>
      <c r="F87" s="157"/>
      <c r="G87" s="169" t="s">
        <v>1080</v>
      </c>
      <c r="H87" s="27"/>
      <c r="I87" s="283">
        <v>17733333</v>
      </c>
      <c r="J87" s="284">
        <v>5700000</v>
      </c>
      <c r="K87" s="23">
        <f t="shared" si="0"/>
        <v>12033333</v>
      </c>
    </row>
    <row r="88" spans="1:11" ht="15" x14ac:dyDescent="0.25">
      <c r="A88" s="289">
        <v>45520</v>
      </c>
      <c r="B88" s="224" t="s">
        <v>3042</v>
      </c>
      <c r="C88" s="287" t="s">
        <v>3819</v>
      </c>
      <c r="D88" s="288" t="s">
        <v>3981</v>
      </c>
      <c r="E88" s="155" t="s">
        <v>1217</v>
      </c>
      <c r="F88" s="157"/>
      <c r="G88" s="169" t="s">
        <v>1732</v>
      </c>
      <c r="H88" s="27"/>
      <c r="I88" s="283">
        <v>10500000</v>
      </c>
      <c r="J88" s="284">
        <v>3000000</v>
      </c>
      <c r="K88" s="23">
        <f t="shared" si="0"/>
        <v>7500000</v>
      </c>
    </row>
    <row r="89" spans="1:11" ht="15" x14ac:dyDescent="0.25">
      <c r="A89" s="289">
        <v>45525</v>
      </c>
      <c r="B89" s="224" t="s">
        <v>2281</v>
      </c>
      <c r="C89" s="287" t="s">
        <v>3684</v>
      </c>
      <c r="D89" s="288" t="s">
        <v>3866</v>
      </c>
      <c r="E89" s="155" t="s">
        <v>1159</v>
      </c>
      <c r="F89" s="157"/>
      <c r="G89" s="169" t="s">
        <v>1081</v>
      </c>
      <c r="H89" s="27"/>
      <c r="I89" s="283">
        <v>17733333</v>
      </c>
      <c r="J89" s="284">
        <v>4940000</v>
      </c>
      <c r="K89" s="23">
        <f t="shared" si="0"/>
        <v>12793333</v>
      </c>
    </row>
    <row r="90" spans="1:11" ht="15" x14ac:dyDescent="0.25">
      <c r="A90" s="289">
        <v>45531</v>
      </c>
      <c r="B90" s="224" t="s">
        <v>3076</v>
      </c>
      <c r="C90" s="287" t="s">
        <v>3630</v>
      </c>
      <c r="D90" s="288" t="s">
        <v>3982</v>
      </c>
      <c r="E90" s="155" t="s">
        <v>1166</v>
      </c>
      <c r="F90" s="157"/>
      <c r="G90" s="169" t="s">
        <v>1088</v>
      </c>
      <c r="H90" s="27"/>
      <c r="I90" s="283">
        <f>28800000-800000</f>
        <v>28000000</v>
      </c>
      <c r="J90" s="284">
        <v>6800000</v>
      </c>
      <c r="K90" s="23">
        <f t="shared" si="0"/>
        <v>21200000</v>
      </c>
    </row>
    <row r="91" spans="1:11" ht="15" x14ac:dyDescent="0.25">
      <c r="A91" s="289">
        <v>45531</v>
      </c>
      <c r="B91" s="224" t="s">
        <v>3081</v>
      </c>
      <c r="C91" s="287" t="s">
        <v>3983</v>
      </c>
      <c r="D91" s="288" t="s">
        <v>3984</v>
      </c>
      <c r="E91" s="155" t="s">
        <v>3941</v>
      </c>
      <c r="F91" s="157"/>
      <c r="G91" s="169" t="s">
        <v>1130</v>
      </c>
      <c r="H91" s="27"/>
      <c r="I91" s="283">
        <v>14516667</v>
      </c>
      <c r="J91" s="284">
        <v>3796667</v>
      </c>
      <c r="K91" s="23">
        <f t="shared" si="0"/>
        <v>10720000</v>
      </c>
    </row>
    <row r="92" spans="1:11" ht="15" x14ac:dyDescent="0.25">
      <c r="A92" s="289">
        <v>45532</v>
      </c>
      <c r="B92" s="224" t="s">
        <v>2298</v>
      </c>
      <c r="C92" s="287" t="s">
        <v>3985</v>
      </c>
      <c r="D92" s="288" t="s">
        <v>3879</v>
      </c>
      <c r="E92" s="155" t="s">
        <v>3942</v>
      </c>
      <c r="F92" s="157"/>
      <c r="G92" s="169" t="s">
        <v>3931</v>
      </c>
      <c r="H92" s="27"/>
      <c r="I92" s="283">
        <v>21433500</v>
      </c>
      <c r="J92" s="284">
        <v>5239300</v>
      </c>
      <c r="K92" s="23">
        <f t="shared" si="0"/>
        <v>16194200</v>
      </c>
    </row>
    <row r="93" spans="1:11" ht="15" x14ac:dyDescent="0.25">
      <c r="A93" s="289">
        <v>45533</v>
      </c>
      <c r="B93" s="224" t="s">
        <v>2308</v>
      </c>
      <c r="C93" s="287" t="s">
        <v>3909</v>
      </c>
      <c r="D93" s="288" t="s">
        <v>3986</v>
      </c>
      <c r="E93" s="155" t="s">
        <v>2141</v>
      </c>
      <c r="F93" s="157"/>
      <c r="G93" s="169" t="s">
        <v>2179</v>
      </c>
      <c r="H93" s="27"/>
      <c r="I93" s="283">
        <v>9825000</v>
      </c>
      <c r="J93" s="284">
        <v>150000</v>
      </c>
      <c r="K93" s="23">
        <f t="shared" si="0"/>
        <v>9675000</v>
      </c>
    </row>
    <row r="94" spans="1:11" ht="15" x14ac:dyDescent="0.25">
      <c r="A94" s="289">
        <v>45534</v>
      </c>
      <c r="B94" s="224" t="s">
        <v>2312</v>
      </c>
      <c r="C94" s="287" t="s">
        <v>3987</v>
      </c>
      <c r="D94" s="288" t="s">
        <v>3988</v>
      </c>
      <c r="E94" s="155" t="s">
        <v>2142</v>
      </c>
      <c r="F94" s="157"/>
      <c r="G94" s="169" t="s">
        <v>2180</v>
      </c>
      <c r="H94" s="27"/>
      <c r="I94" s="283">
        <v>15816667</v>
      </c>
      <c r="J94" s="284">
        <v>3771667</v>
      </c>
      <c r="K94" s="23">
        <f t="shared" si="0"/>
        <v>12045000</v>
      </c>
    </row>
    <row r="95" spans="1:11" ht="15" x14ac:dyDescent="0.25">
      <c r="A95" s="289">
        <v>45534</v>
      </c>
      <c r="B95" s="224" t="s">
        <v>3094</v>
      </c>
      <c r="C95" s="287" t="s">
        <v>3823</v>
      </c>
      <c r="D95" s="288" t="s">
        <v>3989</v>
      </c>
      <c r="E95" s="155" t="s">
        <v>1217</v>
      </c>
      <c r="F95" s="157"/>
      <c r="G95" s="169" t="s">
        <v>2182</v>
      </c>
      <c r="H95" s="27"/>
      <c r="I95" s="283">
        <v>9825000</v>
      </c>
      <c r="J95" s="284">
        <v>2325000</v>
      </c>
      <c r="K95" s="23">
        <f t="shared" si="0"/>
        <v>7500000</v>
      </c>
    </row>
    <row r="96" spans="1:11" ht="15" x14ac:dyDescent="0.25">
      <c r="A96" s="289">
        <v>45534</v>
      </c>
      <c r="B96" s="224" t="s">
        <v>3093</v>
      </c>
      <c r="C96" s="287" t="s">
        <v>3990</v>
      </c>
      <c r="D96" s="288" t="s">
        <v>3991</v>
      </c>
      <c r="E96" s="155" t="s">
        <v>2146</v>
      </c>
      <c r="F96" s="157"/>
      <c r="G96" s="169" t="s">
        <v>2186</v>
      </c>
      <c r="H96" s="27"/>
      <c r="I96" s="283">
        <v>29033333</v>
      </c>
      <c r="J96" s="284">
        <v>6923333</v>
      </c>
      <c r="K96" s="23">
        <f t="shared" si="0"/>
        <v>22110000</v>
      </c>
    </row>
    <row r="97" spans="1:11" ht="15" x14ac:dyDescent="0.25">
      <c r="A97" s="289">
        <v>45534</v>
      </c>
      <c r="B97" s="224" t="s">
        <v>3092</v>
      </c>
      <c r="C97" s="287" t="s">
        <v>3986</v>
      </c>
      <c r="D97" s="288" t="s">
        <v>3992</v>
      </c>
      <c r="E97" s="155" t="s">
        <v>3943</v>
      </c>
      <c r="F97" s="157"/>
      <c r="G97" s="169" t="s">
        <v>2195</v>
      </c>
      <c r="H97" s="27"/>
      <c r="I97" s="283">
        <v>16593333</v>
      </c>
      <c r="J97" s="284">
        <v>3926667</v>
      </c>
      <c r="K97" s="23">
        <f t="shared" si="0"/>
        <v>12666666</v>
      </c>
    </row>
    <row r="98" spans="1:11" ht="15" x14ac:dyDescent="0.25">
      <c r="A98" s="289">
        <v>45534</v>
      </c>
      <c r="B98" s="224" t="s">
        <v>2302</v>
      </c>
      <c r="C98" s="287" t="s">
        <v>3605</v>
      </c>
      <c r="D98" s="288" t="s">
        <v>3993</v>
      </c>
      <c r="E98" s="155" t="s">
        <v>3944</v>
      </c>
      <c r="F98" s="157"/>
      <c r="G98" s="169" t="s">
        <v>2200</v>
      </c>
      <c r="H98" s="27"/>
      <c r="I98" s="283">
        <v>16593333</v>
      </c>
      <c r="J98" s="284">
        <v>3926667</v>
      </c>
      <c r="K98" s="23">
        <f t="shared" si="0"/>
        <v>12666666</v>
      </c>
    </row>
    <row r="99" spans="1:11" ht="15" x14ac:dyDescent="0.25">
      <c r="A99" s="289">
        <v>45534</v>
      </c>
      <c r="B99" s="224" t="s">
        <v>2756</v>
      </c>
      <c r="C99" s="287" t="s">
        <v>3994</v>
      </c>
      <c r="D99" s="288" t="s">
        <v>3995</v>
      </c>
      <c r="E99" s="155" t="s">
        <v>3945</v>
      </c>
      <c r="F99" s="157"/>
      <c r="G99" s="169" t="s">
        <v>328</v>
      </c>
      <c r="H99" s="27"/>
      <c r="I99" s="283">
        <v>19052000</v>
      </c>
      <c r="J99" s="284">
        <v>4604233</v>
      </c>
      <c r="K99" s="23">
        <f t="shared" si="0"/>
        <v>14447767</v>
      </c>
    </row>
    <row r="100" spans="1:11" ht="15" x14ac:dyDescent="0.25">
      <c r="A100" s="289">
        <v>45502</v>
      </c>
      <c r="B100" s="224" t="s">
        <v>2041</v>
      </c>
      <c r="C100" s="287" t="s">
        <v>3446</v>
      </c>
      <c r="D100" s="288" t="s">
        <v>3482</v>
      </c>
      <c r="E100" s="155" t="s">
        <v>3474</v>
      </c>
      <c r="F100" s="157"/>
      <c r="G100" s="169" t="s">
        <v>3473</v>
      </c>
      <c r="H100" s="27"/>
      <c r="I100" s="283">
        <v>31500000</v>
      </c>
      <c r="J100" s="284">
        <v>14466667</v>
      </c>
      <c r="K100" s="23">
        <f t="shared" si="0"/>
        <v>17033333</v>
      </c>
    </row>
    <row r="101" spans="1:11" ht="15" x14ac:dyDescent="0.25">
      <c r="A101" s="289">
        <v>45502</v>
      </c>
      <c r="B101" s="224" t="s">
        <v>2034</v>
      </c>
      <c r="C101" s="287" t="s">
        <v>3483</v>
      </c>
      <c r="D101" s="288" t="s">
        <v>3484</v>
      </c>
      <c r="E101" s="155" t="s">
        <v>3475</v>
      </c>
      <c r="F101" s="157"/>
      <c r="G101" s="169" t="s">
        <v>300</v>
      </c>
      <c r="H101" s="27"/>
      <c r="I101" s="283">
        <v>31500000</v>
      </c>
      <c r="J101" s="284">
        <v>14466666</v>
      </c>
      <c r="K101" s="23">
        <f t="shared" si="0"/>
        <v>17033334</v>
      </c>
    </row>
    <row r="102" spans="1:11" ht="15" x14ac:dyDescent="0.25">
      <c r="A102" s="289">
        <v>45502</v>
      </c>
      <c r="B102" s="224" t="s">
        <v>1943</v>
      </c>
      <c r="C102" s="287" t="s">
        <v>3477</v>
      </c>
      <c r="D102" s="288" t="s">
        <v>3485</v>
      </c>
      <c r="E102" s="155" t="s">
        <v>3476</v>
      </c>
      <c r="F102" s="157"/>
      <c r="G102" s="169" t="s">
        <v>299</v>
      </c>
      <c r="H102" s="27"/>
      <c r="I102" s="283">
        <v>36000000</v>
      </c>
      <c r="J102" s="284">
        <v>16266667</v>
      </c>
      <c r="K102" s="23">
        <f t="shared" si="0"/>
        <v>19733333</v>
      </c>
    </row>
    <row r="103" spans="1:11" ht="15" x14ac:dyDescent="0.25">
      <c r="A103" s="289">
        <v>45505</v>
      </c>
      <c r="B103" s="224" t="s">
        <v>1945</v>
      </c>
      <c r="C103" s="287" t="s">
        <v>2947</v>
      </c>
      <c r="D103" s="288" t="s">
        <v>3996</v>
      </c>
      <c r="E103" s="155" t="s">
        <v>365</v>
      </c>
      <c r="F103" s="157"/>
      <c r="G103" s="169" t="s">
        <v>335</v>
      </c>
      <c r="H103" s="27"/>
      <c r="I103" s="283">
        <v>31013333</v>
      </c>
      <c r="J103" s="284">
        <v>11630000</v>
      </c>
      <c r="K103" s="23">
        <f t="shared" si="0"/>
        <v>19383333</v>
      </c>
    </row>
    <row r="104" spans="1:11" ht="15" x14ac:dyDescent="0.25">
      <c r="A104" s="289">
        <v>45505</v>
      </c>
      <c r="B104" s="224" t="s">
        <v>2115</v>
      </c>
      <c r="C104" s="287" t="s">
        <v>3997</v>
      </c>
      <c r="D104" s="288" t="s">
        <v>3833</v>
      </c>
      <c r="E104" s="155" t="s">
        <v>366</v>
      </c>
      <c r="F104" s="157"/>
      <c r="G104" s="169" t="s">
        <v>336</v>
      </c>
      <c r="H104" s="27"/>
      <c r="I104" s="283">
        <v>25604800</v>
      </c>
      <c r="J104" s="284">
        <v>9848000</v>
      </c>
      <c r="K104" s="23">
        <f t="shared" si="0"/>
        <v>15756800</v>
      </c>
    </row>
    <row r="105" spans="1:11" ht="15" x14ac:dyDescent="0.25">
      <c r="A105" s="289">
        <v>45505</v>
      </c>
      <c r="B105" s="224" t="s">
        <v>2037</v>
      </c>
      <c r="C105" s="287" t="s">
        <v>3138</v>
      </c>
      <c r="D105" s="288" t="s">
        <v>3969</v>
      </c>
      <c r="E105" s="155" t="s">
        <v>1165</v>
      </c>
      <c r="F105" s="157"/>
      <c r="G105" s="169" t="s">
        <v>1087</v>
      </c>
      <c r="H105" s="27"/>
      <c r="I105" s="283">
        <v>29001600</v>
      </c>
      <c r="J105" s="284">
        <v>0</v>
      </c>
      <c r="K105" s="23">
        <f t="shared" si="0"/>
        <v>29001600</v>
      </c>
    </row>
    <row r="106" spans="1:11" ht="15" x14ac:dyDescent="0.25">
      <c r="A106" s="289">
        <v>45506</v>
      </c>
      <c r="B106" s="224" t="s">
        <v>2122</v>
      </c>
      <c r="C106" s="287" t="s">
        <v>2448</v>
      </c>
      <c r="D106" s="288" t="s">
        <v>3998</v>
      </c>
      <c r="E106" s="155" t="s">
        <v>1169</v>
      </c>
      <c r="F106" s="157"/>
      <c r="G106" s="169" t="s">
        <v>1091</v>
      </c>
      <c r="H106" s="27"/>
      <c r="I106" s="283">
        <v>27432900</v>
      </c>
      <c r="J106" s="284">
        <v>10578700</v>
      </c>
      <c r="K106" s="23">
        <f t="shared" si="0"/>
        <v>16854200</v>
      </c>
    </row>
    <row r="107" spans="1:11" ht="15" x14ac:dyDescent="0.25">
      <c r="A107" s="289">
        <v>45506</v>
      </c>
      <c r="B107" s="224" t="s">
        <v>1845</v>
      </c>
      <c r="C107" s="287" t="s">
        <v>3999</v>
      </c>
      <c r="D107" s="288" t="s">
        <v>3978</v>
      </c>
      <c r="E107" s="155" t="s">
        <v>1164</v>
      </c>
      <c r="F107" s="157"/>
      <c r="G107" s="169" t="s">
        <v>1086</v>
      </c>
      <c r="H107" s="27"/>
      <c r="I107" s="283">
        <v>26595400</v>
      </c>
      <c r="J107" s="284">
        <v>9868733</v>
      </c>
      <c r="K107" s="23">
        <f t="shared" si="0"/>
        <v>16726667</v>
      </c>
    </row>
    <row r="108" spans="1:11" ht="15" x14ac:dyDescent="0.25">
      <c r="A108" s="289">
        <v>45506</v>
      </c>
      <c r="B108" s="224" t="s">
        <v>2045</v>
      </c>
      <c r="C108" s="287" t="s">
        <v>3139</v>
      </c>
      <c r="D108" s="288" t="s">
        <v>3524</v>
      </c>
      <c r="E108" s="155" t="s">
        <v>1162</v>
      </c>
      <c r="F108" s="157"/>
      <c r="G108" s="169" t="s">
        <v>1084</v>
      </c>
      <c r="H108" s="27"/>
      <c r="I108" s="283">
        <v>11474500</v>
      </c>
      <c r="J108" s="284">
        <v>4257833</v>
      </c>
      <c r="K108" s="23">
        <f t="shared" si="0"/>
        <v>7216667</v>
      </c>
    </row>
    <row r="109" spans="1:11" ht="15" x14ac:dyDescent="0.25">
      <c r="A109" s="289">
        <v>45506</v>
      </c>
      <c r="B109" s="224" t="s">
        <v>197</v>
      </c>
      <c r="C109" s="287" t="s">
        <v>3903</v>
      </c>
      <c r="D109" s="288" t="s">
        <v>3597</v>
      </c>
      <c r="E109" s="155" t="s">
        <v>3474</v>
      </c>
      <c r="F109" s="157"/>
      <c r="G109" s="169" t="s">
        <v>1083</v>
      </c>
      <c r="H109" s="27"/>
      <c r="I109" s="283">
        <v>24750000</v>
      </c>
      <c r="J109" s="284">
        <v>10266667</v>
      </c>
      <c r="K109" s="23">
        <f t="shared" si="0"/>
        <v>14483333</v>
      </c>
    </row>
    <row r="110" spans="1:11" ht="15" x14ac:dyDescent="0.25">
      <c r="A110" s="289">
        <v>45506</v>
      </c>
      <c r="B110" s="224" t="s">
        <v>1952</v>
      </c>
      <c r="C110" s="287" t="s">
        <v>2949</v>
      </c>
      <c r="D110" s="288" t="s">
        <v>4000</v>
      </c>
      <c r="E110" s="155" t="s">
        <v>1173</v>
      </c>
      <c r="F110" s="157"/>
      <c r="G110" s="169" t="s">
        <v>1097</v>
      </c>
      <c r="H110" s="27"/>
      <c r="I110" s="283">
        <v>17424000</v>
      </c>
      <c r="J110" s="284">
        <v>16262400</v>
      </c>
      <c r="K110" s="23">
        <f t="shared" si="0"/>
        <v>1161600</v>
      </c>
    </row>
    <row r="111" spans="1:11" ht="15" x14ac:dyDescent="0.25">
      <c r="A111" s="289">
        <v>45513</v>
      </c>
      <c r="B111" s="224" t="s">
        <v>3043</v>
      </c>
      <c r="C111" s="287" t="s">
        <v>3570</v>
      </c>
      <c r="D111" s="288" t="s">
        <v>4001</v>
      </c>
      <c r="E111" s="155" t="s">
        <v>3946</v>
      </c>
      <c r="F111" s="157"/>
      <c r="G111" s="169" t="s">
        <v>1714</v>
      </c>
      <c r="H111" s="27"/>
      <c r="I111" s="283">
        <v>26000000</v>
      </c>
      <c r="J111" s="284">
        <v>9013333</v>
      </c>
      <c r="K111" s="23">
        <f t="shared" si="0"/>
        <v>16986667</v>
      </c>
    </row>
    <row r="112" spans="1:11" ht="15" x14ac:dyDescent="0.25">
      <c r="A112" s="289">
        <v>45513</v>
      </c>
      <c r="B112" s="224" t="s">
        <v>4023</v>
      </c>
      <c r="C112" s="287" t="s">
        <v>3915</v>
      </c>
      <c r="D112" s="288" t="s">
        <v>3873</v>
      </c>
      <c r="E112" s="155" t="s">
        <v>3947</v>
      </c>
      <c r="F112" s="157"/>
      <c r="G112" s="169" t="s">
        <v>316</v>
      </c>
      <c r="H112" s="27"/>
      <c r="I112" s="283">
        <v>27500000</v>
      </c>
      <c r="J112" s="284">
        <v>9533333</v>
      </c>
      <c r="K112" s="23">
        <f t="shared" si="0"/>
        <v>17966667</v>
      </c>
    </row>
    <row r="113" spans="1:11" ht="15" x14ac:dyDescent="0.25">
      <c r="A113" s="289">
        <v>45518</v>
      </c>
      <c r="B113" s="224" t="s">
        <v>1951</v>
      </c>
      <c r="C113" s="287" t="s">
        <v>4002</v>
      </c>
      <c r="D113" s="288" t="s">
        <v>3532</v>
      </c>
      <c r="E113" s="155" t="s">
        <v>3948</v>
      </c>
      <c r="F113" s="157"/>
      <c r="G113" s="169" t="s">
        <v>1085</v>
      </c>
      <c r="H113" s="27"/>
      <c r="I113" s="283">
        <v>29600000</v>
      </c>
      <c r="J113" s="284">
        <v>9400000</v>
      </c>
      <c r="K113" s="23">
        <f t="shared" si="0"/>
        <v>20200000</v>
      </c>
    </row>
    <row r="114" spans="1:11" ht="15" x14ac:dyDescent="0.25">
      <c r="A114" s="289">
        <v>45518</v>
      </c>
      <c r="B114" s="224" t="s">
        <v>2126</v>
      </c>
      <c r="C114" s="287" t="s">
        <v>3411</v>
      </c>
      <c r="D114" s="288" t="s">
        <v>4003</v>
      </c>
      <c r="E114" s="155" t="s">
        <v>1192</v>
      </c>
      <c r="F114" s="157"/>
      <c r="G114" s="169" t="s">
        <v>1121</v>
      </c>
      <c r="H114" s="27"/>
      <c r="I114" s="283">
        <v>22910400</v>
      </c>
      <c r="J114" s="284">
        <v>7477700</v>
      </c>
      <c r="K114" s="23">
        <f t="shared" si="0"/>
        <v>15432700</v>
      </c>
    </row>
    <row r="115" spans="1:11" ht="15" x14ac:dyDescent="0.25">
      <c r="A115" s="289">
        <v>45518</v>
      </c>
      <c r="B115" s="224" t="s">
        <v>2123</v>
      </c>
      <c r="C115" s="287" t="s">
        <v>3569</v>
      </c>
      <c r="D115" s="288" t="s">
        <v>3975</v>
      </c>
      <c r="E115" s="155" t="s">
        <v>3949</v>
      </c>
      <c r="F115" s="157"/>
      <c r="G115" s="169" t="s">
        <v>2185</v>
      </c>
      <c r="H115" s="27"/>
      <c r="I115" s="283">
        <v>28000000</v>
      </c>
      <c r="J115" s="284">
        <v>10966667</v>
      </c>
      <c r="K115" s="23">
        <f t="shared" si="0"/>
        <v>17033333</v>
      </c>
    </row>
    <row r="116" spans="1:11" ht="15" x14ac:dyDescent="0.25">
      <c r="A116" s="289">
        <v>45519</v>
      </c>
      <c r="B116" s="224" t="s">
        <v>2135</v>
      </c>
      <c r="C116" s="287" t="s">
        <v>4004</v>
      </c>
      <c r="D116" s="288" t="s">
        <v>3846</v>
      </c>
      <c r="E116" s="155" t="s">
        <v>3950</v>
      </c>
      <c r="F116" s="157"/>
      <c r="G116" s="169" t="s">
        <v>1709</v>
      </c>
      <c r="H116" s="27"/>
      <c r="I116" s="283">
        <v>23250000</v>
      </c>
      <c r="J116" s="284">
        <v>7130000</v>
      </c>
      <c r="K116" s="23">
        <f t="shared" si="0"/>
        <v>16120000</v>
      </c>
    </row>
    <row r="117" spans="1:11" ht="15" x14ac:dyDescent="0.25">
      <c r="A117" s="289">
        <v>45519</v>
      </c>
      <c r="B117" s="224" t="s">
        <v>2296</v>
      </c>
      <c r="C117" s="287" t="s">
        <v>3867</v>
      </c>
      <c r="D117" s="288" t="s">
        <v>3592</v>
      </c>
      <c r="E117" s="155" t="s">
        <v>3951</v>
      </c>
      <c r="F117" s="157"/>
      <c r="G117" s="169" t="s">
        <v>3932</v>
      </c>
      <c r="H117" s="27"/>
      <c r="I117" s="283">
        <v>28500000</v>
      </c>
      <c r="J117" s="284">
        <v>8740000</v>
      </c>
      <c r="K117" s="23">
        <f t="shared" si="0"/>
        <v>19760000</v>
      </c>
    </row>
    <row r="118" spans="1:11" ht="15" x14ac:dyDescent="0.25">
      <c r="A118" s="289">
        <v>45524</v>
      </c>
      <c r="B118" s="224" t="s">
        <v>2274</v>
      </c>
      <c r="C118" s="287" t="s">
        <v>3977</v>
      </c>
      <c r="D118" s="288" t="s">
        <v>4005</v>
      </c>
      <c r="E118" s="155" t="s">
        <v>1168</v>
      </c>
      <c r="F118" s="157"/>
      <c r="G118" s="169" t="s">
        <v>1096</v>
      </c>
      <c r="H118" s="27"/>
      <c r="I118" s="283">
        <v>27930000</v>
      </c>
      <c r="J118" s="284">
        <v>7790000</v>
      </c>
      <c r="K118" s="23">
        <f t="shared" si="0"/>
        <v>20140000</v>
      </c>
    </row>
    <row r="119" spans="1:11" ht="15" x14ac:dyDescent="0.25">
      <c r="A119" s="289">
        <v>45525</v>
      </c>
      <c r="B119" s="224" t="s">
        <v>2286</v>
      </c>
      <c r="C119" s="287" t="s">
        <v>4006</v>
      </c>
      <c r="D119" s="288" t="s">
        <v>3778</v>
      </c>
      <c r="E119" s="155" t="s">
        <v>3947</v>
      </c>
      <c r="F119" s="157"/>
      <c r="G119" s="169" t="s">
        <v>3933</v>
      </c>
      <c r="H119" s="27"/>
      <c r="I119" s="283">
        <v>20000000</v>
      </c>
      <c r="J119" s="284">
        <v>6666667</v>
      </c>
      <c r="K119" s="23">
        <f t="shared" si="0"/>
        <v>13333333</v>
      </c>
    </row>
    <row r="120" spans="1:11" ht="15" x14ac:dyDescent="0.25">
      <c r="A120" s="289">
        <v>45525</v>
      </c>
      <c r="B120" s="224" t="s">
        <v>2288</v>
      </c>
      <c r="C120" s="287" t="s">
        <v>3710</v>
      </c>
      <c r="D120" s="288" t="s">
        <v>3542</v>
      </c>
      <c r="E120" s="155" t="s">
        <v>3952</v>
      </c>
      <c r="F120" s="157"/>
      <c r="G120" s="169" t="s">
        <v>3934</v>
      </c>
      <c r="H120" s="27"/>
      <c r="I120" s="283">
        <v>37500000</v>
      </c>
      <c r="J120" s="284">
        <v>9750000</v>
      </c>
      <c r="K120" s="23">
        <f t="shared" si="0"/>
        <v>27750000</v>
      </c>
    </row>
    <row r="121" spans="1:11" ht="15" x14ac:dyDescent="0.25">
      <c r="A121" s="289">
        <v>45525</v>
      </c>
      <c r="B121" s="224" t="s">
        <v>2289</v>
      </c>
      <c r="C121" s="287" t="s">
        <v>3712</v>
      </c>
      <c r="D121" s="288" t="s">
        <v>4007</v>
      </c>
      <c r="E121" s="155" t="s">
        <v>3952</v>
      </c>
      <c r="F121" s="157"/>
      <c r="G121" s="169" t="s">
        <v>1727</v>
      </c>
      <c r="H121" s="27"/>
      <c r="I121" s="283">
        <v>33750000</v>
      </c>
      <c r="J121" s="284">
        <v>9750000</v>
      </c>
      <c r="K121" s="23">
        <f t="shared" si="0"/>
        <v>24000000</v>
      </c>
    </row>
    <row r="122" spans="1:11" ht="15" x14ac:dyDescent="0.25">
      <c r="A122" s="289">
        <v>45526</v>
      </c>
      <c r="B122" s="224" t="s">
        <v>2737</v>
      </c>
      <c r="C122" s="287" t="s">
        <v>3527</v>
      </c>
      <c r="D122" s="288" t="s">
        <v>3602</v>
      </c>
      <c r="E122" s="155" t="s">
        <v>3953</v>
      </c>
      <c r="F122" s="157"/>
      <c r="G122" s="169" t="s">
        <v>1730</v>
      </c>
      <c r="H122" s="27"/>
      <c r="I122" s="283">
        <v>30000000</v>
      </c>
      <c r="J122" s="284">
        <v>7800000</v>
      </c>
      <c r="K122" s="23">
        <f t="shared" si="0"/>
        <v>22200000</v>
      </c>
    </row>
    <row r="123" spans="1:11" ht="15" x14ac:dyDescent="0.25">
      <c r="A123" s="289">
        <v>45527</v>
      </c>
      <c r="B123" s="224" t="s">
        <v>3063</v>
      </c>
      <c r="C123" s="287" t="s">
        <v>3899</v>
      </c>
      <c r="D123" s="288" t="s">
        <v>3720</v>
      </c>
      <c r="E123" s="155" t="s">
        <v>3954</v>
      </c>
      <c r="F123" s="157"/>
      <c r="G123" s="169" t="s">
        <v>319</v>
      </c>
      <c r="H123" s="27"/>
      <c r="I123" s="283">
        <v>32830000</v>
      </c>
      <c r="J123" s="284">
        <v>7660333</v>
      </c>
      <c r="K123" s="23">
        <f t="shared" si="0"/>
        <v>25169667</v>
      </c>
    </row>
    <row r="124" spans="1:11" ht="15" x14ac:dyDescent="0.25">
      <c r="A124" s="289">
        <v>45527</v>
      </c>
      <c r="B124" s="224" t="s">
        <v>2721</v>
      </c>
      <c r="C124" s="287" t="s">
        <v>4000</v>
      </c>
      <c r="D124" s="288" t="s">
        <v>3840</v>
      </c>
      <c r="E124" s="155" t="s">
        <v>3955</v>
      </c>
      <c r="F124" s="157"/>
      <c r="G124" s="169" t="s">
        <v>331</v>
      </c>
      <c r="H124" s="27"/>
      <c r="I124" s="283">
        <v>16003400</v>
      </c>
      <c r="J124" s="284">
        <v>3944500</v>
      </c>
      <c r="K124" s="23">
        <f t="shared" si="0"/>
        <v>12058900</v>
      </c>
    </row>
    <row r="125" spans="1:11" ht="15" x14ac:dyDescent="0.25">
      <c r="A125" s="289">
        <v>45530</v>
      </c>
      <c r="B125" s="224" t="s">
        <v>3084</v>
      </c>
      <c r="C125" s="287" t="s">
        <v>3593</v>
      </c>
      <c r="D125" s="288" t="s">
        <v>3773</v>
      </c>
      <c r="E125" s="155" t="s">
        <v>3952</v>
      </c>
      <c r="F125" s="157"/>
      <c r="G125" s="169" t="s">
        <v>3155</v>
      </c>
      <c r="H125" s="27"/>
      <c r="I125" s="283">
        <v>37500000</v>
      </c>
      <c r="J125" s="284">
        <v>8750000</v>
      </c>
      <c r="K125" s="23">
        <f t="shared" si="0"/>
        <v>28750000</v>
      </c>
    </row>
    <row r="126" spans="1:11" ht="15" x14ac:dyDescent="0.25">
      <c r="A126" s="289">
        <v>45530</v>
      </c>
      <c r="B126" s="224" t="s">
        <v>2724</v>
      </c>
      <c r="C126" s="287" t="s">
        <v>3578</v>
      </c>
      <c r="D126" s="288" t="s">
        <v>4008</v>
      </c>
      <c r="E126" s="155" t="s">
        <v>3956</v>
      </c>
      <c r="F126" s="157"/>
      <c r="G126" s="169" t="s">
        <v>2187</v>
      </c>
      <c r="H126" s="27"/>
      <c r="I126" s="283">
        <v>20000000</v>
      </c>
      <c r="J126" s="284">
        <v>5833333</v>
      </c>
      <c r="K126" s="23">
        <f t="shared" si="0"/>
        <v>14166667</v>
      </c>
    </row>
    <row r="127" spans="1:11" ht="15" x14ac:dyDescent="0.25">
      <c r="A127" s="289">
        <v>45530</v>
      </c>
      <c r="B127" s="224" t="s">
        <v>2731</v>
      </c>
      <c r="C127" s="287" t="s">
        <v>4005</v>
      </c>
      <c r="D127" s="288" t="s">
        <v>4009</v>
      </c>
      <c r="E127" s="155" t="s">
        <v>3952</v>
      </c>
      <c r="F127" s="157"/>
      <c r="G127" s="169" t="s">
        <v>3146</v>
      </c>
      <c r="H127" s="27"/>
      <c r="I127" s="283">
        <v>30000000</v>
      </c>
      <c r="J127" s="284">
        <v>8750000</v>
      </c>
      <c r="K127" s="23">
        <f t="shared" si="0"/>
        <v>21250000</v>
      </c>
    </row>
    <row r="128" spans="1:11" ht="15" x14ac:dyDescent="0.25">
      <c r="A128" s="289">
        <v>45530</v>
      </c>
      <c r="B128" s="224" t="s">
        <v>2723</v>
      </c>
      <c r="C128" s="287" t="s">
        <v>3681</v>
      </c>
      <c r="D128" s="288" t="s">
        <v>3698</v>
      </c>
      <c r="E128" s="155" t="s">
        <v>3957</v>
      </c>
      <c r="F128" s="157"/>
      <c r="G128" s="169" t="s">
        <v>1094</v>
      </c>
      <c r="H128" s="27"/>
      <c r="I128" s="283">
        <v>31374000</v>
      </c>
      <c r="J128" s="284">
        <v>7395300</v>
      </c>
      <c r="K128" s="23">
        <f t="shared" si="0"/>
        <v>23978700</v>
      </c>
    </row>
    <row r="129" spans="1:11" ht="15" x14ac:dyDescent="0.25">
      <c r="A129" s="289">
        <v>45530</v>
      </c>
      <c r="B129" s="224" t="s">
        <v>3071</v>
      </c>
      <c r="C129" s="287" t="s">
        <v>3865</v>
      </c>
      <c r="D129" s="288" t="s">
        <v>3827</v>
      </c>
      <c r="E129" s="155" t="s">
        <v>3955</v>
      </c>
      <c r="F129" s="157"/>
      <c r="G129" s="169" t="s">
        <v>320</v>
      </c>
      <c r="H129" s="27"/>
      <c r="I129" s="283">
        <v>14415000</v>
      </c>
      <c r="J129" s="284">
        <v>3267400</v>
      </c>
      <c r="K129" s="23">
        <f t="shared" si="0"/>
        <v>11147600</v>
      </c>
    </row>
    <row r="130" spans="1:11" ht="15" x14ac:dyDescent="0.25">
      <c r="A130" s="289">
        <v>45531</v>
      </c>
      <c r="B130" s="224" t="s">
        <v>2282</v>
      </c>
      <c r="C130" s="287" t="s">
        <v>3998</v>
      </c>
      <c r="D130" s="288" t="s">
        <v>4010</v>
      </c>
      <c r="E130" s="155" t="s">
        <v>3957</v>
      </c>
      <c r="F130" s="157"/>
      <c r="G130" s="169" t="s">
        <v>322</v>
      </c>
      <c r="H130" s="27"/>
      <c r="I130" s="283">
        <v>31720000</v>
      </c>
      <c r="J130" s="284">
        <v>7189867</v>
      </c>
      <c r="K130" s="23">
        <f t="shared" si="0"/>
        <v>24530133</v>
      </c>
    </row>
    <row r="131" spans="1:11" ht="15" x14ac:dyDescent="0.25">
      <c r="A131" s="289">
        <v>45531</v>
      </c>
      <c r="B131" s="224" t="s">
        <v>2273</v>
      </c>
      <c r="C131" s="287" t="s">
        <v>4011</v>
      </c>
      <c r="D131" s="288" t="s">
        <v>4012</v>
      </c>
      <c r="E131" s="155" t="s">
        <v>3958</v>
      </c>
      <c r="F131" s="157"/>
      <c r="G131" s="169" t="s">
        <v>321</v>
      </c>
      <c r="H131" s="27"/>
      <c r="I131" s="283">
        <v>14415000</v>
      </c>
      <c r="J131" s="284">
        <v>3267400</v>
      </c>
      <c r="K131" s="23">
        <f t="shared" si="0"/>
        <v>11147600</v>
      </c>
    </row>
    <row r="132" spans="1:11" ht="15" x14ac:dyDescent="0.25">
      <c r="A132" s="289">
        <v>45531</v>
      </c>
      <c r="B132" s="224" t="s">
        <v>3082</v>
      </c>
      <c r="C132" s="287" t="s">
        <v>3692</v>
      </c>
      <c r="D132" s="288" t="s">
        <v>4013</v>
      </c>
      <c r="E132" s="155" t="s">
        <v>3959</v>
      </c>
      <c r="F132" s="157"/>
      <c r="G132" s="169" t="s">
        <v>1113</v>
      </c>
      <c r="H132" s="27"/>
      <c r="I132" s="283">
        <v>32313667</v>
      </c>
      <c r="J132" s="284">
        <v>8451267</v>
      </c>
      <c r="K132" s="23">
        <f t="shared" si="0"/>
        <v>23862400</v>
      </c>
    </row>
    <row r="133" spans="1:11" ht="15" x14ac:dyDescent="0.25">
      <c r="A133" s="289">
        <v>45531</v>
      </c>
      <c r="B133" s="224" t="s">
        <v>3083</v>
      </c>
      <c r="C133" s="287" t="s">
        <v>3764</v>
      </c>
      <c r="D133" s="288" t="s">
        <v>4014</v>
      </c>
      <c r="E133" s="155" t="s">
        <v>3960</v>
      </c>
      <c r="F133" s="157"/>
      <c r="G133" s="169" t="s">
        <v>326</v>
      </c>
      <c r="H133" s="27"/>
      <c r="I133" s="283">
        <v>29182400</v>
      </c>
      <c r="J133" s="284">
        <v>6978400</v>
      </c>
      <c r="K133" s="23">
        <f t="shared" si="0"/>
        <v>22204000</v>
      </c>
    </row>
    <row r="134" spans="1:11" ht="15" x14ac:dyDescent="0.25">
      <c r="A134" s="289">
        <v>45532</v>
      </c>
      <c r="B134" s="224" t="s">
        <v>2301</v>
      </c>
      <c r="C134" s="287" t="s">
        <v>3567</v>
      </c>
      <c r="D134" s="288" t="s">
        <v>4015</v>
      </c>
      <c r="E134" s="155" t="s">
        <v>3961</v>
      </c>
      <c r="F134" s="157"/>
      <c r="G134" s="169" t="s">
        <v>1077</v>
      </c>
      <c r="H134" s="27"/>
      <c r="I134" s="283">
        <v>30030000</v>
      </c>
      <c r="J134" s="284">
        <v>6720000</v>
      </c>
      <c r="K134" s="23">
        <f t="shared" si="0"/>
        <v>23310000</v>
      </c>
    </row>
    <row r="135" spans="1:11" ht="15" x14ac:dyDescent="0.25">
      <c r="A135" s="289">
        <v>45532</v>
      </c>
      <c r="B135" s="224" t="s">
        <v>2594</v>
      </c>
      <c r="C135" s="287" t="s">
        <v>3897</v>
      </c>
      <c r="D135" s="288" t="s">
        <v>3847</v>
      </c>
      <c r="E135" s="155" t="s">
        <v>3957</v>
      </c>
      <c r="F135" s="157"/>
      <c r="G135" s="169" t="s">
        <v>324</v>
      </c>
      <c r="H135" s="27"/>
      <c r="I135" s="283">
        <v>31868667</v>
      </c>
      <c r="J135" s="284">
        <v>7056633</v>
      </c>
      <c r="K135" s="23">
        <f t="shared" si="0"/>
        <v>24812034</v>
      </c>
    </row>
    <row r="136" spans="1:11" ht="15" x14ac:dyDescent="0.25">
      <c r="A136" s="289">
        <v>45534</v>
      </c>
      <c r="B136" s="224" t="s">
        <v>195</v>
      </c>
      <c r="C136" s="287" t="s">
        <v>3884</v>
      </c>
      <c r="D136" s="288" t="s">
        <v>3825</v>
      </c>
      <c r="E136" s="155" t="s">
        <v>3962</v>
      </c>
      <c r="F136" s="157"/>
      <c r="G136" s="169" t="s">
        <v>3935</v>
      </c>
      <c r="H136" s="27"/>
      <c r="I136" s="283">
        <v>36000000</v>
      </c>
      <c r="J136" s="284">
        <v>8266667</v>
      </c>
      <c r="K136" s="23">
        <f t="shared" si="0"/>
        <v>27733333</v>
      </c>
    </row>
    <row r="137" spans="1:11" ht="15" x14ac:dyDescent="0.25">
      <c r="A137" s="289">
        <v>45534</v>
      </c>
      <c r="B137" s="224" t="s">
        <v>2325</v>
      </c>
      <c r="C137" s="287" t="s">
        <v>3929</v>
      </c>
      <c r="D137" s="288" t="s">
        <v>4016</v>
      </c>
      <c r="E137" s="155" t="s">
        <v>1194</v>
      </c>
      <c r="F137" s="157"/>
      <c r="G137" s="169" t="s">
        <v>1124</v>
      </c>
      <c r="H137" s="27"/>
      <c r="I137" s="283">
        <v>20364800</v>
      </c>
      <c r="J137" s="284">
        <v>4932100</v>
      </c>
      <c r="K137" s="23">
        <f t="shared" si="0"/>
        <v>15432700</v>
      </c>
    </row>
    <row r="138" spans="1:11" ht="15" x14ac:dyDescent="0.25">
      <c r="A138" s="289">
        <v>45534</v>
      </c>
      <c r="B138" s="224" t="s">
        <v>2323</v>
      </c>
      <c r="C138" s="287" t="s">
        <v>3701</v>
      </c>
      <c r="D138" s="288" t="s">
        <v>3722</v>
      </c>
      <c r="E138" s="155" t="s">
        <v>3963</v>
      </c>
      <c r="F138" s="157"/>
      <c r="G138" s="169" t="s">
        <v>1131</v>
      </c>
      <c r="H138" s="27"/>
      <c r="I138" s="283">
        <v>20523900</v>
      </c>
      <c r="J138" s="284">
        <v>4932100</v>
      </c>
      <c r="K138" s="23">
        <f t="shared" si="0"/>
        <v>15591800</v>
      </c>
    </row>
    <row r="139" spans="1:11" ht="15" x14ac:dyDescent="0.25">
      <c r="A139" s="289">
        <v>45534</v>
      </c>
      <c r="B139" s="224" t="s">
        <v>2310</v>
      </c>
      <c r="C139" s="287" t="s">
        <v>3607</v>
      </c>
      <c r="D139" s="288" t="s">
        <v>4017</v>
      </c>
      <c r="E139" s="155" t="s">
        <v>3964</v>
      </c>
      <c r="F139" s="157"/>
      <c r="G139" s="169" t="s">
        <v>1127</v>
      </c>
      <c r="H139" s="27"/>
      <c r="I139" s="315">
        <v>20683000</v>
      </c>
      <c r="J139" s="309">
        <v>4932100</v>
      </c>
      <c r="K139" s="23">
        <f t="shared" si="0"/>
        <v>15750900</v>
      </c>
    </row>
    <row r="140" spans="1:11" ht="15" x14ac:dyDescent="0.25">
      <c r="A140" s="289">
        <v>45534</v>
      </c>
      <c r="B140" s="224" t="s">
        <v>2329</v>
      </c>
      <c r="C140" s="287" t="s">
        <v>3779</v>
      </c>
      <c r="D140" s="288" t="s">
        <v>4018</v>
      </c>
      <c r="E140" s="155" t="s">
        <v>3965</v>
      </c>
      <c r="F140" s="157"/>
      <c r="G140" s="169" t="s">
        <v>1137</v>
      </c>
      <c r="H140" s="27"/>
      <c r="I140" s="315">
        <v>21009067</v>
      </c>
      <c r="J140" s="309">
        <v>0</v>
      </c>
      <c r="K140" s="23">
        <f t="shared" si="0"/>
        <v>21009067</v>
      </c>
    </row>
    <row r="141" spans="1:11" ht="15" x14ac:dyDescent="0.25">
      <c r="A141" s="289">
        <v>45534</v>
      </c>
      <c r="B141" s="224" t="s">
        <v>2318</v>
      </c>
      <c r="C141" s="287" t="s">
        <v>4013</v>
      </c>
      <c r="D141" s="288" t="s">
        <v>3918</v>
      </c>
      <c r="E141" s="155" t="s">
        <v>3966</v>
      </c>
      <c r="F141" s="157"/>
      <c r="G141" s="169" t="s">
        <v>1733</v>
      </c>
      <c r="H141" s="27"/>
      <c r="I141" s="315">
        <v>22763000</v>
      </c>
      <c r="J141" s="309">
        <v>5428100</v>
      </c>
      <c r="K141" s="23">
        <f t="shared" ref="K141:K242" si="1">+I141-J141</f>
        <v>17334900</v>
      </c>
    </row>
    <row r="142" spans="1:11" ht="15" x14ac:dyDescent="0.25">
      <c r="A142" s="289">
        <v>45534</v>
      </c>
      <c r="B142" s="224" t="s">
        <v>2333</v>
      </c>
      <c r="C142" s="287" t="s">
        <v>3703</v>
      </c>
      <c r="D142" s="288" t="s">
        <v>4019</v>
      </c>
      <c r="E142" s="155" t="s">
        <v>3967</v>
      </c>
      <c r="F142" s="157"/>
      <c r="G142" s="169" t="s">
        <v>1140</v>
      </c>
      <c r="H142" s="27"/>
      <c r="I142" s="315">
        <v>20741067</v>
      </c>
      <c r="J142" s="309">
        <v>5185267</v>
      </c>
      <c r="K142" s="23">
        <f t="shared" si="1"/>
        <v>15555800</v>
      </c>
    </row>
    <row r="143" spans="1:11" ht="15" x14ac:dyDescent="0.25">
      <c r="A143" s="289">
        <v>45534</v>
      </c>
      <c r="B143" s="197" t="s">
        <v>2752</v>
      </c>
      <c r="C143" s="197" t="s">
        <v>3848</v>
      </c>
      <c r="D143" s="197" t="s">
        <v>4020</v>
      </c>
      <c r="E143" s="123" t="s">
        <v>1205</v>
      </c>
      <c r="F143" s="157"/>
      <c r="G143" s="123" t="s">
        <v>1136</v>
      </c>
      <c r="H143" s="27"/>
      <c r="I143" s="291">
        <v>26081000</v>
      </c>
      <c r="J143" s="316">
        <v>7350100</v>
      </c>
      <c r="K143" s="23">
        <f t="shared" si="1"/>
        <v>18730900</v>
      </c>
    </row>
    <row r="144" spans="1:11" ht="15" x14ac:dyDescent="0.25">
      <c r="A144" s="171">
        <v>45537</v>
      </c>
      <c r="B144" s="183" t="s">
        <v>2757</v>
      </c>
      <c r="C144" s="183" t="s">
        <v>4018</v>
      </c>
      <c r="D144" s="183" t="s">
        <v>4182</v>
      </c>
      <c r="E144" s="161" t="s">
        <v>4562</v>
      </c>
      <c r="F144" s="157"/>
      <c r="G144" s="123" t="s">
        <v>1133</v>
      </c>
      <c r="H144" s="27"/>
      <c r="I144" s="126">
        <v>22617600</v>
      </c>
      <c r="J144" s="188">
        <v>5289600</v>
      </c>
      <c r="K144" s="23">
        <f t="shared" si="1"/>
        <v>17328000</v>
      </c>
    </row>
    <row r="145" spans="1:11" ht="15" x14ac:dyDescent="0.25">
      <c r="A145" s="171">
        <v>45537</v>
      </c>
      <c r="B145" s="183" t="s">
        <v>2338</v>
      </c>
      <c r="C145" s="183" t="s">
        <v>4147</v>
      </c>
      <c r="D145" s="183" t="s">
        <v>4099</v>
      </c>
      <c r="E145" s="161" t="s">
        <v>4563</v>
      </c>
      <c r="F145" s="157"/>
      <c r="G145" s="123" t="s">
        <v>4595</v>
      </c>
      <c r="H145" s="27"/>
      <c r="I145" s="126">
        <v>26973333</v>
      </c>
      <c r="J145" s="188">
        <v>6573333</v>
      </c>
      <c r="K145" s="23">
        <f t="shared" si="1"/>
        <v>20400000</v>
      </c>
    </row>
    <row r="146" spans="1:11" ht="15" x14ac:dyDescent="0.25">
      <c r="A146" s="171">
        <v>45537</v>
      </c>
      <c r="B146" s="183" t="s">
        <v>2754</v>
      </c>
      <c r="C146" s="183" t="s">
        <v>4531</v>
      </c>
      <c r="D146" s="183" t="s">
        <v>4532</v>
      </c>
      <c r="E146" s="161" t="s">
        <v>4564</v>
      </c>
      <c r="F146" s="157"/>
      <c r="G146" s="123" t="s">
        <v>1696</v>
      </c>
      <c r="H146" s="27"/>
      <c r="I146" s="126">
        <v>34000000</v>
      </c>
      <c r="J146" s="188">
        <v>8216667</v>
      </c>
      <c r="K146" s="23">
        <f t="shared" si="1"/>
        <v>25783333</v>
      </c>
    </row>
    <row r="147" spans="1:11" ht="15" x14ac:dyDescent="0.25">
      <c r="A147" s="171">
        <v>45537</v>
      </c>
      <c r="B147" s="183" t="s">
        <v>2331</v>
      </c>
      <c r="C147" s="183" t="s">
        <v>4021</v>
      </c>
      <c r="D147" s="183" t="s">
        <v>3987</v>
      </c>
      <c r="E147" s="161" t="s">
        <v>3968</v>
      </c>
      <c r="F147" s="157"/>
      <c r="G147" s="123" t="s">
        <v>1143</v>
      </c>
      <c r="H147" s="27"/>
      <c r="I147" s="126">
        <v>23719367</v>
      </c>
      <c r="J147" s="188">
        <v>5416233</v>
      </c>
      <c r="K147" s="23">
        <f t="shared" si="1"/>
        <v>18303134</v>
      </c>
    </row>
    <row r="148" spans="1:11" ht="15" x14ac:dyDescent="0.25">
      <c r="A148" s="171">
        <v>45537</v>
      </c>
      <c r="B148" s="183" t="s">
        <v>3089</v>
      </c>
      <c r="C148" s="183" t="s">
        <v>4097</v>
      </c>
      <c r="D148" s="183" t="s">
        <v>4094</v>
      </c>
      <c r="E148" s="161" t="s">
        <v>4565</v>
      </c>
      <c r="F148" s="157"/>
      <c r="G148" s="123" t="s">
        <v>1134</v>
      </c>
      <c r="H148" s="27"/>
      <c r="I148" s="126">
        <v>28294800</v>
      </c>
      <c r="J148" s="188">
        <v>6949600</v>
      </c>
      <c r="K148" s="23">
        <f t="shared" si="1"/>
        <v>21345200</v>
      </c>
    </row>
    <row r="149" spans="1:11" ht="15" x14ac:dyDescent="0.25">
      <c r="A149" s="171">
        <v>45537</v>
      </c>
      <c r="B149" s="183" t="s">
        <v>3096</v>
      </c>
      <c r="C149" s="183" t="s">
        <v>3615</v>
      </c>
      <c r="D149" s="183" t="s">
        <v>4151</v>
      </c>
      <c r="E149" s="161" t="s">
        <v>4566</v>
      </c>
      <c r="F149" s="157"/>
      <c r="G149" s="123" t="s">
        <v>1095</v>
      </c>
      <c r="H149" s="27"/>
      <c r="I149" s="126">
        <v>23143333</v>
      </c>
      <c r="J149" s="188">
        <v>4946667</v>
      </c>
      <c r="K149" s="23">
        <f t="shared" si="1"/>
        <v>18196666</v>
      </c>
    </row>
    <row r="150" spans="1:11" ht="15" x14ac:dyDescent="0.25">
      <c r="A150" s="171">
        <v>45538</v>
      </c>
      <c r="B150" s="183" t="s">
        <v>2317</v>
      </c>
      <c r="C150" s="183" t="s">
        <v>3699</v>
      </c>
      <c r="D150" s="183" t="s">
        <v>4159</v>
      </c>
      <c r="E150" s="161" t="s">
        <v>4567</v>
      </c>
      <c r="F150" s="157"/>
      <c r="G150" s="123" t="s">
        <v>1151</v>
      </c>
      <c r="H150" s="27"/>
      <c r="I150" s="126">
        <v>20000000</v>
      </c>
      <c r="J150" s="188">
        <v>5600000</v>
      </c>
      <c r="K150" s="23">
        <f t="shared" si="1"/>
        <v>14400000</v>
      </c>
    </row>
    <row r="151" spans="1:11" ht="15" x14ac:dyDescent="0.25">
      <c r="A151" s="171">
        <v>45538</v>
      </c>
      <c r="B151" s="183" t="s">
        <v>2339</v>
      </c>
      <c r="C151" s="183" t="s">
        <v>4500</v>
      </c>
      <c r="D151" s="183" t="s">
        <v>4533</v>
      </c>
      <c r="E151" s="161" t="s">
        <v>1217</v>
      </c>
      <c r="F151" s="157"/>
      <c r="G151" s="123" t="s">
        <v>4596</v>
      </c>
      <c r="H151" s="27"/>
      <c r="I151" s="126">
        <v>9450000</v>
      </c>
      <c r="J151" s="188">
        <v>2100000</v>
      </c>
      <c r="K151" s="23">
        <f t="shared" si="1"/>
        <v>7350000</v>
      </c>
    </row>
    <row r="152" spans="1:11" ht="15" x14ac:dyDescent="0.25">
      <c r="A152" s="171">
        <v>45538</v>
      </c>
      <c r="B152" s="183" t="s">
        <v>2343</v>
      </c>
      <c r="C152" s="183" t="s">
        <v>3611</v>
      </c>
      <c r="D152" s="183" t="s">
        <v>4525</v>
      </c>
      <c r="E152" s="161" t="s">
        <v>1217</v>
      </c>
      <c r="F152" s="157"/>
      <c r="G152" s="123" t="s">
        <v>2199</v>
      </c>
      <c r="H152" s="27"/>
      <c r="I152" s="126">
        <v>9825000</v>
      </c>
      <c r="J152" s="188">
        <v>2100000</v>
      </c>
      <c r="K152" s="23">
        <f t="shared" si="1"/>
        <v>7725000</v>
      </c>
    </row>
    <row r="153" spans="1:11" ht="15" x14ac:dyDescent="0.25">
      <c r="A153" s="171">
        <v>45538</v>
      </c>
      <c r="B153" s="183" t="s">
        <v>2341</v>
      </c>
      <c r="C153" s="183" t="s">
        <v>3609</v>
      </c>
      <c r="D153" s="183" t="s">
        <v>4177</v>
      </c>
      <c r="E153" s="161" t="s">
        <v>1217</v>
      </c>
      <c r="F153" s="157"/>
      <c r="G153" s="123" t="s">
        <v>2202</v>
      </c>
      <c r="H153" s="27"/>
      <c r="I153" s="126">
        <v>9825000</v>
      </c>
      <c r="J153" s="188">
        <v>2100000</v>
      </c>
      <c r="K153" s="23">
        <f t="shared" si="1"/>
        <v>7725000</v>
      </c>
    </row>
    <row r="154" spans="1:11" ht="15" x14ac:dyDescent="0.25">
      <c r="A154" s="171">
        <v>45538</v>
      </c>
      <c r="B154" s="183" t="s">
        <v>4130</v>
      </c>
      <c r="C154" s="183" t="s">
        <v>2435</v>
      </c>
      <c r="D154" s="183" t="s">
        <v>4534</v>
      </c>
      <c r="E154" s="161" t="s">
        <v>4568</v>
      </c>
      <c r="F154" s="157"/>
      <c r="G154" s="123" t="s">
        <v>722</v>
      </c>
      <c r="H154" s="27"/>
      <c r="I154" s="126">
        <v>132700</v>
      </c>
      <c r="J154" s="188">
        <v>132700</v>
      </c>
      <c r="K154" s="23">
        <f t="shared" si="1"/>
        <v>0</v>
      </c>
    </row>
    <row r="155" spans="1:11" ht="15" x14ac:dyDescent="0.25">
      <c r="A155" s="171">
        <v>45538</v>
      </c>
      <c r="B155" s="183" t="s">
        <v>2748</v>
      </c>
      <c r="C155" s="183" t="s">
        <v>3849</v>
      </c>
      <c r="D155" s="183" t="s">
        <v>4096</v>
      </c>
      <c r="E155" s="161" t="s">
        <v>4569</v>
      </c>
      <c r="F155" s="157"/>
      <c r="G155" s="123" t="s">
        <v>2204</v>
      </c>
      <c r="H155" s="27"/>
      <c r="I155" s="126">
        <v>21832000</v>
      </c>
      <c r="J155" s="188">
        <v>4912200</v>
      </c>
      <c r="K155" s="23">
        <f t="shared" si="1"/>
        <v>16919800</v>
      </c>
    </row>
    <row r="156" spans="1:11" ht="15" x14ac:dyDescent="0.25">
      <c r="A156" s="171">
        <v>45539</v>
      </c>
      <c r="B156" s="183" t="s">
        <v>2600</v>
      </c>
      <c r="C156" s="183" t="s">
        <v>4019</v>
      </c>
      <c r="D156" s="183" t="s">
        <v>4535</v>
      </c>
      <c r="E156" s="161" t="s">
        <v>4570</v>
      </c>
      <c r="F156" s="157"/>
      <c r="G156" s="123" t="s">
        <v>1104</v>
      </c>
      <c r="H156" s="27"/>
      <c r="I156" s="126">
        <v>26264000</v>
      </c>
      <c r="J156" s="188">
        <v>5909400</v>
      </c>
      <c r="K156" s="23">
        <f t="shared" si="1"/>
        <v>20354600</v>
      </c>
    </row>
    <row r="157" spans="1:11" ht="15" x14ac:dyDescent="0.25">
      <c r="A157" s="171">
        <v>45539</v>
      </c>
      <c r="B157" s="183" t="s">
        <v>2352</v>
      </c>
      <c r="C157" s="183" t="s">
        <v>4533</v>
      </c>
      <c r="D157" s="183" t="s">
        <v>4536</v>
      </c>
      <c r="E157" s="161" t="s">
        <v>1217</v>
      </c>
      <c r="F157" s="157"/>
      <c r="G157" s="123" t="s">
        <v>4597</v>
      </c>
      <c r="H157" s="27"/>
      <c r="I157" s="126">
        <v>9675000</v>
      </c>
      <c r="J157" s="188">
        <v>2025000</v>
      </c>
      <c r="K157" s="23">
        <f t="shared" si="1"/>
        <v>7650000</v>
      </c>
    </row>
    <row r="158" spans="1:11" ht="15" x14ac:dyDescent="0.25">
      <c r="A158" s="171">
        <v>45540</v>
      </c>
      <c r="B158" s="183" t="s">
        <v>2371</v>
      </c>
      <c r="C158" s="183" t="s">
        <v>3522</v>
      </c>
      <c r="D158" s="183" t="s">
        <v>4050</v>
      </c>
      <c r="E158" s="161" t="s">
        <v>3952</v>
      </c>
      <c r="F158" s="157"/>
      <c r="G158" s="123" t="s">
        <v>1728</v>
      </c>
      <c r="H158" s="27"/>
      <c r="I158" s="126">
        <v>24000000</v>
      </c>
      <c r="J158" s="188">
        <v>5200000</v>
      </c>
      <c r="K158" s="23">
        <f t="shared" si="1"/>
        <v>18800000</v>
      </c>
    </row>
    <row r="159" spans="1:11" ht="15" x14ac:dyDescent="0.25">
      <c r="A159" s="171">
        <v>45540</v>
      </c>
      <c r="B159" s="183" t="s">
        <v>2373</v>
      </c>
      <c r="C159" s="183" t="s">
        <v>3582</v>
      </c>
      <c r="D159" s="183" t="s">
        <v>4537</v>
      </c>
      <c r="E159" s="161" t="s">
        <v>3956</v>
      </c>
      <c r="F159" s="157"/>
      <c r="G159" s="123" t="s">
        <v>3145</v>
      </c>
      <c r="H159" s="27"/>
      <c r="I159" s="126">
        <v>23200000</v>
      </c>
      <c r="J159" s="188">
        <v>5026667</v>
      </c>
      <c r="K159" s="23">
        <f t="shared" si="1"/>
        <v>18173333</v>
      </c>
    </row>
    <row r="160" spans="1:11" ht="15" x14ac:dyDescent="0.25">
      <c r="A160" s="171">
        <v>45540</v>
      </c>
      <c r="B160" s="183" t="s">
        <v>2375</v>
      </c>
      <c r="C160" s="183" t="s">
        <v>4146</v>
      </c>
      <c r="D160" s="183" t="s">
        <v>4105</v>
      </c>
      <c r="E160" s="161" t="s">
        <v>1741</v>
      </c>
      <c r="F160" s="157"/>
      <c r="G160" s="123" t="s">
        <v>1698</v>
      </c>
      <c r="H160" s="27"/>
      <c r="I160" s="126">
        <v>26880000</v>
      </c>
      <c r="J160" s="188">
        <v>6240000</v>
      </c>
      <c r="K160" s="23">
        <f t="shared" si="1"/>
        <v>20640000</v>
      </c>
    </row>
    <row r="161" spans="1:11" ht="15" x14ac:dyDescent="0.25">
      <c r="A161" s="171">
        <v>45540</v>
      </c>
      <c r="B161" s="183" t="s">
        <v>3106</v>
      </c>
      <c r="C161" s="183" t="s">
        <v>4148</v>
      </c>
      <c r="D161" s="183" t="s">
        <v>4286</v>
      </c>
      <c r="E161" s="161" t="s">
        <v>1199</v>
      </c>
      <c r="F161" s="157"/>
      <c r="G161" s="123" t="s">
        <v>1129</v>
      </c>
      <c r="H161" s="27"/>
      <c r="I161" s="126">
        <v>20523900</v>
      </c>
      <c r="J161" s="188">
        <v>3977500</v>
      </c>
      <c r="K161" s="23">
        <f t="shared" si="1"/>
        <v>16546400</v>
      </c>
    </row>
    <row r="162" spans="1:11" ht="15" x14ac:dyDescent="0.25">
      <c r="A162" s="171">
        <v>45541</v>
      </c>
      <c r="B162" s="183" t="s">
        <v>2605</v>
      </c>
      <c r="C162" s="183" t="s">
        <v>4093</v>
      </c>
      <c r="D162" s="183" t="s">
        <v>4396</v>
      </c>
      <c r="E162" s="161" t="s">
        <v>1222</v>
      </c>
      <c r="F162" s="157"/>
      <c r="G162" s="123" t="s">
        <v>1154</v>
      </c>
      <c r="H162" s="27"/>
      <c r="I162" s="126">
        <v>20926167</v>
      </c>
      <c r="J162" s="188">
        <v>4549167</v>
      </c>
      <c r="K162" s="23">
        <f t="shared" si="1"/>
        <v>16377000</v>
      </c>
    </row>
    <row r="163" spans="1:11" ht="15" x14ac:dyDescent="0.25">
      <c r="A163" s="171">
        <v>45541</v>
      </c>
      <c r="B163" s="183" t="s">
        <v>2383</v>
      </c>
      <c r="C163" s="183" t="s">
        <v>4538</v>
      </c>
      <c r="D163" s="183" t="s">
        <v>4390</v>
      </c>
      <c r="E163" s="161" t="s">
        <v>4571</v>
      </c>
      <c r="F163" s="157"/>
      <c r="G163" s="123" t="s">
        <v>1128</v>
      </c>
      <c r="H163" s="27"/>
      <c r="I163" s="126">
        <v>15914300</v>
      </c>
      <c r="J163" s="188">
        <v>3084167</v>
      </c>
      <c r="K163" s="23">
        <f t="shared" si="1"/>
        <v>12830133</v>
      </c>
    </row>
    <row r="164" spans="1:11" ht="15" x14ac:dyDescent="0.25">
      <c r="A164" s="171">
        <v>45541</v>
      </c>
      <c r="B164" s="183" t="s">
        <v>2381</v>
      </c>
      <c r="C164" s="183" t="s">
        <v>3591</v>
      </c>
      <c r="D164" s="183" t="s">
        <v>4391</v>
      </c>
      <c r="E164" s="161" t="s">
        <v>4572</v>
      </c>
      <c r="F164" s="157"/>
      <c r="G164" s="123" t="s">
        <v>3147</v>
      </c>
      <c r="H164" s="27"/>
      <c r="I164" s="126">
        <v>46666667</v>
      </c>
      <c r="J164" s="188">
        <v>7333333</v>
      </c>
      <c r="K164" s="23">
        <f t="shared" si="1"/>
        <v>39333334</v>
      </c>
    </row>
    <row r="165" spans="1:11" ht="15" x14ac:dyDescent="0.25">
      <c r="A165" s="171">
        <v>45541</v>
      </c>
      <c r="B165" s="183" t="s">
        <v>2783</v>
      </c>
      <c r="C165" s="183" t="s">
        <v>3878</v>
      </c>
      <c r="D165" s="183" t="s">
        <v>4539</v>
      </c>
      <c r="E165" s="161" t="s">
        <v>3952</v>
      </c>
      <c r="F165" s="157"/>
      <c r="G165" s="123" t="s">
        <v>2193</v>
      </c>
      <c r="H165" s="27"/>
      <c r="I165" s="126">
        <v>30000000</v>
      </c>
      <c r="J165" s="188">
        <v>6250000</v>
      </c>
      <c r="K165" s="23">
        <f t="shared" si="1"/>
        <v>23750000</v>
      </c>
    </row>
    <row r="166" spans="1:11" ht="15" x14ac:dyDescent="0.25">
      <c r="A166" s="171">
        <v>45541</v>
      </c>
      <c r="B166" s="183" t="s">
        <v>2769</v>
      </c>
      <c r="C166" s="183" t="s">
        <v>4520</v>
      </c>
      <c r="D166" s="183" t="s">
        <v>4388</v>
      </c>
      <c r="E166" s="161" t="s">
        <v>4573</v>
      </c>
      <c r="F166" s="157"/>
      <c r="G166" s="123" t="s">
        <v>4598</v>
      </c>
      <c r="H166" s="27"/>
      <c r="I166" s="126">
        <v>36000000</v>
      </c>
      <c r="J166" s="188">
        <v>7500000</v>
      </c>
      <c r="K166" s="23">
        <f t="shared" si="1"/>
        <v>28500000</v>
      </c>
    </row>
    <row r="167" spans="1:11" ht="15" x14ac:dyDescent="0.25">
      <c r="A167" s="171">
        <v>45541</v>
      </c>
      <c r="B167" s="183" t="s">
        <v>2781</v>
      </c>
      <c r="C167" s="183" t="s">
        <v>4540</v>
      </c>
      <c r="D167" s="183" t="s">
        <v>4168</v>
      </c>
      <c r="E167" s="161" t="s">
        <v>1221</v>
      </c>
      <c r="F167" s="157"/>
      <c r="G167" s="123" t="s">
        <v>1153</v>
      </c>
      <c r="H167" s="27"/>
      <c r="I167" s="126">
        <v>21466667</v>
      </c>
      <c r="J167" s="188">
        <v>4666667</v>
      </c>
      <c r="K167" s="23">
        <f t="shared" si="1"/>
        <v>16800000</v>
      </c>
    </row>
    <row r="168" spans="1:11" ht="15" x14ac:dyDescent="0.25">
      <c r="A168" s="171">
        <v>45541</v>
      </c>
      <c r="B168" s="183" t="s">
        <v>2796</v>
      </c>
      <c r="C168" s="183" t="s">
        <v>3839</v>
      </c>
      <c r="D168" s="183" t="s">
        <v>4195</v>
      </c>
      <c r="E168" s="161" t="s">
        <v>3952</v>
      </c>
      <c r="F168" s="157"/>
      <c r="G168" s="123" t="s">
        <v>4599</v>
      </c>
      <c r="H168" s="27"/>
      <c r="I168" s="126">
        <v>24000000</v>
      </c>
      <c r="J168" s="188">
        <v>5000000</v>
      </c>
      <c r="K168" s="23">
        <f t="shared" si="1"/>
        <v>19000000</v>
      </c>
    </row>
    <row r="169" spans="1:11" ht="15" x14ac:dyDescent="0.25">
      <c r="A169" s="171">
        <v>45541</v>
      </c>
      <c r="B169" s="183" t="s">
        <v>2601</v>
      </c>
      <c r="C169" s="183" t="s">
        <v>4152</v>
      </c>
      <c r="D169" s="183" t="s">
        <v>4541</v>
      </c>
      <c r="E169" s="161" t="s">
        <v>1740</v>
      </c>
      <c r="F169" s="157"/>
      <c r="G169" s="123" t="s">
        <v>1697</v>
      </c>
      <c r="H169" s="27"/>
      <c r="I169" s="126">
        <v>26880000</v>
      </c>
      <c r="J169" s="188">
        <v>5280000</v>
      </c>
      <c r="K169" s="23">
        <f t="shared" si="1"/>
        <v>21600000</v>
      </c>
    </row>
    <row r="170" spans="1:11" ht="15" x14ac:dyDescent="0.25">
      <c r="A170" s="171">
        <v>45542</v>
      </c>
      <c r="B170" s="183" t="s">
        <v>2597</v>
      </c>
      <c r="C170" s="183" t="s">
        <v>4537</v>
      </c>
      <c r="D170" s="183" t="s">
        <v>4156</v>
      </c>
      <c r="E170" s="161" t="s">
        <v>4574</v>
      </c>
      <c r="F170" s="157"/>
      <c r="G170" s="123" t="s">
        <v>4600</v>
      </c>
      <c r="H170" s="27"/>
      <c r="I170" s="126">
        <v>30000000</v>
      </c>
      <c r="J170" s="188">
        <v>6250000</v>
      </c>
      <c r="K170" s="23">
        <f t="shared" si="1"/>
        <v>23750000</v>
      </c>
    </row>
    <row r="171" spans="1:11" ht="15" x14ac:dyDescent="0.25">
      <c r="A171" s="171">
        <v>45544</v>
      </c>
      <c r="B171" s="183" t="s">
        <v>2773</v>
      </c>
      <c r="C171" s="183" t="s">
        <v>4518</v>
      </c>
      <c r="D171" s="183" t="s">
        <v>4538</v>
      </c>
      <c r="E171" s="161" t="s">
        <v>3954</v>
      </c>
      <c r="F171" s="157"/>
      <c r="G171" s="123" t="s">
        <v>1149</v>
      </c>
      <c r="H171" s="27"/>
      <c r="I171" s="126">
        <v>24075333</v>
      </c>
      <c r="J171" s="188">
        <v>0</v>
      </c>
      <c r="K171" s="23">
        <f t="shared" si="1"/>
        <v>24075333</v>
      </c>
    </row>
    <row r="172" spans="1:11" ht="15" x14ac:dyDescent="0.25">
      <c r="A172" s="171">
        <v>45544</v>
      </c>
      <c r="B172" s="183" t="s">
        <v>2771</v>
      </c>
      <c r="C172" s="183" t="s">
        <v>4282</v>
      </c>
      <c r="D172" s="183" t="s">
        <v>4126</v>
      </c>
      <c r="E172" s="161" t="s">
        <v>4575</v>
      </c>
      <c r="F172" s="157"/>
      <c r="G172" s="123" t="s">
        <v>4601</v>
      </c>
      <c r="H172" s="27"/>
      <c r="I172" s="126">
        <v>17578000</v>
      </c>
      <c r="J172" s="188">
        <v>0</v>
      </c>
      <c r="K172" s="23">
        <f t="shared" si="1"/>
        <v>17578000</v>
      </c>
    </row>
    <row r="173" spans="1:11" ht="15" x14ac:dyDescent="0.25">
      <c r="A173" s="171">
        <v>45544</v>
      </c>
      <c r="B173" s="183" t="s">
        <v>2792</v>
      </c>
      <c r="C173" s="183" t="s">
        <v>4226</v>
      </c>
      <c r="D173" s="183" t="s">
        <v>4225</v>
      </c>
      <c r="E173" s="161" t="s">
        <v>339</v>
      </c>
      <c r="F173" s="157"/>
      <c r="G173" s="123" t="s">
        <v>4602</v>
      </c>
      <c r="H173" s="27"/>
      <c r="I173" s="126">
        <v>27873333</v>
      </c>
      <c r="J173" s="188">
        <v>5426667</v>
      </c>
      <c r="K173" s="23">
        <f t="shared" si="1"/>
        <v>22446666</v>
      </c>
    </row>
    <row r="174" spans="1:11" ht="15" x14ac:dyDescent="0.25">
      <c r="A174" s="171">
        <v>45545</v>
      </c>
      <c r="B174" s="183" t="s">
        <v>2390</v>
      </c>
      <c r="C174" s="183" t="s">
        <v>4187</v>
      </c>
      <c r="D174" s="183" t="s">
        <v>4297</v>
      </c>
      <c r="E174" s="161" t="s">
        <v>1217</v>
      </c>
      <c r="F174" s="157"/>
      <c r="G174" s="123" t="s">
        <v>2211</v>
      </c>
      <c r="H174" s="27"/>
      <c r="I174" s="126">
        <v>8700000</v>
      </c>
      <c r="J174" s="188">
        <v>1575000</v>
      </c>
      <c r="K174" s="23">
        <f t="shared" si="1"/>
        <v>7125000</v>
      </c>
    </row>
    <row r="175" spans="1:11" ht="15" x14ac:dyDescent="0.25">
      <c r="A175" s="171">
        <v>45545</v>
      </c>
      <c r="B175" s="183" t="s">
        <v>2392</v>
      </c>
      <c r="C175" s="183" t="s">
        <v>4157</v>
      </c>
      <c r="D175" s="183" t="s">
        <v>4301</v>
      </c>
      <c r="E175" s="161" t="s">
        <v>4576</v>
      </c>
      <c r="F175" s="157"/>
      <c r="G175" s="123" t="s">
        <v>2213</v>
      </c>
      <c r="H175" s="27"/>
      <c r="I175" s="126">
        <v>22800000</v>
      </c>
      <c r="J175" s="188">
        <v>4200000</v>
      </c>
      <c r="K175" s="23">
        <f t="shared" si="1"/>
        <v>18600000</v>
      </c>
    </row>
    <row r="176" spans="1:11" ht="15" x14ac:dyDescent="0.25">
      <c r="A176" s="171">
        <v>45546</v>
      </c>
      <c r="B176" s="183" t="s">
        <v>2937</v>
      </c>
      <c r="C176" s="183" t="s">
        <v>4474</v>
      </c>
      <c r="D176" s="183" t="s">
        <v>4542</v>
      </c>
      <c r="E176" s="161" t="s">
        <v>1743</v>
      </c>
      <c r="F176" s="157"/>
      <c r="G176" s="123" t="s">
        <v>1701</v>
      </c>
      <c r="H176" s="27"/>
      <c r="I176" s="126">
        <v>22600000</v>
      </c>
      <c r="J176" s="188">
        <v>4000000</v>
      </c>
      <c r="K176" s="23">
        <f t="shared" si="1"/>
        <v>18600000</v>
      </c>
    </row>
    <row r="177" spans="1:11" ht="15" x14ac:dyDescent="0.25">
      <c r="A177" s="171">
        <v>45546</v>
      </c>
      <c r="B177" s="183" t="s">
        <v>2416</v>
      </c>
      <c r="C177" s="183" t="s">
        <v>4383</v>
      </c>
      <c r="D177" s="183" t="s">
        <v>4543</v>
      </c>
      <c r="E177" s="161" t="s">
        <v>1217</v>
      </c>
      <c r="F177" s="157"/>
      <c r="G177" s="123" t="s">
        <v>2203</v>
      </c>
      <c r="H177" s="27"/>
      <c r="I177" s="284">
        <v>8925000</v>
      </c>
      <c r="J177" s="309">
        <v>1500000</v>
      </c>
      <c r="K177" s="283">
        <f t="shared" si="1"/>
        <v>7425000</v>
      </c>
    </row>
    <row r="178" spans="1:11" ht="15" x14ac:dyDescent="0.25">
      <c r="A178" s="171">
        <v>45546</v>
      </c>
      <c r="B178" s="183" t="s">
        <v>2427</v>
      </c>
      <c r="C178" s="183" t="s">
        <v>4203</v>
      </c>
      <c r="D178" s="183" t="s">
        <v>4452</v>
      </c>
      <c r="E178" s="161" t="s">
        <v>4577</v>
      </c>
      <c r="F178" s="157"/>
      <c r="G178" s="123" t="s">
        <v>4603</v>
      </c>
      <c r="H178" s="27"/>
      <c r="I178" s="284">
        <v>28000000</v>
      </c>
      <c r="J178" s="309">
        <v>4666667</v>
      </c>
      <c r="K178" s="283">
        <f t="shared" si="1"/>
        <v>23333333</v>
      </c>
    </row>
    <row r="179" spans="1:11" ht="15" x14ac:dyDescent="0.25">
      <c r="A179" s="171">
        <v>45546</v>
      </c>
      <c r="B179" s="183" t="s">
        <v>2374</v>
      </c>
      <c r="C179" s="183" t="s">
        <v>4049</v>
      </c>
      <c r="D179" s="183" t="s">
        <v>4544</v>
      </c>
      <c r="E179" s="161" t="s">
        <v>4578</v>
      </c>
      <c r="F179" s="157"/>
      <c r="G179" s="123" t="s">
        <v>1694</v>
      </c>
      <c r="H179" s="27"/>
      <c r="I179" s="284">
        <v>18677200</v>
      </c>
      <c r="J179" s="309">
        <v>3347800</v>
      </c>
      <c r="K179" s="283">
        <f t="shared" si="1"/>
        <v>15329400</v>
      </c>
    </row>
    <row r="180" spans="1:11" ht="15" x14ac:dyDescent="0.25">
      <c r="A180" s="171">
        <v>45546</v>
      </c>
      <c r="B180" s="183" t="s">
        <v>2603</v>
      </c>
      <c r="C180" s="183" t="s">
        <v>4155</v>
      </c>
      <c r="D180" s="183" t="s">
        <v>4191</v>
      </c>
      <c r="E180" s="161" t="s">
        <v>4579</v>
      </c>
      <c r="F180" s="157"/>
      <c r="G180" s="123" t="s">
        <v>3150</v>
      </c>
      <c r="H180" s="27"/>
      <c r="I180" s="284">
        <v>23530500</v>
      </c>
      <c r="J180" s="309">
        <v>4482000</v>
      </c>
      <c r="K180" s="283">
        <f t="shared" si="1"/>
        <v>19048500</v>
      </c>
    </row>
    <row r="181" spans="1:11" ht="15" x14ac:dyDescent="0.25">
      <c r="A181" s="171">
        <v>45546</v>
      </c>
      <c r="B181" s="183" t="s">
        <v>2777</v>
      </c>
      <c r="C181" s="183" t="s">
        <v>4545</v>
      </c>
      <c r="D181" s="183" t="s">
        <v>4546</v>
      </c>
      <c r="E181" s="161" t="s">
        <v>1217</v>
      </c>
      <c r="F181" s="157"/>
      <c r="G181" s="123" t="s">
        <v>1148</v>
      </c>
      <c r="H181" s="27"/>
      <c r="I181" s="284">
        <v>8850000</v>
      </c>
      <c r="J181" s="309">
        <v>1500000</v>
      </c>
      <c r="K181" s="283">
        <f t="shared" si="1"/>
        <v>7350000</v>
      </c>
    </row>
    <row r="182" spans="1:11" ht="15" x14ac:dyDescent="0.25">
      <c r="A182" s="171">
        <v>45546</v>
      </c>
      <c r="B182" s="183" t="s">
        <v>3112</v>
      </c>
      <c r="C182" s="183" t="s">
        <v>3919</v>
      </c>
      <c r="D182" s="183" t="s">
        <v>4365</v>
      </c>
      <c r="E182" s="161" t="s">
        <v>3952</v>
      </c>
      <c r="F182" s="157"/>
      <c r="G182" s="123" t="s">
        <v>2188</v>
      </c>
      <c r="H182" s="27"/>
      <c r="I182" s="284">
        <v>28000000</v>
      </c>
      <c r="J182" s="309">
        <v>4666667</v>
      </c>
      <c r="K182" s="283">
        <f t="shared" si="1"/>
        <v>23333333</v>
      </c>
    </row>
    <row r="183" spans="1:11" ht="15" x14ac:dyDescent="0.25">
      <c r="A183" s="171">
        <v>45546</v>
      </c>
      <c r="B183" s="183" t="s">
        <v>4560</v>
      </c>
      <c r="C183" s="183" t="s">
        <v>4547</v>
      </c>
      <c r="D183" s="183" t="s">
        <v>4523</v>
      </c>
      <c r="E183" s="161" t="s">
        <v>1217</v>
      </c>
      <c r="F183" s="157"/>
      <c r="G183" s="123" t="s">
        <v>3140</v>
      </c>
      <c r="H183" s="27"/>
      <c r="I183" s="284">
        <v>8175000</v>
      </c>
      <c r="J183" s="309">
        <v>1500000</v>
      </c>
      <c r="K183" s="283">
        <f t="shared" si="1"/>
        <v>6675000</v>
      </c>
    </row>
    <row r="184" spans="1:11" ht="15" x14ac:dyDescent="0.25">
      <c r="A184" s="171">
        <v>45546</v>
      </c>
      <c r="B184" s="183" t="s">
        <v>4561</v>
      </c>
      <c r="C184" s="183" t="s">
        <v>4229</v>
      </c>
      <c r="D184" s="183" t="s">
        <v>4524</v>
      </c>
      <c r="E184" s="161" t="s">
        <v>4580</v>
      </c>
      <c r="F184" s="157"/>
      <c r="G184" s="123" t="s">
        <v>1704</v>
      </c>
      <c r="H184" s="27"/>
      <c r="I184" s="284">
        <v>27626667</v>
      </c>
      <c r="J184" s="309">
        <v>4933333</v>
      </c>
      <c r="K184" s="283">
        <f t="shared" si="1"/>
        <v>22693334</v>
      </c>
    </row>
    <row r="185" spans="1:11" ht="15" x14ac:dyDescent="0.25">
      <c r="A185" s="171">
        <v>45546</v>
      </c>
      <c r="B185" s="183" t="s">
        <v>3114</v>
      </c>
      <c r="C185" s="183" t="s">
        <v>4441</v>
      </c>
      <c r="D185" s="183" t="s">
        <v>4400</v>
      </c>
      <c r="E185" s="161" t="s">
        <v>4581</v>
      </c>
      <c r="F185" s="157"/>
      <c r="G185" s="123" t="s">
        <v>3148</v>
      </c>
      <c r="H185" s="27"/>
      <c r="I185" s="284">
        <v>24031000</v>
      </c>
      <c r="J185" s="309">
        <v>0</v>
      </c>
      <c r="K185" s="283">
        <f t="shared" si="1"/>
        <v>24031000</v>
      </c>
    </row>
    <row r="186" spans="1:11" ht="15" x14ac:dyDescent="0.25">
      <c r="A186" s="171">
        <v>45546</v>
      </c>
      <c r="B186" s="183" t="s">
        <v>2804</v>
      </c>
      <c r="C186" s="183" t="s">
        <v>4442</v>
      </c>
      <c r="D186" s="183" t="s">
        <v>4213</v>
      </c>
      <c r="E186" s="161" t="s">
        <v>1217</v>
      </c>
      <c r="F186" s="157"/>
      <c r="G186" s="123" t="s">
        <v>3142</v>
      </c>
      <c r="H186" s="27"/>
      <c r="I186" s="284">
        <v>8925000</v>
      </c>
      <c r="J186" s="309">
        <v>1425000</v>
      </c>
      <c r="K186" s="283">
        <f t="shared" si="1"/>
        <v>7500000</v>
      </c>
    </row>
    <row r="187" spans="1:11" ht="15" x14ac:dyDescent="0.25">
      <c r="A187" s="171">
        <v>45547</v>
      </c>
      <c r="B187" s="183" t="s">
        <v>2437</v>
      </c>
      <c r="C187" s="183" t="s">
        <v>4164</v>
      </c>
      <c r="D187" s="183" t="s">
        <v>4548</v>
      </c>
      <c r="E187" s="161" t="s">
        <v>1740</v>
      </c>
      <c r="F187" s="157"/>
      <c r="G187" s="123" t="s">
        <v>1700</v>
      </c>
      <c r="H187" s="27"/>
      <c r="I187" s="284">
        <v>19080000</v>
      </c>
      <c r="J187" s="309">
        <v>3356667</v>
      </c>
      <c r="K187" s="283">
        <f t="shared" si="1"/>
        <v>15723333</v>
      </c>
    </row>
    <row r="188" spans="1:11" ht="15" x14ac:dyDescent="0.25">
      <c r="A188" s="171">
        <v>45547</v>
      </c>
      <c r="B188" s="183" t="s">
        <v>2816</v>
      </c>
      <c r="C188" s="183" t="s">
        <v>4020</v>
      </c>
      <c r="D188" s="183" t="s">
        <v>4549</v>
      </c>
      <c r="E188" s="161" t="s">
        <v>4582</v>
      </c>
      <c r="F188" s="157"/>
      <c r="G188" s="123" t="s">
        <v>2190</v>
      </c>
      <c r="H188" s="27"/>
      <c r="I188" s="284">
        <v>21064000</v>
      </c>
      <c r="J188" s="309">
        <v>3335133</v>
      </c>
      <c r="K188" s="283">
        <f t="shared" si="1"/>
        <v>17728867</v>
      </c>
    </row>
    <row r="189" spans="1:11" ht="15" x14ac:dyDescent="0.25">
      <c r="A189" s="171">
        <v>45547</v>
      </c>
      <c r="B189" s="183" t="s">
        <v>2599</v>
      </c>
      <c r="C189" s="183" t="s">
        <v>4281</v>
      </c>
      <c r="D189" s="183" t="s">
        <v>4393</v>
      </c>
      <c r="E189" s="161" t="s">
        <v>4583</v>
      </c>
      <c r="F189" s="157"/>
      <c r="G189" s="123" t="s">
        <v>4604</v>
      </c>
      <c r="H189" s="27"/>
      <c r="I189" s="284">
        <v>28736000</v>
      </c>
      <c r="J189" s="309">
        <v>4549867</v>
      </c>
      <c r="K189" s="283">
        <f t="shared" si="1"/>
        <v>24186133</v>
      </c>
    </row>
    <row r="190" spans="1:11" ht="15" x14ac:dyDescent="0.25">
      <c r="A190" s="171">
        <v>45547</v>
      </c>
      <c r="B190" s="183" t="s">
        <v>2786</v>
      </c>
      <c r="C190" s="183" t="s">
        <v>4534</v>
      </c>
      <c r="D190" s="183" t="s">
        <v>4550</v>
      </c>
      <c r="E190" s="161" t="s">
        <v>2141</v>
      </c>
      <c r="F190" s="157"/>
      <c r="G190" s="123" t="s">
        <v>4605</v>
      </c>
      <c r="H190" s="27"/>
      <c r="I190" s="284">
        <v>9000000</v>
      </c>
      <c r="J190" s="309">
        <v>1350000</v>
      </c>
      <c r="K190" s="283">
        <f t="shared" si="1"/>
        <v>7650000</v>
      </c>
    </row>
    <row r="191" spans="1:11" ht="15" x14ac:dyDescent="0.25">
      <c r="A191" s="171">
        <v>45548</v>
      </c>
      <c r="B191" s="183" t="s">
        <v>3326</v>
      </c>
      <c r="C191" s="183" t="s">
        <v>4122</v>
      </c>
      <c r="D191" s="183" t="s">
        <v>4447</v>
      </c>
      <c r="E191" s="161" t="s">
        <v>1217</v>
      </c>
      <c r="F191" s="157"/>
      <c r="G191" s="123" t="s">
        <v>4606</v>
      </c>
      <c r="H191" s="27"/>
      <c r="I191" s="284">
        <v>8550000</v>
      </c>
      <c r="J191" s="309">
        <v>1350000</v>
      </c>
      <c r="K191" s="283">
        <f t="shared" si="1"/>
        <v>7200000</v>
      </c>
    </row>
    <row r="192" spans="1:11" ht="15" x14ac:dyDescent="0.25">
      <c r="A192" s="171">
        <v>45553</v>
      </c>
      <c r="B192" s="183" t="s">
        <v>2994</v>
      </c>
      <c r="C192" s="183" t="s">
        <v>4364</v>
      </c>
      <c r="D192" s="183" t="s">
        <v>4551</v>
      </c>
      <c r="E192" s="161" t="s">
        <v>4584</v>
      </c>
      <c r="F192" s="157"/>
      <c r="G192" s="123" t="s">
        <v>1125</v>
      </c>
      <c r="H192" s="27"/>
      <c r="I192" s="284">
        <v>18296500</v>
      </c>
      <c r="J192" s="309">
        <v>2068300</v>
      </c>
      <c r="K192" s="283">
        <f t="shared" si="1"/>
        <v>16228200</v>
      </c>
    </row>
    <row r="193" spans="1:11" ht="15" x14ac:dyDescent="0.25">
      <c r="A193" s="171">
        <v>45553</v>
      </c>
      <c r="B193" s="183" t="s">
        <v>2988</v>
      </c>
      <c r="C193" s="183" t="s">
        <v>4309</v>
      </c>
      <c r="D193" s="183" t="s">
        <v>4552</v>
      </c>
      <c r="E193" s="161" t="s">
        <v>1750</v>
      </c>
      <c r="F193" s="157"/>
      <c r="G193" s="123" t="s">
        <v>4607</v>
      </c>
      <c r="H193" s="27"/>
      <c r="I193" s="284">
        <v>21962500</v>
      </c>
      <c r="J193" s="309">
        <v>2719167</v>
      </c>
      <c r="K193" s="283">
        <f t="shared" si="1"/>
        <v>19243333</v>
      </c>
    </row>
    <row r="194" spans="1:11" ht="15" x14ac:dyDescent="0.25">
      <c r="A194" s="171">
        <v>45555</v>
      </c>
      <c r="B194" s="183" t="s">
        <v>2990</v>
      </c>
      <c r="C194" s="183" t="s">
        <v>4303</v>
      </c>
      <c r="D194" s="183" t="s">
        <v>4504</v>
      </c>
      <c r="E194" s="161" t="s">
        <v>4585</v>
      </c>
      <c r="F194" s="157"/>
      <c r="G194" s="123" t="s">
        <v>1120</v>
      </c>
      <c r="H194" s="27"/>
      <c r="I194" s="284">
        <v>23555000</v>
      </c>
      <c r="J194" s="309">
        <v>2467667</v>
      </c>
      <c r="K194" s="283">
        <f t="shared" si="1"/>
        <v>21087333</v>
      </c>
    </row>
    <row r="195" spans="1:11" ht="15" x14ac:dyDescent="0.25">
      <c r="A195" s="171">
        <v>45555</v>
      </c>
      <c r="B195" s="183" t="s">
        <v>2997</v>
      </c>
      <c r="C195" s="183" t="s">
        <v>4302</v>
      </c>
      <c r="D195" s="183" t="s">
        <v>4553</v>
      </c>
      <c r="E195" s="161" t="s">
        <v>4586</v>
      </c>
      <c r="F195" s="157"/>
      <c r="G195" s="123" t="s">
        <v>327</v>
      </c>
      <c r="H195" s="27"/>
      <c r="I195" s="284">
        <v>16705500</v>
      </c>
      <c r="J195" s="309">
        <v>1750100</v>
      </c>
      <c r="K195" s="283">
        <f t="shared" si="1"/>
        <v>14955400</v>
      </c>
    </row>
    <row r="196" spans="1:11" ht="15" x14ac:dyDescent="0.25">
      <c r="A196" s="171">
        <v>45558</v>
      </c>
      <c r="B196" s="183" t="s">
        <v>2410</v>
      </c>
      <c r="C196" s="183" t="s">
        <v>4551</v>
      </c>
      <c r="D196" s="183" t="s">
        <v>4554</v>
      </c>
      <c r="E196" s="161" t="s">
        <v>4587</v>
      </c>
      <c r="F196" s="157"/>
      <c r="G196" s="123" t="s">
        <v>4608</v>
      </c>
      <c r="H196" s="27"/>
      <c r="I196" s="284">
        <v>10500000</v>
      </c>
      <c r="J196" s="309">
        <v>800000</v>
      </c>
      <c r="K196" s="283">
        <f t="shared" si="1"/>
        <v>9700000</v>
      </c>
    </row>
    <row r="197" spans="1:11" ht="15" x14ac:dyDescent="0.25">
      <c r="A197" s="171">
        <v>45559</v>
      </c>
      <c r="B197" s="183" t="s">
        <v>2984</v>
      </c>
      <c r="C197" s="183" t="s">
        <v>4482</v>
      </c>
      <c r="D197" s="183" t="s">
        <v>4314</v>
      </c>
      <c r="E197" s="161" t="s">
        <v>4588</v>
      </c>
      <c r="F197" s="157"/>
      <c r="G197" s="123" t="s">
        <v>3156</v>
      </c>
      <c r="H197" s="27"/>
      <c r="I197" s="284">
        <v>19796667</v>
      </c>
      <c r="J197" s="309">
        <v>1385767</v>
      </c>
      <c r="K197" s="283">
        <f t="shared" si="1"/>
        <v>18410900</v>
      </c>
    </row>
    <row r="198" spans="1:11" ht="15" x14ac:dyDescent="0.25">
      <c r="A198" s="171">
        <v>45560</v>
      </c>
      <c r="B198" s="183" t="s">
        <v>2944</v>
      </c>
      <c r="C198" s="183" t="s">
        <v>4552</v>
      </c>
      <c r="D198" s="183" t="s">
        <v>4312</v>
      </c>
      <c r="E198" s="161" t="s">
        <v>4589</v>
      </c>
      <c r="F198" s="157"/>
      <c r="G198" s="123" t="s">
        <v>2207</v>
      </c>
      <c r="H198" s="27"/>
      <c r="I198" s="284">
        <v>10500000</v>
      </c>
      <c r="J198" s="309">
        <v>500000</v>
      </c>
      <c r="K198" s="283">
        <f t="shared" si="1"/>
        <v>10000000</v>
      </c>
    </row>
    <row r="199" spans="1:11" ht="15" x14ac:dyDescent="0.25">
      <c r="A199" s="171">
        <v>45560</v>
      </c>
      <c r="B199" s="183" t="s">
        <v>2986</v>
      </c>
      <c r="C199" s="183" t="s">
        <v>4239</v>
      </c>
      <c r="D199" s="183" t="s">
        <v>4241</v>
      </c>
      <c r="E199" s="161" t="s">
        <v>4590</v>
      </c>
      <c r="F199" s="157"/>
      <c r="G199" s="123" t="s">
        <v>1731</v>
      </c>
      <c r="H199" s="27"/>
      <c r="I199" s="284">
        <v>15910000</v>
      </c>
      <c r="J199" s="309">
        <v>954600</v>
      </c>
      <c r="K199" s="283">
        <f t="shared" si="1"/>
        <v>14955400</v>
      </c>
    </row>
    <row r="200" spans="1:11" ht="15" x14ac:dyDescent="0.25">
      <c r="A200" s="171">
        <v>45561</v>
      </c>
      <c r="B200" s="183" t="s">
        <v>2946</v>
      </c>
      <c r="C200" s="183" t="s">
        <v>4401</v>
      </c>
      <c r="D200" s="183" t="s">
        <v>4555</v>
      </c>
      <c r="E200" s="161" t="s">
        <v>4591</v>
      </c>
      <c r="F200" s="157"/>
      <c r="G200" s="123" t="s">
        <v>2196</v>
      </c>
      <c r="H200" s="27"/>
      <c r="I200" s="284">
        <v>45500000</v>
      </c>
      <c r="J200" s="309">
        <v>0</v>
      </c>
      <c r="K200" s="283">
        <f t="shared" si="1"/>
        <v>45500000</v>
      </c>
    </row>
    <row r="201" spans="1:11" ht="15" x14ac:dyDescent="0.25">
      <c r="A201" s="171">
        <v>45562</v>
      </c>
      <c r="B201" s="183" t="s">
        <v>3001</v>
      </c>
      <c r="C201" s="183" t="s">
        <v>4556</v>
      </c>
      <c r="D201" s="183" t="s">
        <v>4506</v>
      </c>
      <c r="E201" s="161" t="s">
        <v>4592</v>
      </c>
      <c r="F201" s="157"/>
      <c r="G201" s="123" t="s">
        <v>323</v>
      </c>
      <c r="H201" s="27"/>
      <c r="I201" s="284">
        <v>18000000</v>
      </c>
      <c r="J201" s="309">
        <v>800000</v>
      </c>
      <c r="K201" s="283">
        <f t="shared" si="1"/>
        <v>17200000</v>
      </c>
    </row>
    <row r="202" spans="1:11" ht="15" x14ac:dyDescent="0.25">
      <c r="A202" s="171">
        <v>45565</v>
      </c>
      <c r="B202" s="183" t="s">
        <v>2936</v>
      </c>
      <c r="C202" s="183" t="s">
        <v>4392</v>
      </c>
      <c r="D202" s="183" t="s">
        <v>4406</v>
      </c>
      <c r="E202" s="161" t="s">
        <v>4593</v>
      </c>
      <c r="F202" s="157"/>
      <c r="G202" s="123" t="s">
        <v>3153</v>
      </c>
      <c r="H202" s="27"/>
      <c r="I202" s="284">
        <v>7905000</v>
      </c>
      <c r="J202" s="309">
        <v>85000</v>
      </c>
      <c r="K202" s="283">
        <f t="shared" si="1"/>
        <v>7820000</v>
      </c>
    </row>
    <row r="203" spans="1:11" ht="15" x14ac:dyDescent="0.25">
      <c r="A203" s="171">
        <v>45565</v>
      </c>
      <c r="B203" s="183" t="s">
        <v>2999</v>
      </c>
      <c r="C203" s="183" t="s">
        <v>4557</v>
      </c>
      <c r="D203" s="183" t="s">
        <v>4558</v>
      </c>
      <c r="E203" s="161" t="s">
        <v>2166</v>
      </c>
      <c r="F203" s="157"/>
      <c r="G203" s="123" t="s">
        <v>4609</v>
      </c>
      <c r="H203" s="27"/>
      <c r="I203" s="284">
        <v>15114500</v>
      </c>
      <c r="J203" s="309">
        <v>159100</v>
      </c>
      <c r="K203" s="283">
        <f t="shared" si="1"/>
        <v>14955400</v>
      </c>
    </row>
    <row r="204" spans="1:11" ht="15" x14ac:dyDescent="0.25">
      <c r="A204" s="171">
        <v>45565</v>
      </c>
      <c r="B204" s="183" t="s">
        <v>2439</v>
      </c>
      <c r="C204" s="183" t="s">
        <v>4059</v>
      </c>
      <c r="D204" s="183" t="s">
        <v>4559</v>
      </c>
      <c r="E204" s="161" t="s">
        <v>4594</v>
      </c>
      <c r="F204" s="157"/>
      <c r="G204" s="123" t="s">
        <v>3154</v>
      </c>
      <c r="H204" s="27"/>
      <c r="I204" s="284">
        <v>8841200</v>
      </c>
      <c r="J204" s="309">
        <v>96100</v>
      </c>
      <c r="K204" s="283">
        <f t="shared" si="1"/>
        <v>8745100</v>
      </c>
    </row>
    <row r="205" spans="1:11" ht="15" x14ac:dyDescent="0.25">
      <c r="A205" s="171">
        <v>45566</v>
      </c>
      <c r="B205" s="183" t="s">
        <v>3003</v>
      </c>
      <c r="C205" s="183" t="s">
        <v>5044</v>
      </c>
      <c r="D205" s="183" t="s">
        <v>4753</v>
      </c>
      <c r="E205" s="161" t="s">
        <v>5074</v>
      </c>
      <c r="F205" s="157"/>
      <c r="G205" s="123" t="s">
        <v>5057</v>
      </c>
      <c r="H205" s="27"/>
      <c r="I205" s="284">
        <v>10133333</v>
      </c>
      <c r="J205" s="309">
        <v>0</v>
      </c>
      <c r="K205" s="283">
        <f t="shared" si="1"/>
        <v>10133333</v>
      </c>
    </row>
    <row r="206" spans="1:11" ht="15" x14ac:dyDescent="0.25">
      <c r="A206" s="171">
        <v>45568</v>
      </c>
      <c r="B206" s="183" t="s">
        <v>4792</v>
      </c>
      <c r="C206" s="183" t="s">
        <v>2435</v>
      </c>
      <c r="D206" s="183" t="s">
        <v>4746</v>
      </c>
      <c r="E206" s="161" t="s">
        <v>4800</v>
      </c>
      <c r="F206" s="157"/>
      <c r="G206" s="123" t="s">
        <v>722</v>
      </c>
      <c r="H206" s="27"/>
      <c r="I206" s="284">
        <v>132700</v>
      </c>
      <c r="J206" s="309">
        <v>132700</v>
      </c>
      <c r="K206" s="283">
        <f t="shared" si="1"/>
        <v>0</v>
      </c>
    </row>
    <row r="207" spans="1:11" ht="15" x14ac:dyDescent="0.25">
      <c r="A207" s="171">
        <v>45569</v>
      </c>
      <c r="B207" s="183" t="s">
        <v>2641</v>
      </c>
      <c r="C207" s="183" t="s">
        <v>5045</v>
      </c>
      <c r="D207" s="183" t="s">
        <v>5045</v>
      </c>
      <c r="E207" s="161" t="s">
        <v>5075</v>
      </c>
      <c r="F207" s="157"/>
      <c r="G207" s="123" t="s">
        <v>5058</v>
      </c>
      <c r="H207" s="27"/>
      <c r="I207" s="284">
        <v>15000000</v>
      </c>
      <c r="J207" s="309">
        <v>0</v>
      </c>
      <c r="K207" s="283">
        <f t="shared" si="1"/>
        <v>15000000</v>
      </c>
    </row>
    <row r="208" spans="1:11" ht="15" x14ac:dyDescent="0.25">
      <c r="A208" s="171">
        <v>45572</v>
      </c>
      <c r="B208" s="183" t="s">
        <v>2938</v>
      </c>
      <c r="C208" s="183" t="s">
        <v>4404</v>
      </c>
      <c r="D208" s="183" t="s">
        <v>4825</v>
      </c>
      <c r="E208" s="161" t="s">
        <v>3957</v>
      </c>
      <c r="F208" s="157"/>
      <c r="G208" s="123" t="s">
        <v>5059</v>
      </c>
      <c r="H208" s="27"/>
      <c r="I208" s="284">
        <v>19698000</v>
      </c>
      <c r="J208" s="309">
        <v>0</v>
      </c>
      <c r="K208" s="283">
        <f t="shared" si="1"/>
        <v>19698000</v>
      </c>
    </row>
    <row r="209" spans="1:11" ht="15" x14ac:dyDescent="0.25">
      <c r="A209" s="171">
        <v>45572</v>
      </c>
      <c r="B209" s="183" t="s">
        <v>3130</v>
      </c>
      <c r="C209" s="183" t="s">
        <v>4912</v>
      </c>
      <c r="D209" s="183" t="s">
        <v>4827</v>
      </c>
      <c r="E209" s="161" t="s">
        <v>5076</v>
      </c>
      <c r="F209" s="157"/>
      <c r="G209" s="123" t="s">
        <v>5060</v>
      </c>
      <c r="H209" s="27"/>
      <c r="I209" s="284">
        <v>8990000</v>
      </c>
      <c r="J209" s="309">
        <v>0</v>
      </c>
      <c r="K209" s="283">
        <f t="shared" si="1"/>
        <v>8990000</v>
      </c>
    </row>
    <row r="210" spans="1:11" ht="15" x14ac:dyDescent="0.25">
      <c r="A210" s="171">
        <v>45574</v>
      </c>
      <c r="B210" s="183" t="s">
        <v>3334</v>
      </c>
      <c r="C210" s="183" t="s">
        <v>4913</v>
      </c>
      <c r="D210" s="183" t="s">
        <v>5046</v>
      </c>
      <c r="E210" s="161" t="s">
        <v>5077</v>
      </c>
      <c r="F210" s="157"/>
      <c r="G210" s="123" t="s">
        <v>1119</v>
      </c>
      <c r="H210" s="27"/>
      <c r="I210" s="284">
        <v>15649133</v>
      </c>
      <c r="J210" s="309">
        <v>0</v>
      </c>
      <c r="K210" s="283">
        <f t="shared" si="1"/>
        <v>15649133</v>
      </c>
    </row>
    <row r="211" spans="1:11" ht="15" x14ac:dyDescent="0.25">
      <c r="A211" s="171">
        <v>45574</v>
      </c>
      <c r="B211" s="183" t="s">
        <v>2442</v>
      </c>
      <c r="C211" s="183" t="s">
        <v>4127</v>
      </c>
      <c r="D211" s="183" t="s">
        <v>4962</v>
      </c>
      <c r="E211" s="161" t="s">
        <v>5078</v>
      </c>
      <c r="F211" s="157"/>
      <c r="G211" s="123" t="s">
        <v>2194</v>
      </c>
      <c r="H211" s="27"/>
      <c r="I211" s="284">
        <v>24000000</v>
      </c>
      <c r="J211" s="309">
        <v>0</v>
      </c>
      <c r="K211" s="283">
        <f t="shared" si="1"/>
        <v>24000000</v>
      </c>
    </row>
    <row r="212" spans="1:11" ht="15" x14ac:dyDescent="0.25">
      <c r="A212" s="171">
        <v>45574</v>
      </c>
      <c r="B212" s="183" t="s">
        <v>2438</v>
      </c>
      <c r="C212" s="183" t="s">
        <v>4745</v>
      </c>
      <c r="D212" s="183" t="s">
        <v>4956</v>
      </c>
      <c r="E212" s="161" t="s">
        <v>5079</v>
      </c>
      <c r="F212" s="157"/>
      <c r="G212" s="123" t="s">
        <v>5061</v>
      </c>
      <c r="H212" s="27"/>
      <c r="I212" s="284">
        <v>16377000</v>
      </c>
      <c r="J212" s="309">
        <v>0</v>
      </c>
      <c r="K212" s="283">
        <f t="shared" si="1"/>
        <v>16377000</v>
      </c>
    </row>
    <row r="213" spans="1:11" ht="15" x14ac:dyDescent="0.25">
      <c r="A213" s="171">
        <v>45576</v>
      </c>
      <c r="B213" s="183" t="s">
        <v>2448</v>
      </c>
      <c r="C213" s="183" t="s">
        <v>4947</v>
      </c>
      <c r="D213" s="183" t="s">
        <v>4760</v>
      </c>
      <c r="E213" s="161" t="s">
        <v>5080</v>
      </c>
      <c r="F213" s="157"/>
      <c r="G213" s="123" t="s">
        <v>5062</v>
      </c>
      <c r="H213" s="27"/>
      <c r="I213" s="284">
        <v>15000000</v>
      </c>
      <c r="J213" s="309">
        <v>0</v>
      </c>
      <c r="K213" s="283">
        <f t="shared" si="1"/>
        <v>15000000</v>
      </c>
    </row>
    <row r="214" spans="1:11" ht="15" x14ac:dyDescent="0.25">
      <c r="A214" s="171">
        <v>45576</v>
      </c>
      <c r="B214" s="183" t="s">
        <v>2444</v>
      </c>
      <c r="C214" s="183" t="s">
        <v>4873</v>
      </c>
      <c r="D214" s="183" t="s">
        <v>4838</v>
      </c>
      <c r="E214" s="161" t="s">
        <v>5081</v>
      </c>
      <c r="F214" s="157"/>
      <c r="G214" s="123" t="s">
        <v>1711</v>
      </c>
      <c r="H214" s="27"/>
      <c r="I214" s="284">
        <v>14486667</v>
      </c>
      <c r="J214" s="309">
        <v>0</v>
      </c>
      <c r="K214" s="283">
        <f t="shared" si="1"/>
        <v>14486667</v>
      </c>
    </row>
    <row r="215" spans="1:11" ht="15" x14ac:dyDescent="0.25">
      <c r="A215" s="171">
        <v>45576</v>
      </c>
      <c r="B215" s="183" t="s">
        <v>3136</v>
      </c>
      <c r="C215" s="183" t="s">
        <v>5047</v>
      </c>
      <c r="D215" s="183" t="s">
        <v>4766</v>
      </c>
      <c r="E215" s="161" t="s">
        <v>5082</v>
      </c>
      <c r="F215" s="157"/>
      <c r="G215" s="123" t="s">
        <v>332</v>
      </c>
      <c r="H215" s="27"/>
      <c r="I215" s="284">
        <v>14977000</v>
      </c>
      <c r="J215" s="309">
        <v>0</v>
      </c>
      <c r="K215" s="283">
        <f t="shared" si="1"/>
        <v>14977000</v>
      </c>
    </row>
    <row r="216" spans="1:11" ht="15" x14ac:dyDescent="0.25">
      <c r="A216" s="171">
        <v>45581</v>
      </c>
      <c r="B216" s="183" t="s">
        <v>3902</v>
      </c>
      <c r="C216" s="183" t="s">
        <v>4968</v>
      </c>
      <c r="D216" s="183" t="s">
        <v>4972</v>
      </c>
      <c r="E216" s="161" t="s">
        <v>5083</v>
      </c>
      <c r="F216" s="157"/>
      <c r="G216" s="123" t="s">
        <v>5063</v>
      </c>
      <c r="H216" s="27"/>
      <c r="I216" s="284">
        <v>17500000</v>
      </c>
      <c r="J216" s="309">
        <v>0</v>
      </c>
      <c r="K216" s="283">
        <f t="shared" si="1"/>
        <v>17500000</v>
      </c>
    </row>
    <row r="217" spans="1:11" ht="15" x14ac:dyDescent="0.25">
      <c r="A217" s="171">
        <v>45581</v>
      </c>
      <c r="B217" s="183" t="s">
        <v>3566</v>
      </c>
      <c r="C217" s="183" t="s">
        <v>4877</v>
      </c>
      <c r="D217" s="183" t="s">
        <v>4762</v>
      </c>
      <c r="E217" s="161" t="s">
        <v>5081</v>
      </c>
      <c r="F217" s="157"/>
      <c r="G217" s="123" t="s">
        <v>1132</v>
      </c>
      <c r="H217" s="27"/>
      <c r="I217" s="284">
        <v>15700500</v>
      </c>
      <c r="J217" s="309">
        <v>0</v>
      </c>
      <c r="K217" s="283">
        <f t="shared" si="1"/>
        <v>15700500</v>
      </c>
    </row>
    <row r="218" spans="1:11" ht="15" x14ac:dyDescent="0.25">
      <c r="A218" s="171">
        <v>45583</v>
      </c>
      <c r="B218" s="183" t="s">
        <v>3462</v>
      </c>
      <c r="C218" s="183" t="s">
        <v>5015</v>
      </c>
      <c r="D218" s="183" t="s">
        <v>4843</v>
      </c>
      <c r="E218" s="161" t="s">
        <v>5084</v>
      </c>
      <c r="F218" s="157"/>
      <c r="G218" s="123" t="s">
        <v>5064</v>
      </c>
      <c r="H218" s="27"/>
      <c r="I218" s="284">
        <v>7688000</v>
      </c>
      <c r="J218" s="309">
        <v>0</v>
      </c>
      <c r="K218" s="283">
        <f t="shared" si="1"/>
        <v>7688000</v>
      </c>
    </row>
    <row r="219" spans="1:11" ht="15" x14ac:dyDescent="0.25">
      <c r="A219" s="171">
        <v>45583</v>
      </c>
      <c r="B219" s="183" t="s">
        <v>3898</v>
      </c>
      <c r="C219" s="183" t="s">
        <v>5016</v>
      </c>
      <c r="D219" s="183" t="s">
        <v>5036</v>
      </c>
      <c r="E219" s="161" t="s">
        <v>5084</v>
      </c>
      <c r="F219" s="157"/>
      <c r="G219" s="123" t="s">
        <v>5065</v>
      </c>
      <c r="H219" s="27"/>
      <c r="I219" s="284">
        <v>7688000</v>
      </c>
      <c r="J219" s="309">
        <v>0</v>
      </c>
      <c r="K219" s="283">
        <f t="shared" si="1"/>
        <v>7688000</v>
      </c>
    </row>
    <row r="220" spans="1:11" ht="15" x14ac:dyDescent="0.25">
      <c r="A220" s="171">
        <v>45586</v>
      </c>
      <c r="B220" s="183" t="s">
        <v>3628</v>
      </c>
      <c r="C220" s="183" t="s">
        <v>4969</v>
      </c>
      <c r="D220" s="183" t="s">
        <v>4790</v>
      </c>
      <c r="E220" s="161" t="s">
        <v>5085</v>
      </c>
      <c r="F220" s="157"/>
      <c r="G220" s="123" t="s">
        <v>5066</v>
      </c>
      <c r="H220" s="27"/>
      <c r="I220" s="284">
        <v>25000000</v>
      </c>
      <c r="J220" s="309">
        <v>0</v>
      </c>
      <c r="K220" s="283">
        <f t="shared" si="1"/>
        <v>25000000</v>
      </c>
    </row>
    <row r="221" spans="1:11" ht="15" x14ac:dyDescent="0.25">
      <c r="A221" s="171">
        <v>45588</v>
      </c>
      <c r="B221" s="183" t="s">
        <v>3441</v>
      </c>
      <c r="C221" s="183" t="s">
        <v>5046</v>
      </c>
      <c r="D221" s="183" t="s">
        <v>5048</v>
      </c>
      <c r="E221" s="161" t="s">
        <v>5086</v>
      </c>
      <c r="F221" s="157"/>
      <c r="G221" s="123" t="s">
        <v>5067</v>
      </c>
      <c r="H221" s="27"/>
      <c r="I221" s="284">
        <v>9000000</v>
      </c>
      <c r="J221" s="309">
        <v>0</v>
      </c>
      <c r="K221" s="283">
        <f t="shared" si="1"/>
        <v>9000000</v>
      </c>
    </row>
    <row r="222" spans="1:11" ht="15" x14ac:dyDescent="0.25">
      <c r="A222" s="171">
        <v>45588</v>
      </c>
      <c r="B222" s="183" t="s">
        <v>4002</v>
      </c>
      <c r="C222" s="183" t="s">
        <v>4876</v>
      </c>
      <c r="D222" s="183" t="s">
        <v>5049</v>
      </c>
      <c r="E222" s="161" t="s">
        <v>5081</v>
      </c>
      <c r="F222" s="157"/>
      <c r="G222" s="123" t="s">
        <v>1126</v>
      </c>
      <c r="H222" s="27"/>
      <c r="I222" s="284">
        <v>14537500</v>
      </c>
      <c r="J222" s="309">
        <v>0</v>
      </c>
      <c r="K222" s="283">
        <f t="shared" si="1"/>
        <v>14537500</v>
      </c>
    </row>
    <row r="223" spans="1:11" ht="15" x14ac:dyDescent="0.25">
      <c r="A223" s="171">
        <v>45588</v>
      </c>
      <c r="B223" s="183" t="s">
        <v>5056</v>
      </c>
      <c r="C223" s="183" t="s">
        <v>4774</v>
      </c>
      <c r="D223" s="183" t="s">
        <v>4847</v>
      </c>
      <c r="E223" s="161" t="s">
        <v>5087</v>
      </c>
      <c r="F223" s="157"/>
      <c r="G223" s="123" t="s">
        <v>5068</v>
      </c>
      <c r="H223" s="27"/>
      <c r="I223" s="284">
        <v>22100000</v>
      </c>
      <c r="J223" s="309">
        <v>0</v>
      </c>
      <c r="K223" s="283">
        <f t="shared" si="1"/>
        <v>22100000</v>
      </c>
    </row>
    <row r="224" spans="1:11" ht="15" x14ac:dyDescent="0.25">
      <c r="A224" s="171">
        <v>45589</v>
      </c>
      <c r="B224" s="183" t="s">
        <v>3428</v>
      </c>
      <c r="C224" s="183" t="s">
        <v>4916</v>
      </c>
      <c r="D224" s="183" t="s">
        <v>5050</v>
      </c>
      <c r="E224" s="161" t="s">
        <v>5088</v>
      </c>
      <c r="F224" s="157"/>
      <c r="G224" s="123" t="s">
        <v>5069</v>
      </c>
      <c r="H224" s="27"/>
      <c r="I224" s="284">
        <v>13000000</v>
      </c>
      <c r="J224" s="309">
        <v>0</v>
      </c>
      <c r="K224" s="283">
        <f t="shared" si="1"/>
        <v>13000000</v>
      </c>
    </row>
    <row r="225" spans="1:11" ht="15" x14ac:dyDescent="0.25">
      <c r="A225" s="171">
        <v>45589</v>
      </c>
      <c r="B225" s="183" t="s">
        <v>3626</v>
      </c>
      <c r="C225" s="183" t="s">
        <v>4948</v>
      </c>
      <c r="D225" s="183" t="s">
        <v>5051</v>
      </c>
      <c r="E225" s="161" t="s">
        <v>5089</v>
      </c>
      <c r="F225" s="157"/>
      <c r="G225" s="123" t="s">
        <v>5070</v>
      </c>
      <c r="H225" s="27"/>
      <c r="I225" s="284">
        <v>13333333</v>
      </c>
      <c r="J225" s="309">
        <v>0</v>
      </c>
      <c r="K225" s="283">
        <f t="shared" si="1"/>
        <v>13333333</v>
      </c>
    </row>
    <row r="226" spans="1:11" ht="15" x14ac:dyDescent="0.25">
      <c r="A226" s="171">
        <v>45589</v>
      </c>
      <c r="B226" s="183" t="s">
        <v>3427</v>
      </c>
      <c r="C226" s="183" t="s">
        <v>4941</v>
      </c>
      <c r="D226" s="183" t="s">
        <v>5052</v>
      </c>
      <c r="E226" s="161" t="s">
        <v>4585</v>
      </c>
      <c r="F226" s="157"/>
      <c r="G226" s="123" t="s">
        <v>2205</v>
      </c>
      <c r="H226" s="27"/>
      <c r="I226" s="284">
        <v>14500000</v>
      </c>
      <c r="J226" s="309">
        <v>0</v>
      </c>
      <c r="K226" s="283">
        <f t="shared" si="1"/>
        <v>14500000</v>
      </c>
    </row>
    <row r="227" spans="1:11" ht="15" x14ac:dyDescent="0.25">
      <c r="A227" s="171">
        <v>45590</v>
      </c>
      <c r="B227" s="183" t="s">
        <v>3480</v>
      </c>
      <c r="C227" s="183" t="s">
        <v>4748</v>
      </c>
      <c r="D227" s="183" t="s">
        <v>5053</v>
      </c>
      <c r="E227" s="161" t="s">
        <v>5089</v>
      </c>
      <c r="F227" s="157"/>
      <c r="G227" s="123" t="s">
        <v>5071</v>
      </c>
      <c r="H227" s="27"/>
      <c r="I227" s="284">
        <v>12500000</v>
      </c>
      <c r="J227" s="309">
        <v>0</v>
      </c>
      <c r="K227" s="283">
        <f t="shared" si="1"/>
        <v>12500000</v>
      </c>
    </row>
    <row r="228" spans="1:11" ht="15" x14ac:dyDescent="0.25">
      <c r="A228" s="171">
        <v>45590</v>
      </c>
      <c r="B228" s="183" t="s">
        <v>3911</v>
      </c>
      <c r="C228" s="183" t="s">
        <v>5013</v>
      </c>
      <c r="D228" s="183" t="s">
        <v>5054</v>
      </c>
      <c r="E228" s="161" t="s">
        <v>2167</v>
      </c>
      <c r="F228" s="157"/>
      <c r="G228" s="123" t="s">
        <v>5072</v>
      </c>
      <c r="H228" s="27"/>
      <c r="I228" s="284">
        <v>17500000</v>
      </c>
      <c r="J228" s="309">
        <v>0</v>
      </c>
      <c r="K228" s="283">
        <f t="shared" si="1"/>
        <v>17500000</v>
      </c>
    </row>
    <row r="229" spans="1:11" ht="15" x14ac:dyDescent="0.25">
      <c r="A229" s="171">
        <v>45596</v>
      </c>
      <c r="B229" s="183" t="s">
        <v>3429</v>
      </c>
      <c r="C229" s="183" t="s">
        <v>4887</v>
      </c>
      <c r="D229" s="183" t="s">
        <v>5055</v>
      </c>
      <c r="E229" s="161" t="s">
        <v>5090</v>
      </c>
      <c r="F229" s="157"/>
      <c r="G229" s="123" t="s">
        <v>5073</v>
      </c>
      <c r="H229" s="27"/>
      <c r="I229" s="284">
        <v>7207500</v>
      </c>
      <c r="J229" s="309">
        <v>0</v>
      </c>
      <c r="K229" s="283">
        <f t="shared" si="1"/>
        <v>7207500</v>
      </c>
    </row>
    <row r="230" spans="1:11" ht="15" x14ac:dyDescent="0.25">
      <c r="A230" s="171"/>
      <c r="B230" s="183"/>
      <c r="C230" s="183"/>
      <c r="D230" s="183"/>
      <c r="E230" s="161"/>
      <c r="F230" s="157"/>
      <c r="G230" s="123"/>
      <c r="H230" s="27"/>
      <c r="I230" s="284"/>
      <c r="J230" s="309"/>
      <c r="K230" s="283">
        <f t="shared" si="1"/>
        <v>0</v>
      </c>
    </row>
    <row r="231" spans="1:11" ht="15" x14ac:dyDescent="0.25">
      <c r="A231" s="171"/>
      <c r="B231" s="183"/>
      <c r="C231" s="183"/>
      <c r="D231" s="183"/>
      <c r="E231" s="161"/>
      <c r="F231" s="157"/>
      <c r="G231" s="123"/>
      <c r="H231" s="27"/>
      <c r="I231" s="126"/>
      <c r="J231" s="188"/>
      <c r="K231" s="23">
        <f t="shared" si="1"/>
        <v>0</v>
      </c>
    </row>
    <row r="232" spans="1:11" ht="15" x14ac:dyDescent="0.25">
      <c r="A232" s="171"/>
      <c r="B232" s="183"/>
      <c r="C232" s="183"/>
      <c r="D232" s="183"/>
      <c r="E232" s="161"/>
      <c r="F232" s="157"/>
      <c r="G232" s="123"/>
      <c r="H232" s="27"/>
      <c r="I232" s="126"/>
      <c r="J232" s="126"/>
      <c r="K232" s="23"/>
    </row>
    <row r="233" spans="1:11" ht="15" x14ac:dyDescent="0.25">
      <c r="A233" s="246"/>
      <c r="B233" s="183"/>
      <c r="C233" s="183"/>
      <c r="D233" s="183"/>
      <c r="E233" s="123"/>
      <c r="F233" s="157"/>
      <c r="G233" s="123"/>
      <c r="H233" s="27"/>
      <c r="I233" s="126"/>
      <c r="J233" s="126"/>
      <c r="K233" s="23">
        <f t="shared" si="1"/>
        <v>0</v>
      </c>
    </row>
    <row r="234" spans="1:11" ht="15" x14ac:dyDescent="0.25">
      <c r="A234" s="246"/>
      <c r="B234" s="183"/>
      <c r="C234" s="183"/>
      <c r="D234" s="183"/>
      <c r="E234" s="123"/>
      <c r="F234" s="157"/>
      <c r="G234" s="123"/>
      <c r="H234" s="27"/>
      <c r="I234" s="126"/>
      <c r="J234" s="126"/>
      <c r="K234" s="23">
        <f t="shared" si="1"/>
        <v>0</v>
      </c>
    </row>
    <row r="235" spans="1:11" ht="15" x14ac:dyDescent="0.25">
      <c r="A235" s="246"/>
      <c r="B235" s="183"/>
      <c r="C235" s="183"/>
      <c r="D235" s="183"/>
      <c r="E235" s="123"/>
      <c r="F235" s="157"/>
      <c r="G235" s="123"/>
      <c r="H235" s="27"/>
      <c r="I235" s="126"/>
      <c r="J235" s="126"/>
      <c r="K235" s="23">
        <f t="shared" si="1"/>
        <v>0</v>
      </c>
    </row>
    <row r="236" spans="1:11" ht="15" x14ac:dyDescent="0.25">
      <c r="A236" s="246"/>
      <c r="B236" s="183"/>
      <c r="C236" s="183"/>
      <c r="D236" s="183"/>
      <c r="E236" s="123"/>
      <c r="F236" s="157"/>
      <c r="G236" s="123"/>
      <c r="H236" s="27"/>
      <c r="I236" s="126"/>
      <c r="J236" s="126"/>
      <c r="K236" s="23">
        <f t="shared" si="1"/>
        <v>0</v>
      </c>
    </row>
    <row r="237" spans="1:11" ht="15" x14ac:dyDescent="0.25">
      <c r="A237" s="246"/>
      <c r="B237" s="183"/>
      <c r="C237" s="183"/>
      <c r="D237" s="183"/>
      <c r="E237" s="123"/>
      <c r="F237" s="157"/>
      <c r="G237" s="123"/>
      <c r="H237" s="27"/>
      <c r="I237" s="126"/>
      <c r="J237" s="126"/>
      <c r="K237" s="23">
        <f t="shared" si="1"/>
        <v>0</v>
      </c>
    </row>
    <row r="238" spans="1:11" ht="15" x14ac:dyDescent="0.25">
      <c r="A238" s="246"/>
      <c r="B238" s="183"/>
      <c r="C238" s="183"/>
      <c r="D238" s="183"/>
      <c r="E238" s="123"/>
      <c r="F238" s="157"/>
      <c r="G238" s="123"/>
      <c r="H238" s="27"/>
      <c r="I238" s="126"/>
      <c r="J238" s="23"/>
      <c r="K238" s="23">
        <f t="shared" si="1"/>
        <v>0</v>
      </c>
    </row>
    <row r="239" spans="1:11" ht="15" x14ac:dyDescent="0.25">
      <c r="A239" s="246"/>
      <c r="B239" s="183"/>
      <c r="C239" s="183"/>
      <c r="D239" s="183"/>
      <c r="E239" s="123"/>
      <c r="F239" s="157"/>
      <c r="G239" s="123"/>
      <c r="H239" s="27"/>
      <c r="I239" s="126"/>
      <c r="J239" s="23"/>
      <c r="K239" s="23">
        <f t="shared" si="1"/>
        <v>0</v>
      </c>
    </row>
    <row r="240" spans="1:11" ht="15" x14ac:dyDescent="0.25">
      <c r="A240" s="246"/>
      <c r="B240" s="183"/>
      <c r="C240" s="183"/>
      <c r="D240" s="183"/>
      <c r="E240" s="123"/>
      <c r="F240" s="157"/>
      <c r="G240" s="123"/>
      <c r="H240" s="27"/>
      <c r="I240" s="126"/>
      <c r="J240" s="23"/>
      <c r="K240" s="23">
        <f t="shared" si="1"/>
        <v>0</v>
      </c>
    </row>
    <row r="241" spans="1:11" ht="15" x14ac:dyDescent="0.25">
      <c r="A241" s="246"/>
      <c r="B241" s="183"/>
      <c r="C241" s="183"/>
      <c r="D241" s="183"/>
      <c r="E241" s="123"/>
      <c r="F241" s="157"/>
      <c r="G241" s="123"/>
      <c r="H241" s="27"/>
      <c r="I241" s="126"/>
      <c r="J241" s="23"/>
      <c r="K241" s="23">
        <f t="shared" si="1"/>
        <v>0</v>
      </c>
    </row>
    <row r="242" spans="1:11" ht="15" x14ac:dyDescent="0.25">
      <c r="A242" s="246"/>
      <c r="B242" s="267"/>
      <c r="C242" s="267"/>
      <c r="D242" s="267"/>
      <c r="E242" s="123"/>
      <c r="F242" s="157"/>
      <c r="G242" s="123"/>
      <c r="H242" s="27"/>
      <c r="I242" s="126"/>
      <c r="J242" s="23"/>
      <c r="K242" s="23">
        <f t="shared" si="1"/>
        <v>0</v>
      </c>
    </row>
    <row r="243" spans="1:11" ht="15" x14ac:dyDescent="0.25">
      <c r="A243" s="14"/>
      <c r="B243" s="15"/>
      <c r="C243" s="15"/>
      <c r="D243" s="15"/>
      <c r="E243" s="265"/>
      <c r="F243" s="154"/>
      <c r="G243" s="345" t="s">
        <v>19</v>
      </c>
      <c r="H243" s="335"/>
      <c r="I243" s="28">
        <f>SUM(I71:I242)</f>
        <v>3574802466</v>
      </c>
      <c r="J243" s="28">
        <f>SUM(J71:J242)</f>
        <v>828968305</v>
      </c>
      <c r="K243" s="28">
        <f>SUM(K71:K242)</f>
        <v>2745834161</v>
      </c>
    </row>
    <row r="244" spans="1:11" ht="15" x14ac:dyDescent="0.25">
      <c r="A244" s="14"/>
      <c r="B244" s="15"/>
      <c r="C244" s="15"/>
      <c r="D244" s="15"/>
      <c r="E244" s="265"/>
      <c r="F244" s="162"/>
      <c r="G244" s="265"/>
      <c r="H244" s="15"/>
      <c r="I244" s="19"/>
      <c r="J244" s="19"/>
      <c r="K244" s="20"/>
    </row>
    <row r="245" spans="1:11" ht="51" x14ac:dyDescent="0.2">
      <c r="A245" s="69" t="s">
        <v>37</v>
      </c>
      <c r="B245" s="70" t="s">
        <v>39</v>
      </c>
      <c r="C245" s="69" t="s">
        <v>40</v>
      </c>
      <c r="D245" s="253" t="s">
        <v>38</v>
      </c>
      <c r="E245" s="163" t="s">
        <v>15</v>
      </c>
      <c r="F245" s="312" t="s">
        <v>33</v>
      </c>
      <c r="G245" s="163" t="s">
        <v>16</v>
      </c>
      <c r="H245" s="69" t="s">
        <v>22</v>
      </c>
      <c r="I245" s="69" t="s">
        <v>12</v>
      </c>
      <c r="J245" s="69" t="s">
        <v>23</v>
      </c>
      <c r="K245" s="69" t="s">
        <v>4</v>
      </c>
    </row>
    <row r="246" spans="1:11" ht="15" x14ac:dyDescent="0.2">
      <c r="A246" s="72"/>
      <c r="B246" s="72">
        <f>7990414580-1363677045</f>
        <v>6626737535</v>
      </c>
      <c r="C246" s="72">
        <v>0</v>
      </c>
      <c r="D246" s="254">
        <f>+A246+B246-C246</f>
        <v>6626737535</v>
      </c>
      <c r="E246" s="164">
        <f>+I243</f>
        <v>3574802466</v>
      </c>
      <c r="F246" s="313">
        <f>+E246/D246</f>
        <v>0.53945134345810486</v>
      </c>
      <c r="G246" s="164">
        <f>+I68</f>
        <v>2188725000</v>
      </c>
      <c r="H246" s="73">
        <f>+D246-E246-G246</f>
        <v>863210069</v>
      </c>
      <c r="I246" s="73">
        <f>+J243</f>
        <v>828968305</v>
      </c>
      <c r="J246" s="74">
        <f>+I246/D246</f>
        <v>0.12509448286154282</v>
      </c>
      <c r="K246" s="73">
        <f>+K243</f>
        <v>2745834161</v>
      </c>
    </row>
    <row r="247" spans="1:11" ht="15" x14ac:dyDescent="0.25">
      <c r="A247" s="75">
        <v>1</v>
      </c>
      <c r="B247" s="75">
        <v>2</v>
      </c>
      <c r="C247" s="75">
        <v>3</v>
      </c>
      <c r="D247" s="255" t="s">
        <v>3</v>
      </c>
      <c r="E247" s="166">
        <v>5</v>
      </c>
      <c r="F247" s="314" t="s">
        <v>18</v>
      </c>
      <c r="G247" s="166">
        <v>7</v>
      </c>
      <c r="H247" s="75" t="s">
        <v>9</v>
      </c>
      <c r="I247" s="75">
        <v>9</v>
      </c>
      <c r="J247" s="75" t="s">
        <v>24</v>
      </c>
      <c r="K247" s="75" t="s">
        <v>25</v>
      </c>
    </row>
  </sheetData>
  <mergeCells count="16">
    <mergeCell ref="G243:H243"/>
    <mergeCell ref="G68:H68"/>
    <mergeCell ref="A69:A70"/>
    <mergeCell ref="E69:H69"/>
    <mergeCell ref="I69:I70"/>
    <mergeCell ref="J69:J70"/>
    <mergeCell ref="E70:F70"/>
    <mergeCell ref="G70:H70"/>
    <mergeCell ref="A3:J3"/>
    <mergeCell ref="A5:A6"/>
    <mergeCell ref="B5:B6"/>
    <mergeCell ref="D5:D6"/>
    <mergeCell ref="E5:H5"/>
    <mergeCell ref="I5:I6"/>
    <mergeCell ref="J5:K6"/>
    <mergeCell ref="E6:H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P30"/>
  <sheetViews>
    <sheetView topLeftCell="C3" workbookViewId="0">
      <pane ySplit="1" topLeftCell="A4" activePane="bottomLeft" state="frozen"/>
      <selection activeCell="C3" sqref="C3"/>
      <selection pane="bottomLeft" activeCell="O3" sqref="O3"/>
    </sheetView>
  </sheetViews>
  <sheetFormatPr baseColWidth="10" defaultRowHeight="23.1" customHeight="1" x14ac:dyDescent="0.2"/>
  <cols>
    <col min="1" max="1" width="20.5703125" style="34" customWidth="1"/>
    <col min="2" max="2" width="12.7109375" style="34" customWidth="1"/>
    <col min="3" max="3" width="40.7109375" style="34" customWidth="1"/>
    <col min="4" max="5" width="18.5703125" style="34" customWidth="1"/>
    <col min="6" max="6" width="16.42578125" style="34" customWidth="1"/>
    <col min="7" max="7" width="18.5703125" style="34" customWidth="1"/>
    <col min="8" max="8" width="19.42578125" style="34" customWidth="1"/>
    <col min="9" max="9" width="15.7109375" style="34" customWidth="1"/>
    <col min="10" max="10" width="18.5703125" style="34" customWidth="1"/>
    <col min="11" max="11" width="18.7109375" style="34" customWidth="1"/>
    <col min="12" max="12" width="16.7109375" style="34" customWidth="1"/>
    <col min="13" max="13" width="12.7109375" style="34" customWidth="1"/>
    <col min="14" max="14" width="16.7109375" style="34" customWidth="1"/>
    <col min="15" max="16" width="12.85546875" style="82" bestFit="1" customWidth="1"/>
    <col min="17" max="16384" width="11.42578125" style="34"/>
  </cols>
  <sheetData>
    <row r="1" spans="1:14" ht="12.75" hidden="1" customHeight="1" x14ac:dyDescent="0.2">
      <c r="B1" s="35"/>
      <c r="C1" s="36"/>
      <c r="D1" s="35"/>
      <c r="E1" s="36" t="s">
        <v>86</v>
      </c>
      <c r="F1" s="35"/>
      <c r="G1" s="35"/>
      <c r="H1" s="35"/>
      <c r="I1" s="35"/>
      <c r="J1" s="35"/>
      <c r="K1" s="35"/>
      <c r="L1" s="35"/>
      <c r="M1" s="35"/>
      <c r="N1" s="59"/>
    </row>
    <row r="2" spans="1:14" ht="12.75" hidden="1" customHeight="1" x14ac:dyDescent="0.2">
      <c r="B2" s="35"/>
      <c r="C2" s="35"/>
      <c r="D2" s="36"/>
      <c r="E2" s="36"/>
      <c r="F2" s="35"/>
      <c r="G2" s="35"/>
      <c r="H2" s="35"/>
      <c r="I2" s="35"/>
      <c r="J2" s="35"/>
      <c r="K2" s="35"/>
      <c r="L2" s="37"/>
      <c r="M2" s="35"/>
      <c r="N2" s="68" t="s">
        <v>3375</v>
      </c>
    </row>
    <row r="3" spans="1:14" ht="33.950000000000003" customHeight="1" x14ac:dyDescent="0.2">
      <c r="A3" s="38" t="s">
        <v>28</v>
      </c>
      <c r="B3" s="38" t="s">
        <v>36</v>
      </c>
      <c r="C3" s="38" t="s">
        <v>27</v>
      </c>
      <c r="D3" s="48" t="s">
        <v>37</v>
      </c>
      <c r="E3" s="38" t="s">
        <v>39</v>
      </c>
      <c r="F3" s="38" t="s">
        <v>40</v>
      </c>
      <c r="G3" s="48" t="s">
        <v>38</v>
      </c>
      <c r="H3" s="39" t="s">
        <v>15</v>
      </c>
      <c r="I3" s="48" t="s">
        <v>33</v>
      </c>
      <c r="J3" s="40" t="s">
        <v>16</v>
      </c>
      <c r="K3" s="48" t="s">
        <v>22</v>
      </c>
      <c r="L3" s="41" t="s">
        <v>6</v>
      </c>
      <c r="M3" s="48" t="s">
        <v>23</v>
      </c>
      <c r="N3" s="48" t="s">
        <v>4</v>
      </c>
    </row>
    <row r="4" spans="1:14" ht="38.25" customHeight="1" x14ac:dyDescent="0.2">
      <c r="A4" s="49"/>
      <c r="B4" s="85"/>
      <c r="C4" s="45" t="s">
        <v>56</v>
      </c>
      <c r="D4" s="46">
        <v>0</v>
      </c>
      <c r="E4" s="46">
        <f>SUM(E5:E11)</f>
        <v>-32977789809</v>
      </c>
      <c r="F4" s="46">
        <v>0</v>
      </c>
      <c r="G4" s="46">
        <f>SUM(G5:G11)</f>
        <v>46434199191</v>
      </c>
      <c r="H4" s="46">
        <f>SUM(H5:H11)</f>
        <v>46278965291</v>
      </c>
      <c r="I4" s="44">
        <f>+H4/G4</f>
        <v>0.9966569058430087</v>
      </c>
      <c r="J4" s="46">
        <f>SUM(J5:J11)</f>
        <v>36760067</v>
      </c>
      <c r="K4" s="46">
        <f>SUM(K5:K11)</f>
        <v>118473833</v>
      </c>
      <c r="L4" s="46">
        <f>SUM(L5:L11)</f>
        <v>44199429479</v>
      </c>
      <c r="M4" s="44">
        <f>+L4/G4</f>
        <v>0.95187233222634859</v>
      </c>
      <c r="N4" s="46">
        <f>SUM(N5:N11)</f>
        <v>2079535812</v>
      </c>
    </row>
    <row r="5" spans="1:14" ht="52.5" customHeight="1" x14ac:dyDescent="0.2">
      <c r="A5" s="48" t="s">
        <v>29</v>
      </c>
      <c r="B5" s="85" t="s">
        <v>43</v>
      </c>
      <c r="C5" s="42" t="s">
        <v>42</v>
      </c>
      <c r="D5" s="46">
        <f>+'7787'!A282</f>
        <v>8822313000</v>
      </c>
      <c r="E5" s="46">
        <f>+'7787'!B282</f>
        <v>-3986172016</v>
      </c>
      <c r="F5" s="46">
        <f>+'7787'!C282</f>
        <v>0</v>
      </c>
      <c r="G5" s="46">
        <f>+'7787'!D282</f>
        <v>4836140984</v>
      </c>
      <c r="H5" s="46">
        <f>+'7787'!E282</f>
        <v>4836140984</v>
      </c>
      <c r="I5" s="44">
        <f>+'7787'!F282</f>
        <v>1</v>
      </c>
      <c r="J5" s="46">
        <f>+'7787'!G282</f>
        <v>0</v>
      </c>
      <c r="K5" s="46">
        <f>+'7787'!H282</f>
        <v>0</v>
      </c>
      <c r="L5" s="46">
        <f>+'7787'!I282</f>
        <v>4523001053</v>
      </c>
      <c r="M5" s="44">
        <f>+'7787'!J282</f>
        <v>0.93525004088259645</v>
      </c>
      <c r="N5" s="46">
        <f>+'7787'!K282</f>
        <v>313139931</v>
      </c>
    </row>
    <row r="6" spans="1:14" ht="38.25" customHeight="1" x14ac:dyDescent="0.2">
      <c r="A6" s="48" t="s">
        <v>31</v>
      </c>
      <c r="B6" s="85" t="s">
        <v>44</v>
      </c>
      <c r="C6" s="42" t="s">
        <v>45</v>
      </c>
      <c r="D6" s="46">
        <f>+'7795'!A354</f>
        <v>28174848000</v>
      </c>
      <c r="E6" s="46">
        <f>+'7795'!B354</f>
        <v>-3883063192</v>
      </c>
      <c r="F6" s="46"/>
      <c r="G6" s="46">
        <f>+'7795'!D354</f>
        <v>24291784808</v>
      </c>
      <c r="H6" s="46">
        <f>+'7795'!E354</f>
        <v>24291784808</v>
      </c>
      <c r="I6" s="44">
        <f>+'7795'!F354</f>
        <v>1</v>
      </c>
      <c r="J6" s="46">
        <f>+'7795'!G354</f>
        <v>0</v>
      </c>
      <c r="K6" s="46">
        <f>+'7795'!H354</f>
        <v>0</v>
      </c>
      <c r="L6" s="46">
        <f>+'7795'!I354</f>
        <v>23062818317</v>
      </c>
      <c r="M6" s="44">
        <f>+'7795'!J354</f>
        <v>0.94940814350556635</v>
      </c>
      <c r="N6" s="46">
        <f>+'7795'!K354</f>
        <v>1228966491</v>
      </c>
    </row>
    <row r="7" spans="1:14" ht="38.25" customHeight="1" x14ac:dyDescent="0.2">
      <c r="A7" s="48" t="s">
        <v>29</v>
      </c>
      <c r="B7" s="85" t="s">
        <v>46</v>
      </c>
      <c r="C7" s="42" t="s">
        <v>47</v>
      </c>
      <c r="D7" s="46">
        <f>+'7793'!A262</f>
        <v>7103000000</v>
      </c>
      <c r="E7" s="46">
        <f>+'7793'!B262</f>
        <v>-3698825770</v>
      </c>
      <c r="F7" s="46"/>
      <c r="G7" s="46">
        <f>+'7793'!D262</f>
        <v>3404174230</v>
      </c>
      <c r="H7" s="46">
        <f>+'7793'!E262</f>
        <v>3404174230</v>
      </c>
      <c r="I7" s="44">
        <f>+'7793'!F262</f>
        <v>1</v>
      </c>
      <c r="J7" s="46">
        <f>+'7793'!G262</f>
        <v>0</v>
      </c>
      <c r="K7" s="46">
        <f>+'7793'!H262</f>
        <v>0</v>
      </c>
      <c r="L7" s="46">
        <f>+'7793'!I262</f>
        <v>3280713777</v>
      </c>
      <c r="M7" s="44">
        <f>+'7793'!J262</f>
        <v>0.96373262804471671</v>
      </c>
      <c r="N7" s="46">
        <f>+'7793'!K262</f>
        <v>123460453</v>
      </c>
    </row>
    <row r="8" spans="1:14" ht="38.25" customHeight="1" x14ac:dyDescent="0.2">
      <c r="A8" s="48" t="s">
        <v>29</v>
      </c>
      <c r="B8" s="85" t="s">
        <v>48</v>
      </c>
      <c r="C8" s="42" t="s">
        <v>49</v>
      </c>
      <c r="D8" s="46">
        <f>+'7803'!A73</f>
        <v>2774000000</v>
      </c>
      <c r="E8" s="46">
        <f>+'7803'!B73</f>
        <v>-1531224000</v>
      </c>
      <c r="F8" s="46"/>
      <c r="G8" s="46">
        <f>+'7803'!D73</f>
        <v>1242776000</v>
      </c>
      <c r="H8" s="46">
        <f>+'7803'!E73</f>
        <v>1227717666</v>
      </c>
      <c r="I8" s="44">
        <f>+'7803'!F73</f>
        <v>0.98788330801367263</v>
      </c>
      <c r="J8" s="46">
        <f>+'7803'!G73</f>
        <v>15058334</v>
      </c>
      <c r="K8" s="46">
        <f>+'7803'!H73</f>
        <v>0</v>
      </c>
      <c r="L8" s="46">
        <f>+'7803'!I73</f>
        <v>1192439598</v>
      </c>
      <c r="M8" s="44">
        <f>+'7803'!J73</f>
        <v>0.95949680231996759</v>
      </c>
      <c r="N8" s="46">
        <f>+'7803'!K73</f>
        <v>35278068</v>
      </c>
    </row>
    <row r="9" spans="1:14" ht="38.25" customHeight="1" x14ac:dyDescent="0.2">
      <c r="A9" s="48" t="s">
        <v>32</v>
      </c>
      <c r="B9" s="85" t="s">
        <v>50</v>
      </c>
      <c r="C9" s="42" t="s">
        <v>51</v>
      </c>
      <c r="D9" s="46">
        <f>+'7799'!A84</f>
        <v>2228708000</v>
      </c>
      <c r="E9" s="46">
        <f>+'7799'!B84</f>
        <v>-962168600</v>
      </c>
      <c r="F9" s="46"/>
      <c r="G9" s="46">
        <f>+'7799'!D84</f>
        <v>1266539400</v>
      </c>
      <c r="H9" s="46">
        <f>+'7799'!E84</f>
        <v>1243754400</v>
      </c>
      <c r="I9" s="44">
        <f>+'7799'!F84</f>
        <v>0.9820100345871593</v>
      </c>
      <c r="J9" s="46">
        <f>+'7799'!G84</f>
        <v>0</v>
      </c>
      <c r="K9" s="46">
        <f>+'7799'!H84</f>
        <v>22785000</v>
      </c>
      <c r="L9" s="46">
        <f>+'7799'!I84</f>
        <v>1169120690</v>
      </c>
      <c r="M9" s="44">
        <f>+'7799'!J84</f>
        <v>0.92308276394717759</v>
      </c>
      <c r="N9" s="46">
        <f>+'7799'!K84</f>
        <v>74633710</v>
      </c>
    </row>
    <row r="10" spans="1:14" ht="38.25" customHeight="1" x14ac:dyDescent="0.2">
      <c r="A10" s="48" t="s">
        <v>30</v>
      </c>
      <c r="B10" s="85" t="s">
        <v>52</v>
      </c>
      <c r="C10" s="42" t="s">
        <v>53</v>
      </c>
      <c r="D10" s="46">
        <f>+'7800'!A393</f>
        <v>22810488000</v>
      </c>
      <c r="E10" s="46">
        <f>+'7800'!B393</f>
        <v>-15048121774</v>
      </c>
      <c r="F10" s="46"/>
      <c r="G10" s="46">
        <f>+'7800'!D393</f>
        <v>7762366226</v>
      </c>
      <c r="H10" s="46">
        <f>+'7800'!E393</f>
        <v>7644975660</v>
      </c>
      <c r="I10" s="44">
        <f>+'7800'!F393</f>
        <v>0.98487696115047996</v>
      </c>
      <c r="J10" s="46">
        <f>+'7800'!G393</f>
        <v>21701733</v>
      </c>
      <c r="K10" s="46">
        <f>+'7800'!H393</f>
        <v>95688833</v>
      </c>
      <c r="L10" s="46">
        <f>+'7800'!I393</f>
        <v>7503675392</v>
      </c>
      <c r="M10" s="44">
        <f>+'7800'!J393</f>
        <v>0.96667371437158989</v>
      </c>
      <c r="N10" s="46">
        <f>+'7800'!K393</f>
        <v>141300268</v>
      </c>
    </row>
    <row r="11" spans="1:14" ht="38.25" customHeight="1" x14ac:dyDescent="0.2">
      <c r="A11" s="48" t="s">
        <v>31</v>
      </c>
      <c r="B11" s="85" t="s">
        <v>54</v>
      </c>
      <c r="C11" s="42" t="s">
        <v>55</v>
      </c>
      <c r="D11" s="46">
        <f>+'7801'!A123</f>
        <v>7498632000</v>
      </c>
      <c r="E11" s="46">
        <f>+'7801'!B123</f>
        <v>-3868214457</v>
      </c>
      <c r="F11" s="46"/>
      <c r="G11" s="46">
        <f>+'7801'!D123</f>
        <v>3630417543</v>
      </c>
      <c r="H11" s="46">
        <f>+'7801'!E123</f>
        <v>3630417543</v>
      </c>
      <c r="I11" s="44">
        <f>+'7801'!F123</f>
        <v>1</v>
      </c>
      <c r="J11" s="46">
        <f>+'7801'!G123</f>
        <v>0</v>
      </c>
      <c r="K11" s="46">
        <f>+G11-H11</f>
        <v>0</v>
      </c>
      <c r="L11" s="46">
        <f>+'7801'!I123</f>
        <v>3467660652</v>
      </c>
      <c r="M11" s="44">
        <f>+'7801'!J123</f>
        <v>0.95516854767468273</v>
      </c>
      <c r="N11" s="46">
        <f>+'7801'!K123</f>
        <v>162756891</v>
      </c>
    </row>
    <row r="12" spans="1:14" ht="38.25" customHeight="1" x14ac:dyDescent="0.2">
      <c r="A12" s="49"/>
      <c r="B12" s="85"/>
      <c r="C12" s="268" t="s">
        <v>3384</v>
      </c>
      <c r="D12" s="46"/>
      <c r="E12" s="46">
        <f>SUM(E13:E23)</f>
        <v>28938336101</v>
      </c>
      <c r="F12" s="46"/>
      <c r="G12" s="46">
        <f>SUM(G13:G23)</f>
        <v>28938336101</v>
      </c>
      <c r="H12" s="46">
        <f>SUM(H13:H23)</f>
        <v>16059058897</v>
      </c>
      <c r="I12" s="44">
        <f>+H12/G12</f>
        <v>0.55494064485777606</v>
      </c>
      <c r="J12" s="46">
        <f>SUM(J13:J23)</f>
        <v>7227039885</v>
      </c>
      <c r="K12" s="46">
        <f t="shared" ref="K12:K23" si="0">+G12-H12-J12</f>
        <v>5652237319</v>
      </c>
      <c r="L12" s="46">
        <f>SUM(L13:L23)</f>
        <v>3253497381</v>
      </c>
      <c r="M12" s="44">
        <f>+L12/H12</f>
        <v>0.20259576864792414</v>
      </c>
      <c r="N12" s="46">
        <f>+H12-L12</f>
        <v>12805561516</v>
      </c>
    </row>
    <row r="13" spans="1:14" ht="38.25" customHeight="1" x14ac:dyDescent="0.2">
      <c r="A13" s="48" t="s">
        <v>31</v>
      </c>
      <c r="B13" s="85">
        <v>69</v>
      </c>
      <c r="C13" s="42" t="s">
        <v>3385</v>
      </c>
      <c r="D13" s="46"/>
      <c r="E13" s="46">
        <f>+'0069'!B182</f>
        <v>3359063192</v>
      </c>
      <c r="F13" s="46"/>
      <c r="G13" s="46">
        <f>+E13</f>
        <v>3359063192</v>
      </c>
      <c r="H13" s="46">
        <f>+'0069'!E182</f>
        <v>1858529966</v>
      </c>
      <c r="I13" s="44">
        <f t="shared" ref="I13:I24" si="1">+H13/G13</f>
        <v>0.55328818178422645</v>
      </c>
      <c r="J13" s="46">
        <f>+'0069'!I72</f>
        <v>534837133</v>
      </c>
      <c r="K13" s="46">
        <f t="shared" si="0"/>
        <v>965696093</v>
      </c>
      <c r="L13" s="46">
        <f>+'0069'!I182</f>
        <v>348093072</v>
      </c>
      <c r="M13" s="44">
        <f t="shared" ref="M13:M23" si="2">+L13/H13</f>
        <v>0.18729483966792279</v>
      </c>
      <c r="N13" s="46">
        <f t="shared" ref="N13:N23" si="3">+H13-L13</f>
        <v>1510436894</v>
      </c>
    </row>
    <row r="14" spans="1:14" ht="38.25" customHeight="1" x14ac:dyDescent="0.2">
      <c r="A14" s="48" t="s">
        <v>29</v>
      </c>
      <c r="B14" s="85">
        <v>120</v>
      </c>
      <c r="C14" s="42" t="s">
        <v>3386</v>
      </c>
      <c r="D14" s="46"/>
      <c r="E14" s="46">
        <f>+'0120'!B234</f>
        <v>2676600000</v>
      </c>
      <c r="F14" s="46"/>
      <c r="G14" s="46">
        <f t="shared" ref="G14:G23" si="4">+E14</f>
        <v>2676600000</v>
      </c>
      <c r="H14" s="46">
        <f>+'0120'!E234</f>
        <v>2227032633</v>
      </c>
      <c r="I14" s="44">
        <f t="shared" si="1"/>
        <v>0.83203789621161173</v>
      </c>
      <c r="J14" s="46">
        <f>+'0120'!I67</f>
        <v>138619667</v>
      </c>
      <c r="K14" s="46">
        <f t="shared" si="0"/>
        <v>310947700</v>
      </c>
      <c r="L14" s="46">
        <f>+'0120'!I234</f>
        <v>508395281</v>
      </c>
      <c r="M14" s="44">
        <f t="shared" si="2"/>
        <v>0.22828371415247242</v>
      </c>
      <c r="N14" s="46">
        <f t="shared" si="3"/>
        <v>1718637352</v>
      </c>
    </row>
    <row r="15" spans="1:14" ht="38.25" customHeight="1" x14ac:dyDescent="0.2">
      <c r="A15" s="48" t="s">
        <v>29</v>
      </c>
      <c r="B15" s="85">
        <v>110</v>
      </c>
      <c r="C15" s="42" t="s">
        <v>3387</v>
      </c>
      <c r="D15" s="46"/>
      <c r="E15" s="46">
        <f>+'0110'!B146</f>
        <v>2342765000</v>
      </c>
      <c r="F15" s="46"/>
      <c r="G15" s="46">
        <f t="shared" si="4"/>
        <v>2342765000</v>
      </c>
      <c r="H15" s="46">
        <f>+'0110'!E146</f>
        <v>1595911768</v>
      </c>
      <c r="I15" s="44">
        <f t="shared" si="1"/>
        <v>0.68120864363263067</v>
      </c>
      <c r="J15" s="46">
        <f>+'0110'!I36</f>
        <v>396304633</v>
      </c>
      <c r="K15" s="46">
        <f t="shared" si="0"/>
        <v>350548599</v>
      </c>
      <c r="L15" s="46">
        <f>+'0110'!I146</f>
        <v>369281592</v>
      </c>
      <c r="M15" s="44">
        <f t="shared" si="2"/>
        <v>0.23139223571412376</v>
      </c>
      <c r="N15" s="46">
        <f t="shared" si="3"/>
        <v>1226630176</v>
      </c>
    </row>
    <row r="16" spans="1:14" ht="38.25" customHeight="1" x14ac:dyDescent="0.2">
      <c r="A16" s="48" t="s">
        <v>29</v>
      </c>
      <c r="B16" s="85">
        <v>115</v>
      </c>
      <c r="C16" s="42" t="s">
        <v>3388</v>
      </c>
      <c r="D16" s="46"/>
      <c r="E16" s="46">
        <f>+'0115'!B136</f>
        <v>850000000</v>
      </c>
      <c r="F16" s="46"/>
      <c r="G16" s="46">
        <f t="shared" si="4"/>
        <v>850000000</v>
      </c>
      <c r="H16" s="46">
        <f>+'0115'!E136</f>
        <v>711986333</v>
      </c>
      <c r="I16" s="44">
        <f t="shared" si="1"/>
        <v>0.83763098000000002</v>
      </c>
      <c r="J16" s="46">
        <f>+'0115'!I25</f>
        <v>95513667</v>
      </c>
      <c r="K16" s="46">
        <f t="shared" si="0"/>
        <v>42500000</v>
      </c>
      <c r="L16" s="46">
        <f>+'0115'!J133</f>
        <v>171155634</v>
      </c>
      <c r="M16" s="44">
        <f t="shared" si="2"/>
        <v>0.24039174077797923</v>
      </c>
      <c r="N16" s="46">
        <f t="shared" si="3"/>
        <v>540830699</v>
      </c>
    </row>
    <row r="17" spans="1:15" ht="38.25" customHeight="1" x14ac:dyDescent="0.2">
      <c r="A17" s="48" t="s">
        <v>29</v>
      </c>
      <c r="B17" s="85">
        <v>145</v>
      </c>
      <c r="C17" s="42" t="s">
        <v>3389</v>
      </c>
      <c r="D17" s="46"/>
      <c r="E17" s="46">
        <f>+'0145'!B141</f>
        <v>1136086000</v>
      </c>
      <c r="F17" s="46"/>
      <c r="G17" s="46">
        <f t="shared" si="4"/>
        <v>1136086000</v>
      </c>
      <c r="H17" s="46">
        <f>+'0145'!E141</f>
        <v>443185668</v>
      </c>
      <c r="I17" s="44">
        <f t="shared" si="1"/>
        <v>0.39009869675359082</v>
      </c>
      <c r="J17" s="46">
        <f>+'0145'!I31</f>
        <v>193986000</v>
      </c>
      <c r="K17" s="46">
        <f t="shared" si="0"/>
        <v>498914332</v>
      </c>
      <c r="L17" s="46">
        <f>+'0145'!J138</f>
        <v>47626600</v>
      </c>
      <c r="M17" s="44">
        <f t="shared" si="2"/>
        <v>0.1074642152011107</v>
      </c>
      <c r="N17" s="46">
        <f t="shared" si="3"/>
        <v>395559068</v>
      </c>
    </row>
    <row r="18" spans="1:15" ht="38.25" customHeight="1" x14ac:dyDescent="0.2">
      <c r="A18" s="48" t="s">
        <v>29</v>
      </c>
      <c r="B18" s="85">
        <v>148</v>
      </c>
      <c r="C18" s="42" t="s">
        <v>3390</v>
      </c>
      <c r="D18" s="46"/>
      <c r="E18" s="46">
        <f>+'0148'!B130</f>
        <v>1754618518</v>
      </c>
      <c r="F18" s="46"/>
      <c r="G18" s="46">
        <f t="shared" si="4"/>
        <v>1754618518</v>
      </c>
      <c r="H18" s="46">
        <f>+'0148'!E130</f>
        <v>1166073198</v>
      </c>
      <c r="I18" s="44">
        <f t="shared" si="1"/>
        <v>0.66457363012966897</v>
      </c>
      <c r="J18" s="46">
        <f>+'0148'!I22</f>
        <v>164923968</v>
      </c>
      <c r="K18" s="46">
        <f t="shared" si="0"/>
        <v>423621352</v>
      </c>
      <c r="L18" s="46">
        <f>+'0148'!J127</f>
        <v>325202595</v>
      </c>
      <c r="M18" s="44">
        <f t="shared" si="2"/>
        <v>0.2788869477128656</v>
      </c>
      <c r="N18" s="46">
        <f t="shared" si="3"/>
        <v>840870603</v>
      </c>
    </row>
    <row r="19" spans="1:15" ht="38.25" customHeight="1" x14ac:dyDescent="0.2">
      <c r="A19" s="48" t="s">
        <v>31</v>
      </c>
      <c r="B19" s="85">
        <v>70</v>
      </c>
      <c r="C19" s="42" t="s">
        <v>3391</v>
      </c>
      <c r="D19" s="46"/>
      <c r="E19" s="46">
        <f>+'0070'!B170</f>
        <v>3345269916</v>
      </c>
      <c r="F19" s="46"/>
      <c r="G19" s="46">
        <f t="shared" si="4"/>
        <v>3345269916</v>
      </c>
      <c r="H19" s="46">
        <f>+'0070'!E170</f>
        <v>2257815280</v>
      </c>
      <c r="I19" s="44">
        <f t="shared" si="1"/>
        <v>0.67492768496830613</v>
      </c>
      <c r="J19" s="46">
        <f>+'0070'!I59</f>
        <v>452681230</v>
      </c>
      <c r="K19" s="46">
        <f t="shared" si="0"/>
        <v>634773406</v>
      </c>
      <c r="L19" s="46">
        <f>+'0070'!J167</f>
        <v>232049359</v>
      </c>
      <c r="M19" s="44">
        <f t="shared" si="2"/>
        <v>0.10277606013898533</v>
      </c>
      <c r="N19" s="46">
        <f t="shared" si="3"/>
        <v>2025765921</v>
      </c>
    </row>
    <row r="20" spans="1:15" ht="38.25" customHeight="1" x14ac:dyDescent="0.2">
      <c r="A20" s="48" t="s">
        <v>32</v>
      </c>
      <c r="B20" s="85">
        <v>121</v>
      </c>
      <c r="C20" s="42" t="s">
        <v>3392</v>
      </c>
      <c r="D20" s="46"/>
      <c r="E20" s="46">
        <f>+'0121'!B140</f>
        <v>789488746</v>
      </c>
      <c r="F20" s="46"/>
      <c r="G20" s="46">
        <f t="shared" si="4"/>
        <v>789488746</v>
      </c>
      <c r="H20" s="46">
        <f>+'0121'!E140</f>
        <v>647603155</v>
      </c>
      <c r="I20" s="44">
        <f t="shared" si="1"/>
        <v>0.82028168011403169</v>
      </c>
      <c r="J20" s="46">
        <f>+'0121'!I29</f>
        <v>92212798</v>
      </c>
      <c r="K20" s="46">
        <f t="shared" si="0"/>
        <v>49672793</v>
      </c>
      <c r="L20" s="46">
        <f>+'0121'!J137</f>
        <v>40239030</v>
      </c>
      <c r="M20" s="44">
        <v>0</v>
      </c>
      <c r="N20" s="46">
        <f t="shared" si="3"/>
        <v>607364125</v>
      </c>
    </row>
    <row r="21" spans="1:15" ht="38.25" customHeight="1" x14ac:dyDescent="0.2">
      <c r="A21" s="48" t="s">
        <v>30</v>
      </c>
      <c r="B21" s="85">
        <v>173</v>
      </c>
      <c r="C21" s="42" t="s">
        <v>3393</v>
      </c>
      <c r="D21" s="46"/>
      <c r="E21" s="46">
        <f>+'0173'!B127</f>
        <v>1132842980</v>
      </c>
      <c r="F21" s="46"/>
      <c r="G21" s="46">
        <f t="shared" si="4"/>
        <v>1132842980</v>
      </c>
      <c r="H21" s="46">
        <f>+'0173'!E127</f>
        <v>1002564097</v>
      </c>
      <c r="I21" s="44">
        <f t="shared" si="1"/>
        <v>0.88499828722953289</v>
      </c>
      <c r="J21" s="46">
        <f>+'0173'!I16</f>
        <v>38874730</v>
      </c>
      <c r="K21" s="46">
        <f t="shared" si="0"/>
        <v>91404153</v>
      </c>
      <c r="L21" s="46">
        <f>+'0173'!J124</f>
        <v>298466863</v>
      </c>
      <c r="M21" s="44">
        <f t="shared" si="2"/>
        <v>0.29770352229160268</v>
      </c>
      <c r="N21" s="46">
        <f t="shared" si="3"/>
        <v>704097234</v>
      </c>
    </row>
    <row r="22" spans="1:15" ht="38.25" customHeight="1" x14ac:dyDescent="0.2">
      <c r="A22" s="48" t="s">
        <v>30</v>
      </c>
      <c r="B22" s="85">
        <v>180</v>
      </c>
      <c r="C22" s="42" t="s">
        <v>3394</v>
      </c>
      <c r="D22" s="46"/>
      <c r="E22" s="46">
        <f>+'0180'!B130</f>
        <v>4924864214</v>
      </c>
      <c r="F22" s="46"/>
      <c r="G22" s="46">
        <f t="shared" si="4"/>
        <v>4924864214</v>
      </c>
      <c r="H22" s="46">
        <f>+'0180'!E130</f>
        <v>573554333</v>
      </c>
      <c r="I22" s="44">
        <f t="shared" si="1"/>
        <v>0.11646094350572078</v>
      </c>
      <c r="J22" s="46">
        <f>+'0180'!I19</f>
        <v>2930361059</v>
      </c>
      <c r="K22" s="46">
        <f t="shared" si="0"/>
        <v>1420948822</v>
      </c>
      <c r="L22" s="46">
        <f>+'0180'!J127</f>
        <v>84019050</v>
      </c>
      <c r="M22" s="44">
        <v>0</v>
      </c>
      <c r="N22" s="46">
        <f t="shared" si="3"/>
        <v>489535283</v>
      </c>
    </row>
    <row r="23" spans="1:15" ht="38.25" customHeight="1" x14ac:dyDescent="0.2">
      <c r="A23" s="48" t="s">
        <v>30</v>
      </c>
      <c r="B23" s="85">
        <v>262</v>
      </c>
      <c r="C23" s="42" t="s">
        <v>3395</v>
      </c>
      <c r="D23" s="46"/>
      <c r="E23" s="46">
        <f>+'0262'!B246</f>
        <v>6626737535</v>
      </c>
      <c r="F23" s="46"/>
      <c r="G23" s="46">
        <f t="shared" si="4"/>
        <v>6626737535</v>
      </c>
      <c r="H23" s="46">
        <f>+'0262'!E246</f>
        <v>3574802466</v>
      </c>
      <c r="I23" s="44">
        <f t="shared" si="1"/>
        <v>0.53945134345810486</v>
      </c>
      <c r="J23" s="46">
        <f>+'0262'!I68</f>
        <v>2188725000</v>
      </c>
      <c r="K23" s="46">
        <f t="shared" si="0"/>
        <v>863210069</v>
      </c>
      <c r="L23" s="46">
        <f>+'0262'!J243</f>
        <v>828968305</v>
      </c>
      <c r="M23" s="44">
        <f t="shared" si="2"/>
        <v>0.23189205917930572</v>
      </c>
      <c r="N23" s="46">
        <f t="shared" si="3"/>
        <v>2745834161</v>
      </c>
    </row>
    <row r="24" spans="1:15" ht="38.25" customHeight="1" x14ac:dyDescent="0.2">
      <c r="A24" s="50"/>
      <c r="B24" s="51"/>
      <c r="C24" s="47" t="s">
        <v>35</v>
      </c>
      <c r="D24" s="43">
        <f>SUM(D4:D11)</f>
        <v>79411989000</v>
      </c>
      <c r="E24" s="43">
        <f>+E12+E4</f>
        <v>-4039453708</v>
      </c>
      <c r="F24" s="43">
        <f>+F5+F4</f>
        <v>0</v>
      </c>
      <c r="G24" s="43">
        <f>+G12+G4</f>
        <v>75372535292</v>
      </c>
      <c r="H24" s="43">
        <f>+H12+H4</f>
        <v>62338024188</v>
      </c>
      <c r="I24" s="44">
        <f t="shared" si="1"/>
        <v>0.8270655079664877</v>
      </c>
      <c r="J24" s="43">
        <f>+J12+J4</f>
        <v>7263799952</v>
      </c>
      <c r="K24" s="46">
        <f>+G24-H24-J24</f>
        <v>5770711152</v>
      </c>
      <c r="L24" s="43">
        <f>+L12+L4</f>
        <v>47452926860</v>
      </c>
      <c r="M24" s="44">
        <f>+L24/G24</f>
        <v>0.62957848871824573</v>
      </c>
      <c r="N24" s="66">
        <f>+H24-K24</f>
        <v>56567313036</v>
      </c>
    </row>
    <row r="25" spans="1:15" ht="27" customHeight="1" x14ac:dyDescent="0.2">
      <c r="A25" s="54"/>
      <c r="B25" s="55"/>
      <c r="C25" s="56"/>
      <c r="D25" s="57"/>
      <c r="E25" s="57"/>
      <c r="F25" s="57"/>
      <c r="G25" s="57"/>
      <c r="H25" s="57"/>
      <c r="I25" s="58"/>
      <c r="J25" s="57"/>
      <c r="K25" s="57"/>
      <c r="L25" s="57"/>
      <c r="M25" s="58"/>
      <c r="N25" s="57"/>
    </row>
    <row r="26" spans="1:15" ht="27" customHeight="1" x14ac:dyDescent="0.2">
      <c r="B26" s="52"/>
      <c r="C26" s="80"/>
      <c r="D26" s="53"/>
      <c r="E26" s="53"/>
      <c r="F26" s="53"/>
      <c r="G26" s="53"/>
      <c r="H26" s="53"/>
      <c r="I26" s="53"/>
      <c r="J26" s="53"/>
      <c r="K26" s="53"/>
      <c r="L26" s="53"/>
      <c r="M26" s="53"/>
      <c r="N26" s="53"/>
      <c r="O26" s="81"/>
    </row>
    <row r="27" spans="1:15" ht="27" customHeight="1" x14ac:dyDescent="0.2">
      <c r="B27" s="52"/>
      <c r="C27" s="35"/>
      <c r="D27" s="53"/>
      <c r="E27" s="53"/>
      <c r="F27" s="53"/>
      <c r="G27" s="53"/>
      <c r="H27" s="53"/>
      <c r="I27" s="53"/>
      <c r="J27" s="53"/>
      <c r="K27" s="53"/>
      <c r="L27" s="53"/>
      <c r="M27" s="53"/>
      <c r="N27" s="53"/>
    </row>
    <row r="28" spans="1:15" ht="23.1" customHeight="1" x14ac:dyDescent="0.2">
      <c r="E28" s="60"/>
      <c r="G28" s="60"/>
      <c r="H28" s="61"/>
      <c r="L28" s="60"/>
    </row>
    <row r="29" spans="1:15" ht="23.1" customHeight="1" x14ac:dyDescent="0.2">
      <c r="D29" s="60"/>
      <c r="E29" s="60"/>
      <c r="F29" s="60"/>
      <c r="G29" s="60"/>
      <c r="H29" s="60"/>
      <c r="I29" s="60"/>
      <c r="J29" s="60"/>
      <c r="K29" s="60"/>
      <c r="L29" s="60"/>
      <c r="M29" s="60"/>
      <c r="N29" s="60"/>
    </row>
    <row r="30" spans="1:15" ht="23.1" customHeight="1" x14ac:dyDescent="0.2">
      <c r="D30" s="60"/>
      <c r="E30" s="60"/>
      <c r="F30" s="60"/>
      <c r="G30" s="60"/>
      <c r="H30" s="60"/>
      <c r="I30" s="60"/>
      <c r="J30" s="60"/>
      <c r="K30" s="60"/>
      <c r="L30" s="60"/>
      <c r="M30" s="60"/>
      <c r="N30" s="6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9"/>
  <sheetViews>
    <sheetView topLeftCell="A213" workbookViewId="0">
      <selection activeCell="M349" sqref="M349"/>
    </sheetView>
  </sheetViews>
  <sheetFormatPr baseColWidth="10" defaultRowHeight="15" x14ac:dyDescent="0.25"/>
  <cols>
    <col min="1" max="1" width="15.140625" style="3" customWidth="1"/>
    <col min="2" max="2" width="22.42578125" style="3" customWidth="1"/>
    <col min="3" max="4" width="14.7109375" style="3" customWidth="1"/>
    <col min="5" max="5" width="15.7109375" style="167" customWidth="1"/>
    <col min="6" max="6" width="14.7109375" style="3" customWidth="1"/>
    <col min="7" max="7" width="15.7109375" style="167" customWidth="1"/>
    <col min="8" max="11" width="15.7109375" style="3" customWidth="1"/>
    <col min="12" max="16384" width="11.42578125" style="3"/>
  </cols>
  <sheetData>
    <row r="1" spans="1:11" ht="12.75" customHeight="1" x14ac:dyDescent="0.25">
      <c r="A1" s="1" t="s">
        <v>34</v>
      </c>
      <c r="B1" s="1"/>
      <c r="C1" s="1"/>
      <c r="D1" s="1"/>
      <c r="E1" s="148"/>
      <c r="F1" s="1"/>
      <c r="G1" s="148"/>
      <c r="H1" s="2"/>
      <c r="I1" s="2"/>
      <c r="J1" s="2"/>
      <c r="K1" s="2"/>
    </row>
    <row r="2" spans="1:11" ht="12.75" customHeight="1" x14ac:dyDescent="0.25">
      <c r="A2" s="2"/>
      <c r="B2" s="2"/>
      <c r="C2" s="2"/>
      <c r="D2" s="2"/>
      <c r="E2" s="148"/>
      <c r="F2" s="2"/>
      <c r="G2" s="148"/>
      <c r="H2" s="2"/>
      <c r="I2" s="2"/>
      <c r="J2" s="2"/>
      <c r="K2" s="65"/>
    </row>
    <row r="3" spans="1:11" ht="15" customHeight="1" x14ac:dyDescent="0.25">
      <c r="A3" s="320" t="s">
        <v>57</v>
      </c>
      <c r="B3" s="320"/>
      <c r="C3" s="320"/>
      <c r="D3" s="320"/>
      <c r="E3" s="320"/>
      <c r="F3" s="320"/>
      <c r="G3" s="320"/>
      <c r="H3" s="320"/>
      <c r="I3" s="320"/>
      <c r="J3" s="320"/>
      <c r="K3" s="67" t="s">
        <v>4046</v>
      </c>
    </row>
    <row r="4" spans="1:11" ht="12.75" customHeight="1" x14ac:dyDescent="0.25">
      <c r="A4" s="4"/>
      <c r="B4" s="4"/>
      <c r="C4" s="4"/>
      <c r="D4" s="4"/>
      <c r="E4" s="150"/>
      <c r="F4" s="4"/>
      <c r="G4" s="150"/>
      <c r="H4" s="4"/>
      <c r="I4" s="4"/>
      <c r="J4" s="4"/>
      <c r="K4" s="5"/>
    </row>
    <row r="5" spans="1:11" x14ac:dyDescent="0.25">
      <c r="A5" s="323" t="s">
        <v>5</v>
      </c>
      <c r="B5" s="338" t="s">
        <v>26</v>
      </c>
      <c r="C5" s="30"/>
      <c r="D5" s="323" t="s">
        <v>17</v>
      </c>
      <c r="E5" s="340" t="s">
        <v>16</v>
      </c>
      <c r="F5" s="341"/>
      <c r="G5" s="341"/>
      <c r="H5" s="342"/>
      <c r="I5" s="323" t="s">
        <v>7</v>
      </c>
      <c r="J5" s="330" t="s">
        <v>21</v>
      </c>
      <c r="K5" s="331"/>
    </row>
    <row r="6" spans="1:11" x14ac:dyDescent="0.25">
      <c r="A6" s="324"/>
      <c r="B6" s="339"/>
      <c r="C6" s="31"/>
      <c r="D6" s="324"/>
      <c r="E6" s="340" t="s">
        <v>2</v>
      </c>
      <c r="F6" s="341"/>
      <c r="G6" s="341"/>
      <c r="H6" s="342"/>
      <c r="I6" s="324"/>
      <c r="J6" s="332"/>
      <c r="K6" s="333"/>
    </row>
    <row r="7" spans="1:11" ht="15" customHeight="1" x14ac:dyDescent="0.25">
      <c r="A7" s="173"/>
      <c r="B7" s="7"/>
      <c r="C7" s="8"/>
      <c r="D7" s="194"/>
      <c r="E7" s="172"/>
      <c r="F7" s="148"/>
      <c r="G7" s="151"/>
      <c r="H7" s="152"/>
      <c r="I7" s="126"/>
      <c r="J7" s="7"/>
      <c r="K7" s="8"/>
    </row>
    <row r="8" spans="1:11" ht="15" customHeight="1" x14ac:dyDescent="0.25">
      <c r="A8" s="173"/>
      <c r="B8" s="7"/>
      <c r="C8" s="8"/>
      <c r="D8" s="194"/>
      <c r="E8" s="172"/>
      <c r="F8" s="148"/>
      <c r="G8" s="151"/>
      <c r="H8" s="152"/>
      <c r="I8" s="126"/>
      <c r="J8" s="7"/>
      <c r="K8" s="8"/>
    </row>
    <row r="9" spans="1:11" ht="15" customHeight="1" x14ac:dyDescent="0.25">
      <c r="A9" s="173"/>
      <c r="B9" s="7"/>
      <c r="C9" s="8"/>
      <c r="D9" s="194"/>
      <c r="E9" s="172"/>
      <c r="F9" s="148"/>
      <c r="G9" s="151"/>
      <c r="H9" s="152"/>
      <c r="I9" s="126"/>
      <c r="J9" s="7"/>
      <c r="K9" s="8"/>
    </row>
    <row r="10" spans="1:11" ht="15" customHeight="1" x14ac:dyDescent="0.25">
      <c r="A10" s="171"/>
      <c r="B10" s="7"/>
      <c r="C10" s="8"/>
      <c r="D10" s="180"/>
      <c r="E10" s="123"/>
      <c r="F10" s="2"/>
      <c r="G10" s="151"/>
      <c r="H10" s="10"/>
      <c r="I10" s="126"/>
      <c r="J10" s="7"/>
      <c r="K10" s="8"/>
    </row>
    <row r="11" spans="1:11" x14ac:dyDescent="0.25">
      <c r="A11" s="14"/>
      <c r="B11" s="15"/>
      <c r="C11" s="15"/>
      <c r="D11" s="15"/>
      <c r="E11" s="154"/>
      <c r="F11" s="15"/>
      <c r="G11" s="334" t="s">
        <v>19</v>
      </c>
      <c r="H11" s="335"/>
      <c r="I11" s="16">
        <f>SUM(I7:I10)</f>
        <v>0</v>
      </c>
      <c r="J11" s="17"/>
      <c r="K11" s="18"/>
    </row>
    <row r="12" spans="1:11" x14ac:dyDescent="0.25">
      <c r="A12" s="336" t="s">
        <v>5</v>
      </c>
      <c r="B12" s="204" t="s">
        <v>13</v>
      </c>
      <c r="C12" s="203" t="s">
        <v>20</v>
      </c>
      <c r="D12" s="204" t="s">
        <v>20</v>
      </c>
      <c r="E12" s="325" t="s">
        <v>15</v>
      </c>
      <c r="F12" s="326"/>
      <c r="G12" s="326"/>
      <c r="H12" s="327"/>
      <c r="I12" s="336" t="s">
        <v>7</v>
      </c>
      <c r="J12" s="336" t="s">
        <v>6</v>
      </c>
      <c r="K12" s="203" t="s">
        <v>0</v>
      </c>
    </row>
    <row r="13" spans="1:11" x14ac:dyDescent="0.25">
      <c r="A13" s="337"/>
      <c r="B13" s="205" t="s">
        <v>14</v>
      </c>
      <c r="C13" s="205" t="s">
        <v>11</v>
      </c>
      <c r="D13" s="205" t="s">
        <v>10</v>
      </c>
      <c r="E13" s="325" t="s">
        <v>2</v>
      </c>
      <c r="F13" s="327"/>
      <c r="G13" s="325" t="s">
        <v>8</v>
      </c>
      <c r="H13" s="327"/>
      <c r="I13" s="337"/>
      <c r="J13" s="337"/>
      <c r="K13" s="205" t="s">
        <v>1</v>
      </c>
    </row>
    <row r="14" spans="1:11" ht="12.75" customHeight="1" x14ac:dyDescent="0.25">
      <c r="A14" s="206">
        <v>45308</v>
      </c>
      <c r="B14" s="207" t="s">
        <v>129</v>
      </c>
      <c r="C14" s="208" t="s">
        <v>109</v>
      </c>
      <c r="D14" s="208" t="s">
        <v>74</v>
      </c>
      <c r="E14" s="161" t="s">
        <v>145</v>
      </c>
      <c r="F14" s="148"/>
      <c r="G14" s="168" t="s">
        <v>91</v>
      </c>
      <c r="H14" s="156"/>
      <c r="I14" s="241">
        <v>128914729</v>
      </c>
      <c r="J14" s="242">
        <v>128914729</v>
      </c>
      <c r="K14" s="209">
        <f>+I14-J14</f>
        <v>0</v>
      </c>
    </row>
    <row r="15" spans="1:11" x14ac:dyDescent="0.25">
      <c r="A15" s="206">
        <v>45313</v>
      </c>
      <c r="B15" s="210" t="s">
        <v>187</v>
      </c>
      <c r="C15" s="211" t="s">
        <v>163</v>
      </c>
      <c r="D15" s="211" t="s">
        <v>164</v>
      </c>
      <c r="E15" s="161" t="s">
        <v>199</v>
      </c>
      <c r="F15" s="157"/>
      <c r="G15" s="169" t="s">
        <v>154</v>
      </c>
      <c r="H15" s="158"/>
      <c r="I15" s="241">
        <v>176517637</v>
      </c>
      <c r="J15" s="243">
        <v>176517637</v>
      </c>
      <c r="K15" s="209">
        <f t="shared" ref="K15:K143" si="0">+I15-J15</f>
        <v>0</v>
      </c>
    </row>
    <row r="16" spans="1:11" x14ac:dyDescent="0.25">
      <c r="A16" s="206">
        <v>45313</v>
      </c>
      <c r="B16" s="210" t="s">
        <v>188</v>
      </c>
      <c r="C16" s="211" t="s">
        <v>165</v>
      </c>
      <c r="D16" s="211" t="s">
        <v>166</v>
      </c>
      <c r="E16" s="161" t="s">
        <v>200</v>
      </c>
      <c r="F16" s="157"/>
      <c r="G16" s="91" t="s">
        <v>154</v>
      </c>
      <c r="H16" s="158"/>
      <c r="I16" s="212">
        <v>848881818</v>
      </c>
      <c r="J16" s="243">
        <v>848881818</v>
      </c>
      <c r="K16" s="209">
        <f t="shared" si="0"/>
        <v>0</v>
      </c>
    </row>
    <row r="17" spans="1:11" x14ac:dyDescent="0.25">
      <c r="A17" s="206">
        <v>45313</v>
      </c>
      <c r="B17" s="210" t="s">
        <v>188</v>
      </c>
      <c r="C17" s="211" t="s">
        <v>165</v>
      </c>
      <c r="D17" s="211" t="s">
        <v>166</v>
      </c>
      <c r="E17" s="161" t="s">
        <v>200</v>
      </c>
      <c r="F17" s="157"/>
      <c r="G17" s="91" t="s">
        <v>154</v>
      </c>
      <c r="H17" s="158"/>
      <c r="I17" s="212">
        <v>11722880</v>
      </c>
      <c r="J17" s="243">
        <v>11722880</v>
      </c>
      <c r="K17" s="209">
        <f t="shared" si="0"/>
        <v>0</v>
      </c>
    </row>
    <row r="18" spans="1:11" x14ac:dyDescent="0.25">
      <c r="A18" s="206">
        <v>45313</v>
      </c>
      <c r="B18" s="210" t="s">
        <v>188</v>
      </c>
      <c r="C18" s="211" t="s">
        <v>165</v>
      </c>
      <c r="D18" s="211" t="s">
        <v>166</v>
      </c>
      <c r="E18" s="161" t="s">
        <v>200</v>
      </c>
      <c r="F18" s="157"/>
      <c r="G18" s="91" t="s">
        <v>154</v>
      </c>
      <c r="H18" s="158"/>
      <c r="I18" s="212">
        <v>2667826</v>
      </c>
      <c r="J18" s="243">
        <v>2667826</v>
      </c>
      <c r="K18" s="209">
        <f t="shared" si="0"/>
        <v>0</v>
      </c>
    </row>
    <row r="19" spans="1:11" x14ac:dyDescent="0.25">
      <c r="A19" s="206">
        <v>45313</v>
      </c>
      <c r="B19" s="210" t="s">
        <v>188</v>
      </c>
      <c r="C19" s="211" t="s">
        <v>165</v>
      </c>
      <c r="D19" s="211" t="s">
        <v>166</v>
      </c>
      <c r="E19" s="161" t="s">
        <v>200</v>
      </c>
      <c r="F19" s="157"/>
      <c r="G19" s="91" t="s">
        <v>154</v>
      </c>
      <c r="H19" s="158"/>
      <c r="I19" s="212">
        <v>21760398</v>
      </c>
      <c r="J19" s="243">
        <v>21760398</v>
      </c>
      <c r="K19" s="209">
        <f t="shared" si="0"/>
        <v>0</v>
      </c>
    </row>
    <row r="20" spans="1:11" x14ac:dyDescent="0.25">
      <c r="A20" s="206">
        <v>45313</v>
      </c>
      <c r="B20" s="210" t="s">
        <v>188</v>
      </c>
      <c r="C20" s="211" t="s">
        <v>165</v>
      </c>
      <c r="D20" s="211" t="s">
        <v>166</v>
      </c>
      <c r="E20" s="161" t="s">
        <v>200</v>
      </c>
      <c r="F20" s="157"/>
      <c r="G20" s="91" t="s">
        <v>154</v>
      </c>
      <c r="H20" s="158"/>
      <c r="I20" s="212">
        <v>50611250</v>
      </c>
      <c r="J20" s="243">
        <v>50611250</v>
      </c>
      <c r="K20" s="209">
        <f t="shared" si="0"/>
        <v>0</v>
      </c>
    </row>
    <row r="21" spans="1:11" x14ac:dyDescent="0.25">
      <c r="A21" s="206">
        <v>45313</v>
      </c>
      <c r="B21" s="210" t="s">
        <v>188</v>
      </c>
      <c r="C21" s="211" t="s">
        <v>165</v>
      </c>
      <c r="D21" s="211" t="s">
        <v>166</v>
      </c>
      <c r="E21" s="161" t="s">
        <v>200</v>
      </c>
      <c r="F21" s="157"/>
      <c r="G21" s="91" t="s">
        <v>154</v>
      </c>
      <c r="H21" s="158"/>
      <c r="I21" s="212">
        <v>548671</v>
      </c>
      <c r="J21" s="243">
        <v>548671</v>
      </c>
      <c r="K21" s="209">
        <f t="shared" si="0"/>
        <v>0</v>
      </c>
    </row>
    <row r="22" spans="1:11" x14ac:dyDescent="0.25">
      <c r="A22" s="206">
        <v>45313</v>
      </c>
      <c r="B22" s="210" t="s">
        <v>188</v>
      </c>
      <c r="C22" s="211" t="s">
        <v>165</v>
      </c>
      <c r="D22" s="211" t="s">
        <v>166</v>
      </c>
      <c r="E22" s="161" t="s">
        <v>200</v>
      </c>
      <c r="F22" s="157"/>
      <c r="G22" s="91" t="s">
        <v>154</v>
      </c>
      <c r="H22" s="158"/>
      <c r="I22" s="212">
        <v>181330311</v>
      </c>
      <c r="J22" s="243">
        <v>181330311</v>
      </c>
      <c r="K22" s="209">
        <f t="shared" si="0"/>
        <v>0</v>
      </c>
    </row>
    <row r="23" spans="1:11" x14ac:dyDescent="0.25">
      <c r="A23" s="206">
        <v>45314</v>
      </c>
      <c r="B23" s="210" t="s">
        <v>189</v>
      </c>
      <c r="C23" s="211" t="s">
        <v>167</v>
      </c>
      <c r="D23" s="211" t="s">
        <v>168</v>
      </c>
      <c r="E23" s="161" t="s">
        <v>201</v>
      </c>
      <c r="F23" s="157"/>
      <c r="G23" s="91" t="s">
        <v>154</v>
      </c>
      <c r="H23" s="158"/>
      <c r="I23" s="212">
        <v>1035756919</v>
      </c>
      <c r="J23" s="243">
        <v>1035756919</v>
      </c>
      <c r="K23" s="209">
        <f t="shared" si="0"/>
        <v>0</v>
      </c>
    </row>
    <row r="24" spans="1:11" x14ac:dyDescent="0.25">
      <c r="A24" s="206">
        <v>45317</v>
      </c>
      <c r="B24" s="210" t="s">
        <v>190</v>
      </c>
      <c r="C24" s="211" t="s">
        <v>169</v>
      </c>
      <c r="D24" s="211" t="s">
        <v>170</v>
      </c>
      <c r="E24" s="161" t="s">
        <v>202</v>
      </c>
      <c r="F24" s="157"/>
      <c r="G24" s="91" t="s">
        <v>154</v>
      </c>
      <c r="H24" s="158"/>
      <c r="I24" s="212">
        <v>3324864</v>
      </c>
      <c r="J24" s="243">
        <v>3324864</v>
      </c>
      <c r="K24" s="209">
        <f t="shared" si="0"/>
        <v>0</v>
      </c>
    </row>
    <row r="25" spans="1:11" x14ac:dyDescent="0.25">
      <c r="A25" s="206">
        <v>45317</v>
      </c>
      <c r="B25" s="210" t="s">
        <v>190</v>
      </c>
      <c r="C25" s="211" t="s">
        <v>169</v>
      </c>
      <c r="D25" s="211" t="s">
        <v>170</v>
      </c>
      <c r="E25" s="161" t="s">
        <v>202</v>
      </c>
      <c r="F25" s="157"/>
      <c r="G25" s="91" t="s">
        <v>154</v>
      </c>
      <c r="H25" s="158"/>
      <c r="I25" s="212">
        <v>652764</v>
      </c>
      <c r="J25" s="243">
        <v>652764</v>
      </c>
      <c r="K25" s="209">
        <f t="shared" si="0"/>
        <v>0</v>
      </c>
    </row>
    <row r="26" spans="1:11" x14ac:dyDescent="0.25">
      <c r="A26" s="206">
        <v>45317</v>
      </c>
      <c r="B26" s="210" t="s">
        <v>190</v>
      </c>
      <c r="C26" s="211" t="s">
        <v>169</v>
      </c>
      <c r="D26" s="211" t="s">
        <v>170</v>
      </c>
      <c r="E26" s="161" t="s">
        <v>202</v>
      </c>
      <c r="F26" s="157"/>
      <c r="G26" s="91" t="s">
        <v>154</v>
      </c>
      <c r="H26" s="158"/>
      <c r="I26" s="212">
        <v>440668</v>
      </c>
      <c r="J26" s="243">
        <v>440668</v>
      </c>
      <c r="K26" s="209">
        <f t="shared" si="0"/>
        <v>0</v>
      </c>
    </row>
    <row r="27" spans="1:11" x14ac:dyDescent="0.25">
      <c r="A27" s="206">
        <v>45317</v>
      </c>
      <c r="B27" s="210" t="s">
        <v>190</v>
      </c>
      <c r="C27" s="211" t="s">
        <v>169</v>
      </c>
      <c r="D27" s="211" t="s">
        <v>170</v>
      </c>
      <c r="E27" s="161" t="s">
        <v>202</v>
      </c>
      <c r="F27" s="157"/>
      <c r="G27" s="91" t="s">
        <v>154</v>
      </c>
      <c r="H27" s="158"/>
      <c r="I27" s="212">
        <v>2516212</v>
      </c>
      <c r="J27" s="243">
        <v>2516212</v>
      </c>
      <c r="K27" s="209">
        <f t="shared" si="0"/>
        <v>0</v>
      </c>
    </row>
    <row r="28" spans="1:11" x14ac:dyDescent="0.25">
      <c r="A28" s="206">
        <v>45317</v>
      </c>
      <c r="B28" s="210" t="s">
        <v>190</v>
      </c>
      <c r="C28" s="211" t="s">
        <v>169</v>
      </c>
      <c r="D28" s="211" t="s">
        <v>170</v>
      </c>
      <c r="E28" s="161" t="s">
        <v>202</v>
      </c>
      <c r="F28" s="157"/>
      <c r="G28" s="91" t="s">
        <v>154</v>
      </c>
      <c r="H28" s="158"/>
      <c r="I28" s="212">
        <v>9160927</v>
      </c>
      <c r="J28" s="243">
        <v>9160927</v>
      </c>
      <c r="K28" s="209">
        <f t="shared" si="0"/>
        <v>0</v>
      </c>
    </row>
    <row r="29" spans="1:11" x14ac:dyDescent="0.25">
      <c r="A29" s="206">
        <v>45321</v>
      </c>
      <c r="B29" s="210" t="s">
        <v>191</v>
      </c>
      <c r="C29" s="211" t="s">
        <v>171</v>
      </c>
      <c r="D29" s="211" t="s">
        <v>172</v>
      </c>
      <c r="E29" s="161" t="s">
        <v>203</v>
      </c>
      <c r="F29" s="157"/>
      <c r="G29" s="91" t="s">
        <v>155</v>
      </c>
      <c r="H29" s="158"/>
      <c r="I29" s="212">
        <v>3522000</v>
      </c>
      <c r="J29" s="243">
        <v>3522000</v>
      </c>
      <c r="K29" s="209">
        <f t="shared" si="0"/>
        <v>0</v>
      </c>
    </row>
    <row r="30" spans="1:11" x14ac:dyDescent="0.25">
      <c r="A30" s="206">
        <v>45321</v>
      </c>
      <c r="B30" s="210" t="s">
        <v>192</v>
      </c>
      <c r="C30" s="211" t="s">
        <v>173</v>
      </c>
      <c r="D30" s="211" t="s">
        <v>174</v>
      </c>
      <c r="E30" s="161" t="s">
        <v>204</v>
      </c>
      <c r="F30" s="157"/>
      <c r="G30" s="91" t="s">
        <v>156</v>
      </c>
      <c r="H30" s="158"/>
      <c r="I30" s="212">
        <v>9028000</v>
      </c>
      <c r="J30" s="243">
        <v>9028000</v>
      </c>
      <c r="K30" s="209">
        <f t="shared" si="0"/>
        <v>0</v>
      </c>
    </row>
    <row r="31" spans="1:11" x14ac:dyDescent="0.25">
      <c r="A31" s="206">
        <v>45321</v>
      </c>
      <c r="B31" s="210" t="s">
        <v>193</v>
      </c>
      <c r="C31" s="211" t="s">
        <v>175</v>
      </c>
      <c r="D31" s="211" t="s">
        <v>176</v>
      </c>
      <c r="E31" s="161" t="s">
        <v>205</v>
      </c>
      <c r="F31" s="157"/>
      <c r="G31" s="91" t="s">
        <v>157</v>
      </c>
      <c r="H31" s="158"/>
      <c r="I31" s="212">
        <v>5000000</v>
      </c>
      <c r="J31" s="243">
        <v>5000000</v>
      </c>
      <c r="K31" s="209">
        <f t="shared" si="0"/>
        <v>0</v>
      </c>
    </row>
    <row r="32" spans="1:11" x14ac:dyDescent="0.25">
      <c r="A32" s="206">
        <v>45321</v>
      </c>
      <c r="B32" s="210" t="s">
        <v>194</v>
      </c>
      <c r="C32" s="211" t="s">
        <v>177</v>
      </c>
      <c r="D32" s="211" t="s">
        <v>178</v>
      </c>
      <c r="E32" s="161" t="s">
        <v>206</v>
      </c>
      <c r="F32" s="157"/>
      <c r="G32" s="91" t="s">
        <v>158</v>
      </c>
      <c r="H32" s="158"/>
      <c r="I32" s="212">
        <v>13000000</v>
      </c>
      <c r="J32" s="243">
        <v>13000000</v>
      </c>
      <c r="K32" s="209">
        <f t="shared" si="0"/>
        <v>0</v>
      </c>
    </row>
    <row r="33" spans="1:11" x14ac:dyDescent="0.25">
      <c r="A33" s="206">
        <v>45321</v>
      </c>
      <c r="B33" s="210" t="s">
        <v>195</v>
      </c>
      <c r="C33" s="211" t="s">
        <v>179</v>
      </c>
      <c r="D33" s="211" t="s">
        <v>180</v>
      </c>
      <c r="E33" s="161" t="s">
        <v>207</v>
      </c>
      <c r="F33" s="157"/>
      <c r="G33" s="91" t="s">
        <v>159</v>
      </c>
      <c r="H33" s="158"/>
      <c r="I33" s="212">
        <v>2723124</v>
      </c>
      <c r="J33" s="243">
        <v>2632354</v>
      </c>
      <c r="K33" s="209">
        <f t="shared" si="0"/>
        <v>90770</v>
      </c>
    </row>
    <row r="34" spans="1:11" x14ac:dyDescent="0.25">
      <c r="A34" s="206">
        <v>45321</v>
      </c>
      <c r="B34" s="210" t="s">
        <v>196</v>
      </c>
      <c r="C34" s="211" t="s">
        <v>181</v>
      </c>
      <c r="D34" s="211" t="s">
        <v>182</v>
      </c>
      <c r="E34" s="161" t="s">
        <v>208</v>
      </c>
      <c r="F34" s="157"/>
      <c r="G34" s="91" t="s">
        <v>160</v>
      </c>
      <c r="H34" s="158"/>
      <c r="I34" s="212">
        <v>15200000</v>
      </c>
      <c r="J34" s="243">
        <v>15200000</v>
      </c>
      <c r="K34" s="209">
        <f t="shared" si="0"/>
        <v>0</v>
      </c>
    </row>
    <row r="35" spans="1:11" x14ac:dyDescent="0.25">
      <c r="A35" s="206">
        <v>45321</v>
      </c>
      <c r="B35" s="210" t="s">
        <v>197</v>
      </c>
      <c r="C35" s="211" t="s">
        <v>183</v>
      </c>
      <c r="D35" s="211" t="s">
        <v>184</v>
      </c>
      <c r="E35" s="161" t="s">
        <v>209</v>
      </c>
      <c r="F35" s="157"/>
      <c r="G35" s="91" t="s">
        <v>161</v>
      </c>
      <c r="H35" s="158"/>
      <c r="I35" s="212">
        <v>12000000</v>
      </c>
      <c r="J35" s="243">
        <v>12000000</v>
      </c>
      <c r="K35" s="209">
        <f t="shared" si="0"/>
        <v>0</v>
      </c>
    </row>
    <row r="36" spans="1:11" x14ac:dyDescent="0.25">
      <c r="A36" s="206">
        <v>45321</v>
      </c>
      <c r="B36" s="210" t="s">
        <v>198</v>
      </c>
      <c r="C36" s="211" t="s">
        <v>185</v>
      </c>
      <c r="D36" s="211" t="s">
        <v>186</v>
      </c>
      <c r="E36" s="161" t="s">
        <v>210</v>
      </c>
      <c r="F36" s="157"/>
      <c r="G36" s="91" t="s">
        <v>162</v>
      </c>
      <c r="H36" s="158"/>
      <c r="I36" s="212">
        <v>7700000</v>
      </c>
      <c r="J36" s="243">
        <v>7700000</v>
      </c>
      <c r="K36" s="209">
        <f t="shared" si="0"/>
        <v>0</v>
      </c>
    </row>
    <row r="37" spans="1:11" x14ac:dyDescent="0.25">
      <c r="A37" s="213">
        <v>45324</v>
      </c>
      <c r="B37" s="210" t="s">
        <v>221</v>
      </c>
      <c r="C37" s="210" t="s">
        <v>667</v>
      </c>
      <c r="D37" s="210" t="s">
        <v>432</v>
      </c>
      <c r="E37" s="161" t="s">
        <v>739</v>
      </c>
      <c r="F37" s="157"/>
      <c r="G37" s="91" t="s">
        <v>720</v>
      </c>
      <c r="H37" s="160"/>
      <c r="I37" s="212">
        <v>48000000</v>
      </c>
      <c r="J37" s="243">
        <v>48000000</v>
      </c>
      <c r="K37" s="209">
        <f t="shared" si="0"/>
        <v>0</v>
      </c>
    </row>
    <row r="38" spans="1:11" x14ac:dyDescent="0.25">
      <c r="A38" s="213">
        <v>45327</v>
      </c>
      <c r="B38" s="210" t="s">
        <v>227</v>
      </c>
      <c r="C38" s="210" t="s">
        <v>661</v>
      </c>
      <c r="D38" s="210" t="s">
        <v>681</v>
      </c>
      <c r="E38" s="161" t="s">
        <v>740</v>
      </c>
      <c r="F38" s="157"/>
      <c r="G38" s="91" t="s">
        <v>721</v>
      </c>
      <c r="H38" s="160"/>
      <c r="I38" s="212">
        <v>36000000</v>
      </c>
      <c r="J38" s="243">
        <v>36000000</v>
      </c>
      <c r="K38" s="209">
        <f t="shared" si="0"/>
        <v>0</v>
      </c>
    </row>
    <row r="39" spans="1:11" x14ac:dyDescent="0.25">
      <c r="A39" s="214">
        <v>45328</v>
      </c>
      <c r="B39" s="210" t="s">
        <v>712</v>
      </c>
      <c r="C39" s="215" t="s">
        <v>682</v>
      </c>
      <c r="D39" s="210" t="s">
        <v>683</v>
      </c>
      <c r="E39" s="161" t="s">
        <v>741</v>
      </c>
      <c r="F39" s="157"/>
      <c r="G39" s="91" t="s">
        <v>154</v>
      </c>
      <c r="H39" s="160"/>
      <c r="I39" s="212">
        <v>102500</v>
      </c>
      <c r="J39" s="243">
        <v>102500</v>
      </c>
      <c r="K39" s="209">
        <f t="shared" si="0"/>
        <v>0</v>
      </c>
    </row>
    <row r="40" spans="1:11" x14ac:dyDescent="0.25">
      <c r="A40" s="214">
        <v>45328</v>
      </c>
      <c r="B40" s="210" t="s">
        <v>712</v>
      </c>
      <c r="C40" s="215" t="s">
        <v>682</v>
      </c>
      <c r="D40" s="210" t="s">
        <v>683</v>
      </c>
      <c r="E40" s="161" t="s">
        <v>741</v>
      </c>
      <c r="F40" s="157"/>
      <c r="G40" s="91" t="s">
        <v>154</v>
      </c>
      <c r="H40" s="160"/>
      <c r="I40" s="212">
        <v>51300</v>
      </c>
      <c r="J40" s="243">
        <v>51300</v>
      </c>
      <c r="K40" s="209">
        <f t="shared" si="0"/>
        <v>0</v>
      </c>
    </row>
    <row r="41" spans="1:11" x14ac:dyDescent="0.25">
      <c r="A41" s="214">
        <v>45328</v>
      </c>
      <c r="B41" s="210" t="s">
        <v>712</v>
      </c>
      <c r="C41" s="215" t="s">
        <v>682</v>
      </c>
      <c r="D41" s="210" t="s">
        <v>683</v>
      </c>
      <c r="E41" s="161" t="s">
        <v>741</v>
      </c>
      <c r="F41" s="157"/>
      <c r="G41" s="91" t="s">
        <v>154</v>
      </c>
      <c r="H41" s="160"/>
      <c r="I41" s="212">
        <v>78389</v>
      </c>
      <c r="J41" s="243">
        <v>78389</v>
      </c>
      <c r="K41" s="209">
        <f t="shared" si="0"/>
        <v>0</v>
      </c>
    </row>
    <row r="42" spans="1:11" x14ac:dyDescent="0.25">
      <c r="A42" s="214">
        <v>45328</v>
      </c>
      <c r="B42" s="210" t="s">
        <v>712</v>
      </c>
      <c r="C42" s="215" t="s">
        <v>682</v>
      </c>
      <c r="D42" s="210" t="s">
        <v>683</v>
      </c>
      <c r="E42" s="161" t="s">
        <v>741</v>
      </c>
      <c r="F42" s="157"/>
      <c r="G42" s="91" t="s">
        <v>154</v>
      </c>
      <c r="H42" s="160"/>
      <c r="I42" s="212">
        <v>55489</v>
      </c>
      <c r="J42" s="243">
        <v>55489</v>
      </c>
      <c r="K42" s="209">
        <f t="shared" si="0"/>
        <v>0</v>
      </c>
    </row>
    <row r="43" spans="1:11" x14ac:dyDescent="0.25">
      <c r="A43" s="214">
        <v>45328</v>
      </c>
      <c r="B43" s="210" t="s">
        <v>712</v>
      </c>
      <c r="C43" s="215" t="s">
        <v>682</v>
      </c>
      <c r="D43" s="210" t="s">
        <v>683</v>
      </c>
      <c r="E43" s="161" t="s">
        <v>741</v>
      </c>
      <c r="F43" s="157"/>
      <c r="G43" s="91" t="s">
        <v>154</v>
      </c>
      <c r="H43" s="160"/>
      <c r="I43" s="212">
        <v>307700</v>
      </c>
      <c r="J43" s="243">
        <v>307700</v>
      </c>
      <c r="K43" s="209">
        <f t="shared" si="0"/>
        <v>0</v>
      </c>
    </row>
    <row r="44" spans="1:11" x14ac:dyDescent="0.25">
      <c r="A44" s="214">
        <v>45328</v>
      </c>
      <c r="B44" s="210" t="s">
        <v>712</v>
      </c>
      <c r="C44" s="215" t="s">
        <v>682</v>
      </c>
      <c r="D44" s="210" t="s">
        <v>683</v>
      </c>
      <c r="E44" s="161" t="s">
        <v>741</v>
      </c>
      <c r="F44" s="157"/>
      <c r="G44" s="91" t="s">
        <v>154</v>
      </c>
      <c r="H44" s="160"/>
      <c r="I44" s="212">
        <v>51300</v>
      </c>
      <c r="J44" s="243">
        <v>51300</v>
      </c>
      <c r="K44" s="209">
        <f t="shared" si="0"/>
        <v>0</v>
      </c>
    </row>
    <row r="45" spans="1:11" x14ac:dyDescent="0.25">
      <c r="A45" s="214">
        <v>45328</v>
      </c>
      <c r="B45" s="210" t="s">
        <v>712</v>
      </c>
      <c r="C45" s="215" t="s">
        <v>682</v>
      </c>
      <c r="D45" s="210" t="s">
        <v>683</v>
      </c>
      <c r="E45" s="161" t="s">
        <v>741</v>
      </c>
      <c r="F45" s="157"/>
      <c r="G45" s="91" t="s">
        <v>154</v>
      </c>
      <c r="H45" s="160"/>
      <c r="I45" s="212">
        <v>45400</v>
      </c>
      <c r="J45" s="243">
        <v>45400</v>
      </c>
      <c r="K45" s="209">
        <f t="shared" si="0"/>
        <v>0</v>
      </c>
    </row>
    <row r="46" spans="1:11" x14ac:dyDescent="0.25">
      <c r="A46" s="214">
        <v>45328</v>
      </c>
      <c r="B46" s="210" t="s">
        <v>712</v>
      </c>
      <c r="C46" s="215" t="s">
        <v>682</v>
      </c>
      <c r="D46" s="210" t="s">
        <v>683</v>
      </c>
      <c r="E46" s="161" t="s">
        <v>741</v>
      </c>
      <c r="F46" s="157"/>
      <c r="G46" s="91" t="s">
        <v>154</v>
      </c>
      <c r="H46" s="160"/>
      <c r="I46" s="212">
        <v>410200</v>
      </c>
      <c r="J46" s="243">
        <v>410200</v>
      </c>
      <c r="K46" s="209">
        <f t="shared" si="0"/>
        <v>0</v>
      </c>
    </row>
    <row r="47" spans="1:11" x14ac:dyDescent="0.25">
      <c r="A47" s="214">
        <v>45328</v>
      </c>
      <c r="B47" s="210" t="s">
        <v>713</v>
      </c>
      <c r="C47" s="215" t="s">
        <v>684</v>
      </c>
      <c r="D47" s="210" t="s">
        <v>661</v>
      </c>
      <c r="E47" s="161" t="s">
        <v>742</v>
      </c>
      <c r="F47" s="157"/>
      <c r="G47" s="91" t="s">
        <v>722</v>
      </c>
      <c r="H47" s="160"/>
      <c r="I47" s="212">
        <v>997000</v>
      </c>
      <c r="J47" s="243">
        <v>997000</v>
      </c>
      <c r="K47" s="209">
        <f t="shared" si="0"/>
        <v>0</v>
      </c>
    </row>
    <row r="48" spans="1:11" x14ac:dyDescent="0.25">
      <c r="A48" s="214">
        <v>45329</v>
      </c>
      <c r="B48" s="210" t="s">
        <v>398</v>
      </c>
      <c r="C48" s="215" t="s">
        <v>71</v>
      </c>
      <c r="D48" s="210" t="s">
        <v>685</v>
      </c>
      <c r="E48" s="161" t="s">
        <v>743</v>
      </c>
      <c r="F48" s="157"/>
      <c r="G48" s="91" t="s">
        <v>154</v>
      </c>
      <c r="H48" s="160"/>
      <c r="I48" s="212">
        <v>10895700</v>
      </c>
      <c r="J48" s="243">
        <v>10895700</v>
      </c>
      <c r="K48" s="209">
        <f t="shared" si="0"/>
        <v>0</v>
      </c>
    </row>
    <row r="49" spans="1:11" x14ac:dyDescent="0.25">
      <c r="A49" s="214">
        <v>45329</v>
      </c>
      <c r="B49" s="210" t="s">
        <v>398</v>
      </c>
      <c r="C49" s="215" t="s">
        <v>71</v>
      </c>
      <c r="D49" s="210" t="s">
        <v>685</v>
      </c>
      <c r="E49" s="161" t="s">
        <v>743</v>
      </c>
      <c r="F49" s="157"/>
      <c r="G49" s="91" t="s">
        <v>154</v>
      </c>
      <c r="H49" s="160"/>
      <c r="I49" s="212">
        <v>5452900</v>
      </c>
      <c r="J49" s="243">
        <v>5452900</v>
      </c>
      <c r="K49" s="209">
        <f t="shared" si="0"/>
        <v>0</v>
      </c>
    </row>
    <row r="50" spans="1:11" x14ac:dyDescent="0.25">
      <c r="A50" s="214">
        <v>45329</v>
      </c>
      <c r="B50" s="210" t="s">
        <v>398</v>
      </c>
      <c r="C50" s="215" t="s">
        <v>71</v>
      </c>
      <c r="D50" s="210" t="s">
        <v>685</v>
      </c>
      <c r="E50" s="161" t="s">
        <v>743</v>
      </c>
      <c r="F50" s="157"/>
      <c r="G50" s="91" t="s">
        <v>154</v>
      </c>
      <c r="H50" s="160"/>
      <c r="I50" s="212">
        <v>146043300</v>
      </c>
      <c r="J50" s="243">
        <v>146043300</v>
      </c>
      <c r="K50" s="209">
        <f t="shared" si="0"/>
        <v>0</v>
      </c>
    </row>
    <row r="51" spans="1:11" x14ac:dyDescent="0.25">
      <c r="A51" s="214">
        <v>45329</v>
      </c>
      <c r="B51" s="210" t="s">
        <v>398</v>
      </c>
      <c r="C51" s="215" t="s">
        <v>71</v>
      </c>
      <c r="D51" s="210" t="s">
        <v>685</v>
      </c>
      <c r="E51" s="161" t="s">
        <v>743</v>
      </c>
      <c r="F51" s="157"/>
      <c r="G51" s="91" t="s">
        <v>154</v>
      </c>
      <c r="H51" s="160"/>
      <c r="I51" s="212">
        <v>105086305</v>
      </c>
      <c r="J51" s="243">
        <v>105086305</v>
      </c>
      <c r="K51" s="209">
        <f t="shared" si="0"/>
        <v>0</v>
      </c>
    </row>
    <row r="52" spans="1:11" x14ac:dyDescent="0.25">
      <c r="A52" s="214">
        <v>45329</v>
      </c>
      <c r="B52" s="210" t="s">
        <v>398</v>
      </c>
      <c r="C52" s="215" t="s">
        <v>71</v>
      </c>
      <c r="D52" s="210" t="s">
        <v>685</v>
      </c>
      <c r="E52" s="161" t="s">
        <v>743</v>
      </c>
      <c r="F52" s="157"/>
      <c r="G52" s="91" t="s">
        <v>154</v>
      </c>
      <c r="H52" s="160"/>
      <c r="I52" s="212">
        <v>32648800</v>
      </c>
      <c r="J52" s="243">
        <v>32648800</v>
      </c>
      <c r="K52" s="209">
        <f t="shared" si="0"/>
        <v>0</v>
      </c>
    </row>
    <row r="53" spans="1:11" x14ac:dyDescent="0.25">
      <c r="A53" s="214">
        <v>45329</v>
      </c>
      <c r="B53" s="210" t="s">
        <v>398</v>
      </c>
      <c r="C53" s="215" t="s">
        <v>71</v>
      </c>
      <c r="D53" s="210" t="s">
        <v>685</v>
      </c>
      <c r="E53" s="161" t="s">
        <v>743</v>
      </c>
      <c r="F53" s="157"/>
      <c r="G53" s="123" t="s">
        <v>154</v>
      </c>
      <c r="H53" s="160"/>
      <c r="I53" s="212">
        <v>5452900</v>
      </c>
      <c r="J53" s="243">
        <v>5452900</v>
      </c>
      <c r="K53" s="209">
        <f t="shared" si="0"/>
        <v>0</v>
      </c>
    </row>
    <row r="54" spans="1:11" x14ac:dyDescent="0.25">
      <c r="A54" s="214">
        <v>45329</v>
      </c>
      <c r="B54" s="210" t="s">
        <v>398</v>
      </c>
      <c r="C54" s="215" t="s">
        <v>71</v>
      </c>
      <c r="D54" s="210" t="s">
        <v>685</v>
      </c>
      <c r="E54" s="161" t="s">
        <v>743</v>
      </c>
      <c r="F54" s="157"/>
      <c r="G54" s="123" t="s">
        <v>154</v>
      </c>
      <c r="H54" s="160"/>
      <c r="I54" s="212">
        <v>69491900</v>
      </c>
      <c r="J54" s="243">
        <v>69491900</v>
      </c>
      <c r="K54" s="209">
        <f t="shared" si="0"/>
        <v>0</v>
      </c>
    </row>
    <row r="55" spans="1:11" x14ac:dyDescent="0.25">
      <c r="A55" s="214">
        <v>45329</v>
      </c>
      <c r="B55" s="210" t="s">
        <v>398</v>
      </c>
      <c r="C55" s="215" t="s">
        <v>71</v>
      </c>
      <c r="D55" s="210" t="s">
        <v>685</v>
      </c>
      <c r="E55" s="161" t="s">
        <v>743</v>
      </c>
      <c r="F55" s="157"/>
      <c r="G55" s="123" t="s">
        <v>154</v>
      </c>
      <c r="H55" s="160"/>
      <c r="I55" s="212">
        <v>43524300</v>
      </c>
      <c r="J55" s="243">
        <v>43524300</v>
      </c>
      <c r="K55" s="209">
        <f t="shared" si="0"/>
        <v>0</v>
      </c>
    </row>
    <row r="56" spans="1:11" x14ac:dyDescent="0.25">
      <c r="A56" s="214">
        <v>45329</v>
      </c>
      <c r="B56" s="210" t="s">
        <v>687</v>
      </c>
      <c r="C56" s="215" t="s">
        <v>686</v>
      </c>
      <c r="D56" s="210" t="s">
        <v>447</v>
      </c>
      <c r="E56" s="161" t="s">
        <v>744</v>
      </c>
      <c r="F56" s="157"/>
      <c r="G56" s="123" t="s">
        <v>723</v>
      </c>
      <c r="H56" s="160"/>
      <c r="I56" s="212">
        <v>28000000</v>
      </c>
      <c r="J56" s="243">
        <v>28000000</v>
      </c>
      <c r="K56" s="209">
        <f t="shared" si="0"/>
        <v>0</v>
      </c>
    </row>
    <row r="57" spans="1:11" x14ac:dyDescent="0.25">
      <c r="A57" s="214">
        <v>45329</v>
      </c>
      <c r="B57" s="210" t="s">
        <v>64</v>
      </c>
      <c r="C57" s="215" t="s">
        <v>687</v>
      </c>
      <c r="D57" s="210" t="s">
        <v>688</v>
      </c>
      <c r="E57" s="161" t="s">
        <v>745</v>
      </c>
      <c r="F57" s="157"/>
      <c r="G57" s="123" t="s">
        <v>724</v>
      </c>
      <c r="H57" s="160"/>
      <c r="I57" s="212">
        <v>28000000</v>
      </c>
      <c r="J57" s="243">
        <v>28000000</v>
      </c>
      <c r="K57" s="209">
        <f t="shared" si="0"/>
        <v>0</v>
      </c>
    </row>
    <row r="58" spans="1:11" x14ac:dyDescent="0.25">
      <c r="A58" s="214">
        <v>45330</v>
      </c>
      <c r="B58" s="210" t="s">
        <v>694</v>
      </c>
      <c r="C58" s="215" t="s">
        <v>64</v>
      </c>
      <c r="D58" s="210" t="s">
        <v>660</v>
      </c>
      <c r="E58" s="161" t="s">
        <v>746</v>
      </c>
      <c r="F58" s="157"/>
      <c r="G58" s="123" t="s">
        <v>725</v>
      </c>
      <c r="H58" s="160"/>
      <c r="I58" s="212">
        <v>28000000</v>
      </c>
      <c r="J58" s="243">
        <v>28000000</v>
      </c>
      <c r="K58" s="209">
        <f t="shared" si="0"/>
        <v>0</v>
      </c>
    </row>
    <row r="59" spans="1:11" x14ac:dyDescent="0.25">
      <c r="A59" s="214">
        <v>45330</v>
      </c>
      <c r="B59" s="210" t="s">
        <v>371</v>
      </c>
      <c r="C59" s="215" t="s">
        <v>689</v>
      </c>
      <c r="D59" s="210" t="s">
        <v>690</v>
      </c>
      <c r="E59" s="161" t="s">
        <v>747</v>
      </c>
      <c r="F59" s="157"/>
      <c r="G59" s="123" t="s">
        <v>154</v>
      </c>
      <c r="H59" s="160"/>
      <c r="I59" s="212">
        <v>108079833</v>
      </c>
      <c r="J59" s="243">
        <v>108079833</v>
      </c>
      <c r="K59" s="209">
        <f t="shared" si="0"/>
        <v>0</v>
      </c>
    </row>
    <row r="60" spans="1:11" x14ac:dyDescent="0.25">
      <c r="A60" s="214">
        <v>45330</v>
      </c>
      <c r="B60" s="210" t="s">
        <v>371</v>
      </c>
      <c r="C60" s="215" t="s">
        <v>689</v>
      </c>
      <c r="D60" s="210" t="s">
        <v>690</v>
      </c>
      <c r="E60" s="161" t="s">
        <v>747</v>
      </c>
      <c r="F60" s="157"/>
      <c r="G60" s="123" t="s">
        <v>154</v>
      </c>
      <c r="H60" s="160"/>
      <c r="I60" s="212">
        <v>1218698</v>
      </c>
      <c r="J60" s="243">
        <v>1218698</v>
      </c>
      <c r="K60" s="209">
        <f t="shared" si="0"/>
        <v>0</v>
      </c>
    </row>
    <row r="61" spans="1:11" x14ac:dyDescent="0.25">
      <c r="A61" s="214">
        <v>45330</v>
      </c>
      <c r="B61" s="210" t="s">
        <v>371</v>
      </c>
      <c r="C61" s="215" t="s">
        <v>689</v>
      </c>
      <c r="D61" s="210" t="s">
        <v>690</v>
      </c>
      <c r="E61" s="161" t="s">
        <v>747</v>
      </c>
      <c r="F61" s="157"/>
      <c r="G61" s="123" t="s">
        <v>154</v>
      </c>
      <c r="H61" s="160"/>
      <c r="I61" s="212">
        <v>1047205</v>
      </c>
      <c r="J61" s="243">
        <v>1047205</v>
      </c>
      <c r="K61" s="209">
        <f t="shared" si="0"/>
        <v>0</v>
      </c>
    </row>
    <row r="62" spans="1:11" x14ac:dyDescent="0.25">
      <c r="A62" s="214">
        <v>45330</v>
      </c>
      <c r="B62" s="210" t="s">
        <v>371</v>
      </c>
      <c r="C62" s="215" t="s">
        <v>689</v>
      </c>
      <c r="D62" s="210" t="s">
        <v>690</v>
      </c>
      <c r="E62" s="161" t="s">
        <v>747</v>
      </c>
      <c r="F62" s="157"/>
      <c r="G62" s="123" t="s">
        <v>154</v>
      </c>
      <c r="H62" s="160"/>
      <c r="I62" s="212">
        <v>9636931</v>
      </c>
      <c r="J62" s="243">
        <v>9636931</v>
      </c>
      <c r="K62" s="209">
        <f t="shared" si="0"/>
        <v>0</v>
      </c>
    </row>
    <row r="63" spans="1:11" x14ac:dyDescent="0.25">
      <c r="A63" s="214">
        <v>45330</v>
      </c>
      <c r="B63" s="210" t="s">
        <v>371</v>
      </c>
      <c r="C63" s="215" t="s">
        <v>689</v>
      </c>
      <c r="D63" s="210" t="s">
        <v>690</v>
      </c>
      <c r="E63" s="161" t="s">
        <v>747</v>
      </c>
      <c r="F63" s="157"/>
      <c r="G63" s="123" t="s">
        <v>154</v>
      </c>
      <c r="H63" s="160"/>
      <c r="I63" s="212">
        <v>20225524</v>
      </c>
      <c r="J63" s="243">
        <v>20225524</v>
      </c>
      <c r="K63" s="209">
        <f t="shared" si="0"/>
        <v>0</v>
      </c>
    </row>
    <row r="64" spans="1:11" x14ac:dyDescent="0.25">
      <c r="A64" s="214">
        <v>45331</v>
      </c>
      <c r="B64" s="210" t="s">
        <v>714</v>
      </c>
      <c r="C64" s="215" t="s">
        <v>437</v>
      </c>
      <c r="D64" s="210" t="s">
        <v>684</v>
      </c>
      <c r="E64" s="161" t="s">
        <v>748</v>
      </c>
      <c r="F64" s="157"/>
      <c r="G64" s="123" t="s">
        <v>726</v>
      </c>
      <c r="H64" s="160"/>
      <c r="I64" s="212">
        <v>24000000</v>
      </c>
      <c r="J64" s="243">
        <v>24000000</v>
      </c>
      <c r="K64" s="209">
        <f t="shared" si="0"/>
        <v>0</v>
      </c>
    </row>
    <row r="65" spans="1:11" x14ac:dyDescent="0.25">
      <c r="A65" s="214">
        <v>45331</v>
      </c>
      <c r="B65" s="210" t="s">
        <v>696</v>
      </c>
      <c r="C65" s="215" t="s">
        <v>644</v>
      </c>
      <c r="D65" s="210" t="s">
        <v>691</v>
      </c>
      <c r="E65" s="161" t="s">
        <v>749</v>
      </c>
      <c r="F65" s="157"/>
      <c r="G65" s="123" t="s">
        <v>727</v>
      </c>
      <c r="H65" s="160"/>
      <c r="I65" s="212">
        <v>28000000</v>
      </c>
      <c r="J65" s="243">
        <v>28000000</v>
      </c>
      <c r="K65" s="209">
        <f t="shared" si="0"/>
        <v>0</v>
      </c>
    </row>
    <row r="66" spans="1:11" x14ac:dyDescent="0.25">
      <c r="A66" s="214">
        <v>45331</v>
      </c>
      <c r="B66" s="210" t="s">
        <v>435</v>
      </c>
      <c r="C66" s="215" t="s">
        <v>439</v>
      </c>
      <c r="D66" s="210" t="s">
        <v>692</v>
      </c>
      <c r="E66" s="161" t="s">
        <v>750</v>
      </c>
      <c r="F66" s="157"/>
      <c r="G66" s="123" t="s">
        <v>728</v>
      </c>
      <c r="H66" s="160"/>
      <c r="I66" s="212">
        <v>28000000</v>
      </c>
      <c r="J66" s="243">
        <v>28000000</v>
      </c>
      <c r="K66" s="209">
        <f t="shared" si="0"/>
        <v>0</v>
      </c>
    </row>
    <row r="67" spans="1:11" x14ac:dyDescent="0.25">
      <c r="A67" s="214">
        <v>45331</v>
      </c>
      <c r="B67" s="210" t="s">
        <v>437</v>
      </c>
      <c r="C67" s="215" t="s">
        <v>693</v>
      </c>
      <c r="D67" s="210" t="s">
        <v>665</v>
      </c>
      <c r="E67" s="161" t="s">
        <v>748</v>
      </c>
      <c r="F67" s="157"/>
      <c r="G67" s="123" t="s">
        <v>729</v>
      </c>
      <c r="H67" s="160"/>
      <c r="I67" s="212">
        <v>24000000</v>
      </c>
      <c r="J67" s="243">
        <v>24000000</v>
      </c>
      <c r="K67" s="209">
        <f t="shared" si="0"/>
        <v>0</v>
      </c>
    </row>
    <row r="68" spans="1:11" x14ac:dyDescent="0.25">
      <c r="A68" s="214">
        <v>45334</v>
      </c>
      <c r="B68" s="210" t="s">
        <v>444</v>
      </c>
      <c r="C68" s="215" t="s">
        <v>694</v>
      </c>
      <c r="D68" s="210" t="s">
        <v>695</v>
      </c>
      <c r="E68" s="161" t="s">
        <v>751</v>
      </c>
      <c r="F68" s="157"/>
      <c r="G68" s="123" t="s">
        <v>730</v>
      </c>
      <c r="H68" s="160"/>
      <c r="I68" s="212">
        <v>24000000</v>
      </c>
      <c r="J68" s="243">
        <v>24000000</v>
      </c>
      <c r="K68" s="209">
        <f t="shared" si="0"/>
        <v>0</v>
      </c>
    </row>
    <row r="69" spans="1:11" x14ac:dyDescent="0.25">
      <c r="A69" s="214">
        <v>45334</v>
      </c>
      <c r="B69" s="210" t="s">
        <v>715</v>
      </c>
      <c r="C69" s="215" t="s">
        <v>696</v>
      </c>
      <c r="D69" s="210" t="s">
        <v>662</v>
      </c>
      <c r="E69" s="161" t="s">
        <v>752</v>
      </c>
      <c r="F69" s="157"/>
      <c r="G69" s="123" t="s">
        <v>731</v>
      </c>
      <c r="H69" s="160"/>
      <c r="I69" s="212">
        <v>32000000</v>
      </c>
      <c r="J69" s="243">
        <v>32000000</v>
      </c>
      <c r="K69" s="209">
        <f t="shared" si="0"/>
        <v>0</v>
      </c>
    </row>
    <row r="70" spans="1:11" x14ac:dyDescent="0.25">
      <c r="A70" s="214">
        <v>45335</v>
      </c>
      <c r="B70" s="210" t="s">
        <v>716</v>
      </c>
      <c r="C70" s="215" t="s">
        <v>697</v>
      </c>
      <c r="D70" s="210" t="s">
        <v>682</v>
      </c>
      <c r="E70" s="161" t="s">
        <v>753</v>
      </c>
      <c r="F70" s="157"/>
      <c r="G70" s="123" t="s">
        <v>732</v>
      </c>
      <c r="H70" s="160"/>
      <c r="I70" s="212">
        <v>19092000</v>
      </c>
      <c r="J70" s="243">
        <v>19092000</v>
      </c>
      <c r="K70" s="209">
        <f t="shared" si="0"/>
        <v>0</v>
      </c>
    </row>
    <row r="71" spans="1:11" x14ac:dyDescent="0.25">
      <c r="A71" s="214">
        <v>45336</v>
      </c>
      <c r="B71" s="210" t="s">
        <v>717</v>
      </c>
      <c r="C71" s="215" t="s">
        <v>698</v>
      </c>
      <c r="D71" s="210" t="s">
        <v>699</v>
      </c>
      <c r="E71" s="161" t="s">
        <v>754</v>
      </c>
      <c r="F71" s="157"/>
      <c r="G71" s="123" t="s">
        <v>733</v>
      </c>
      <c r="H71" s="160"/>
      <c r="I71" s="212">
        <v>27482000</v>
      </c>
      <c r="J71" s="243">
        <v>27482000</v>
      </c>
      <c r="K71" s="209">
        <f t="shared" si="0"/>
        <v>0</v>
      </c>
    </row>
    <row r="72" spans="1:11" x14ac:dyDescent="0.25">
      <c r="A72" s="214">
        <v>45336</v>
      </c>
      <c r="B72" s="210" t="s">
        <v>446</v>
      </c>
      <c r="C72" s="215" t="s">
        <v>440</v>
      </c>
      <c r="D72" s="210" t="s">
        <v>700</v>
      </c>
      <c r="E72" s="161" t="s">
        <v>755</v>
      </c>
      <c r="F72" s="157"/>
      <c r="G72" s="123" t="s">
        <v>734</v>
      </c>
      <c r="H72" s="160"/>
      <c r="I72" s="212">
        <v>24000000</v>
      </c>
      <c r="J72" s="243">
        <v>24000000</v>
      </c>
      <c r="K72" s="209">
        <f t="shared" si="0"/>
        <v>0</v>
      </c>
    </row>
    <row r="73" spans="1:11" x14ac:dyDescent="0.25">
      <c r="A73" s="214">
        <v>45338</v>
      </c>
      <c r="B73" s="210" t="s">
        <v>449</v>
      </c>
      <c r="C73" s="215" t="s">
        <v>441</v>
      </c>
      <c r="D73" s="210" t="s">
        <v>701</v>
      </c>
      <c r="E73" s="161" t="s">
        <v>751</v>
      </c>
      <c r="F73" s="157"/>
      <c r="G73" s="123" t="s">
        <v>735</v>
      </c>
      <c r="H73" s="160"/>
      <c r="I73" s="212">
        <v>24000000</v>
      </c>
      <c r="J73" s="243">
        <v>24000000</v>
      </c>
      <c r="K73" s="209">
        <f t="shared" si="0"/>
        <v>0</v>
      </c>
    </row>
    <row r="74" spans="1:11" x14ac:dyDescent="0.25">
      <c r="A74" s="214">
        <v>45342</v>
      </c>
      <c r="B74" s="210" t="s">
        <v>397</v>
      </c>
      <c r="C74" s="215" t="s">
        <v>702</v>
      </c>
      <c r="D74" s="210" t="s">
        <v>703</v>
      </c>
      <c r="E74" s="161" t="s">
        <v>756</v>
      </c>
      <c r="F74" s="157"/>
      <c r="G74" s="123" t="s">
        <v>154</v>
      </c>
      <c r="H74" s="160"/>
      <c r="I74" s="212">
        <v>1048522191</v>
      </c>
      <c r="J74" s="243">
        <v>1048522191</v>
      </c>
      <c r="K74" s="209">
        <f t="shared" si="0"/>
        <v>0</v>
      </c>
    </row>
    <row r="75" spans="1:11" x14ac:dyDescent="0.25">
      <c r="A75" s="214">
        <v>45342</v>
      </c>
      <c r="B75" s="210" t="s">
        <v>397</v>
      </c>
      <c r="C75" s="215" t="s">
        <v>702</v>
      </c>
      <c r="D75" s="210" t="s">
        <v>703</v>
      </c>
      <c r="E75" s="161" t="s">
        <v>756</v>
      </c>
      <c r="F75" s="157"/>
      <c r="G75" s="123" t="s">
        <v>154</v>
      </c>
      <c r="H75" s="160"/>
      <c r="I75" s="212">
        <v>25865710</v>
      </c>
      <c r="J75" s="243">
        <v>25865710</v>
      </c>
      <c r="K75" s="209">
        <f t="shared" si="0"/>
        <v>0</v>
      </c>
    </row>
    <row r="76" spans="1:11" x14ac:dyDescent="0.25">
      <c r="A76" s="214">
        <v>45342</v>
      </c>
      <c r="B76" s="210" t="s">
        <v>397</v>
      </c>
      <c r="C76" s="215" t="s">
        <v>702</v>
      </c>
      <c r="D76" s="210" t="s">
        <v>703</v>
      </c>
      <c r="E76" s="161" t="s">
        <v>756</v>
      </c>
      <c r="F76" s="157"/>
      <c r="G76" s="123" t="s">
        <v>154</v>
      </c>
      <c r="H76" s="160"/>
      <c r="I76" s="212">
        <v>4645752</v>
      </c>
      <c r="J76" s="243">
        <v>4645752</v>
      </c>
      <c r="K76" s="209">
        <f t="shared" si="0"/>
        <v>0</v>
      </c>
    </row>
    <row r="77" spans="1:11" x14ac:dyDescent="0.25">
      <c r="A77" s="214">
        <v>45342</v>
      </c>
      <c r="B77" s="210" t="s">
        <v>397</v>
      </c>
      <c r="C77" s="215" t="s">
        <v>702</v>
      </c>
      <c r="D77" s="210" t="s">
        <v>703</v>
      </c>
      <c r="E77" s="161" t="s">
        <v>756</v>
      </c>
      <c r="F77" s="157"/>
      <c r="G77" s="123" t="s">
        <v>154</v>
      </c>
      <c r="H77" s="160"/>
      <c r="I77" s="212">
        <v>29325628</v>
      </c>
      <c r="J77" s="243">
        <v>29325628</v>
      </c>
      <c r="K77" s="209">
        <f t="shared" si="0"/>
        <v>0</v>
      </c>
    </row>
    <row r="78" spans="1:11" x14ac:dyDescent="0.25">
      <c r="A78" s="214">
        <v>45342</v>
      </c>
      <c r="B78" s="210" t="s">
        <v>397</v>
      </c>
      <c r="C78" s="215" t="s">
        <v>702</v>
      </c>
      <c r="D78" s="210" t="s">
        <v>703</v>
      </c>
      <c r="E78" s="161" t="s">
        <v>756</v>
      </c>
      <c r="F78" s="157"/>
      <c r="G78" s="123" t="s">
        <v>154</v>
      </c>
      <c r="H78" s="160"/>
      <c r="I78" s="212">
        <v>7478003</v>
      </c>
      <c r="J78" s="243">
        <v>7478003</v>
      </c>
      <c r="K78" s="209">
        <f t="shared" si="0"/>
        <v>0</v>
      </c>
    </row>
    <row r="79" spans="1:11" x14ac:dyDescent="0.25">
      <c r="A79" s="214">
        <v>45342</v>
      </c>
      <c r="B79" s="210" t="s">
        <v>397</v>
      </c>
      <c r="C79" s="215" t="s">
        <v>702</v>
      </c>
      <c r="D79" s="210" t="s">
        <v>703</v>
      </c>
      <c r="E79" s="161" t="s">
        <v>756</v>
      </c>
      <c r="F79" s="157"/>
      <c r="G79" s="123" t="s">
        <v>154</v>
      </c>
      <c r="H79" s="160"/>
      <c r="I79" s="212">
        <v>86768240</v>
      </c>
      <c r="J79" s="243">
        <v>86768240</v>
      </c>
      <c r="K79" s="209">
        <f t="shared" si="0"/>
        <v>0</v>
      </c>
    </row>
    <row r="80" spans="1:11" x14ac:dyDescent="0.25">
      <c r="A80" s="214">
        <v>45342</v>
      </c>
      <c r="B80" s="210" t="s">
        <v>397</v>
      </c>
      <c r="C80" s="215" t="s">
        <v>702</v>
      </c>
      <c r="D80" s="210" t="s">
        <v>703</v>
      </c>
      <c r="E80" s="161" t="s">
        <v>756</v>
      </c>
      <c r="F80" s="157"/>
      <c r="G80" s="123" t="s">
        <v>154</v>
      </c>
      <c r="H80" s="160"/>
      <c r="I80" s="212">
        <v>3774813</v>
      </c>
      <c r="J80" s="243">
        <v>3774813</v>
      </c>
      <c r="K80" s="209">
        <f t="shared" si="0"/>
        <v>0</v>
      </c>
    </row>
    <row r="81" spans="1:11" x14ac:dyDescent="0.25">
      <c r="A81" s="214">
        <v>45342</v>
      </c>
      <c r="B81" s="210" t="s">
        <v>397</v>
      </c>
      <c r="C81" s="215" t="s">
        <v>702</v>
      </c>
      <c r="D81" s="210" t="s">
        <v>703</v>
      </c>
      <c r="E81" s="161" t="s">
        <v>756</v>
      </c>
      <c r="F81" s="157"/>
      <c r="G81" s="123" t="s">
        <v>154</v>
      </c>
      <c r="H81" s="160"/>
      <c r="I81" s="212">
        <v>222700824</v>
      </c>
      <c r="J81" s="243">
        <v>222700824</v>
      </c>
      <c r="K81" s="209">
        <f t="shared" si="0"/>
        <v>0</v>
      </c>
    </row>
    <row r="82" spans="1:11" x14ac:dyDescent="0.25">
      <c r="A82" s="214">
        <v>45342</v>
      </c>
      <c r="B82" s="210" t="s">
        <v>74</v>
      </c>
      <c r="C82" s="215" t="s">
        <v>522</v>
      </c>
      <c r="D82" s="210" t="s">
        <v>704</v>
      </c>
      <c r="E82" s="161" t="s">
        <v>757</v>
      </c>
      <c r="F82" s="157"/>
      <c r="G82" s="123" t="s">
        <v>154</v>
      </c>
      <c r="H82" s="160"/>
      <c r="I82" s="212">
        <v>1751090</v>
      </c>
      <c r="J82" s="243">
        <v>1751090</v>
      </c>
      <c r="K82" s="209">
        <f t="shared" si="0"/>
        <v>0</v>
      </c>
    </row>
    <row r="83" spans="1:11" x14ac:dyDescent="0.25">
      <c r="A83" s="214">
        <v>45344</v>
      </c>
      <c r="B83" s="210" t="s">
        <v>278</v>
      </c>
      <c r="C83" s="215" t="s">
        <v>705</v>
      </c>
      <c r="D83" s="210" t="s">
        <v>706</v>
      </c>
      <c r="E83" s="161" t="s">
        <v>758</v>
      </c>
      <c r="F83" s="157"/>
      <c r="G83" s="123" t="s">
        <v>154</v>
      </c>
      <c r="H83" s="160"/>
      <c r="I83" s="212">
        <v>254577</v>
      </c>
      <c r="J83" s="243">
        <v>254577</v>
      </c>
      <c r="K83" s="209">
        <f t="shared" si="0"/>
        <v>0</v>
      </c>
    </row>
    <row r="84" spans="1:11" x14ac:dyDescent="0.25">
      <c r="A84" s="214">
        <v>45344</v>
      </c>
      <c r="B84" s="210" t="s">
        <v>278</v>
      </c>
      <c r="C84" s="215" t="s">
        <v>705</v>
      </c>
      <c r="D84" s="210" t="s">
        <v>706</v>
      </c>
      <c r="E84" s="161" t="s">
        <v>758</v>
      </c>
      <c r="F84" s="157"/>
      <c r="G84" s="123" t="s">
        <v>154</v>
      </c>
      <c r="H84" s="160"/>
      <c r="I84" s="212">
        <v>878820</v>
      </c>
      <c r="J84" s="243">
        <v>878820</v>
      </c>
      <c r="K84" s="209">
        <f t="shared" si="0"/>
        <v>0</v>
      </c>
    </row>
    <row r="85" spans="1:11" x14ac:dyDescent="0.25">
      <c r="A85" s="214">
        <v>45344</v>
      </c>
      <c r="B85" s="210" t="s">
        <v>278</v>
      </c>
      <c r="C85" s="215" t="s">
        <v>705</v>
      </c>
      <c r="D85" s="210" t="s">
        <v>706</v>
      </c>
      <c r="E85" s="161" t="s">
        <v>758</v>
      </c>
      <c r="F85" s="157"/>
      <c r="G85" s="123" t="s">
        <v>154</v>
      </c>
      <c r="H85" s="160"/>
      <c r="I85" s="212">
        <v>343085</v>
      </c>
      <c r="J85" s="243">
        <v>343085</v>
      </c>
      <c r="K85" s="209">
        <f t="shared" si="0"/>
        <v>0</v>
      </c>
    </row>
    <row r="86" spans="1:11" x14ac:dyDescent="0.25">
      <c r="A86" s="214">
        <v>45344</v>
      </c>
      <c r="B86" s="210" t="s">
        <v>278</v>
      </c>
      <c r="C86" s="215" t="s">
        <v>705</v>
      </c>
      <c r="D86" s="210" t="s">
        <v>706</v>
      </c>
      <c r="E86" s="161" t="s">
        <v>758</v>
      </c>
      <c r="F86" s="157"/>
      <c r="G86" s="123" t="s">
        <v>154</v>
      </c>
      <c r="H86" s="160"/>
      <c r="I86" s="212">
        <v>250317</v>
      </c>
      <c r="J86" s="243">
        <v>250317</v>
      </c>
      <c r="K86" s="209">
        <f t="shared" si="0"/>
        <v>0</v>
      </c>
    </row>
    <row r="87" spans="1:11" x14ac:dyDescent="0.25">
      <c r="A87" s="214">
        <v>45344</v>
      </c>
      <c r="B87" s="210" t="s">
        <v>278</v>
      </c>
      <c r="C87" s="215" t="s">
        <v>705</v>
      </c>
      <c r="D87" s="210" t="s">
        <v>706</v>
      </c>
      <c r="E87" s="161" t="s">
        <v>758</v>
      </c>
      <c r="F87" s="157"/>
      <c r="G87" s="123" t="s">
        <v>154</v>
      </c>
      <c r="H87" s="160"/>
      <c r="I87" s="212">
        <v>7080861</v>
      </c>
      <c r="J87" s="243">
        <v>7080861</v>
      </c>
      <c r="K87" s="209">
        <f t="shared" si="0"/>
        <v>0</v>
      </c>
    </row>
    <row r="88" spans="1:11" x14ac:dyDescent="0.25">
      <c r="A88" s="214">
        <v>45344</v>
      </c>
      <c r="B88" s="210" t="s">
        <v>278</v>
      </c>
      <c r="C88" s="215" t="s">
        <v>705</v>
      </c>
      <c r="D88" s="210" t="s">
        <v>706</v>
      </c>
      <c r="E88" s="161" t="s">
        <v>758</v>
      </c>
      <c r="F88" s="157"/>
      <c r="G88" s="123" t="s">
        <v>154</v>
      </c>
      <c r="H88" s="160"/>
      <c r="I88" s="212">
        <v>592250</v>
      </c>
      <c r="J88" s="243">
        <v>592250</v>
      </c>
      <c r="K88" s="209">
        <f t="shared" si="0"/>
        <v>0</v>
      </c>
    </row>
    <row r="89" spans="1:11" x14ac:dyDescent="0.25">
      <c r="A89" s="214">
        <v>45344</v>
      </c>
      <c r="B89" s="210" t="s">
        <v>67</v>
      </c>
      <c r="C89" s="215" t="s">
        <v>707</v>
      </c>
      <c r="D89" s="210" t="s">
        <v>708</v>
      </c>
      <c r="E89" s="161" t="s">
        <v>759</v>
      </c>
      <c r="F89" s="157"/>
      <c r="G89" s="123" t="s">
        <v>736</v>
      </c>
      <c r="H89" s="160"/>
      <c r="I89" s="212">
        <v>24000000</v>
      </c>
      <c r="J89" s="243">
        <v>24000000</v>
      </c>
      <c r="K89" s="209">
        <f t="shared" si="0"/>
        <v>0</v>
      </c>
    </row>
    <row r="90" spans="1:11" x14ac:dyDescent="0.25">
      <c r="A90" s="214">
        <v>45348</v>
      </c>
      <c r="B90" s="210" t="s">
        <v>718</v>
      </c>
      <c r="C90" s="215" t="s">
        <v>709</v>
      </c>
      <c r="D90" s="210" t="s">
        <v>710</v>
      </c>
      <c r="E90" s="161" t="s">
        <v>755</v>
      </c>
      <c r="F90" s="157"/>
      <c r="G90" s="123" t="s">
        <v>737</v>
      </c>
      <c r="H90" s="160"/>
      <c r="I90" s="212">
        <v>24000000</v>
      </c>
      <c r="J90" s="243">
        <v>24000000</v>
      </c>
      <c r="K90" s="209">
        <f t="shared" si="0"/>
        <v>0</v>
      </c>
    </row>
    <row r="91" spans="1:11" x14ac:dyDescent="0.25">
      <c r="A91" s="214">
        <v>45350</v>
      </c>
      <c r="B91" s="210" t="s">
        <v>719</v>
      </c>
      <c r="C91" s="215" t="s">
        <v>127</v>
      </c>
      <c r="D91" s="210" t="s">
        <v>711</v>
      </c>
      <c r="E91" s="161" t="s">
        <v>760</v>
      </c>
      <c r="F91" s="157"/>
      <c r="G91" s="123" t="s">
        <v>738</v>
      </c>
      <c r="H91" s="160"/>
      <c r="I91" s="212">
        <v>24000000</v>
      </c>
      <c r="J91" s="243">
        <v>24000000</v>
      </c>
      <c r="K91" s="209">
        <f t="shared" si="0"/>
        <v>0</v>
      </c>
    </row>
    <row r="92" spans="1:11" x14ac:dyDescent="0.25">
      <c r="A92" s="214">
        <v>45352</v>
      </c>
      <c r="B92" s="210" t="s">
        <v>509</v>
      </c>
      <c r="C92" s="215" t="s">
        <v>1361</v>
      </c>
      <c r="D92" s="210" t="s">
        <v>1362</v>
      </c>
      <c r="E92" s="161" t="s">
        <v>1479</v>
      </c>
      <c r="F92" s="157"/>
      <c r="G92" s="123" t="s">
        <v>1434</v>
      </c>
      <c r="H92" s="160"/>
      <c r="I92" s="212">
        <v>30000000</v>
      </c>
      <c r="J92" s="243">
        <v>30000000</v>
      </c>
      <c r="K92" s="209">
        <f t="shared" si="0"/>
        <v>0</v>
      </c>
    </row>
    <row r="93" spans="1:11" x14ac:dyDescent="0.25">
      <c r="A93" s="214">
        <v>45352</v>
      </c>
      <c r="B93" s="210" t="s">
        <v>1059</v>
      </c>
      <c r="C93" s="215" t="s">
        <v>80</v>
      </c>
      <c r="D93" s="210" t="s">
        <v>1065</v>
      </c>
      <c r="E93" s="161" t="s">
        <v>1480</v>
      </c>
      <c r="F93" s="157"/>
      <c r="G93" s="123" t="s">
        <v>1435</v>
      </c>
      <c r="H93" s="160"/>
      <c r="I93" s="212">
        <v>30000000</v>
      </c>
      <c r="J93" s="243">
        <v>30000000</v>
      </c>
      <c r="K93" s="209">
        <f t="shared" si="0"/>
        <v>0</v>
      </c>
    </row>
    <row r="94" spans="1:11" x14ac:dyDescent="0.25">
      <c r="A94" s="214">
        <v>45352</v>
      </c>
      <c r="B94" s="210" t="s">
        <v>810</v>
      </c>
      <c r="C94" s="215" t="s">
        <v>1266</v>
      </c>
      <c r="D94" s="210" t="s">
        <v>1363</v>
      </c>
      <c r="E94" s="161" t="s">
        <v>1481</v>
      </c>
      <c r="F94" s="157"/>
      <c r="G94" s="123" t="s">
        <v>1436</v>
      </c>
      <c r="H94" s="160"/>
      <c r="I94" s="212">
        <v>24000000</v>
      </c>
      <c r="J94" s="243">
        <v>24000000</v>
      </c>
      <c r="K94" s="209">
        <f t="shared" si="0"/>
        <v>0</v>
      </c>
    </row>
    <row r="95" spans="1:11" x14ac:dyDescent="0.25">
      <c r="A95" s="214">
        <v>45355</v>
      </c>
      <c r="B95" s="210" t="s">
        <v>811</v>
      </c>
      <c r="C95" s="215" t="s">
        <v>810</v>
      </c>
      <c r="D95" s="210" t="s">
        <v>836</v>
      </c>
      <c r="E95" s="161" t="s">
        <v>1482</v>
      </c>
      <c r="F95" s="157"/>
      <c r="G95" s="123" t="s">
        <v>1437</v>
      </c>
      <c r="H95" s="160"/>
      <c r="I95" s="212">
        <v>24000000</v>
      </c>
      <c r="J95" s="243">
        <v>24000000</v>
      </c>
      <c r="K95" s="209">
        <f t="shared" si="0"/>
        <v>0</v>
      </c>
    </row>
    <row r="96" spans="1:11" x14ac:dyDescent="0.25">
      <c r="A96" s="214">
        <v>45356</v>
      </c>
      <c r="B96" s="210" t="s">
        <v>816</v>
      </c>
      <c r="C96" s="215" t="s">
        <v>529</v>
      </c>
      <c r="D96" s="210" t="s">
        <v>1267</v>
      </c>
      <c r="E96" s="161" t="s">
        <v>1483</v>
      </c>
      <c r="F96" s="157"/>
      <c r="G96" s="123" t="s">
        <v>1438</v>
      </c>
      <c r="H96" s="160"/>
      <c r="I96" s="212">
        <v>24800000</v>
      </c>
      <c r="J96" s="243">
        <v>24800000</v>
      </c>
      <c r="K96" s="209">
        <f t="shared" si="0"/>
        <v>0</v>
      </c>
    </row>
    <row r="97" spans="1:11" x14ac:dyDescent="0.25">
      <c r="A97" s="214">
        <v>45356</v>
      </c>
      <c r="B97" s="210" t="s">
        <v>1523</v>
      </c>
      <c r="C97" s="215" t="s">
        <v>684</v>
      </c>
      <c r="D97" s="210" t="s">
        <v>1364</v>
      </c>
      <c r="E97" s="161" t="s">
        <v>1484</v>
      </c>
      <c r="F97" s="157"/>
      <c r="G97" s="123" t="s">
        <v>722</v>
      </c>
      <c r="H97" s="160"/>
      <c r="I97" s="212">
        <v>1796000</v>
      </c>
      <c r="J97" s="243">
        <v>1796000</v>
      </c>
      <c r="K97" s="209">
        <f t="shared" si="0"/>
        <v>0</v>
      </c>
    </row>
    <row r="98" spans="1:11" x14ac:dyDescent="0.25">
      <c r="A98" s="214">
        <v>45357</v>
      </c>
      <c r="B98" s="210" t="s">
        <v>70</v>
      </c>
      <c r="C98" s="215" t="s">
        <v>1365</v>
      </c>
      <c r="D98" s="210" t="s">
        <v>1366</v>
      </c>
      <c r="E98" s="161" t="s">
        <v>1485</v>
      </c>
      <c r="F98" s="157"/>
      <c r="G98" s="123" t="s">
        <v>154</v>
      </c>
      <c r="H98" s="160"/>
      <c r="I98" s="212">
        <v>13388000</v>
      </c>
      <c r="J98" s="243">
        <v>13388000</v>
      </c>
      <c r="K98" s="209">
        <f t="shared" si="0"/>
        <v>0</v>
      </c>
    </row>
    <row r="99" spans="1:11" x14ac:dyDescent="0.25">
      <c r="A99" s="214">
        <v>45357</v>
      </c>
      <c r="B99" s="210" t="s">
        <v>70</v>
      </c>
      <c r="C99" s="215" t="s">
        <v>1365</v>
      </c>
      <c r="D99" s="210" t="s">
        <v>1366</v>
      </c>
      <c r="E99" s="161" t="s">
        <v>1485</v>
      </c>
      <c r="F99" s="157"/>
      <c r="G99" s="123" t="s">
        <v>154</v>
      </c>
      <c r="H99" s="160"/>
      <c r="I99" s="212">
        <v>6698500</v>
      </c>
      <c r="J99" s="243">
        <v>6698500</v>
      </c>
      <c r="K99" s="209">
        <f t="shared" si="0"/>
        <v>0</v>
      </c>
    </row>
    <row r="100" spans="1:11" x14ac:dyDescent="0.25">
      <c r="A100" s="214">
        <v>45357</v>
      </c>
      <c r="B100" s="210" t="s">
        <v>70</v>
      </c>
      <c r="C100" s="215" t="s">
        <v>1365</v>
      </c>
      <c r="D100" s="210" t="s">
        <v>1366</v>
      </c>
      <c r="E100" s="161" t="s">
        <v>1485</v>
      </c>
      <c r="F100" s="157"/>
      <c r="G100" s="123" t="s">
        <v>154</v>
      </c>
      <c r="H100" s="160"/>
      <c r="I100" s="212">
        <v>154684498</v>
      </c>
      <c r="J100" s="243">
        <v>154684498</v>
      </c>
      <c r="K100" s="209">
        <f t="shared" si="0"/>
        <v>0</v>
      </c>
    </row>
    <row r="101" spans="1:11" x14ac:dyDescent="0.25">
      <c r="A101" s="214">
        <v>45357</v>
      </c>
      <c r="B101" s="210" t="s">
        <v>70</v>
      </c>
      <c r="C101" s="215" t="s">
        <v>1365</v>
      </c>
      <c r="D101" s="210" t="s">
        <v>1366</v>
      </c>
      <c r="E101" s="161" t="s">
        <v>1485</v>
      </c>
      <c r="F101" s="157"/>
      <c r="G101" s="123" t="s">
        <v>154</v>
      </c>
      <c r="H101" s="160"/>
      <c r="I101" s="212">
        <v>110251860</v>
      </c>
      <c r="J101" s="243">
        <v>110251860</v>
      </c>
      <c r="K101" s="209">
        <f t="shared" si="0"/>
        <v>0</v>
      </c>
    </row>
    <row r="102" spans="1:11" x14ac:dyDescent="0.25">
      <c r="A102" s="214">
        <v>45357</v>
      </c>
      <c r="B102" s="210" t="s">
        <v>70</v>
      </c>
      <c r="C102" s="215" t="s">
        <v>1365</v>
      </c>
      <c r="D102" s="210" t="s">
        <v>1366</v>
      </c>
      <c r="E102" s="161" t="s">
        <v>1485</v>
      </c>
      <c r="F102" s="157"/>
      <c r="G102" s="123" t="s">
        <v>154</v>
      </c>
      <c r="H102" s="160"/>
      <c r="I102" s="212">
        <v>40135300</v>
      </c>
      <c r="J102" s="243">
        <v>40135300</v>
      </c>
      <c r="K102" s="209">
        <f t="shared" si="0"/>
        <v>0</v>
      </c>
    </row>
    <row r="103" spans="1:11" x14ac:dyDescent="0.25">
      <c r="A103" s="214">
        <v>45357</v>
      </c>
      <c r="B103" s="210" t="s">
        <v>70</v>
      </c>
      <c r="C103" s="215" t="s">
        <v>1365</v>
      </c>
      <c r="D103" s="210" t="s">
        <v>1366</v>
      </c>
      <c r="E103" s="161" t="s">
        <v>1485</v>
      </c>
      <c r="F103" s="157"/>
      <c r="G103" s="123" t="s">
        <v>154</v>
      </c>
      <c r="H103" s="160"/>
      <c r="I103" s="212">
        <v>6698500</v>
      </c>
      <c r="J103" s="243">
        <v>6698500</v>
      </c>
      <c r="K103" s="209">
        <f t="shared" si="0"/>
        <v>0</v>
      </c>
    </row>
    <row r="104" spans="1:11" x14ac:dyDescent="0.25">
      <c r="A104" s="214">
        <v>45357</v>
      </c>
      <c r="B104" s="210" t="s">
        <v>70</v>
      </c>
      <c r="C104" s="215" t="s">
        <v>1365</v>
      </c>
      <c r="D104" s="210" t="s">
        <v>1366</v>
      </c>
      <c r="E104" s="161" t="s">
        <v>1485</v>
      </c>
      <c r="F104" s="157"/>
      <c r="G104" s="123" t="s">
        <v>154</v>
      </c>
      <c r="H104" s="160"/>
      <c r="I104" s="212">
        <v>84811400</v>
      </c>
      <c r="J104" s="243">
        <v>84811400</v>
      </c>
      <c r="K104" s="209">
        <f t="shared" si="0"/>
        <v>0</v>
      </c>
    </row>
    <row r="105" spans="1:11" x14ac:dyDescent="0.25">
      <c r="A105" s="214">
        <v>45357</v>
      </c>
      <c r="B105" s="210" t="s">
        <v>70</v>
      </c>
      <c r="C105" s="215" t="s">
        <v>1365</v>
      </c>
      <c r="D105" s="210" t="s">
        <v>1366</v>
      </c>
      <c r="E105" s="161" t="s">
        <v>1485</v>
      </c>
      <c r="F105" s="157"/>
      <c r="G105" s="123" t="s">
        <v>154</v>
      </c>
      <c r="H105" s="160"/>
      <c r="I105" s="212">
        <v>53516400</v>
      </c>
      <c r="J105" s="243">
        <v>53516400</v>
      </c>
      <c r="K105" s="209">
        <f t="shared" si="0"/>
        <v>0</v>
      </c>
    </row>
    <row r="106" spans="1:11" x14ac:dyDescent="0.25">
      <c r="A106" s="214">
        <v>45359</v>
      </c>
      <c r="B106" s="210" t="s">
        <v>710</v>
      </c>
      <c r="C106" s="215" t="s">
        <v>1367</v>
      </c>
      <c r="D106" s="210" t="s">
        <v>1368</v>
      </c>
      <c r="E106" s="161" t="s">
        <v>1486</v>
      </c>
      <c r="F106" s="157"/>
      <c r="G106" s="123" t="s">
        <v>1439</v>
      </c>
      <c r="H106" s="160"/>
      <c r="I106" s="212">
        <v>24000000</v>
      </c>
      <c r="J106" s="243">
        <v>24000000</v>
      </c>
      <c r="K106" s="209">
        <f t="shared" si="0"/>
        <v>0</v>
      </c>
    </row>
    <row r="107" spans="1:11" x14ac:dyDescent="0.25">
      <c r="A107" s="214">
        <v>45359</v>
      </c>
      <c r="B107" s="210" t="s">
        <v>524</v>
      </c>
      <c r="C107" s="215" t="s">
        <v>1369</v>
      </c>
      <c r="D107" s="210" t="s">
        <v>1370</v>
      </c>
      <c r="E107" s="161" t="s">
        <v>1487</v>
      </c>
      <c r="F107" s="157"/>
      <c r="G107" s="123" t="s">
        <v>1440</v>
      </c>
      <c r="H107" s="160"/>
      <c r="I107" s="212">
        <v>24000000</v>
      </c>
      <c r="J107" s="243">
        <v>24000000</v>
      </c>
      <c r="K107" s="209">
        <f t="shared" si="0"/>
        <v>0</v>
      </c>
    </row>
    <row r="108" spans="1:11" x14ac:dyDescent="0.25">
      <c r="A108" s="214">
        <v>45359</v>
      </c>
      <c r="B108" s="210" t="s">
        <v>947</v>
      </c>
      <c r="C108" s="215" t="s">
        <v>1371</v>
      </c>
      <c r="D108" s="210" t="s">
        <v>1372</v>
      </c>
      <c r="E108" s="161" t="s">
        <v>1488</v>
      </c>
      <c r="F108" s="157"/>
      <c r="G108" s="123" t="s">
        <v>1441</v>
      </c>
      <c r="H108" s="160"/>
      <c r="I108" s="212">
        <v>30000000</v>
      </c>
      <c r="J108" s="243">
        <v>30000000</v>
      </c>
      <c r="K108" s="209">
        <f t="shared" si="0"/>
        <v>0</v>
      </c>
    </row>
    <row r="109" spans="1:11" x14ac:dyDescent="0.25">
      <c r="A109" s="214">
        <v>45359</v>
      </c>
      <c r="B109" s="210" t="s">
        <v>515</v>
      </c>
      <c r="C109" s="215" t="s">
        <v>1298</v>
      </c>
      <c r="D109" s="210" t="s">
        <v>1373</v>
      </c>
      <c r="E109" s="161" t="s">
        <v>1489</v>
      </c>
      <c r="F109" s="157"/>
      <c r="G109" s="123" t="s">
        <v>1442</v>
      </c>
      <c r="H109" s="160"/>
      <c r="I109" s="212">
        <v>11532000</v>
      </c>
      <c r="J109" s="243">
        <v>11532000</v>
      </c>
      <c r="K109" s="209">
        <f t="shared" si="0"/>
        <v>0</v>
      </c>
    </row>
    <row r="110" spans="1:11" x14ac:dyDescent="0.25">
      <c r="A110" s="214">
        <v>45363</v>
      </c>
      <c r="B110" s="210" t="s">
        <v>1066</v>
      </c>
      <c r="C110" s="215" t="s">
        <v>1294</v>
      </c>
      <c r="D110" s="210" t="s">
        <v>1374</v>
      </c>
      <c r="E110" s="161" t="s">
        <v>1490</v>
      </c>
      <c r="F110" s="157"/>
      <c r="G110" s="123" t="s">
        <v>1443</v>
      </c>
      <c r="H110" s="160"/>
      <c r="I110" s="212">
        <v>28000000</v>
      </c>
      <c r="J110" s="243">
        <v>27300000</v>
      </c>
      <c r="K110" s="209">
        <f t="shared" si="0"/>
        <v>700000</v>
      </c>
    </row>
    <row r="111" spans="1:11" x14ac:dyDescent="0.25">
      <c r="A111" s="214">
        <v>45363</v>
      </c>
      <c r="B111" s="210" t="s">
        <v>705</v>
      </c>
      <c r="C111" s="215" t="s">
        <v>1375</v>
      </c>
      <c r="D111" s="210" t="s">
        <v>1292</v>
      </c>
      <c r="E111" s="161" t="s">
        <v>1491</v>
      </c>
      <c r="F111" s="157"/>
      <c r="G111" s="123" t="s">
        <v>1444</v>
      </c>
      <c r="H111" s="160"/>
      <c r="I111" s="212">
        <v>24000000</v>
      </c>
      <c r="J111" s="243">
        <v>24000000</v>
      </c>
      <c r="K111" s="209">
        <f t="shared" si="0"/>
        <v>0</v>
      </c>
    </row>
    <row r="112" spans="1:11" x14ac:dyDescent="0.25">
      <c r="A112" s="214">
        <v>45363</v>
      </c>
      <c r="B112" s="210" t="s">
        <v>1524</v>
      </c>
      <c r="C112" s="215" t="s">
        <v>1376</v>
      </c>
      <c r="D112" s="210" t="s">
        <v>1371</v>
      </c>
      <c r="E112" s="161" t="s">
        <v>1492</v>
      </c>
      <c r="F112" s="157"/>
      <c r="G112" s="123" t="s">
        <v>1445</v>
      </c>
      <c r="H112" s="160"/>
      <c r="I112" s="212">
        <v>29792000</v>
      </c>
      <c r="J112" s="243">
        <v>29792000</v>
      </c>
      <c r="K112" s="209">
        <f t="shared" si="0"/>
        <v>0</v>
      </c>
    </row>
    <row r="113" spans="1:11" x14ac:dyDescent="0.25">
      <c r="A113" s="214">
        <v>45363</v>
      </c>
      <c r="B113" s="210" t="s">
        <v>531</v>
      </c>
      <c r="C113" s="215" t="s">
        <v>1377</v>
      </c>
      <c r="D113" s="210" t="s">
        <v>1375</v>
      </c>
      <c r="E113" s="161" t="s">
        <v>1493</v>
      </c>
      <c r="F113" s="157"/>
      <c r="G113" s="123" t="s">
        <v>1446</v>
      </c>
      <c r="H113" s="160"/>
      <c r="I113" s="212">
        <v>32000000</v>
      </c>
      <c r="J113" s="243">
        <v>32000000</v>
      </c>
      <c r="K113" s="209">
        <f t="shared" si="0"/>
        <v>0</v>
      </c>
    </row>
    <row r="114" spans="1:11" x14ac:dyDescent="0.25">
      <c r="A114" s="214">
        <v>45363</v>
      </c>
      <c r="B114" s="210" t="s">
        <v>1525</v>
      </c>
      <c r="C114" s="215" t="s">
        <v>1378</v>
      </c>
      <c r="D114" s="210" t="s">
        <v>1379</v>
      </c>
      <c r="E114" s="161" t="s">
        <v>1494</v>
      </c>
      <c r="F114" s="157"/>
      <c r="G114" s="123" t="s">
        <v>1447</v>
      </c>
      <c r="H114" s="160"/>
      <c r="I114" s="212">
        <v>32000000</v>
      </c>
      <c r="J114" s="243">
        <v>32000000</v>
      </c>
      <c r="K114" s="209">
        <f t="shared" si="0"/>
        <v>0</v>
      </c>
    </row>
    <row r="115" spans="1:11" x14ac:dyDescent="0.25">
      <c r="A115" s="214">
        <v>45363</v>
      </c>
      <c r="B115" s="210" t="s">
        <v>1067</v>
      </c>
      <c r="C115" s="215" t="s">
        <v>1380</v>
      </c>
      <c r="D115" s="210" t="s">
        <v>1319</v>
      </c>
      <c r="E115" s="161" t="s">
        <v>1495</v>
      </c>
      <c r="F115" s="157"/>
      <c r="G115" s="123" t="s">
        <v>1448</v>
      </c>
      <c r="H115" s="160"/>
      <c r="I115" s="212">
        <v>24000000</v>
      </c>
      <c r="J115" s="243">
        <v>24000000</v>
      </c>
      <c r="K115" s="209">
        <f t="shared" si="0"/>
        <v>0</v>
      </c>
    </row>
    <row r="116" spans="1:11" x14ac:dyDescent="0.25">
      <c r="A116" s="214">
        <v>45363</v>
      </c>
      <c r="B116" s="210" t="s">
        <v>985</v>
      </c>
      <c r="C116" s="215" t="s">
        <v>1368</v>
      </c>
      <c r="D116" s="210" t="s">
        <v>1381</v>
      </c>
      <c r="E116" s="161" t="s">
        <v>1496</v>
      </c>
      <c r="F116" s="157"/>
      <c r="G116" s="123" t="s">
        <v>1449</v>
      </c>
      <c r="H116" s="160"/>
      <c r="I116" s="212">
        <v>28000000</v>
      </c>
      <c r="J116" s="243">
        <v>28000000</v>
      </c>
      <c r="K116" s="209">
        <f t="shared" si="0"/>
        <v>0</v>
      </c>
    </row>
    <row r="117" spans="1:11" x14ac:dyDescent="0.25">
      <c r="A117" s="214">
        <v>45363</v>
      </c>
      <c r="B117" s="210" t="s">
        <v>1068</v>
      </c>
      <c r="C117" s="215" t="s">
        <v>1382</v>
      </c>
      <c r="D117" s="210" t="s">
        <v>1383</v>
      </c>
      <c r="E117" s="161" t="s">
        <v>1497</v>
      </c>
      <c r="F117" s="157"/>
      <c r="G117" s="123" t="s">
        <v>1450</v>
      </c>
      <c r="H117" s="160"/>
      <c r="I117" s="212">
        <v>24000000</v>
      </c>
      <c r="J117" s="243">
        <v>24000000</v>
      </c>
      <c r="K117" s="209">
        <f t="shared" si="0"/>
        <v>0</v>
      </c>
    </row>
    <row r="118" spans="1:11" x14ac:dyDescent="0.25">
      <c r="A118" s="214">
        <v>45364</v>
      </c>
      <c r="B118" s="210" t="s">
        <v>1362</v>
      </c>
      <c r="C118" s="215" t="s">
        <v>1384</v>
      </c>
      <c r="D118" s="210" t="s">
        <v>1385</v>
      </c>
      <c r="E118" s="161" t="s">
        <v>1498</v>
      </c>
      <c r="F118" s="157"/>
      <c r="G118" s="123" t="s">
        <v>1451</v>
      </c>
      <c r="H118" s="160"/>
      <c r="I118" s="212">
        <v>26000000</v>
      </c>
      <c r="J118" s="243">
        <v>26000000</v>
      </c>
      <c r="K118" s="209">
        <f t="shared" si="0"/>
        <v>0</v>
      </c>
    </row>
    <row r="119" spans="1:11" x14ac:dyDescent="0.25">
      <c r="A119" s="214">
        <v>45364</v>
      </c>
      <c r="B119" s="210" t="s">
        <v>1065</v>
      </c>
      <c r="C119" s="215" t="s">
        <v>1386</v>
      </c>
      <c r="D119" s="210" t="s">
        <v>1387</v>
      </c>
      <c r="E119" s="161" t="s">
        <v>1498</v>
      </c>
      <c r="F119" s="157"/>
      <c r="G119" s="123" t="s">
        <v>1452</v>
      </c>
      <c r="H119" s="160"/>
      <c r="I119" s="212">
        <v>26000000</v>
      </c>
      <c r="J119" s="243">
        <v>26000000</v>
      </c>
      <c r="K119" s="209">
        <f t="shared" si="0"/>
        <v>0</v>
      </c>
    </row>
    <row r="120" spans="1:11" x14ac:dyDescent="0.25">
      <c r="A120" s="214">
        <v>45364</v>
      </c>
      <c r="B120" s="210" t="s">
        <v>1363</v>
      </c>
      <c r="C120" s="215" t="s">
        <v>1388</v>
      </c>
      <c r="D120" s="210" t="s">
        <v>1365</v>
      </c>
      <c r="E120" s="161" t="s">
        <v>1499</v>
      </c>
      <c r="F120" s="157"/>
      <c r="G120" s="123" t="s">
        <v>1453</v>
      </c>
      <c r="H120" s="160"/>
      <c r="I120" s="212">
        <v>36000000</v>
      </c>
      <c r="J120" s="243">
        <v>36000000</v>
      </c>
      <c r="K120" s="209">
        <f t="shared" si="0"/>
        <v>0</v>
      </c>
    </row>
    <row r="121" spans="1:11" x14ac:dyDescent="0.25">
      <c r="A121" s="214">
        <v>45366</v>
      </c>
      <c r="B121" s="210" t="s">
        <v>166</v>
      </c>
      <c r="C121" s="215" t="s">
        <v>1389</v>
      </c>
      <c r="D121" s="210" t="s">
        <v>1390</v>
      </c>
      <c r="E121" s="161" t="s">
        <v>1500</v>
      </c>
      <c r="F121" s="157"/>
      <c r="G121" s="123" t="s">
        <v>154</v>
      </c>
      <c r="H121" s="160"/>
      <c r="I121" s="212">
        <v>1046985314</v>
      </c>
      <c r="J121" s="243">
        <v>1046985314</v>
      </c>
      <c r="K121" s="209">
        <f t="shared" si="0"/>
        <v>0</v>
      </c>
    </row>
    <row r="122" spans="1:11" x14ac:dyDescent="0.25">
      <c r="A122" s="214">
        <v>45366</v>
      </c>
      <c r="B122" s="210" t="s">
        <v>166</v>
      </c>
      <c r="C122" s="215" t="s">
        <v>1389</v>
      </c>
      <c r="D122" s="210" t="s">
        <v>1390</v>
      </c>
      <c r="E122" s="161" t="s">
        <v>1500</v>
      </c>
      <c r="F122" s="157"/>
      <c r="G122" s="123" t="s">
        <v>154</v>
      </c>
      <c r="H122" s="160"/>
      <c r="I122" s="212">
        <v>21331436</v>
      </c>
      <c r="J122" s="243">
        <v>21331436</v>
      </c>
      <c r="K122" s="209">
        <f t="shared" si="0"/>
        <v>0</v>
      </c>
    </row>
    <row r="123" spans="1:11" x14ac:dyDescent="0.25">
      <c r="A123" s="214">
        <v>45366</v>
      </c>
      <c r="B123" s="210" t="s">
        <v>166</v>
      </c>
      <c r="C123" s="215" t="s">
        <v>1389</v>
      </c>
      <c r="D123" s="210" t="s">
        <v>1390</v>
      </c>
      <c r="E123" s="161" t="s">
        <v>1500</v>
      </c>
      <c r="F123" s="157"/>
      <c r="G123" s="123" t="s">
        <v>154</v>
      </c>
      <c r="H123" s="160"/>
      <c r="I123" s="212">
        <v>6253631</v>
      </c>
      <c r="J123" s="243">
        <v>6253631</v>
      </c>
      <c r="K123" s="209">
        <f t="shared" si="0"/>
        <v>0</v>
      </c>
    </row>
    <row r="124" spans="1:11" x14ac:dyDescent="0.25">
      <c r="A124" s="214">
        <v>45366</v>
      </c>
      <c r="B124" s="210" t="s">
        <v>166</v>
      </c>
      <c r="C124" s="215" t="s">
        <v>1389</v>
      </c>
      <c r="D124" s="210" t="s">
        <v>1390</v>
      </c>
      <c r="E124" s="161" t="s">
        <v>1500</v>
      </c>
      <c r="F124" s="157"/>
      <c r="G124" s="123" t="s">
        <v>154</v>
      </c>
      <c r="H124" s="160"/>
      <c r="I124" s="212">
        <v>31602832</v>
      </c>
      <c r="J124" s="243">
        <v>31602832</v>
      </c>
      <c r="K124" s="209">
        <f t="shared" si="0"/>
        <v>0</v>
      </c>
    </row>
    <row r="125" spans="1:11" x14ac:dyDescent="0.25">
      <c r="A125" s="214">
        <v>45366</v>
      </c>
      <c r="B125" s="210" t="s">
        <v>166</v>
      </c>
      <c r="C125" s="215" t="s">
        <v>1389</v>
      </c>
      <c r="D125" s="210" t="s">
        <v>1390</v>
      </c>
      <c r="E125" s="161" t="s">
        <v>1500</v>
      </c>
      <c r="F125" s="157"/>
      <c r="G125" s="123" t="s">
        <v>154</v>
      </c>
      <c r="H125" s="160"/>
      <c r="I125" s="212">
        <v>3245800</v>
      </c>
      <c r="J125" s="243">
        <v>3245800</v>
      </c>
      <c r="K125" s="209">
        <f t="shared" si="0"/>
        <v>0</v>
      </c>
    </row>
    <row r="126" spans="1:11" x14ac:dyDescent="0.25">
      <c r="A126" s="214">
        <v>45366</v>
      </c>
      <c r="B126" s="210" t="s">
        <v>166</v>
      </c>
      <c r="C126" s="215" t="s">
        <v>1389</v>
      </c>
      <c r="D126" s="210" t="s">
        <v>1390</v>
      </c>
      <c r="E126" s="161" t="s">
        <v>1500</v>
      </c>
      <c r="F126" s="157"/>
      <c r="G126" s="123" t="s">
        <v>154</v>
      </c>
      <c r="H126" s="160"/>
      <c r="I126" s="212">
        <v>93112240</v>
      </c>
      <c r="J126" s="243">
        <v>93112240</v>
      </c>
      <c r="K126" s="209">
        <f t="shared" si="0"/>
        <v>0</v>
      </c>
    </row>
    <row r="127" spans="1:11" x14ac:dyDescent="0.25">
      <c r="A127" s="214">
        <v>45366</v>
      </c>
      <c r="B127" s="210" t="s">
        <v>166</v>
      </c>
      <c r="C127" s="215" t="s">
        <v>1389</v>
      </c>
      <c r="D127" s="210" t="s">
        <v>1390</v>
      </c>
      <c r="E127" s="161" t="s">
        <v>1500</v>
      </c>
      <c r="F127" s="157"/>
      <c r="G127" s="123" t="s">
        <v>154</v>
      </c>
      <c r="H127" s="160"/>
      <c r="I127" s="212">
        <v>7731635</v>
      </c>
      <c r="J127" s="243">
        <v>7731635</v>
      </c>
      <c r="K127" s="209">
        <f t="shared" si="0"/>
        <v>0</v>
      </c>
    </row>
    <row r="128" spans="1:11" x14ac:dyDescent="0.25">
      <c r="A128" s="214">
        <v>45366</v>
      </c>
      <c r="B128" s="210" t="s">
        <v>166</v>
      </c>
      <c r="C128" s="215" t="s">
        <v>1389</v>
      </c>
      <c r="D128" s="210" t="s">
        <v>1390</v>
      </c>
      <c r="E128" s="161" t="s">
        <v>1500</v>
      </c>
      <c r="F128" s="157"/>
      <c r="G128" s="123" t="s">
        <v>154</v>
      </c>
      <c r="H128" s="160"/>
      <c r="I128" s="212">
        <v>225147650</v>
      </c>
      <c r="J128" s="243">
        <v>225147650</v>
      </c>
      <c r="K128" s="209">
        <f t="shared" si="0"/>
        <v>0</v>
      </c>
    </row>
    <row r="129" spans="1:11" x14ac:dyDescent="0.25">
      <c r="A129" s="214">
        <v>45366</v>
      </c>
      <c r="B129" s="210" t="s">
        <v>381</v>
      </c>
      <c r="C129" s="215" t="s">
        <v>1391</v>
      </c>
      <c r="D129" s="210" t="s">
        <v>1392</v>
      </c>
      <c r="E129" s="161" t="s">
        <v>1501</v>
      </c>
      <c r="F129" s="157"/>
      <c r="G129" s="123" t="s">
        <v>154</v>
      </c>
      <c r="H129" s="160"/>
      <c r="I129" s="212">
        <v>3357379</v>
      </c>
      <c r="J129" s="243">
        <v>3357379</v>
      </c>
      <c r="K129" s="209">
        <f t="shared" si="0"/>
        <v>0</v>
      </c>
    </row>
    <row r="130" spans="1:11" x14ac:dyDescent="0.25">
      <c r="A130" s="214">
        <v>45369</v>
      </c>
      <c r="B130" s="210" t="s">
        <v>1278</v>
      </c>
      <c r="C130" s="215" t="s">
        <v>1393</v>
      </c>
      <c r="D130" s="210" t="s">
        <v>1394</v>
      </c>
      <c r="E130" s="161" t="s">
        <v>1502</v>
      </c>
      <c r="F130" s="157"/>
      <c r="G130" s="123" t="s">
        <v>1454</v>
      </c>
      <c r="H130" s="160"/>
      <c r="I130" s="212">
        <v>24000000</v>
      </c>
      <c r="J130" s="243">
        <v>24000000</v>
      </c>
      <c r="K130" s="209">
        <f t="shared" si="0"/>
        <v>0</v>
      </c>
    </row>
    <row r="131" spans="1:11" x14ac:dyDescent="0.25">
      <c r="A131" s="214">
        <v>45369</v>
      </c>
      <c r="B131" s="210" t="s">
        <v>1526</v>
      </c>
      <c r="C131" s="215" t="s">
        <v>1395</v>
      </c>
      <c r="D131" s="210" t="s">
        <v>1396</v>
      </c>
      <c r="E131" s="161" t="s">
        <v>1503</v>
      </c>
      <c r="F131" s="157"/>
      <c r="G131" s="123" t="s">
        <v>1455</v>
      </c>
      <c r="H131" s="160"/>
      <c r="I131" s="212">
        <v>10000000</v>
      </c>
      <c r="J131" s="243">
        <v>9995000</v>
      </c>
      <c r="K131" s="209">
        <f t="shared" si="0"/>
        <v>5000</v>
      </c>
    </row>
    <row r="132" spans="1:11" x14ac:dyDescent="0.25">
      <c r="A132" s="214">
        <v>45369</v>
      </c>
      <c r="B132" s="210" t="s">
        <v>1282</v>
      </c>
      <c r="C132" s="215" t="s">
        <v>1397</v>
      </c>
      <c r="D132" s="210" t="s">
        <v>1398</v>
      </c>
      <c r="E132" s="161" t="s">
        <v>755</v>
      </c>
      <c r="F132" s="157"/>
      <c r="G132" s="123" t="s">
        <v>1456</v>
      </c>
      <c r="H132" s="160"/>
      <c r="I132" s="212">
        <v>24000000</v>
      </c>
      <c r="J132" s="243">
        <v>24000000</v>
      </c>
      <c r="K132" s="209">
        <f t="shared" si="0"/>
        <v>0</v>
      </c>
    </row>
    <row r="133" spans="1:11" x14ac:dyDescent="0.25">
      <c r="A133" s="214">
        <v>45369</v>
      </c>
      <c r="B133" s="210" t="s">
        <v>1364</v>
      </c>
      <c r="C133" s="215" t="s">
        <v>1399</v>
      </c>
      <c r="D133" s="210" t="s">
        <v>1400</v>
      </c>
      <c r="E133" s="161" t="s">
        <v>1504</v>
      </c>
      <c r="F133" s="157"/>
      <c r="G133" s="123" t="s">
        <v>1457</v>
      </c>
      <c r="H133" s="160"/>
      <c r="I133" s="212">
        <v>22000000</v>
      </c>
      <c r="J133" s="243">
        <v>22000000</v>
      </c>
      <c r="K133" s="209">
        <f t="shared" si="0"/>
        <v>0</v>
      </c>
    </row>
    <row r="134" spans="1:11" x14ac:dyDescent="0.25">
      <c r="A134" s="214">
        <v>45370</v>
      </c>
      <c r="B134" s="210" t="s">
        <v>1281</v>
      </c>
      <c r="C134" s="215" t="s">
        <v>1401</v>
      </c>
      <c r="D134" s="210" t="s">
        <v>1393</v>
      </c>
      <c r="E134" s="161" t="s">
        <v>1505</v>
      </c>
      <c r="F134" s="157"/>
      <c r="G134" s="123" t="s">
        <v>1458</v>
      </c>
      <c r="H134" s="160"/>
      <c r="I134" s="212">
        <v>32000000</v>
      </c>
      <c r="J134" s="243">
        <v>32000000</v>
      </c>
      <c r="K134" s="209">
        <f t="shared" si="0"/>
        <v>0</v>
      </c>
    </row>
    <row r="135" spans="1:11" x14ac:dyDescent="0.25">
      <c r="A135" s="214">
        <v>45370</v>
      </c>
      <c r="B135" s="210" t="s">
        <v>1527</v>
      </c>
      <c r="C135" s="215" t="s">
        <v>1402</v>
      </c>
      <c r="D135" s="210" t="s">
        <v>1403</v>
      </c>
      <c r="E135" s="161" t="s">
        <v>1506</v>
      </c>
      <c r="F135" s="157"/>
      <c r="G135" s="123" t="s">
        <v>1459</v>
      </c>
      <c r="H135" s="160"/>
      <c r="I135" s="212">
        <v>24800000</v>
      </c>
      <c r="J135" s="243">
        <v>24800000</v>
      </c>
      <c r="K135" s="209">
        <f t="shared" si="0"/>
        <v>0</v>
      </c>
    </row>
    <row r="136" spans="1:11" x14ac:dyDescent="0.25">
      <c r="A136" s="214">
        <v>45370</v>
      </c>
      <c r="B136" s="210" t="s">
        <v>1528</v>
      </c>
      <c r="C136" s="215" t="s">
        <v>1390</v>
      </c>
      <c r="D136" s="210" t="s">
        <v>1404</v>
      </c>
      <c r="E136" s="161" t="s">
        <v>1507</v>
      </c>
      <c r="F136" s="157"/>
      <c r="G136" s="123" t="s">
        <v>1460</v>
      </c>
      <c r="H136" s="160"/>
      <c r="I136" s="212">
        <v>24000000</v>
      </c>
      <c r="J136" s="243">
        <v>24000000</v>
      </c>
      <c r="K136" s="209">
        <f t="shared" si="0"/>
        <v>0</v>
      </c>
    </row>
    <row r="137" spans="1:11" x14ac:dyDescent="0.25">
      <c r="A137" s="214">
        <v>45370</v>
      </c>
      <c r="B137" s="210" t="s">
        <v>1366</v>
      </c>
      <c r="C137" s="215" t="s">
        <v>1392</v>
      </c>
      <c r="D137" s="210" t="s">
        <v>1405</v>
      </c>
      <c r="E137" s="161" t="s">
        <v>1508</v>
      </c>
      <c r="F137" s="157"/>
      <c r="G137" s="123" t="s">
        <v>1461</v>
      </c>
      <c r="H137" s="160"/>
      <c r="I137" s="212">
        <v>23200000</v>
      </c>
      <c r="J137" s="243">
        <v>23200000</v>
      </c>
      <c r="K137" s="209">
        <f t="shared" si="0"/>
        <v>0</v>
      </c>
    </row>
    <row r="138" spans="1:11" x14ac:dyDescent="0.25">
      <c r="A138" s="214">
        <v>45370</v>
      </c>
      <c r="B138" s="210" t="s">
        <v>1268</v>
      </c>
      <c r="C138" s="215" t="s">
        <v>1406</v>
      </c>
      <c r="D138" s="210" t="s">
        <v>1407</v>
      </c>
      <c r="E138" s="161" t="s">
        <v>1509</v>
      </c>
      <c r="F138" s="157"/>
      <c r="G138" s="123" t="s">
        <v>1462</v>
      </c>
      <c r="H138" s="160"/>
      <c r="I138" s="212">
        <v>22000000</v>
      </c>
      <c r="J138" s="243">
        <v>22000000</v>
      </c>
      <c r="K138" s="209">
        <f t="shared" si="0"/>
        <v>0</v>
      </c>
    </row>
    <row r="139" spans="1:11" x14ac:dyDescent="0.25">
      <c r="A139" s="214">
        <v>45370</v>
      </c>
      <c r="B139" s="210" t="s">
        <v>1529</v>
      </c>
      <c r="C139" s="215" t="s">
        <v>1408</v>
      </c>
      <c r="D139" s="210" t="s">
        <v>1409</v>
      </c>
      <c r="E139" s="161" t="s">
        <v>1510</v>
      </c>
      <c r="F139" s="157"/>
      <c r="G139" s="123" t="s">
        <v>1463</v>
      </c>
      <c r="H139" s="160"/>
      <c r="I139" s="212">
        <v>24000000</v>
      </c>
      <c r="J139" s="243">
        <v>24000000</v>
      </c>
      <c r="K139" s="209">
        <f t="shared" si="0"/>
        <v>0</v>
      </c>
    </row>
    <row r="140" spans="1:11" x14ac:dyDescent="0.25">
      <c r="A140" s="214">
        <v>45371</v>
      </c>
      <c r="B140" s="210" t="s">
        <v>1530</v>
      </c>
      <c r="C140" s="215" t="s">
        <v>1410</v>
      </c>
      <c r="D140" s="210" t="s">
        <v>1411</v>
      </c>
      <c r="E140" s="161" t="s">
        <v>1511</v>
      </c>
      <c r="F140" s="157"/>
      <c r="G140" s="123" t="s">
        <v>1464</v>
      </c>
      <c r="H140" s="160"/>
      <c r="I140" s="212">
        <v>24000000</v>
      </c>
      <c r="J140" s="243">
        <v>24000000</v>
      </c>
      <c r="K140" s="209">
        <f t="shared" si="0"/>
        <v>0</v>
      </c>
    </row>
    <row r="141" spans="1:11" x14ac:dyDescent="0.25">
      <c r="A141" s="214">
        <v>45371</v>
      </c>
      <c r="B141" s="210" t="s">
        <v>1070</v>
      </c>
      <c r="C141" s="215" t="s">
        <v>1412</v>
      </c>
      <c r="D141" s="210" t="s">
        <v>1410</v>
      </c>
      <c r="E141" s="161" t="s">
        <v>1512</v>
      </c>
      <c r="F141" s="157"/>
      <c r="G141" s="123" t="s">
        <v>1465</v>
      </c>
      <c r="H141" s="160"/>
      <c r="I141" s="212">
        <v>21836000</v>
      </c>
      <c r="J141" s="243">
        <v>21836000</v>
      </c>
      <c r="K141" s="209">
        <f t="shared" si="0"/>
        <v>0</v>
      </c>
    </row>
    <row r="142" spans="1:11" x14ac:dyDescent="0.25">
      <c r="A142" s="214">
        <v>45371</v>
      </c>
      <c r="B142" s="210" t="s">
        <v>1284</v>
      </c>
      <c r="C142" s="215" t="s">
        <v>1413</v>
      </c>
      <c r="D142" s="210" t="s">
        <v>1414</v>
      </c>
      <c r="E142" s="161" t="s">
        <v>1513</v>
      </c>
      <c r="F142" s="157"/>
      <c r="G142" s="123" t="s">
        <v>1466</v>
      </c>
      <c r="H142" s="160"/>
      <c r="I142" s="212">
        <v>24000000</v>
      </c>
      <c r="J142" s="243">
        <v>24000000</v>
      </c>
      <c r="K142" s="209">
        <f t="shared" si="0"/>
        <v>0</v>
      </c>
    </row>
    <row r="143" spans="1:11" x14ac:dyDescent="0.25">
      <c r="A143" s="214">
        <v>45371</v>
      </c>
      <c r="B143" s="210" t="s">
        <v>1531</v>
      </c>
      <c r="C143" s="215" t="s">
        <v>1415</v>
      </c>
      <c r="D143" s="210" t="s">
        <v>1416</v>
      </c>
      <c r="E143" s="161" t="s">
        <v>1514</v>
      </c>
      <c r="F143" s="157"/>
      <c r="G143" s="123" t="s">
        <v>1467</v>
      </c>
      <c r="H143" s="160"/>
      <c r="I143" s="212">
        <v>28000000</v>
      </c>
      <c r="J143" s="243">
        <v>28000000</v>
      </c>
      <c r="K143" s="209">
        <f t="shared" si="0"/>
        <v>0</v>
      </c>
    </row>
    <row r="144" spans="1:11" x14ac:dyDescent="0.25">
      <c r="A144" s="214">
        <v>45371</v>
      </c>
      <c r="B144" s="210" t="s">
        <v>1532</v>
      </c>
      <c r="C144" s="215" t="s">
        <v>1417</v>
      </c>
      <c r="D144" s="210" t="s">
        <v>1418</v>
      </c>
      <c r="E144" s="91" t="s">
        <v>1515</v>
      </c>
      <c r="F144" s="157"/>
      <c r="G144" s="91" t="s">
        <v>1468</v>
      </c>
      <c r="H144" s="160"/>
      <c r="I144" s="212">
        <v>24000000</v>
      </c>
      <c r="J144" s="243">
        <v>24000000</v>
      </c>
      <c r="K144" s="209">
        <f t="shared" ref="K144:K207" si="1">+I144-J144</f>
        <v>0</v>
      </c>
    </row>
    <row r="145" spans="1:11" x14ac:dyDescent="0.25">
      <c r="A145" s="214">
        <v>45372</v>
      </c>
      <c r="B145" s="210" t="s">
        <v>1283</v>
      </c>
      <c r="C145" s="215" t="s">
        <v>1419</v>
      </c>
      <c r="D145" s="210" t="s">
        <v>1420</v>
      </c>
      <c r="E145" s="91" t="s">
        <v>1507</v>
      </c>
      <c r="F145" s="157"/>
      <c r="G145" s="91" t="s">
        <v>1469</v>
      </c>
      <c r="H145" s="160"/>
      <c r="I145" s="212">
        <v>24000000</v>
      </c>
      <c r="J145" s="243">
        <v>24000000</v>
      </c>
      <c r="K145" s="209">
        <f t="shared" si="1"/>
        <v>0</v>
      </c>
    </row>
    <row r="146" spans="1:11" x14ac:dyDescent="0.25">
      <c r="A146" s="214">
        <v>45372</v>
      </c>
      <c r="B146" s="210" t="s">
        <v>1533</v>
      </c>
      <c r="C146" s="215" t="s">
        <v>1421</v>
      </c>
      <c r="D146" s="210" t="s">
        <v>1422</v>
      </c>
      <c r="E146" s="91" t="s">
        <v>1516</v>
      </c>
      <c r="F146" s="157"/>
      <c r="G146" s="91" t="s">
        <v>1470</v>
      </c>
      <c r="H146" s="160"/>
      <c r="I146" s="212">
        <v>24000000</v>
      </c>
      <c r="J146" s="243">
        <v>24000000</v>
      </c>
      <c r="K146" s="209">
        <f t="shared" si="1"/>
        <v>0</v>
      </c>
    </row>
    <row r="147" spans="1:11" x14ac:dyDescent="0.25">
      <c r="A147" s="214">
        <v>45372</v>
      </c>
      <c r="B147" s="210" t="s">
        <v>1534</v>
      </c>
      <c r="C147" s="215" t="s">
        <v>1423</v>
      </c>
      <c r="D147" s="210" t="s">
        <v>1424</v>
      </c>
      <c r="E147" s="91" t="s">
        <v>1517</v>
      </c>
      <c r="F147" s="157"/>
      <c r="G147" s="91" t="s">
        <v>1471</v>
      </c>
      <c r="H147" s="160"/>
      <c r="I147" s="212">
        <v>24000000</v>
      </c>
      <c r="J147" s="243">
        <v>24000000</v>
      </c>
      <c r="K147" s="209">
        <f t="shared" si="1"/>
        <v>0</v>
      </c>
    </row>
    <row r="148" spans="1:11" x14ac:dyDescent="0.25">
      <c r="A148" s="214">
        <v>45372</v>
      </c>
      <c r="B148" s="210" t="s">
        <v>1368</v>
      </c>
      <c r="C148" s="215" t="s">
        <v>1425</v>
      </c>
      <c r="D148" s="210" t="s">
        <v>1426</v>
      </c>
      <c r="E148" s="91" t="s">
        <v>1507</v>
      </c>
      <c r="F148" s="157"/>
      <c r="G148" s="91" t="s">
        <v>1472</v>
      </c>
      <c r="H148" s="160"/>
      <c r="I148" s="212">
        <v>24000000</v>
      </c>
      <c r="J148" s="243">
        <v>24000000</v>
      </c>
      <c r="K148" s="209">
        <f t="shared" si="1"/>
        <v>0</v>
      </c>
    </row>
    <row r="149" spans="1:11" x14ac:dyDescent="0.25">
      <c r="A149" s="214">
        <v>45373</v>
      </c>
      <c r="B149" s="210" t="s">
        <v>1535</v>
      </c>
      <c r="C149" s="215" t="s">
        <v>1427</v>
      </c>
      <c r="D149" s="210" t="s">
        <v>1428</v>
      </c>
      <c r="E149" s="91" t="s">
        <v>1518</v>
      </c>
      <c r="F149" s="157"/>
      <c r="G149" s="91" t="s">
        <v>1473</v>
      </c>
      <c r="H149" s="160"/>
      <c r="I149" s="212">
        <v>22000000</v>
      </c>
      <c r="J149" s="243">
        <v>22000000</v>
      </c>
      <c r="K149" s="209">
        <f t="shared" si="1"/>
        <v>0</v>
      </c>
    </row>
    <row r="150" spans="1:11" x14ac:dyDescent="0.25">
      <c r="A150" s="214">
        <v>45373</v>
      </c>
      <c r="B150" s="210" t="s">
        <v>1367</v>
      </c>
      <c r="C150" s="215" t="s">
        <v>1429</v>
      </c>
      <c r="D150" s="210" t="s">
        <v>1425</v>
      </c>
      <c r="E150" s="91" t="s">
        <v>1519</v>
      </c>
      <c r="F150" s="157"/>
      <c r="G150" s="91" t="s">
        <v>1474</v>
      </c>
      <c r="H150" s="160"/>
      <c r="I150" s="212">
        <v>24000000</v>
      </c>
      <c r="J150" s="243">
        <v>24000000</v>
      </c>
      <c r="K150" s="209">
        <f t="shared" si="1"/>
        <v>0</v>
      </c>
    </row>
    <row r="151" spans="1:11" x14ac:dyDescent="0.25">
      <c r="A151" s="214">
        <v>45373</v>
      </c>
      <c r="B151" s="210" t="s">
        <v>1536</v>
      </c>
      <c r="C151" s="215" t="s">
        <v>1430</v>
      </c>
      <c r="D151" s="210" t="s">
        <v>1419</v>
      </c>
      <c r="E151" s="91" t="s">
        <v>1520</v>
      </c>
      <c r="F151" s="157"/>
      <c r="G151" s="91" t="s">
        <v>1475</v>
      </c>
      <c r="H151" s="160"/>
      <c r="I151" s="212">
        <v>24000000</v>
      </c>
      <c r="J151" s="243">
        <v>24000000</v>
      </c>
      <c r="K151" s="209">
        <f t="shared" si="1"/>
        <v>0</v>
      </c>
    </row>
    <row r="152" spans="1:11" x14ac:dyDescent="0.25">
      <c r="A152" s="214">
        <v>45373</v>
      </c>
      <c r="B152" s="210" t="s">
        <v>1369</v>
      </c>
      <c r="C152" s="215" t="s">
        <v>1431</v>
      </c>
      <c r="D152" s="210" t="s">
        <v>1417</v>
      </c>
      <c r="E152" s="91" t="s">
        <v>1521</v>
      </c>
      <c r="F152" s="157"/>
      <c r="G152" s="91" t="s">
        <v>1476</v>
      </c>
      <c r="H152" s="160"/>
      <c r="I152" s="212">
        <v>24000000</v>
      </c>
      <c r="J152" s="243">
        <v>24000000</v>
      </c>
      <c r="K152" s="209">
        <f t="shared" si="1"/>
        <v>0</v>
      </c>
    </row>
    <row r="153" spans="1:11" x14ac:dyDescent="0.25">
      <c r="A153" s="112">
        <v>45373</v>
      </c>
      <c r="B153" s="183" t="s">
        <v>1537</v>
      </c>
      <c r="C153" s="114" t="s">
        <v>1432</v>
      </c>
      <c r="D153" s="25" t="s">
        <v>1421</v>
      </c>
      <c r="E153" s="91" t="s">
        <v>1522</v>
      </c>
      <c r="F153" s="26"/>
      <c r="G153" s="91" t="s">
        <v>1477</v>
      </c>
      <c r="H153" s="13"/>
      <c r="I153" s="99">
        <v>24000000</v>
      </c>
      <c r="J153" s="243">
        <v>24000000</v>
      </c>
      <c r="K153" s="209">
        <f t="shared" si="1"/>
        <v>0</v>
      </c>
    </row>
    <row r="154" spans="1:11" x14ac:dyDescent="0.25">
      <c r="A154" s="112">
        <v>45373</v>
      </c>
      <c r="B154" s="183" t="s">
        <v>1287</v>
      </c>
      <c r="C154" s="114" t="s">
        <v>1433</v>
      </c>
      <c r="D154" s="25" t="s">
        <v>1429</v>
      </c>
      <c r="E154" s="91" t="s">
        <v>1513</v>
      </c>
      <c r="F154" s="26"/>
      <c r="G154" s="91" t="s">
        <v>1478</v>
      </c>
      <c r="H154" s="13"/>
      <c r="I154" s="99">
        <v>24000000</v>
      </c>
      <c r="J154" s="243">
        <v>24000000</v>
      </c>
      <c r="K154" s="209">
        <f t="shared" si="1"/>
        <v>0</v>
      </c>
    </row>
    <row r="155" spans="1:11" x14ac:dyDescent="0.25">
      <c r="A155" s="112">
        <v>45377</v>
      </c>
      <c r="B155" s="183" t="s">
        <v>1318</v>
      </c>
      <c r="C155" s="114" t="s">
        <v>1306</v>
      </c>
      <c r="D155" s="25" t="s">
        <v>1307</v>
      </c>
      <c r="E155" s="91" t="s">
        <v>1359</v>
      </c>
      <c r="F155" s="26"/>
      <c r="G155" s="91" t="s">
        <v>91</v>
      </c>
      <c r="H155" s="13"/>
      <c r="I155" s="99">
        <v>211188942</v>
      </c>
      <c r="J155" s="243">
        <v>211188942</v>
      </c>
      <c r="K155" s="209">
        <f t="shared" si="1"/>
        <v>0</v>
      </c>
    </row>
    <row r="156" spans="1:11" x14ac:dyDescent="0.25">
      <c r="A156" s="112">
        <v>45383</v>
      </c>
      <c r="B156" s="183" t="s">
        <v>1380</v>
      </c>
      <c r="C156" s="114" t="s">
        <v>1918</v>
      </c>
      <c r="D156" s="25" t="s">
        <v>1815</v>
      </c>
      <c r="E156" s="91" t="s">
        <v>1963</v>
      </c>
      <c r="F156" s="26"/>
      <c r="G156" s="91" t="s">
        <v>1990</v>
      </c>
      <c r="H156" s="13"/>
      <c r="I156" s="99">
        <v>23200000</v>
      </c>
      <c r="J156" s="243">
        <v>23200000</v>
      </c>
      <c r="K156" s="209">
        <f t="shared" si="1"/>
        <v>0</v>
      </c>
    </row>
    <row r="157" spans="1:11" x14ac:dyDescent="0.25">
      <c r="A157" s="112">
        <v>45383</v>
      </c>
      <c r="B157" s="183" t="s">
        <v>1385</v>
      </c>
      <c r="C157" s="114" t="s">
        <v>1919</v>
      </c>
      <c r="D157" s="25" t="s">
        <v>1431</v>
      </c>
      <c r="E157" s="91" t="s">
        <v>1964</v>
      </c>
      <c r="F157" s="26"/>
      <c r="G157" s="91" t="s">
        <v>1991</v>
      </c>
      <c r="H157" s="13"/>
      <c r="I157" s="99">
        <v>31200000</v>
      </c>
      <c r="J157" s="243">
        <v>31200000</v>
      </c>
      <c r="K157" s="209">
        <f t="shared" si="1"/>
        <v>0</v>
      </c>
    </row>
    <row r="158" spans="1:11" x14ac:dyDescent="0.25">
      <c r="A158" s="112">
        <v>45386</v>
      </c>
      <c r="B158" s="183" t="s">
        <v>2013</v>
      </c>
      <c r="C158" s="114" t="s">
        <v>684</v>
      </c>
      <c r="D158" s="25" t="s">
        <v>427</v>
      </c>
      <c r="E158" s="91" t="s">
        <v>1484</v>
      </c>
      <c r="F158" s="26"/>
      <c r="G158" s="91" t="s">
        <v>722</v>
      </c>
      <c r="H158" s="13"/>
      <c r="I158" s="99">
        <v>5520000</v>
      </c>
      <c r="J158" s="243">
        <v>5520000</v>
      </c>
      <c r="K158" s="209">
        <f t="shared" si="1"/>
        <v>0</v>
      </c>
    </row>
    <row r="159" spans="1:11" x14ac:dyDescent="0.25">
      <c r="A159" s="112">
        <v>45387</v>
      </c>
      <c r="B159" s="183" t="s">
        <v>168</v>
      </c>
      <c r="C159" s="114" t="s">
        <v>1920</v>
      </c>
      <c r="D159" s="25" t="s">
        <v>1921</v>
      </c>
      <c r="E159" s="91" t="s">
        <v>1965</v>
      </c>
      <c r="F159" s="26"/>
      <c r="G159" s="91" t="s">
        <v>154</v>
      </c>
      <c r="H159" s="13"/>
      <c r="I159" s="99">
        <v>13670600</v>
      </c>
      <c r="J159" s="243">
        <v>13670600</v>
      </c>
      <c r="K159" s="209">
        <f t="shared" si="1"/>
        <v>0</v>
      </c>
    </row>
    <row r="160" spans="1:11" x14ac:dyDescent="0.25">
      <c r="A160" s="112">
        <v>45387</v>
      </c>
      <c r="B160" s="183" t="s">
        <v>168</v>
      </c>
      <c r="C160" s="114" t="s">
        <v>1920</v>
      </c>
      <c r="D160" s="25" t="s">
        <v>1921</v>
      </c>
      <c r="E160" s="91" t="s">
        <v>1965</v>
      </c>
      <c r="F160" s="26"/>
      <c r="G160" s="91" t="s">
        <v>154</v>
      </c>
      <c r="H160" s="13"/>
      <c r="I160" s="99">
        <v>6839800</v>
      </c>
      <c r="J160" s="243">
        <v>6839800</v>
      </c>
      <c r="K160" s="209">
        <f t="shared" si="1"/>
        <v>0</v>
      </c>
    </row>
    <row r="161" spans="1:11" x14ac:dyDescent="0.25">
      <c r="A161" s="112">
        <v>45387</v>
      </c>
      <c r="B161" s="183" t="s">
        <v>168</v>
      </c>
      <c r="C161" s="114" t="s">
        <v>1920</v>
      </c>
      <c r="D161" s="25" t="s">
        <v>1921</v>
      </c>
      <c r="E161" s="91" t="s">
        <v>1965</v>
      </c>
      <c r="F161" s="26"/>
      <c r="G161" s="91" t="s">
        <v>154</v>
      </c>
      <c r="H161" s="13"/>
      <c r="I161" s="99">
        <v>153352860</v>
      </c>
      <c r="J161" s="243">
        <v>153352860</v>
      </c>
      <c r="K161" s="209">
        <f t="shared" si="1"/>
        <v>0</v>
      </c>
    </row>
    <row r="162" spans="1:11" x14ac:dyDescent="0.25">
      <c r="A162" s="112">
        <v>45387</v>
      </c>
      <c r="B162" s="183" t="s">
        <v>168</v>
      </c>
      <c r="C162" s="114" t="s">
        <v>1920</v>
      </c>
      <c r="D162" s="25" t="s">
        <v>1921</v>
      </c>
      <c r="E162" s="91" t="s">
        <v>1965</v>
      </c>
      <c r="F162" s="26"/>
      <c r="G162" s="91" t="s">
        <v>154</v>
      </c>
      <c r="H162" s="13"/>
      <c r="I162" s="99">
        <v>109136113</v>
      </c>
      <c r="J162" s="243">
        <v>109136113</v>
      </c>
      <c r="K162" s="209">
        <f t="shared" si="1"/>
        <v>0</v>
      </c>
    </row>
    <row r="163" spans="1:11" x14ac:dyDescent="0.25">
      <c r="A163" s="112">
        <v>45387</v>
      </c>
      <c r="B163" s="183" t="s">
        <v>168</v>
      </c>
      <c r="C163" s="114" t="s">
        <v>1920</v>
      </c>
      <c r="D163" s="25" t="s">
        <v>1921</v>
      </c>
      <c r="E163" s="91" t="s">
        <v>1965</v>
      </c>
      <c r="F163" s="26"/>
      <c r="G163" s="91" t="s">
        <v>154</v>
      </c>
      <c r="H163" s="13"/>
      <c r="I163" s="99">
        <v>40981000</v>
      </c>
      <c r="J163" s="243">
        <v>40981000</v>
      </c>
      <c r="K163" s="209">
        <f t="shared" si="1"/>
        <v>0</v>
      </c>
    </row>
    <row r="164" spans="1:11" x14ac:dyDescent="0.25">
      <c r="A164" s="112">
        <v>45387</v>
      </c>
      <c r="B164" s="183" t="s">
        <v>168</v>
      </c>
      <c r="C164" s="114" t="s">
        <v>1920</v>
      </c>
      <c r="D164" s="25" t="s">
        <v>1921</v>
      </c>
      <c r="E164" s="91" t="s">
        <v>1965</v>
      </c>
      <c r="F164" s="26"/>
      <c r="G164" s="91" t="s">
        <v>154</v>
      </c>
      <c r="H164" s="13"/>
      <c r="I164" s="99">
        <v>6839800</v>
      </c>
      <c r="J164" s="243">
        <v>6839800</v>
      </c>
      <c r="K164" s="209">
        <f t="shared" si="1"/>
        <v>0</v>
      </c>
    </row>
    <row r="165" spans="1:11" x14ac:dyDescent="0.25">
      <c r="A165" s="112">
        <v>45387</v>
      </c>
      <c r="B165" s="183" t="s">
        <v>168</v>
      </c>
      <c r="C165" s="114" t="s">
        <v>1920</v>
      </c>
      <c r="D165" s="25" t="s">
        <v>1921</v>
      </c>
      <c r="E165" s="91" t="s">
        <v>1965</v>
      </c>
      <c r="F165" s="26"/>
      <c r="G165" s="91" t="s">
        <v>154</v>
      </c>
      <c r="H165" s="13"/>
      <c r="I165" s="99">
        <v>82959400</v>
      </c>
      <c r="J165" s="243">
        <v>82959400</v>
      </c>
      <c r="K165" s="209">
        <f t="shared" si="1"/>
        <v>0</v>
      </c>
    </row>
    <row r="166" spans="1:11" x14ac:dyDescent="0.25">
      <c r="A166" s="112">
        <v>45387</v>
      </c>
      <c r="B166" s="183" t="s">
        <v>168</v>
      </c>
      <c r="C166" s="114" t="s">
        <v>1920</v>
      </c>
      <c r="D166" s="25" t="s">
        <v>1921</v>
      </c>
      <c r="E166" s="91" t="s">
        <v>1965</v>
      </c>
      <c r="F166" s="26"/>
      <c r="G166" s="91" t="s">
        <v>154</v>
      </c>
      <c r="H166" s="13"/>
      <c r="I166" s="99">
        <v>54642000</v>
      </c>
      <c r="J166" s="243">
        <v>54642000</v>
      </c>
      <c r="K166" s="209">
        <f t="shared" si="1"/>
        <v>0</v>
      </c>
    </row>
    <row r="167" spans="1:11" x14ac:dyDescent="0.25">
      <c r="A167" s="112">
        <v>45387</v>
      </c>
      <c r="B167" s="183" t="s">
        <v>1394</v>
      </c>
      <c r="C167" s="114" t="s">
        <v>1922</v>
      </c>
      <c r="D167" s="25" t="s">
        <v>1820</v>
      </c>
      <c r="E167" s="91" t="s">
        <v>1966</v>
      </c>
      <c r="F167" s="26"/>
      <c r="G167" s="91" t="s">
        <v>1992</v>
      </c>
      <c r="H167" s="13"/>
      <c r="I167" s="99">
        <v>960147263</v>
      </c>
      <c r="J167" s="243">
        <v>960147263</v>
      </c>
      <c r="K167" s="209">
        <f t="shared" si="1"/>
        <v>0</v>
      </c>
    </row>
    <row r="168" spans="1:11" x14ac:dyDescent="0.25">
      <c r="A168" s="112">
        <v>45387</v>
      </c>
      <c r="B168" s="183" t="s">
        <v>1378</v>
      </c>
      <c r="C168" s="114" t="s">
        <v>1923</v>
      </c>
      <c r="D168" s="25" t="s">
        <v>1924</v>
      </c>
      <c r="E168" s="91" t="s">
        <v>1967</v>
      </c>
      <c r="F168" s="26"/>
      <c r="G168" s="91" t="s">
        <v>1993</v>
      </c>
      <c r="H168" s="13"/>
      <c r="I168" s="99">
        <v>24000000</v>
      </c>
      <c r="J168" s="243">
        <v>24000000</v>
      </c>
      <c r="K168" s="209">
        <f t="shared" si="1"/>
        <v>0</v>
      </c>
    </row>
    <row r="169" spans="1:11" x14ac:dyDescent="0.25">
      <c r="A169" s="112">
        <v>45387</v>
      </c>
      <c r="B169" s="183" t="s">
        <v>1557</v>
      </c>
      <c r="C169" s="114" t="s">
        <v>1774</v>
      </c>
      <c r="D169" s="25" t="s">
        <v>1925</v>
      </c>
      <c r="E169" s="91" t="s">
        <v>1968</v>
      </c>
      <c r="F169" s="26"/>
      <c r="G169" s="91" t="s">
        <v>1994</v>
      </c>
      <c r="H169" s="13"/>
      <c r="I169" s="99">
        <v>28000000</v>
      </c>
      <c r="J169" s="243">
        <v>28000000</v>
      </c>
      <c r="K169" s="209">
        <f t="shared" si="1"/>
        <v>0</v>
      </c>
    </row>
    <row r="170" spans="1:11" x14ac:dyDescent="0.25">
      <c r="A170" s="112">
        <v>45390</v>
      </c>
      <c r="B170" s="183" t="s">
        <v>1392</v>
      </c>
      <c r="C170" s="114" t="s">
        <v>1926</v>
      </c>
      <c r="D170" s="25" t="s">
        <v>1306</v>
      </c>
      <c r="E170" s="91" t="s">
        <v>1513</v>
      </c>
      <c r="F170" s="26"/>
      <c r="G170" s="91" t="s">
        <v>1995</v>
      </c>
      <c r="H170" s="13"/>
      <c r="I170" s="99">
        <v>24000000</v>
      </c>
      <c r="J170" s="243">
        <v>24000000</v>
      </c>
      <c r="K170" s="209">
        <f t="shared" si="1"/>
        <v>0</v>
      </c>
    </row>
    <row r="171" spans="1:11" x14ac:dyDescent="0.25">
      <c r="A171" s="112">
        <v>45390</v>
      </c>
      <c r="B171" s="183" t="s">
        <v>1666</v>
      </c>
      <c r="C171" s="114" t="s">
        <v>1927</v>
      </c>
      <c r="D171" s="25" t="s">
        <v>1928</v>
      </c>
      <c r="E171" s="91" t="s">
        <v>1969</v>
      </c>
      <c r="F171" s="26"/>
      <c r="G171" s="91" t="s">
        <v>1996</v>
      </c>
      <c r="H171" s="13"/>
      <c r="I171" s="99">
        <v>24000000</v>
      </c>
      <c r="J171" s="243">
        <v>24000000</v>
      </c>
      <c r="K171" s="209">
        <f t="shared" si="1"/>
        <v>0</v>
      </c>
    </row>
    <row r="172" spans="1:11" x14ac:dyDescent="0.25">
      <c r="A172" s="112">
        <v>45390</v>
      </c>
      <c r="B172" s="183" t="s">
        <v>379</v>
      </c>
      <c r="C172" s="114" t="s">
        <v>1929</v>
      </c>
      <c r="D172" s="25" t="s">
        <v>1930</v>
      </c>
      <c r="E172" s="91" t="s">
        <v>1970</v>
      </c>
      <c r="F172" s="26"/>
      <c r="G172" s="91" t="s">
        <v>154</v>
      </c>
      <c r="H172" s="13"/>
      <c r="I172" s="99">
        <v>34800</v>
      </c>
      <c r="J172" s="243">
        <v>34800</v>
      </c>
      <c r="K172" s="209">
        <f t="shared" si="1"/>
        <v>0</v>
      </c>
    </row>
    <row r="173" spans="1:11" x14ac:dyDescent="0.25">
      <c r="A173" s="112">
        <v>45390</v>
      </c>
      <c r="B173" s="183" t="s">
        <v>379</v>
      </c>
      <c r="C173" s="114" t="s">
        <v>1929</v>
      </c>
      <c r="D173" s="25" t="s">
        <v>1930</v>
      </c>
      <c r="E173" s="91" t="s">
        <v>1970</v>
      </c>
      <c r="F173" s="26"/>
      <c r="G173" s="91" t="s">
        <v>154</v>
      </c>
      <c r="H173" s="13"/>
      <c r="I173" s="99">
        <v>17400</v>
      </c>
      <c r="J173" s="243">
        <v>17400</v>
      </c>
      <c r="K173" s="209">
        <f t="shared" si="1"/>
        <v>0</v>
      </c>
    </row>
    <row r="174" spans="1:11" x14ac:dyDescent="0.25">
      <c r="A174" s="112">
        <v>45390</v>
      </c>
      <c r="B174" s="183" t="s">
        <v>379</v>
      </c>
      <c r="C174" s="114" t="s">
        <v>1929</v>
      </c>
      <c r="D174" s="25" t="s">
        <v>1930</v>
      </c>
      <c r="E174" s="91" t="s">
        <v>1970</v>
      </c>
      <c r="F174" s="26"/>
      <c r="G174" s="91" t="s">
        <v>154</v>
      </c>
      <c r="H174" s="13"/>
      <c r="I174" s="99">
        <v>548500</v>
      </c>
      <c r="J174" s="243">
        <v>548500</v>
      </c>
      <c r="K174" s="209">
        <f t="shared" si="1"/>
        <v>0</v>
      </c>
    </row>
    <row r="175" spans="1:11" x14ac:dyDescent="0.25">
      <c r="A175" s="112">
        <v>45390</v>
      </c>
      <c r="B175" s="183" t="s">
        <v>379</v>
      </c>
      <c r="C175" s="114" t="s">
        <v>1929</v>
      </c>
      <c r="D175" s="25" t="s">
        <v>1930</v>
      </c>
      <c r="E175" s="91" t="s">
        <v>1970</v>
      </c>
      <c r="F175" s="26"/>
      <c r="G175" s="91" t="s">
        <v>154</v>
      </c>
      <c r="H175" s="13"/>
      <c r="I175" s="99">
        <v>428700</v>
      </c>
      <c r="J175" s="243">
        <v>428700</v>
      </c>
      <c r="K175" s="209">
        <f t="shared" si="1"/>
        <v>0</v>
      </c>
    </row>
    <row r="176" spans="1:11" x14ac:dyDescent="0.25">
      <c r="A176" s="112">
        <v>45390</v>
      </c>
      <c r="B176" s="183" t="s">
        <v>379</v>
      </c>
      <c r="C176" s="114" t="s">
        <v>1929</v>
      </c>
      <c r="D176" s="25" t="s">
        <v>1930</v>
      </c>
      <c r="E176" s="91" t="s">
        <v>1970</v>
      </c>
      <c r="F176" s="26"/>
      <c r="G176" s="91" t="s">
        <v>154</v>
      </c>
      <c r="H176" s="13"/>
      <c r="I176" s="99">
        <v>103200</v>
      </c>
      <c r="J176" s="243">
        <v>103200</v>
      </c>
      <c r="K176" s="209">
        <f t="shared" si="1"/>
        <v>0</v>
      </c>
    </row>
    <row r="177" spans="1:11" x14ac:dyDescent="0.25">
      <c r="A177" s="112">
        <v>45390</v>
      </c>
      <c r="B177" s="183" t="s">
        <v>379</v>
      </c>
      <c r="C177" s="114" t="s">
        <v>1929</v>
      </c>
      <c r="D177" s="25" t="s">
        <v>1930</v>
      </c>
      <c r="E177" s="91" t="s">
        <v>1970</v>
      </c>
      <c r="F177" s="26"/>
      <c r="G177" s="91" t="s">
        <v>154</v>
      </c>
      <c r="H177" s="13"/>
      <c r="I177" s="99">
        <v>17400</v>
      </c>
      <c r="J177" s="243">
        <v>17400</v>
      </c>
      <c r="K177" s="209">
        <f t="shared" si="1"/>
        <v>0</v>
      </c>
    </row>
    <row r="178" spans="1:11" x14ac:dyDescent="0.25">
      <c r="A178" s="112">
        <v>45390</v>
      </c>
      <c r="B178" s="183" t="s">
        <v>379</v>
      </c>
      <c r="C178" s="114" t="s">
        <v>1929</v>
      </c>
      <c r="D178" s="25" t="s">
        <v>1930</v>
      </c>
      <c r="E178" s="91" t="s">
        <v>1970</v>
      </c>
      <c r="F178" s="26"/>
      <c r="G178" s="91" t="s">
        <v>154</v>
      </c>
      <c r="H178" s="13"/>
      <c r="I178" s="99">
        <v>238800</v>
      </c>
      <c r="J178" s="243">
        <v>238800</v>
      </c>
      <c r="K178" s="209">
        <f t="shared" si="1"/>
        <v>0</v>
      </c>
    </row>
    <row r="179" spans="1:11" x14ac:dyDescent="0.25">
      <c r="A179" s="112">
        <v>45390</v>
      </c>
      <c r="B179" s="183" t="s">
        <v>379</v>
      </c>
      <c r="C179" s="114" t="s">
        <v>1929</v>
      </c>
      <c r="D179" s="25" t="s">
        <v>1930</v>
      </c>
      <c r="E179" s="91" t="s">
        <v>1970</v>
      </c>
      <c r="F179" s="26"/>
      <c r="G179" s="91" t="s">
        <v>154</v>
      </c>
      <c r="H179" s="13"/>
      <c r="I179" s="99">
        <v>137400</v>
      </c>
      <c r="J179" s="243">
        <v>137400</v>
      </c>
      <c r="K179" s="209">
        <f t="shared" si="1"/>
        <v>0</v>
      </c>
    </row>
    <row r="180" spans="1:11" x14ac:dyDescent="0.25">
      <c r="A180" s="112">
        <v>45390</v>
      </c>
      <c r="B180" s="183" t="s">
        <v>259</v>
      </c>
      <c r="C180" s="114" t="s">
        <v>1931</v>
      </c>
      <c r="D180" s="25" t="s">
        <v>1932</v>
      </c>
      <c r="E180" s="91" t="s">
        <v>1971</v>
      </c>
      <c r="F180" s="26"/>
      <c r="G180" s="91" t="s">
        <v>154</v>
      </c>
      <c r="H180" s="13"/>
      <c r="I180" s="99">
        <v>278500</v>
      </c>
      <c r="J180" s="243">
        <v>278500</v>
      </c>
      <c r="K180" s="209">
        <f t="shared" si="1"/>
        <v>0</v>
      </c>
    </row>
    <row r="181" spans="1:11" x14ac:dyDescent="0.25">
      <c r="A181" s="112">
        <v>45390</v>
      </c>
      <c r="B181" s="183" t="s">
        <v>259</v>
      </c>
      <c r="C181" s="114" t="s">
        <v>1931</v>
      </c>
      <c r="D181" s="25" t="s">
        <v>1932</v>
      </c>
      <c r="E181" s="91" t="s">
        <v>1971</v>
      </c>
      <c r="F181" s="26"/>
      <c r="G181" s="91" t="s">
        <v>154</v>
      </c>
      <c r="H181" s="13"/>
      <c r="I181" s="99">
        <v>139300</v>
      </c>
      <c r="J181" s="243">
        <v>139300</v>
      </c>
      <c r="K181" s="209">
        <f t="shared" si="1"/>
        <v>0</v>
      </c>
    </row>
    <row r="182" spans="1:11" x14ac:dyDescent="0.25">
      <c r="A182" s="112">
        <v>45390</v>
      </c>
      <c r="B182" s="183" t="s">
        <v>259</v>
      </c>
      <c r="C182" s="114" t="s">
        <v>1931</v>
      </c>
      <c r="D182" s="25" t="s">
        <v>1932</v>
      </c>
      <c r="E182" s="91" t="s">
        <v>1971</v>
      </c>
      <c r="F182" s="26"/>
      <c r="G182" s="91" t="s">
        <v>154</v>
      </c>
      <c r="H182" s="13"/>
      <c r="I182" s="99">
        <v>85500</v>
      </c>
      <c r="J182" s="243">
        <v>85500</v>
      </c>
      <c r="K182" s="209">
        <f t="shared" si="1"/>
        <v>0</v>
      </c>
    </row>
    <row r="183" spans="1:11" x14ac:dyDescent="0.25">
      <c r="A183" s="112">
        <v>45390</v>
      </c>
      <c r="B183" s="183" t="s">
        <v>259</v>
      </c>
      <c r="C183" s="114" t="s">
        <v>1931</v>
      </c>
      <c r="D183" s="25" t="s">
        <v>1932</v>
      </c>
      <c r="E183" s="91" t="s">
        <v>1971</v>
      </c>
      <c r="F183" s="26"/>
      <c r="G183" s="91" t="s">
        <v>154</v>
      </c>
      <c r="H183" s="13"/>
      <c r="I183" s="99">
        <v>90600</v>
      </c>
      <c r="J183" s="243">
        <v>90600</v>
      </c>
      <c r="K183" s="209">
        <f t="shared" si="1"/>
        <v>0</v>
      </c>
    </row>
    <row r="184" spans="1:11" x14ac:dyDescent="0.25">
      <c r="A184" s="112">
        <v>45390</v>
      </c>
      <c r="B184" s="183" t="s">
        <v>259</v>
      </c>
      <c r="C184" s="114" t="s">
        <v>1931</v>
      </c>
      <c r="D184" s="25" t="s">
        <v>1932</v>
      </c>
      <c r="E184" s="91" t="s">
        <v>1971</v>
      </c>
      <c r="F184" s="26"/>
      <c r="G184" s="91" t="s">
        <v>154</v>
      </c>
      <c r="H184" s="13"/>
      <c r="I184" s="99">
        <v>835400</v>
      </c>
      <c r="J184" s="243">
        <v>835400</v>
      </c>
      <c r="K184" s="209">
        <f t="shared" si="1"/>
        <v>0</v>
      </c>
    </row>
    <row r="185" spans="1:11" x14ac:dyDescent="0.25">
      <c r="A185" s="112">
        <v>45390</v>
      </c>
      <c r="B185" s="183" t="s">
        <v>259</v>
      </c>
      <c r="C185" s="114" t="s">
        <v>1931</v>
      </c>
      <c r="D185" s="25" t="s">
        <v>1932</v>
      </c>
      <c r="E185" s="91" t="s">
        <v>1971</v>
      </c>
      <c r="F185" s="26"/>
      <c r="G185" s="91" t="s">
        <v>154</v>
      </c>
      <c r="H185" s="13"/>
      <c r="I185" s="99">
        <v>139300</v>
      </c>
      <c r="J185" s="243">
        <v>139300</v>
      </c>
      <c r="K185" s="209">
        <f t="shared" si="1"/>
        <v>0</v>
      </c>
    </row>
    <row r="186" spans="1:11" x14ac:dyDescent="0.25">
      <c r="A186" s="112">
        <v>45390</v>
      </c>
      <c r="B186" s="183" t="s">
        <v>259</v>
      </c>
      <c r="C186" s="114" t="s">
        <v>1931</v>
      </c>
      <c r="D186" s="25" t="s">
        <v>1932</v>
      </c>
      <c r="E186" s="91" t="s">
        <v>1971</v>
      </c>
      <c r="F186" s="26"/>
      <c r="G186" s="91" t="s">
        <v>154</v>
      </c>
      <c r="H186" s="13"/>
      <c r="I186" s="99">
        <v>50300</v>
      </c>
      <c r="J186" s="243">
        <v>50300</v>
      </c>
      <c r="K186" s="209">
        <f t="shared" si="1"/>
        <v>0</v>
      </c>
    </row>
    <row r="187" spans="1:11" x14ac:dyDescent="0.25">
      <c r="A187" s="112">
        <v>45390</v>
      </c>
      <c r="B187" s="183" t="s">
        <v>259</v>
      </c>
      <c r="C187" s="114" t="s">
        <v>1931</v>
      </c>
      <c r="D187" s="25" t="s">
        <v>1932</v>
      </c>
      <c r="E187" s="91" t="s">
        <v>1971</v>
      </c>
      <c r="F187" s="26"/>
      <c r="G187" s="91" t="s">
        <v>154</v>
      </c>
      <c r="H187" s="13"/>
      <c r="I187" s="99">
        <v>1113800</v>
      </c>
      <c r="J187" s="243">
        <v>1113800</v>
      </c>
      <c r="K187" s="209">
        <f t="shared" si="1"/>
        <v>0</v>
      </c>
    </row>
    <row r="188" spans="1:11" x14ac:dyDescent="0.25">
      <c r="A188" s="112">
        <v>45390</v>
      </c>
      <c r="B188" s="183" t="s">
        <v>376</v>
      </c>
      <c r="C188" s="114" t="s">
        <v>1933</v>
      </c>
      <c r="D188" s="25" t="s">
        <v>1840</v>
      </c>
      <c r="E188" s="91" t="s">
        <v>1972</v>
      </c>
      <c r="F188" s="26"/>
      <c r="G188" s="91" t="s">
        <v>154</v>
      </c>
      <c r="H188" s="13"/>
      <c r="I188" s="99">
        <v>616300</v>
      </c>
      <c r="J188" s="243">
        <v>616300</v>
      </c>
      <c r="K188" s="209">
        <f t="shared" si="1"/>
        <v>0</v>
      </c>
    </row>
    <row r="189" spans="1:11" x14ac:dyDescent="0.25">
      <c r="A189" s="112">
        <v>45390</v>
      </c>
      <c r="B189" s="183" t="s">
        <v>376</v>
      </c>
      <c r="C189" s="114" t="s">
        <v>1933</v>
      </c>
      <c r="D189" s="25" t="s">
        <v>1840</v>
      </c>
      <c r="E189" s="91" t="s">
        <v>1972</v>
      </c>
      <c r="F189" s="26"/>
      <c r="G189" s="91" t="s">
        <v>154</v>
      </c>
      <c r="H189" s="13"/>
      <c r="I189" s="99">
        <v>308300</v>
      </c>
      <c r="J189" s="243">
        <v>308300</v>
      </c>
      <c r="K189" s="209">
        <f t="shared" si="1"/>
        <v>0</v>
      </c>
    </row>
    <row r="190" spans="1:11" x14ac:dyDescent="0.25">
      <c r="A190" s="112">
        <v>45390</v>
      </c>
      <c r="B190" s="183" t="s">
        <v>376</v>
      </c>
      <c r="C190" s="114" t="s">
        <v>1933</v>
      </c>
      <c r="D190" s="25" t="s">
        <v>1840</v>
      </c>
      <c r="E190" s="91" t="s">
        <v>1972</v>
      </c>
      <c r="F190" s="26"/>
      <c r="G190" s="91" t="s">
        <v>154</v>
      </c>
      <c r="H190" s="13"/>
      <c r="I190" s="99">
        <v>282761</v>
      </c>
      <c r="J190" s="243">
        <v>282761</v>
      </c>
      <c r="K190" s="209">
        <f t="shared" si="1"/>
        <v>0</v>
      </c>
    </row>
    <row r="191" spans="1:11" x14ac:dyDescent="0.25">
      <c r="A191" s="112">
        <v>45390</v>
      </c>
      <c r="B191" s="183" t="s">
        <v>376</v>
      </c>
      <c r="C191" s="114" t="s">
        <v>1933</v>
      </c>
      <c r="D191" s="25" t="s">
        <v>1840</v>
      </c>
      <c r="E191" s="91" t="s">
        <v>1972</v>
      </c>
      <c r="F191" s="26"/>
      <c r="G191" s="91" t="s">
        <v>154</v>
      </c>
      <c r="H191" s="13"/>
      <c r="I191" s="99">
        <v>203861</v>
      </c>
      <c r="J191" s="243">
        <v>203861</v>
      </c>
      <c r="K191" s="209">
        <f t="shared" si="1"/>
        <v>0</v>
      </c>
    </row>
    <row r="192" spans="1:11" x14ac:dyDescent="0.25">
      <c r="A192" s="112">
        <v>45390</v>
      </c>
      <c r="B192" s="183" t="s">
        <v>376</v>
      </c>
      <c r="C192" s="114" t="s">
        <v>1933</v>
      </c>
      <c r="D192" s="25" t="s">
        <v>1840</v>
      </c>
      <c r="E192" s="91" t="s">
        <v>1972</v>
      </c>
      <c r="F192" s="26"/>
      <c r="G192" s="91" t="s">
        <v>154</v>
      </c>
      <c r="H192" s="13"/>
      <c r="I192" s="99">
        <v>1849000</v>
      </c>
      <c r="J192" s="243">
        <v>1849000</v>
      </c>
      <c r="K192" s="209">
        <f t="shared" si="1"/>
        <v>0</v>
      </c>
    </row>
    <row r="193" spans="1:11" x14ac:dyDescent="0.25">
      <c r="A193" s="112">
        <v>45390</v>
      </c>
      <c r="B193" s="183" t="s">
        <v>376</v>
      </c>
      <c r="C193" s="114" t="s">
        <v>1933</v>
      </c>
      <c r="D193" s="25" t="s">
        <v>1840</v>
      </c>
      <c r="E193" s="91" t="s">
        <v>1972</v>
      </c>
      <c r="F193" s="26"/>
      <c r="G193" s="91" t="s">
        <v>154</v>
      </c>
      <c r="H193" s="13"/>
      <c r="I193" s="99">
        <v>308300</v>
      </c>
      <c r="J193" s="243">
        <v>308300</v>
      </c>
      <c r="K193" s="209">
        <f t="shared" si="1"/>
        <v>0</v>
      </c>
    </row>
    <row r="194" spans="1:11" x14ac:dyDescent="0.25">
      <c r="A194" s="112">
        <v>45390</v>
      </c>
      <c r="B194" s="183" t="s">
        <v>376</v>
      </c>
      <c r="C194" s="114" t="s">
        <v>1933</v>
      </c>
      <c r="D194" s="25" t="s">
        <v>1840</v>
      </c>
      <c r="E194" s="91" t="s">
        <v>1972</v>
      </c>
      <c r="F194" s="26"/>
      <c r="G194" s="91" t="s">
        <v>154</v>
      </c>
      <c r="H194" s="13"/>
      <c r="I194" s="99">
        <v>141400</v>
      </c>
      <c r="J194" s="243">
        <v>141400</v>
      </c>
      <c r="K194" s="209">
        <f t="shared" si="1"/>
        <v>0</v>
      </c>
    </row>
    <row r="195" spans="1:11" x14ac:dyDescent="0.25">
      <c r="A195" s="112">
        <v>45390</v>
      </c>
      <c r="B195" s="183" t="s">
        <v>376</v>
      </c>
      <c r="C195" s="114" t="s">
        <v>1933</v>
      </c>
      <c r="D195" s="25" t="s">
        <v>1840</v>
      </c>
      <c r="E195" s="91" t="s">
        <v>1972</v>
      </c>
      <c r="F195" s="26"/>
      <c r="G195" s="91" t="s">
        <v>154</v>
      </c>
      <c r="H195" s="13"/>
      <c r="I195" s="99">
        <v>2465500</v>
      </c>
      <c r="J195" s="243">
        <v>2465500</v>
      </c>
      <c r="K195" s="209">
        <f t="shared" si="1"/>
        <v>0</v>
      </c>
    </row>
    <row r="196" spans="1:11" x14ac:dyDescent="0.25">
      <c r="A196" s="112">
        <v>45391</v>
      </c>
      <c r="B196" s="183" t="s">
        <v>379</v>
      </c>
      <c r="C196" s="114" t="s">
        <v>1934</v>
      </c>
      <c r="D196" s="25" t="s">
        <v>1838</v>
      </c>
      <c r="E196" s="91" t="s">
        <v>1973</v>
      </c>
      <c r="F196" s="26"/>
      <c r="G196" s="91" t="s">
        <v>154</v>
      </c>
      <c r="H196" s="13"/>
      <c r="I196" s="99">
        <v>88900</v>
      </c>
      <c r="J196" s="243">
        <v>88900</v>
      </c>
      <c r="K196" s="209">
        <f t="shared" si="1"/>
        <v>0</v>
      </c>
    </row>
    <row r="197" spans="1:11" x14ac:dyDescent="0.25">
      <c r="A197" s="112">
        <v>45391</v>
      </c>
      <c r="B197" s="183" t="s">
        <v>379</v>
      </c>
      <c r="C197" s="114" t="s">
        <v>1934</v>
      </c>
      <c r="D197" s="25" t="s">
        <v>1838</v>
      </c>
      <c r="E197" s="91" t="s">
        <v>1973</v>
      </c>
      <c r="F197" s="26"/>
      <c r="G197" s="91" t="s">
        <v>154</v>
      </c>
      <c r="H197" s="13"/>
      <c r="I197" s="99">
        <v>44500</v>
      </c>
      <c r="J197" s="243">
        <v>44500</v>
      </c>
      <c r="K197" s="209">
        <f t="shared" si="1"/>
        <v>0</v>
      </c>
    </row>
    <row r="198" spans="1:11" x14ac:dyDescent="0.25">
      <c r="A198" s="112">
        <v>45391</v>
      </c>
      <c r="B198" s="183" t="s">
        <v>379</v>
      </c>
      <c r="C198" s="114" t="s">
        <v>1934</v>
      </c>
      <c r="D198" s="25" t="s">
        <v>1838</v>
      </c>
      <c r="E198" s="91" t="s">
        <v>1973</v>
      </c>
      <c r="F198" s="26"/>
      <c r="G198" s="91" t="s">
        <v>154</v>
      </c>
      <c r="H198" s="13"/>
      <c r="I198" s="99">
        <v>105547</v>
      </c>
      <c r="J198" s="243">
        <v>105547</v>
      </c>
      <c r="K198" s="209">
        <f t="shared" si="1"/>
        <v>0</v>
      </c>
    </row>
    <row r="199" spans="1:11" x14ac:dyDescent="0.25">
      <c r="A199" s="112">
        <v>45391</v>
      </c>
      <c r="B199" s="183" t="s">
        <v>379</v>
      </c>
      <c r="C199" s="114" t="s">
        <v>1934</v>
      </c>
      <c r="D199" s="25" t="s">
        <v>1838</v>
      </c>
      <c r="E199" s="91" t="s">
        <v>1973</v>
      </c>
      <c r="F199" s="26"/>
      <c r="G199" s="91" t="s">
        <v>154</v>
      </c>
      <c r="H199" s="13"/>
      <c r="I199" s="99">
        <v>74747</v>
      </c>
      <c r="J199" s="243">
        <v>74747</v>
      </c>
      <c r="K199" s="209">
        <f t="shared" si="1"/>
        <v>0</v>
      </c>
    </row>
    <row r="200" spans="1:11" x14ac:dyDescent="0.25">
      <c r="A200" s="112">
        <v>45391</v>
      </c>
      <c r="B200" s="183" t="s">
        <v>379</v>
      </c>
      <c r="C200" s="114" t="s">
        <v>1934</v>
      </c>
      <c r="D200" s="25" t="s">
        <v>1838</v>
      </c>
      <c r="E200" s="91" t="s">
        <v>1973</v>
      </c>
      <c r="F200" s="26"/>
      <c r="G200" s="91" t="s">
        <v>154</v>
      </c>
      <c r="H200" s="13"/>
      <c r="I200" s="99">
        <v>266900</v>
      </c>
      <c r="J200" s="243">
        <v>266900</v>
      </c>
      <c r="K200" s="209">
        <f t="shared" si="1"/>
        <v>0</v>
      </c>
    </row>
    <row r="201" spans="1:11" x14ac:dyDescent="0.25">
      <c r="A201" s="112">
        <v>45391</v>
      </c>
      <c r="B201" s="183" t="s">
        <v>379</v>
      </c>
      <c r="C201" s="114" t="s">
        <v>1934</v>
      </c>
      <c r="D201" s="25" t="s">
        <v>1838</v>
      </c>
      <c r="E201" s="91" t="s">
        <v>1973</v>
      </c>
      <c r="F201" s="26"/>
      <c r="G201" s="91" t="s">
        <v>154</v>
      </c>
      <c r="H201" s="13"/>
      <c r="I201" s="99">
        <v>44500</v>
      </c>
      <c r="J201" s="243">
        <v>44500</v>
      </c>
      <c r="K201" s="209">
        <f t="shared" si="1"/>
        <v>0</v>
      </c>
    </row>
    <row r="202" spans="1:11" x14ac:dyDescent="0.25">
      <c r="A202" s="112">
        <v>45391</v>
      </c>
      <c r="B202" s="183" t="s">
        <v>379</v>
      </c>
      <c r="C202" s="114" t="s">
        <v>1934</v>
      </c>
      <c r="D202" s="25" t="s">
        <v>1838</v>
      </c>
      <c r="E202" s="91" t="s">
        <v>1973</v>
      </c>
      <c r="F202" s="26"/>
      <c r="G202" s="91" t="s">
        <v>154</v>
      </c>
      <c r="H202" s="13"/>
      <c r="I202" s="99">
        <v>61100</v>
      </c>
      <c r="J202" s="243">
        <v>61100</v>
      </c>
      <c r="K202" s="209">
        <f t="shared" si="1"/>
        <v>0</v>
      </c>
    </row>
    <row r="203" spans="1:11" x14ac:dyDescent="0.25">
      <c r="A203" s="112">
        <v>45391</v>
      </c>
      <c r="B203" s="183" t="s">
        <v>379</v>
      </c>
      <c r="C203" s="114" t="s">
        <v>1934</v>
      </c>
      <c r="D203" s="25" t="s">
        <v>1838</v>
      </c>
      <c r="E203" s="91" t="s">
        <v>1973</v>
      </c>
      <c r="F203" s="26"/>
      <c r="G203" s="91" t="s">
        <v>154</v>
      </c>
      <c r="H203" s="13"/>
      <c r="I203" s="99">
        <v>355900</v>
      </c>
      <c r="J203" s="243">
        <v>355900</v>
      </c>
      <c r="K203" s="209">
        <f t="shared" si="1"/>
        <v>0</v>
      </c>
    </row>
    <row r="204" spans="1:11" x14ac:dyDescent="0.25">
      <c r="A204" s="112">
        <v>45393</v>
      </c>
      <c r="B204" s="183" t="s">
        <v>1302</v>
      </c>
      <c r="C204" s="114" t="s">
        <v>1935</v>
      </c>
      <c r="D204" s="25" t="s">
        <v>1936</v>
      </c>
      <c r="E204" s="91" t="s">
        <v>1974</v>
      </c>
      <c r="F204" s="26"/>
      <c r="G204" s="91" t="s">
        <v>1997</v>
      </c>
      <c r="H204" s="13"/>
      <c r="I204" s="99">
        <v>23200000</v>
      </c>
      <c r="J204" s="243">
        <v>23200000</v>
      </c>
      <c r="K204" s="209">
        <f t="shared" si="1"/>
        <v>0</v>
      </c>
    </row>
    <row r="205" spans="1:11" x14ac:dyDescent="0.25">
      <c r="A205" s="112">
        <v>45398</v>
      </c>
      <c r="B205" s="183" t="s">
        <v>1424</v>
      </c>
      <c r="C205" s="114" t="s">
        <v>1937</v>
      </c>
      <c r="D205" s="25" t="s">
        <v>1938</v>
      </c>
      <c r="E205" s="91" t="s">
        <v>1975</v>
      </c>
      <c r="F205" s="26"/>
      <c r="G205" s="91" t="s">
        <v>1998</v>
      </c>
      <c r="H205" s="13"/>
      <c r="I205" s="99">
        <v>24000000</v>
      </c>
      <c r="J205" s="243">
        <v>24000000</v>
      </c>
      <c r="K205" s="209">
        <f t="shared" si="1"/>
        <v>0</v>
      </c>
    </row>
    <row r="206" spans="1:11" x14ac:dyDescent="0.25">
      <c r="A206" s="112">
        <v>45398</v>
      </c>
      <c r="B206" s="183" t="s">
        <v>1426</v>
      </c>
      <c r="C206" s="114" t="s">
        <v>1828</v>
      </c>
      <c r="D206" s="25" t="s">
        <v>1939</v>
      </c>
      <c r="E206" s="91" t="s">
        <v>1519</v>
      </c>
      <c r="F206" s="26"/>
      <c r="G206" s="91" t="s">
        <v>1999</v>
      </c>
      <c r="H206" s="13"/>
      <c r="I206" s="99">
        <v>24000000</v>
      </c>
      <c r="J206" s="243">
        <v>24000000</v>
      </c>
      <c r="K206" s="209">
        <f t="shared" si="1"/>
        <v>0</v>
      </c>
    </row>
    <row r="207" spans="1:11" x14ac:dyDescent="0.25">
      <c r="A207" s="112">
        <v>45400</v>
      </c>
      <c r="B207" s="183" t="s">
        <v>1417</v>
      </c>
      <c r="C207" s="114" t="s">
        <v>1940</v>
      </c>
      <c r="D207" s="25" t="s">
        <v>1851</v>
      </c>
      <c r="E207" s="91" t="s">
        <v>1976</v>
      </c>
      <c r="F207" s="26"/>
      <c r="G207" s="91" t="s">
        <v>2000</v>
      </c>
      <c r="H207" s="13"/>
      <c r="I207" s="99">
        <v>30000000</v>
      </c>
      <c r="J207" s="243">
        <v>30000000</v>
      </c>
      <c r="K207" s="209">
        <f t="shared" si="1"/>
        <v>0</v>
      </c>
    </row>
    <row r="208" spans="1:11" x14ac:dyDescent="0.25">
      <c r="A208" s="112">
        <v>45400</v>
      </c>
      <c r="B208" s="183" t="s">
        <v>1558</v>
      </c>
      <c r="C208" s="114" t="s">
        <v>1850</v>
      </c>
      <c r="D208" s="25" t="s">
        <v>1941</v>
      </c>
      <c r="E208" s="91" t="s">
        <v>1977</v>
      </c>
      <c r="F208" s="26"/>
      <c r="G208" s="91" t="s">
        <v>2001</v>
      </c>
      <c r="H208" s="13"/>
      <c r="I208" s="99">
        <v>24000000</v>
      </c>
      <c r="J208" s="243">
        <v>24000000</v>
      </c>
      <c r="K208" s="209">
        <f t="shared" ref="K208:K342" si="2">+I208-J208</f>
        <v>0</v>
      </c>
    </row>
    <row r="209" spans="1:11" x14ac:dyDescent="0.25">
      <c r="A209" s="112">
        <v>45401</v>
      </c>
      <c r="B209" s="183" t="s">
        <v>1633</v>
      </c>
      <c r="C209" s="114" t="s">
        <v>1942</v>
      </c>
      <c r="D209" s="25" t="s">
        <v>1943</v>
      </c>
      <c r="E209" s="91" t="s">
        <v>1978</v>
      </c>
      <c r="F209" s="26"/>
      <c r="G209" s="91" t="s">
        <v>2002</v>
      </c>
      <c r="H209" s="13"/>
      <c r="I209" s="99">
        <v>19092000</v>
      </c>
      <c r="J209" s="243">
        <v>19092000</v>
      </c>
      <c r="K209" s="209">
        <f t="shared" si="2"/>
        <v>0</v>
      </c>
    </row>
    <row r="210" spans="1:11" x14ac:dyDescent="0.25">
      <c r="A210" s="112">
        <v>45401</v>
      </c>
      <c r="B210" s="183" t="s">
        <v>135</v>
      </c>
      <c r="C210" s="114" t="s">
        <v>1944</v>
      </c>
      <c r="D210" s="25" t="s">
        <v>1945</v>
      </c>
      <c r="E210" s="91" t="s">
        <v>1979</v>
      </c>
      <c r="F210" s="26"/>
      <c r="G210" s="91" t="s">
        <v>154</v>
      </c>
      <c r="H210" s="13"/>
      <c r="I210" s="99">
        <v>1049769515</v>
      </c>
      <c r="J210" s="243">
        <v>1049769515</v>
      </c>
      <c r="K210" s="209">
        <f t="shared" si="2"/>
        <v>0</v>
      </c>
    </row>
    <row r="211" spans="1:11" x14ac:dyDescent="0.25">
      <c r="A211" s="112">
        <v>45401</v>
      </c>
      <c r="B211" s="183" t="s">
        <v>135</v>
      </c>
      <c r="C211" s="114" t="s">
        <v>1944</v>
      </c>
      <c r="D211" s="25" t="s">
        <v>1945</v>
      </c>
      <c r="E211" s="91" t="s">
        <v>1979</v>
      </c>
      <c r="F211" s="26"/>
      <c r="G211" s="91" t="s">
        <v>154</v>
      </c>
      <c r="H211" s="13"/>
      <c r="I211" s="99">
        <v>2415953</v>
      </c>
      <c r="J211" s="243">
        <v>2415953</v>
      </c>
      <c r="K211" s="209">
        <f t="shared" si="2"/>
        <v>0</v>
      </c>
    </row>
    <row r="212" spans="1:11" x14ac:dyDescent="0.25">
      <c r="A212" s="112">
        <v>45401</v>
      </c>
      <c r="B212" s="183" t="s">
        <v>135</v>
      </c>
      <c r="C212" s="114" t="s">
        <v>1944</v>
      </c>
      <c r="D212" s="25" t="s">
        <v>1945</v>
      </c>
      <c r="E212" s="91" t="s">
        <v>1979</v>
      </c>
      <c r="F212" s="26"/>
      <c r="G212" s="91" t="s">
        <v>154</v>
      </c>
      <c r="H212" s="13"/>
      <c r="I212" s="99">
        <v>21535546</v>
      </c>
      <c r="J212" s="243">
        <v>21535546</v>
      </c>
      <c r="K212" s="209">
        <f t="shared" si="2"/>
        <v>0</v>
      </c>
    </row>
    <row r="213" spans="1:11" x14ac:dyDescent="0.25">
      <c r="A213" s="112">
        <v>45401</v>
      </c>
      <c r="B213" s="183" t="s">
        <v>135</v>
      </c>
      <c r="C213" s="114" t="s">
        <v>1944</v>
      </c>
      <c r="D213" s="25" t="s">
        <v>1945</v>
      </c>
      <c r="E213" s="91" t="s">
        <v>1979</v>
      </c>
      <c r="F213" s="26"/>
      <c r="G213" s="91" t="s">
        <v>154</v>
      </c>
      <c r="H213" s="13"/>
      <c r="I213" s="99">
        <v>24549904</v>
      </c>
      <c r="J213" s="243">
        <v>24549904</v>
      </c>
      <c r="K213" s="209">
        <f t="shared" si="2"/>
        <v>0</v>
      </c>
    </row>
    <row r="214" spans="1:11" x14ac:dyDescent="0.25">
      <c r="A214" s="112">
        <v>45401</v>
      </c>
      <c r="B214" s="183" t="s">
        <v>135</v>
      </c>
      <c r="C214" s="114" t="s">
        <v>1944</v>
      </c>
      <c r="D214" s="25" t="s">
        <v>1945</v>
      </c>
      <c r="E214" s="91" t="s">
        <v>1979</v>
      </c>
      <c r="F214" s="26"/>
      <c r="G214" s="91" t="s">
        <v>154</v>
      </c>
      <c r="H214" s="13"/>
      <c r="I214" s="99">
        <v>223189404</v>
      </c>
      <c r="J214" s="243">
        <v>223189404</v>
      </c>
      <c r="K214" s="209">
        <f t="shared" si="2"/>
        <v>0</v>
      </c>
    </row>
    <row r="215" spans="1:11" x14ac:dyDescent="0.25">
      <c r="A215" s="112">
        <v>45408</v>
      </c>
      <c r="B215" s="183" t="s">
        <v>1304</v>
      </c>
      <c r="C215" s="114" t="s">
        <v>1946</v>
      </c>
      <c r="D215" s="25" t="s">
        <v>1845</v>
      </c>
      <c r="E215" s="91" t="s">
        <v>751</v>
      </c>
      <c r="F215" s="26"/>
      <c r="G215" s="91" t="s">
        <v>2003</v>
      </c>
      <c r="H215" s="13"/>
      <c r="I215" s="99">
        <v>24000000</v>
      </c>
      <c r="J215" s="243">
        <v>24000000</v>
      </c>
      <c r="K215" s="209">
        <f t="shared" si="2"/>
        <v>0</v>
      </c>
    </row>
    <row r="216" spans="1:11" x14ac:dyDescent="0.25">
      <c r="A216" s="112">
        <v>45408</v>
      </c>
      <c r="B216" s="183" t="s">
        <v>1389</v>
      </c>
      <c r="C216" s="114" t="s">
        <v>1859</v>
      </c>
      <c r="D216" s="25" t="s">
        <v>1944</v>
      </c>
      <c r="E216" s="91" t="s">
        <v>1519</v>
      </c>
      <c r="F216" s="26"/>
      <c r="G216" s="91" t="s">
        <v>2004</v>
      </c>
      <c r="H216" s="13"/>
      <c r="I216" s="99">
        <v>24000000</v>
      </c>
      <c r="J216" s="243">
        <v>24000000</v>
      </c>
      <c r="K216" s="209">
        <f t="shared" si="2"/>
        <v>0</v>
      </c>
    </row>
    <row r="217" spans="1:11" x14ac:dyDescent="0.25">
      <c r="A217" s="112">
        <v>45408</v>
      </c>
      <c r="B217" s="183" t="s">
        <v>1309</v>
      </c>
      <c r="C217" s="114" t="s">
        <v>1947</v>
      </c>
      <c r="D217" s="25" t="s">
        <v>1948</v>
      </c>
      <c r="E217" s="91" t="s">
        <v>1980</v>
      </c>
      <c r="F217" s="26"/>
      <c r="G217" s="91" t="s">
        <v>2005</v>
      </c>
      <c r="H217" s="13"/>
      <c r="I217" s="99">
        <v>40000000</v>
      </c>
      <c r="J217" s="243">
        <v>40000000</v>
      </c>
      <c r="K217" s="209">
        <f t="shared" si="2"/>
        <v>0</v>
      </c>
    </row>
    <row r="218" spans="1:11" x14ac:dyDescent="0.25">
      <c r="A218" s="112">
        <v>45408</v>
      </c>
      <c r="B218" s="183" t="s">
        <v>2014</v>
      </c>
      <c r="C218" s="114" t="s">
        <v>1949</v>
      </c>
      <c r="D218" s="25" t="s">
        <v>1950</v>
      </c>
      <c r="E218" s="91" t="s">
        <v>1981</v>
      </c>
      <c r="F218" s="26"/>
      <c r="G218" s="91" t="s">
        <v>2006</v>
      </c>
      <c r="H218" s="13"/>
      <c r="I218" s="99">
        <v>36000000</v>
      </c>
      <c r="J218" s="243">
        <v>36000000</v>
      </c>
      <c r="K218" s="209">
        <f t="shared" si="2"/>
        <v>0</v>
      </c>
    </row>
    <row r="219" spans="1:11" x14ac:dyDescent="0.25">
      <c r="A219" s="112">
        <v>45411</v>
      </c>
      <c r="B219" s="183" t="s">
        <v>1569</v>
      </c>
      <c r="C219" s="114" t="s">
        <v>1951</v>
      </c>
      <c r="D219" s="25" t="s">
        <v>1952</v>
      </c>
      <c r="E219" s="91" t="s">
        <v>1982</v>
      </c>
      <c r="F219" s="26"/>
      <c r="G219" s="91" t="s">
        <v>2007</v>
      </c>
      <c r="H219" s="13"/>
      <c r="I219" s="99">
        <v>29828000</v>
      </c>
      <c r="J219" s="243">
        <v>12925466</v>
      </c>
      <c r="K219" s="209">
        <f t="shared" si="2"/>
        <v>16902534</v>
      </c>
    </row>
    <row r="220" spans="1:11" x14ac:dyDescent="0.25">
      <c r="A220" s="112">
        <v>45411</v>
      </c>
      <c r="B220" s="183" t="s">
        <v>2015</v>
      </c>
      <c r="C220" s="114" t="s">
        <v>1953</v>
      </c>
      <c r="D220" s="25" t="s">
        <v>1954</v>
      </c>
      <c r="E220" s="91" t="s">
        <v>1983</v>
      </c>
      <c r="F220" s="26"/>
      <c r="G220" s="91" t="s">
        <v>2008</v>
      </c>
      <c r="H220" s="13"/>
      <c r="I220" s="99">
        <v>24000000</v>
      </c>
      <c r="J220" s="243">
        <v>24000000</v>
      </c>
      <c r="K220" s="209">
        <f t="shared" si="2"/>
        <v>0</v>
      </c>
    </row>
    <row r="221" spans="1:11" x14ac:dyDescent="0.25">
      <c r="A221" s="112">
        <v>45411</v>
      </c>
      <c r="B221" s="183" t="s">
        <v>260</v>
      </c>
      <c r="C221" s="114" t="s">
        <v>1948</v>
      </c>
      <c r="D221" s="25" t="s">
        <v>1947</v>
      </c>
      <c r="E221" s="91" t="s">
        <v>1984</v>
      </c>
      <c r="F221" s="26"/>
      <c r="G221" s="91" t="s">
        <v>154</v>
      </c>
      <c r="H221" s="13"/>
      <c r="I221" s="99">
        <v>1398300</v>
      </c>
      <c r="J221" s="243">
        <v>1398300</v>
      </c>
      <c r="K221" s="209">
        <f t="shared" si="2"/>
        <v>0</v>
      </c>
    </row>
    <row r="222" spans="1:11" x14ac:dyDescent="0.25">
      <c r="A222" s="112">
        <v>45411</v>
      </c>
      <c r="B222" s="183" t="s">
        <v>260</v>
      </c>
      <c r="C222" s="114" t="s">
        <v>1948</v>
      </c>
      <c r="D222" s="25" t="s">
        <v>1947</v>
      </c>
      <c r="E222" s="91" t="s">
        <v>1984</v>
      </c>
      <c r="F222" s="26"/>
      <c r="G222" s="91" t="s">
        <v>154</v>
      </c>
      <c r="H222" s="13"/>
      <c r="I222" s="99">
        <v>699200</v>
      </c>
      <c r="J222" s="243">
        <v>699200</v>
      </c>
      <c r="K222" s="209">
        <f t="shared" si="2"/>
        <v>0</v>
      </c>
    </row>
    <row r="223" spans="1:11" x14ac:dyDescent="0.25">
      <c r="A223" s="112">
        <v>45411</v>
      </c>
      <c r="B223" s="183" t="s">
        <v>260</v>
      </c>
      <c r="C223" s="114" t="s">
        <v>1948</v>
      </c>
      <c r="D223" s="25" t="s">
        <v>1947</v>
      </c>
      <c r="E223" s="91" t="s">
        <v>1984</v>
      </c>
      <c r="F223" s="26"/>
      <c r="G223" s="91" t="s">
        <v>154</v>
      </c>
      <c r="H223" s="13"/>
      <c r="I223" s="99">
        <v>12871676</v>
      </c>
      <c r="J223" s="243">
        <v>12871676</v>
      </c>
      <c r="K223" s="209">
        <f t="shared" si="2"/>
        <v>0</v>
      </c>
    </row>
    <row r="224" spans="1:11" x14ac:dyDescent="0.25">
      <c r="A224" s="112">
        <v>45411</v>
      </c>
      <c r="B224" s="183" t="s">
        <v>260</v>
      </c>
      <c r="C224" s="114" t="s">
        <v>1948</v>
      </c>
      <c r="D224" s="25" t="s">
        <v>1947</v>
      </c>
      <c r="E224" s="91" t="s">
        <v>1984</v>
      </c>
      <c r="F224" s="26"/>
      <c r="G224" s="91" t="s">
        <v>154</v>
      </c>
      <c r="H224" s="13"/>
      <c r="I224" s="99">
        <v>9044690</v>
      </c>
      <c r="J224" s="243">
        <v>9044690</v>
      </c>
      <c r="K224" s="209">
        <f t="shared" si="2"/>
        <v>0</v>
      </c>
    </row>
    <row r="225" spans="1:11" x14ac:dyDescent="0.25">
      <c r="A225" s="112">
        <v>45411</v>
      </c>
      <c r="B225" s="183" t="s">
        <v>260</v>
      </c>
      <c r="C225" s="114" t="s">
        <v>1948</v>
      </c>
      <c r="D225" s="25" t="s">
        <v>1947</v>
      </c>
      <c r="E225" s="91" t="s">
        <v>1984</v>
      </c>
      <c r="F225" s="26"/>
      <c r="G225" s="91" t="s">
        <v>154</v>
      </c>
      <c r="H225" s="13"/>
      <c r="I225" s="99">
        <v>4205700</v>
      </c>
      <c r="J225" s="243">
        <v>4205700</v>
      </c>
      <c r="K225" s="209">
        <f t="shared" si="2"/>
        <v>0</v>
      </c>
    </row>
    <row r="226" spans="1:11" x14ac:dyDescent="0.25">
      <c r="A226" s="112">
        <v>45411</v>
      </c>
      <c r="B226" s="183" t="s">
        <v>260</v>
      </c>
      <c r="C226" s="114" t="s">
        <v>1948</v>
      </c>
      <c r="D226" s="25" t="s">
        <v>1947</v>
      </c>
      <c r="E226" s="91" t="s">
        <v>1984</v>
      </c>
      <c r="F226" s="26"/>
      <c r="G226" s="91" t="s">
        <v>154</v>
      </c>
      <c r="H226" s="13"/>
      <c r="I226" s="99">
        <v>699200</v>
      </c>
      <c r="J226" s="243">
        <v>699200</v>
      </c>
      <c r="K226" s="209">
        <f t="shared" si="2"/>
        <v>0</v>
      </c>
    </row>
    <row r="227" spans="1:11" x14ac:dyDescent="0.25">
      <c r="A227" s="112">
        <v>45411</v>
      </c>
      <c r="B227" s="183" t="s">
        <v>260</v>
      </c>
      <c r="C227" s="114" t="s">
        <v>1948</v>
      </c>
      <c r="D227" s="25" t="s">
        <v>1947</v>
      </c>
      <c r="E227" s="91" t="s">
        <v>1984</v>
      </c>
      <c r="F227" s="26"/>
      <c r="G227" s="91" t="s">
        <v>154</v>
      </c>
      <c r="H227" s="13"/>
      <c r="I227" s="99">
        <v>7530500</v>
      </c>
      <c r="J227" s="243">
        <v>7530500</v>
      </c>
      <c r="K227" s="209">
        <f t="shared" si="2"/>
        <v>0</v>
      </c>
    </row>
    <row r="228" spans="1:11" x14ac:dyDescent="0.25">
      <c r="A228" s="112">
        <v>45411</v>
      </c>
      <c r="B228" s="183" t="s">
        <v>260</v>
      </c>
      <c r="C228" s="114" t="s">
        <v>1948</v>
      </c>
      <c r="D228" s="25" t="s">
        <v>1947</v>
      </c>
      <c r="E228" s="91" t="s">
        <v>1984</v>
      </c>
      <c r="F228" s="26"/>
      <c r="G228" s="91" t="s">
        <v>154</v>
      </c>
      <c r="H228" s="13"/>
      <c r="I228" s="99">
        <v>5615500</v>
      </c>
      <c r="J228" s="243">
        <v>5615500</v>
      </c>
      <c r="K228" s="209">
        <f t="shared" si="2"/>
        <v>0</v>
      </c>
    </row>
    <row r="229" spans="1:11" x14ac:dyDescent="0.25">
      <c r="A229" s="112">
        <v>45411</v>
      </c>
      <c r="B229" s="183" t="s">
        <v>1391</v>
      </c>
      <c r="C229" s="114" t="s">
        <v>1955</v>
      </c>
      <c r="D229" s="25" t="s">
        <v>1956</v>
      </c>
      <c r="E229" s="91" t="s">
        <v>1985</v>
      </c>
      <c r="F229" s="26"/>
      <c r="G229" s="91" t="s">
        <v>2009</v>
      </c>
      <c r="H229" s="13"/>
      <c r="I229" s="99">
        <v>24000000</v>
      </c>
      <c r="J229" s="243">
        <v>24000000</v>
      </c>
      <c r="K229" s="209">
        <f t="shared" si="2"/>
        <v>0</v>
      </c>
    </row>
    <row r="230" spans="1:11" x14ac:dyDescent="0.25">
      <c r="A230" s="112">
        <v>45411</v>
      </c>
      <c r="B230" s="183" t="s">
        <v>1308</v>
      </c>
      <c r="C230" s="114" t="s">
        <v>1957</v>
      </c>
      <c r="D230" s="25" t="s">
        <v>1958</v>
      </c>
      <c r="E230" s="91" t="s">
        <v>1986</v>
      </c>
      <c r="F230" s="26"/>
      <c r="G230" s="91" t="s">
        <v>2010</v>
      </c>
      <c r="H230" s="13"/>
      <c r="I230" s="99">
        <v>24000000</v>
      </c>
      <c r="J230" s="243">
        <v>24000000</v>
      </c>
      <c r="K230" s="209">
        <f t="shared" si="2"/>
        <v>0</v>
      </c>
    </row>
    <row r="231" spans="1:11" x14ac:dyDescent="0.25">
      <c r="A231" s="112">
        <v>45411</v>
      </c>
      <c r="B231" s="183" t="s">
        <v>165</v>
      </c>
      <c r="C231" s="114" t="s">
        <v>1948</v>
      </c>
      <c r="D231" s="25" t="s">
        <v>197</v>
      </c>
      <c r="E231" s="91" t="s">
        <v>1987</v>
      </c>
      <c r="F231" s="26"/>
      <c r="G231" s="91" t="s">
        <v>154</v>
      </c>
      <c r="H231" s="13"/>
      <c r="I231" s="99">
        <v>658100</v>
      </c>
      <c r="J231" s="243">
        <v>658100</v>
      </c>
      <c r="K231" s="209">
        <f t="shared" si="2"/>
        <v>0</v>
      </c>
    </row>
    <row r="232" spans="1:11" x14ac:dyDescent="0.25">
      <c r="A232" s="112">
        <v>45411</v>
      </c>
      <c r="B232" s="183" t="s">
        <v>165</v>
      </c>
      <c r="C232" s="114" t="s">
        <v>1948</v>
      </c>
      <c r="D232" s="25" t="s">
        <v>197</v>
      </c>
      <c r="E232" s="91" t="s">
        <v>1987</v>
      </c>
      <c r="F232" s="26"/>
      <c r="G232" s="91" t="s">
        <v>154</v>
      </c>
      <c r="H232" s="13"/>
      <c r="I232" s="99">
        <v>329100</v>
      </c>
      <c r="J232" s="243">
        <v>329100</v>
      </c>
      <c r="K232" s="209">
        <f t="shared" si="2"/>
        <v>0</v>
      </c>
    </row>
    <row r="233" spans="1:11" x14ac:dyDescent="0.25">
      <c r="A233" s="112">
        <v>45411</v>
      </c>
      <c r="B233" s="183" t="s">
        <v>165</v>
      </c>
      <c r="C233" s="114" t="s">
        <v>1948</v>
      </c>
      <c r="D233" s="25" t="s">
        <v>197</v>
      </c>
      <c r="E233" s="91" t="s">
        <v>1987</v>
      </c>
      <c r="F233" s="26"/>
      <c r="G233" s="91" t="s">
        <v>154</v>
      </c>
      <c r="H233" s="13"/>
      <c r="I233" s="99">
        <v>388732</v>
      </c>
      <c r="J233" s="243">
        <v>388732</v>
      </c>
      <c r="K233" s="209">
        <f t="shared" si="2"/>
        <v>0</v>
      </c>
    </row>
    <row r="234" spans="1:11" x14ac:dyDescent="0.25">
      <c r="A234" s="112">
        <v>45411</v>
      </c>
      <c r="B234" s="183" t="s">
        <v>165</v>
      </c>
      <c r="C234" s="114" t="s">
        <v>1948</v>
      </c>
      <c r="D234" s="25" t="s">
        <v>197</v>
      </c>
      <c r="E234" s="91" t="s">
        <v>1987</v>
      </c>
      <c r="F234" s="26"/>
      <c r="G234" s="91" t="s">
        <v>154</v>
      </c>
      <c r="H234" s="13"/>
      <c r="I234" s="99">
        <v>280932</v>
      </c>
      <c r="J234" s="243">
        <v>280932</v>
      </c>
      <c r="K234" s="209">
        <f t="shared" si="2"/>
        <v>0</v>
      </c>
    </row>
    <row r="235" spans="1:11" x14ac:dyDescent="0.25">
      <c r="A235" s="112">
        <v>45411</v>
      </c>
      <c r="B235" s="183" t="s">
        <v>165</v>
      </c>
      <c r="C235" s="114" t="s">
        <v>1948</v>
      </c>
      <c r="D235" s="25" t="s">
        <v>197</v>
      </c>
      <c r="E235" s="91" t="s">
        <v>1987</v>
      </c>
      <c r="F235" s="26"/>
      <c r="G235" s="91" t="s">
        <v>154</v>
      </c>
      <c r="H235" s="13"/>
      <c r="I235" s="99">
        <v>1974100</v>
      </c>
      <c r="J235" s="243">
        <v>1974100</v>
      </c>
      <c r="K235" s="209">
        <f t="shared" si="2"/>
        <v>0</v>
      </c>
    </row>
    <row r="236" spans="1:11" x14ac:dyDescent="0.25">
      <c r="A236" s="112">
        <v>45411</v>
      </c>
      <c r="B236" s="183" t="s">
        <v>165</v>
      </c>
      <c r="C236" s="114" t="s">
        <v>1948</v>
      </c>
      <c r="D236" s="25" t="s">
        <v>197</v>
      </c>
      <c r="E236" s="91" t="s">
        <v>1987</v>
      </c>
      <c r="F236" s="26"/>
      <c r="G236" s="91" t="s">
        <v>154</v>
      </c>
      <c r="H236" s="13"/>
      <c r="I236" s="99">
        <v>329100</v>
      </c>
      <c r="J236" s="243">
        <v>329100</v>
      </c>
      <c r="K236" s="209">
        <f t="shared" si="2"/>
        <v>0</v>
      </c>
    </row>
    <row r="237" spans="1:11" x14ac:dyDescent="0.25">
      <c r="A237" s="112">
        <v>45411</v>
      </c>
      <c r="B237" s="183" t="s">
        <v>165</v>
      </c>
      <c r="C237" s="114" t="s">
        <v>1948</v>
      </c>
      <c r="D237" s="25" t="s">
        <v>197</v>
      </c>
      <c r="E237" s="91" t="s">
        <v>1987</v>
      </c>
      <c r="F237" s="26"/>
      <c r="G237" s="91" t="s">
        <v>154</v>
      </c>
      <c r="H237" s="13"/>
      <c r="I237" s="99">
        <v>202600</v>
      </c>
      <c r="J237" s="243">
        <v>202600</v>
      </c>
      <c r="K237" s="209">
        <f t="shared" si="2"/>
        <v>0</v>
      </c>
    </row>
    <row r="238" spans="1:11" x14ac:dyDescent="0.25">
      <c r="A238" s="112">
        <v>45411</v>
      </c>
      <c r="B238" s="183" t="s">
        <v>165</v>
      </c>
      <c r="C238" s="114" t="s">
        <v>1948</v>
      </c>
      <c r="D238" s="25" t="s">
        <v>197</v>
      </c>
      <c r="E238" s="91" t="s">
        <v>1987</v>
      </c>
      <c r="F238" s="26"/>
      <c r="G238" s="91" t="s">
        <v>154</v>
      </c>
      <c r="H238" s="13"/>
      <c r="I238" s="99">
        <v>2632200</v>
      </c>
      <c r="J238" s="243">
        <v>2632200</v>
      </c>
      <c r="K238" s="209">
        <f t="shared" si="2"/>
        <v>0</v>
      </c>
    </row>
    <row r="239" spans="1:11" x14ac:dyDescent="0.25">
      <c r="A239" s="112">
        <v>45412</v>
      </c>
      <c r="B239" s="183" t="s">
        <v>1923</v>
      </c>
      <c r="C239" s="114" t="s">
        <v>1959</v>
      </c>
      <c r="D239" s="25" t="s">
        <v>1960</v>
      </c>
      <c r="E239" s="91" t="s">
        <v>1988</v>
      </c>
      <c r="F239" s="26"/>
      <c r="G239" s="91" t="s">
        <v>2011</v>
      </c>
      <c r="H239" s="13"/>
      <c r="I239" s="99">
        <v>48000000</v>
      </c>
      <c r="J239" s="243">
        <v>48000000</v>
      </c>
      <c r="K239" s="209">
        <f t="shared" si="2"/>
        <v>0</v>
      </c>
    </row>
    <row r="240" spans="1:11" x14ac:dyDescent="0.25">
      <c r="A240" s="112">
        <v>45412</v>
      </c>
      <c r="B240" s="183" t="s">
        <v>1568</v>
      </c>
      <c r="C240" s="114" t="s">
        <v>1961</v>
      </c>
      <c r="D240" s="25" t="s">
        <v>1962</v>
      </c>
      <c r="E240" s="91" t="s">
        <v>1989</v>
      </c>
      <c r="F240" s="26"/>
      <c r="G240" s="91" t="s">
        <v>2012</v>
      </c>
      <c r="H240" s="13"/>
      <c r="I240" s="99">
        <v>22000000</v>
      </c>
      <c r="J240" s="243">
        <v>22000000</v>
      </c>
      <c r="K240" s="209">
        <f t="shared" si="2"/>
        <v>0</v>
      </c>
    </row>
    <row r="241" spans="1:11" x14ac:dyDescent="0.25">
      <c r="A241" s="112">
        <v>45414</v>
      </c>
      <c r="B241" s="183" t="s">
        <v>2106</v>
      </c>
      <c r="C241" s="244" t="s">
        <v>2576</v>
      </c>
      <c r="D241" s="180" t="s">
        <v>1953</v>
      </c>
      <c r="E241" s="161" t="s">
        <v>2670</v>
      </c>
      <c r="F241" s="26"/>
      <c r="G241" s="123" t="s">
        <v>2651</v>
      </c>
      <c r="H241" s="13"/>
      <c r="I241" s="99">
        <v>22000000</v>
      </c>
      <c r="J241" s="243">
        <v>22000000</v>
      </c>
      <c r="K241" s="209">
        <f t="shared" si="2"/>
        <v>0</v>
      </c>
    </row>
    <row r="242" spans="1:11" x14ac:dyDescent="0.25">
      <c r="A242" s="112">
        <v>45414</v>
      </c>
      <c r="B242" s="183" t="s">
        <v>1632</v>
      </c>
      <c r="C242" s="244" t="s">
        <v>2577</v>
      </c>
      <c r="D242" s="183" t="s">
        <v>2578</v>
      </c>
      <c r="E242" s="123" t="s">
        <v>2671</v>
      </c>
      <c r="F242" s="26"/>
      <c r="G242" s="123" t="s">
        <v>2652</v>
      </c>
      <c r="H242" s="13"/>
      <c r="I242" s="99">
        <v>18000000</v>
      </c>
      <c r="J242" s="243">
        <v>18000000</v>
      </c>
      <c r="K242" s="209">
        <f t="shared" si="2"/>
        <v>0</v>
      </c>
    </row>
    <row r="243" spans="1:11" x14ac:dyDescent="0.25">
      <c r="A243" s="112">
        <v>45414</v>
      </c>
      <c r="B243" s="183" t="s">
        <v>2082</v>
      </c>
      <c r="C243" s="244" t="s">
        <v>2124</v>
      </c>
      <c r="D243" s="183" t="s">
        <v>2579</v>
      </c>
      <c r="E243" s="123" t="s">
        <v>2671</v>
      </c>
      <c r="F243" s="26"/>
      <c r="G243" s="123" t="s">
        <v>2653</v>
      </c>
      <c r="H243" s="13"/>
      <c r="I243" s="99">
        <v>18000000</v>
      </c>
      <c r="J243" s="243">
        <v>18000000</v>
      </c>
      <c r="K243" s="209">
        <f t="shared" si="2"/>
        <v>0</v>
      </c>
    </row>
    <row r="244" spans="1:11" x14ac:dyDescent="0.25">
      <c r="A244" s="112">
        <v>45414</v>
      </c>
      <c r="B244" s="183" t="s">
        <v>2103</v>
      </c>
      <c r="C244" s="244" t="s">
        <v>2223</v>
      </c>
      <c r="D244" s="183" t="s">
        <v>2224</v>
      </c>
      <c r="E244" s="123" t="s">
        <v>2672</v>
      </c>
      <c r="F244" s="26"/>
      <c r="G244" s="123" t="s">
        <v>161</v>
      </c>
      <c r="H244" s="13"/>
      <c r="I244" s="99">
        <v>12000000</v>
      </c>
      <c r="J244" s="243">
        <v>12000000</v>
      </c>
      <c r="K244" s="209">
        <f t="shared" si="2"/>
        <v>0</v>
      </c>
    </row>
    <row r="245" spans="1:11" x14ac:dyDescent="0.25">
      <c r="A245" s="112">
        <v>45414</v>
      </c>
      <c r="B245" s="183" t="s">
        <v>2017</v>
      </c>
      <c r="C245" s="244" t="s">
        <v>2580</v>
      </c>
      <c r="D245" s="183" t="s">
        <v>2581</v>
      </c>
      <c r="E245" s="123" t="s">
        <v>2671</v>
      </c>
      <c r="F245" s="26"/>
      <c r="G245" s="123" t="s">
        <v>2654</v>
      </c>
      <c r="H245" s="13"/>
      <c r="I245" s="99">
        <v>18000000</v>
      </c>
      <c r="J245" s="243">
        <v>18000000</v>
      </c>
      <c r="K245" s="209">
        <f t="shared" si="2"/>
        <v>0</v>
      </c>
    </row>
    <row r="246" spans="1:11" x14ac:dyDescent="0.25">
      <c r="A246" s="112">
        <v>45414</v>
      </c>
      <c r="B246" s="183" t="s">
        <v>1631</v>
      </c>
      <c r="C246" s="244" t="s">
        <v>1962</v>
      </c>
      <c r="D246" s="183" t="s">
        <v>2582</v>
      </c>
      <c r="E246" s="123" t="s">
        <v>2673</v>
      </c>
      <c r="F246" s="26"/>
      <c r="G246" s="123" t="s">
        <v>2655</v>
      </c>
      <c r="H246" s="13"/>
      <c r="I246" s="99">
        <v>18000000</v>
      </c>
      <c r="J246" s="243">
        <v>16800000</v>
      </c>
      <c r="K246" s="209">
        <f t="shared" si="2"/>
        <v>1200000</v>
      </c>
    </row>
    <row r="247" spans="1:11" x14ac:dyDescent="0.25">
      <c r="A247" s="112">
        <v>45415</v>
      </c>
      <c r="B247" s="183" t="s">
        <v>2020</v>
      </c>
      <c r="C247" s="244" t="s">
        <v>2581</v>
      </c>
      <c r="D247" s="183" t="s">
        <v>2300</v>
      </c>
      <c r="E247" s="123" t="s">
        <v>1513</v>
      </c>
      <c r="F247" s="26"/>
      <c r="G247" s="123" t="s">
        <v>2656</v>
      </c>
      <c r="H247" s="13"/>
      <c r="I247" s="99">
        <v>24000000</v>
      </c>
      <c r="J247" s="243">
        <v>24000000</v>
      </c>
      <c r="K247" s="209">
        <f t="shared" si="2"/>
        <v>0</v>
      </c>
    </row>
    <row r="248" spans="1:11" x14ac:dyDescent="0.25">
      <c r="A248" s="112">
        <v>45415</v>
      </c>
      <c r="B248" s="183" t="s">
        <v>2712</v>
      </c>
      <c r="C248" s="244" t="s">
        <v>684</v>
      </c>
      <c r="D248" s="183" t="s">
        <v>2290</v>
      </c>
      <c r="E248" s="123" t="s">
        <v>1484</v>
      </c>
      <c r="F248" s="26"/>
      <c r="G248" s="123" t="s">
        <v>722</v>
      </c>
      <c r="H248" s="13"/>
      <c r="I248" s="99">
        <v>6270000</v>
      </c>
      <c r="J248" s="243">
        <v>6270000</v>
      </c>
      <c r="K248" s="209">
        <f t="shared" si="2"/>
        <v>0</v>
      </c>
    </row>
    <row r="249" spans="1:11" x14ac:dyDescent="0.25">
      <c r="A249" s="112">
        <v>45418</v>
      </c>
      <c r="B249" s="183" t="s">
        <v>2095</v>
      </c>
      <c r="C249" s="244" t="s">
        <v>2276</v>
      </c>
      <c r="D249" s="183" t="s">
        <v>2583</v>
      </c>
      <c r="E249" s="123" t="s">
        <v>2674</v>
      </c>
      <c r="F249" s="26"/>
      <c r="G249" s="123" t="s">
        <v>2657</v>
      </c>
      <c r="H249" s="13"/>
      <c r="I249" s="99">
        <v>21000000</v>
      </c>
      <c r="J249" s="243">
        <v>21000000</v>
      </c>
      <c r="K249" s="209">
        <f t="shared" si="2"/>
        <v>0</v>
      </c>
    </row>
    <row r="250" spans="1:11" x14ac:dyDescent="0.25">
      <c r="A250" s="112">
        <v>45418</v>
      </c>
      <c r="B250" s="183" t="s">
        <v>2080</v>
      </c>
      <c r="C250" s="244" t="s">
        <v>2584</v>
      </c>
      <c r="D250" s="183" t="s">
        <v>2585</v>
      </c>
      <c r="E250" s="123" t="s">
        <v>1513</v>
      </c>
      <c r="F250" s="26"/>
      <c r="G250" s="123" t="s">
        <v>2658</v>
      </c>
      <c r="H250" s="13"/>
      <c r="I250" s="99">
        <v>24000000</v>
      </c>
      <c r="J250" s="243">
        <v>24000000</v>
      </c>
      <c r="K250" s="209">
        <f t="shared" si="2"/>
        <v>0</v>
      </c>
    </row>
    <row r="251" spans="1:11" x14ac:dyDescent="0.25">
      <c r="A251" s="112">
        <v>45418</v>
      </c>
      <c r="B251" s="183" t="s">
        <v>1575</v>
      </c>
      <c r="C251" s="244" t="s">
        <v>2586</v>
      </c>
      <c r="D251" s="183" t="s">
        <v>2587</v>
      </c>
      <c r="E251" s="123" t="s">
        <v>2675</v>
      </c>
      <c r="F251" s="26"/>
      <c r="G251" s="123" t="s">
        <v>2659</v>
      </c>
      <c r="H251" s="13"/>
      <c r="I251" s="99">
        <v>13524000</v>
      </c>
      <c r="J251" s="243">
        <v>13524000</v>
      </c>
      <c r="K251" s="209">
        <f t="shared" si="2"/>
        <v>0</v>
      </c>
    </row>
    <row r="252" spans="1:11" x14ac:dyDescent="0.25">
      <c r="A252" s="112">
        <v>45420</v>
      </c>
      <c r="B252" s="183" t="s">
        <v>170</v>
      </c>
      <c r="C252" s="244" t="s">
        <v>1948</v>
      </c>
      <c r="D252" s="183" t="s">
        <v>2588</v>
      </c>
      <c r="E252" s="123" t="s">
        <v>2676</v>
      </c>
      <c r="F252" s="26"/>
      <c r="G252" s="123" t="s">
        <v>154</v>
      </c>
      <c r="H252" s="13"/>
      <c r="I252" s="99">
        <v>13133800</v>
      </c>
      <c r="J252" s="243">
        <v>13133800</v>
      </c>
      <c r="K252" s="209">
        <f t="shared" si="2"/>
        <v>0</v>
      </c>
    </row>
    <row r="253" spans="1:11" x14ac:dyDescent="0.25">
      <c r="A253" s="112">
        <v>45420</v>
      </c>
      <c r="B253" s="183" t="s">
        <v>170</v>
      </c>
      <c r="C253" s="244" t="s">
        <v>1948</v>
      </c>
      <c r="D253" s="183" t="s">
        <v>2588</v>
      </c>
      <c r="E253" s="123" t="s">
        <v>2676</v>
      </c>
      <c r="F253" s="26"/>
      <c r="G253" s="123" t="s">
        <v>154</v>
      </c>
      <c r="H253" s="13"/>
      <c r="I253" s="99">
        <v>6571600</v>
      </c>
      <c r="J253" s="243">
        <v>6571600</v>
      </c>
      <c r="K253" s="209">
        <f t="shared" si="2"/>
        <v>0</v>
      </c>
    </row>
    <row r="254" spans="1:11" x14ac:dyDescent="0.25">
      <c r="A254" s="112">
        <v>45420</v>
      </c>
      <c r="B254" s="183" t="s">
        <v>170</v>
      </c>
      <c r="C254" s="244" t="s">
        <v>1948</v>
      </c>
      <c r="D254" s="183" t="s">
        <v>2588</v>
      </c>
      <c r="E254" s="123" t="s">
        <v>2676</v>
      </c>
      <c r="F254" s="26"/>
      <c r="G254" s="123" t="s">
        <v>154</v>
      </c>
      <c r="H254" s="13"/>
      <c r="I254" s="99">
        <v>153440900</v>
      </c>
      <c r="J254" s="243">
        <v>153440900</v>
      </c>
      <c r="K254" s="209">
        <f t="shared" si="2"/>
        <v>0</v>
      </c>
    </row>
    <row r="255" spans="1:11" x14ac:dyDescent="0.25">
      <c r="A255" s="112">
        <v>45420</v>
      </c>
      <c r="B255" s="183" t="s">
        <v>170</v>
      </c>
      <c r="C255" s="244" t="s">
        <v>1948</v>
      </c>
      <c r="D255" s="183" t="s">
        <v>2588</v>
      </c>
      <c r="E255" s="123" t="s">
        <v>2676</v>
      </c>
      <c r="F255" s="26"/>
      <c r="G255" s="123" t="s">
        <v>154</v>
      </c>
      <c r="H255" s="13"/>
      <c r="I255" s="99">
        <v>109470741</v>
      </c>
      <c r="J255" s="243">
        <v>109470741</v>
      </c>
      <c r="K255" s="209">
        <f t="shared" si="2"/>
        <v>0</v>
      </c>
    </row>
    <row r="256" spans="1:11" x14ac:dyDescent="0.25">
      <c r="A256" s="112">
        <v>45420</v>
      </c>
      <c r="B256" s="183" t="s">
        <v>170</v>
      </c>
      <c r="C256" s="244" t="s">
        <v>1948</v>
      </c>
      <c r="D256" s="183" t="s">
        <v>2588</v>
      </c>
      <c r="E256" s="123" t="s">
        <v>2676</v>
      </c>
      <c r="F256" s="26"/>
      <c r="G256" s="123" t="s">
        <v>154</v>
      </c>
      <c r="H256" s="13"/>
      <c r="I256" s="99">
        <v>39371200</v>
      </c>
      <c r="J256" s="243">
        <v>39371200</v>
      </c>
      <c r="K256" s="209">
        <f t="shared" si="2"/>
        <v>0</v>
      </c>
    </row>
    <row r="257" spans="1:11" x14ac:dyDescent="0.25">
      <c r="A257" s="112">
        <v>45420</v>
      </c>
      <c r="B257" s="183" t="s">
        <v>170</v>
      </c>
      <c r="C257" s="244" t="s">
        <v>1948</v>
      </c>
      <c r="D257" s="183" t="s">
        <v>2588</v>
      </c>
      <c r="E257" s="123" t="s">
        <v>2676</v>
      </c>
      <c r="F257" s="26"/>
      <c r="G257" s="123" t="s">
        <v>154</v>
      </c>
      <c r="H257" s="13"/>
      <c r="I257" s="99">
        <v>6571600</v>
      </c>
      <c r="J257" s="243">
        <v>6571600</v>
      </c>
      <c r="K257" s="209">
        <f t="shared" si="2"/>
        <v>0</v>
      </c>
    </row>
    <row r="258" spans="1:11" x14ac:dyDescent="0.25">
      <c r="A258" s="112">
        <v>45420</v>
      </c>
      <c r="B258" s="183" t="s">
        <v>170</v>
      </c>
      <c r="C258" s="244" t="s">
        <v>1948</v>
      </c>
      <c r="D258" s="183" t="s">
        <v>2588</v>
      </c>
      <c r="E258" s="123" t="s">
        <v>2676</v>
      </c>
      <c r="F258" s="26"/>
      <c r="G258" s="123" t="s">
        <v>154</v>
      </c>
      <c r="H258" s="13"/>
      <c r="I258" s="99">
        <v>81294900</v>
      </c>
      <c r="J258" s="243">
        <v>81294900</v>
      </c>
      <c r="K258" s="209">
        <f t="shared" si="2"/>
        <v>0</v>
      </c>
    </row>
    <row r="259" spans="1:11" x14ac:dyDescent="0.25">
      <c r="A259" s="112">
        <v>45420</v>
      </c>
      <c r="B259" s="183" t="s">
        <v>170</v>
      </c>
      <c r="C259" s="244" t="s">
        <v>1948</v>
      </c>
      <c r="D259" s="183" t="s">
        <v>2588</v>
      </c>
      <c r="E259" s="123" t="s">
        <v>2676</v>
      </c>
      <c r="F259" s="26"/>
      <c r="G259" s="123" t="s">
        <v>154</v>
      </c>
      <c r="H259" s="13"/>
      <c r="I259" s="99">
        <v>52495600</v>
      </c>
      <c r="J259" s="243">
        <v>52495600</v>
      </c>
      <c r="K259" s="209">
        <f t="shared" si="2"/>
        <v>0</v>
      </c>
    </row>
    <row r="260" spans="1:11" x14ac:dyDescent="0.25">
      <c r="A260" s="112">
        <v>45420</v>
      </c>
      <c r="B260" s="183" t="s">
        <v>167</v>
      </c>
      <c r="C260" s="244" t="s">
        <v>1948</v>
      </c>
      <c r="D260" s="183" t="s">
        <v>2589</v>
      </c>
      <c r="E260" s="123" t="s">
        <v>2677</v>
      </c>
      <c r="F260" s="26"/>
      <c r="G260" s="123" t="s">
        <v>154</v>
      </c>
      <c r="H260" s="13"/>
      <c r="I260" s="99">
        <v>8000</v>
      </c>
      <c r="J260" s="243">
        <v>8000</v>
      </c>
      <c r="K260" s="209">
        <f t="shared" si="2"/>
        <v>0</v>
      </c>
    </row>
    <row r="261" spans="1:11" x14ac:dyDescent="0.25">
      <c r="A261" s="112">
        <v>45420</v>
      </c>
      <c r="B261" s="183" t="s">
        <v>167</v>
      </c>
      <c r="C261" s="244" t="s">
        <v>1948</v>
      </c>
      <c r="D261" s="183" t="s">
        <v>2589</v>
      </c>
      <c r="E261" s="123" t="s">
        <v>2677</v>
      </c>
      <c r="F261" s="26"/>
      <c r="G261" s="123" t="s">
        <v>154</v>
      </c>
      <c r="H261" s="13"/>
      <c r="I261" s="99">
        <v>4000</v>
      </c>
      <c r="J261" s="243">
        <v>4000</v>
      </c>
      <c r="K261" s="209">
        <f t="shared" si="2"/>
        <v>0</v>
      </c>
    </row>
    <row r="262" spans="1:11" x14ac:dyDescent="0.25">
      <c r="A262" s="112">
        <v>45420</v>
      </c>
      <c r="B262" s="183" t="s">
        <v>167</v>
      </c>
      <c r="C262" s="244" t="s">
        <v>1948</v>
      </c>
      <c r="D262" s="183" t="s">
        <v>2589</v>
      </c>
      <c r="E262" s="123" t="s">
        <v>2677</v>
      </c>
      <c r="F262" s="26"/>
      <c r="G262" s="123" t="s">
        <v>154</v>
      </c>
      <c r="H262" s="13"/>
      <c r="I262" s="99">
        <v>126500</v>
      </c>
      <c r="J262" s="243">
        <v>126500</v>
      </c>
      <c r="K262" s="209">
        <f t="shared" si="2"/>
        <v>0</v>
      </c>
    </row>
    <row r="263" spans="1:11" x14ac:dyDescent="0.25">
      <c r="A263" s="112">
        <v>45420</v>
      </c>
      <c r="B263" s="183" t="s">
        <v>167</v>
      </c>
      <c r="C263" s="244" t="s">
        <v>1948</v>
      </c>
      <c r="D263" s="183" t="s">
        <v>2589</v>
      </c>
      <c r="E263" s="123" t="s">
        <v>2677</v>
      </c>
      <c r="F263" s="26"/>
      <c r="G263" s="123" t="s">
        <v>154</v>
      </c>
      <c r="H263" s="13"/>
      <c r="I263" s="99">
        <v>98900</v>
      </c>
      <c r="J263" s="243">
        <v>98900</v>
      </c>
      <c r="K263" s="209">
        <f t="shared" si="2"/>
        <v>0</v>
      </c>
    </row>
    <row r="264" spans="1:11" x14ac:dyDescent="0.25">
      <c r="A264" s="112">
        <v>45420</v>
      </c>
      <c r="B264" s="183" t="s">
        <v>167</v>
      </c>
      <c r="C264" s="244" t="s">
        <v>1948</v>
      </c>
      <c r="D264" s="183" t="s">
        <v>2589</v>
      </c>
      <c r="E264" s="123" t="s">
        <v>2677</v>
      </c>
      <c r="F264" s="26"/>
      <c r="G264" s="123" t="s">
        <v>154</v>
      </c>
      <c r="H264" s="13"/>
      <c r="I264" s="99">
        <v>23800</v>
      </c>
      <c r="J264" s="243">
        <v>23800</v>
      </c>
      <c r="K264" s="209">
        <f t="shared" si="2"/>
        <v>0</v>
      </c>
    </row>
    <row r="265" spans="1:11" x14ac:dyDescent="0.25">
      <c r="A265" s="112">
        <v>45420</v>
      </c>
      <c r="B265" s="183" t="s">
        <v>167</v>
      </c>
      <c r="C265" s="244" t="s">
        <v>1948</v>
      </c>
      <c r="D265" s="183" t="s">
        <v>2589</v>
      </c>
      <c r="E265" s="123" t="s">
        <v>2677</v>
      </c>
      <c r="F265" s="26"/>
      <c r="G265" s="123" t="s">
        <v>154</v>
      </c>
      <c r="H265" s="13"/>
      <c r="I265" s="99">
        <v>4000</v>
      </c>
      <c r="J265" s="243">
        <v>4000</v>
      </c>
      <c r="K265" s="209">
        <f t="shared" si="2"/>
        <v>0</v>
      </c>
    </row>
    <row r="266" spans="1:11" x14ac:dyDescent="0.25">
      <c r="A266" s="112">
        <v>45420</v>
      </c>
      <c r="B266" s="183" t="s">
        <v>167</v>
      </c>
      <c r="C266" s="244" t="s">
        <v>1948</v>
      </c>
      <c r="D266" s="183" t="s">
        <v>2589</v>
      </c>
      <c r="E266" s="123" t="s">
        <v>2677</v>
      </c>
      <c r="F266" s="26"/>
      <c r="G266" s="123" t="s">
        <v>154</v>
      </c>
      <c r="H266" s="13"/>
      <c r="I266" s="99">
        <v>55100</v>
      </c>
      <c r="J266" s="243">
        <v>55100</v>
      </c>
      <c r="K266" s="209">
        <f t="shared" si="2"/>
        <v>0</v>
      </c>
    </row>
    <row r="267" spans="1:11" x14ac:dyDescent="0.25">
      <c r="A267" s="112">
        <v>45420</v>
      </c>
      <c r="B267" s="183" t="s">
        <v>167</v>
      </c>
      <c r="C267" s="244" t="s">
        <v>1948</v>
      </c>
      <c r="D267" s="183" t="s">
        <v>2589</v>
      </c>
      <c r="E267" s="123" t="s">
        <v>2677</v>
      </c>
      <c r="F267" s="26"/>
      <c r="G267" s="123" t="s">
        <v>154</v>
      </c>
      <c r="H267" s="13"/>
      <c r="I267" s="99">
        <v>31700</v>
      </c>
      <c r="J267" s="243">
        <v>31700</v>
      </c>
      <c r="K267" s="209">
        <f t="shared" si="2"/>
        <v>0</v>
      </c>
    </row>
    <row r="268" spans="1:11" x14ac:dyDescent="0.25">
      <c r="A268" s="112">
        <v>45426</v>
      </c>
      <c r="B268" s="183" t="s">
        <v>1306</v>
      </c>
      <c r="C268" s="244" t="s">
        <v>2590</v>
      </c>
      <c r="D268" s="183" t="s">
        <v>2591</v>
      </c>
      <c r="E268" s="123" t="s">
        <v>2678</v>
      </c>
      <c r="F268" s="26"/>
      <c r="G268" s="123" t="s">
        <v>2660</v>
      </c>
      <c r="H268" s="13"/>
      <c r="I268" s="99">
        <v>30000000</v>
      </c>
      <c r="J268" s="243">
        <v>30000000</v>
      </c>
      <c r="K268" s="209">
        <f t="shared" si="2"/>
        <v>0</v>
      </c>
    </row>
    <row r="269" spans="1:11" x14ac:dyDescent="0.25">
      <c r="A269" s="112">
        <v>45426</v>
      </c>
      <c r="B269" s="183" t="s">
        <v>2102</v>
      </c>
      <c r="C269" s="244" t="s">
        <v>2592</v>
      </c>
      <c r="D269" s="183" t="s">
        <v>2593</v>
      </c>
      <c r="E269" s="123" t="s">
        <v>2678</v>
      </c>
      <c r="F269" s="26"/>
      <c r="G269" s="123" t="s">
        <v>2661</v>
      </c>
      <c r="H269" s="13"/>
      <c r="I269" s="99">
        <v>30000000</v>
      </c>
      <c r="J269" s="243">
        <v>30000000</v>
      </c>
      <c r="K269" s="209">
        <f t="shared" si="2"/>
        <v>0</v>
      </c>
    </row>
    <row r="270" spans="1:11" x14ac:dyDescent="0.25">
      <c r="A270" s="112">
        <v>45426</v>
      </c>
      <c r="B270" s="183" t="s">
        <v>2101</v>
      </c>
      <c r="C270" s="244" t="s">
        <v>2315</v>
      </c>
      <c r="D270" s="183" t="s">
        <v>2594</v>
      </c>
      <c r="E270" s="123" t="s">
        <v>2678</v>
      </c>
      <c r="F270" s="26"/>
      <c r="G270" s="123" t="s">
        <v>2662</v>
      </c>
      <c r="H270" s="13"/>
      <c r="I270" s="99">
        <v>30000000</v>
      </c>
      <c r="J270" s="243">
        <v>30000000</v>
      </c>
      <c r="K270" s="209">
        <f t="shared" si="2"/>
        <v>0</v>
      </c>
    </row>
    <row r="271" spans="1:11" x14ac:dyDescent="0.25">
      <c r="A271" s="112">
        <v>45428</v>
      </c>
      <c r="B271" s="183" t="s">
        <v>2104</v>
      </c>
      <c r="C271" s="244" t="s">
        <v>2595</v>
      </c>
      <c r="D271" s="183" t="s">
        <v>2596</v>
      </c>
      <c r="E271" s="123" t="s">
        <v>2679</v>
      </c>
      <c r="F271" s="26"/>
      <c r="G271" s="123" t="s">
        <v>2663</v>
      </c>
      <c r="H271" s="13"/>
      <c r="I271" s="99">
        <v>30000000</v>
      </c>
      <c r="J271" s="243">
        <v>30000000</v>
      </c>
      <c r="K271" s="209">
        <f t="shared" si="2"/>
        <v>0</v>
      </c>
    </row>
    <row r="272" spans="1:11" x14ac:dyDescent="0.25">
      <c r="A272" s="112">
        <v>45430</v>
      </c>
      <c r="B272" s="183" t="s">
        <v>437</v>
      </c>
      <c r="C272" s="244" t="s">
        <v>2597</v>
      </c>
      <c r="D272" s="183" t="s">
        <v>2419</v>
      </c>
      <c r="E272" s="123" t="s">
        <v>2680</v>
      </c>
      <c r="F272" s="26"/>
      <c r="G272" s="123" t="s">
        <v>729</v>
      </c>
      <c r="H272" s="13"/>
      <c r="I272" s="99">
        <v>12000000</v>
      </c>
      <c r="J272" s="243">
        <v>12000000</v>
      </c>
      <c r="K272" s="209">
        <f t="shared" si="2"/>
        <v>0</v>
      </c>
    </row>
    <row r="273" spans="1:11" x14ac:dyDescent="0.25">
      <c r="A273" s="112">
        <v>45430</v>
      </c>
      <c r="B273" s="183" t="s">
        <v>696</v>
      </c>
      <c r="C273" s="244" t="s">
        <v>2598</v>
      </c>
      <c r="D273" s="183" t="s">
        <v>2355</v>
      </c>
      <c r="E273" s="123" t="s">
        <v>2681</v>
      </c>
      <c r="F273" s="26"/>
      <c r="G273" s="123" t="s">
        <v>727</v>
      </c>
      <c r="H273" s="13"/>
      <c r="I273" s="99">
        <v>14000000</v>
      </c>
      <c r="J273" s="243">
        <v>14000000</v>
      </c>
      <c r="K273" s="209">
        <f t="shared" si="2"/>
        <v>0</v>
      </c>
    </row>
    <row r="274" spans="1:11" x14ac:dyDescent="0.25">
      <c r="A274" s="112">
        <v>45430</v>
      </c>
      <c r="B274" s="183" t="s">
        <v>435</v>
      </c>
      <c r="C274" s="244" t="s">
        <v>2599</v>
      </c>
      <c r="D274" s="183" t="s">
        <v>2378</v>
      </c>
      <c r="E274" s="123" t="s">
        <v>2682</v>
      </c>
      <c r="F274" s="26"/>
      <c r="G274" s="123" t="s">
        <v>728</v>
      </c>
      <c r="H274" s="13"/>
      <c r="I274" s="99">
        <v>14000000</v>
      </c>
      <c r="J274" s="243">
        <v>14000000</v>
      </c>
      <c r="K274" s="209">
        <f t="shared" si="2"/>
        <v>0</v>
      </c>
    </row>
    <row r="275" spans="1:11" x14ac:dyDescent="0.25">
      <c r="A275" s="112">
        <v>45430</v>
      </c>
      <c r="B275" s="183" t="s">
        <v>2114</v>
      </c>
      <c r="C275" s="244" t="s">
        <v>2582</v>
      </c>
      <c r="D275" s="183" t="s">
        <v>2600</v>
      </c>
      <c r="E275" s="123" t="s">
        <v>1513</v>
      </c>
      <c r="F275" s="26"/>
      <c r="G275" s="123" t="s">
        <v>2664</v>
      </c>
      <c r="H275" s="13"/>
      <c r="I275" s="99">
        <v>24000000</v>
      </c>
      <c r="J275" s="243">
        <v>16800000</v>
      </c>
      <c r="K275" s="209">
        <f t="shared" si="2"/>
        <v>7200000</v>
      </c>
    </row>
    <row r="276" spans="1:11" x14ac:dyDescent="0.25">
      <c r="A276" s="112">
        <v>45430</v>
      </c>
      <c r="B276" s="183" t="s">
        <v>446</v>
      </c>
      <c r="C276" s="244" t="s">
        <v>2601</v>
      </c>
      <c r="D276" s="183" t="s">
        <v>2380</v>
      </c>
      <c r="E276" s="123" t="s">
        <v>2683</v>
      </c>
      <c r="F276" s="26"/>
      <c r="G276" s="123" t="s">
        <v>734</v>
      </c>
      <c r="H276" s="13"/>
      <c r="I276" s="99">
        <v>12000000</v>
      </c>
      <c r="J276" s="243">
        <v>12000000</v>
      </c>
      <c r="K276" s="209">
        <f t="shared" si="2"/>
        <v>0</v>
      </c>
    </row>
    <row r="277" spans="1:11" x14ac:dyDescent="0.25">
      <c r="A277" s="112">
        <v>45430</v>
      </c>
      <c r="B277" s="183" t="s">
        <v>64</v>
      </c>
      <c r="C277" s="244" t="s">
        <v>2602</v>
      </c>
      <c r="D277" s="183" t="s">
        <v>2391</v>
      </c>
      <c r="E277" s="123" t="s">
        <v>2684</v>
      </c>
      <c r="F277" s="26"/>
      <c r="G277" s="123" t="s">
        <v>724</v>
      </c>
      <c r="H277" s="13"/>
      <c r="I277" s="99">
        <v>14000000</v>
      </c>
      <c r="J277" s="243">
        <v>14000000</v>
      </c>
      <c r="K277" s="209">
        <f t="shared" si="2"/>
        <v>0</v>
      </c>
    </row>
    <row r="278" spans="1:11" x14ac:dyDescent="0.25">
      <c r="A278" s="112">
        <v>45430</v>
      </c>
      <c r="B278" s="183" t="s">
        <v>227</v>
      </c>
      <c r="C278" s="244" t="s">
        <v>2350</v>
      </c>
      <c r="D278" s="183" t="s">
        <v>2384</v>
      </c>
      <c r="E278" s="123" t="s">
        <v>2685</v>
      </c>
      <c r="F278" s="26"/>
      <c r="G278" s="123" t="s">
        <v>721</v>
      </c>
      <c r="H278" s="13"/>
      <c r="I278" s="99">
        <v>18000000</v>
      </c>
      <c r="J278" s="243">
        <v>18000000</v>
      </c>
      <c r="K278" s="209">
        <f t="shared" si="2"/>
        <v>0</v>
      </c>
    </row>
    <row r="279" spans="1:11" x14ac:dyDescent="0.25">
      <c r="A279" s="112">
        <v>45430</v>
      </c>
      <c r="B279" s="183" t="s">
        <v>687</v>
      </c>
      <c r="C279" s="244" t="s">
        <v>2603</v>
      </c>
      <c r="D279" s="183" t="s">
        <v>2376</v>
      </c>
      <c r="E279" s="123" t="s">
        <v>2686</v>
      </c>
      <c r="F279" s="26"/>
      <c r="G279" s="123" t="s">
        <v>2665</v>
      </c>
      <c r="H279" s="13"/>
      <c r="I279" s="99">
        <v>14000000</v>
      </c>
      <c r="J279" s="243">
        <v>13766667</v>
      </c>
      <c r="K279" s="209">
        <f t="shared" si="2"/>
        <v>233333</v>
      </c>
    </row>
    <row r="280" spans="1:11" x14ac:dyDescent="0.25">
      <c r="A280" s="112">
        <v>45430</v>
      </c>
      <c r="B280" s="183" t="s">
        <v>714</v>
      </c>
      <c r="C280" s="244" t="s">
        <v>2604</v>
      </c>
      <c r="D280" s="183" t="s">
        <v>2605</v>
      </c>
      <c r="E280" s="123" t="s">
        <v>2687</v>
      </c>
      <c r="F280" s="26"/>
      <c r="G280" s="123" t="s">
        <v>726</v>
      </c>
      <c r="H280" s="13"/>
      <c r="I280" s="99">
        <v>12000000</v>
      </c>
      <c r="J280" s="243">
        <v>12000000</v>
      </c>
      <c r="K280" s="209">
        <f t="shared" si="2"/>
        <v>0</v>
      </c>
    </row>
    <row r="281" spans="1:11" x14ac:dyDescent="0.25">
      <c r="A281" s="112">
        <v>45430</v>
      </c>
      <c r="B281" s="183" t="s">
        <v>694</v>
      </c>
      <c r="C281" s="244" t="s">
        <v>2606</v>
      </c>
      <c r="D281" s="183" t="s">
        <v>2607</v>
      </c>
      <c r="E281" s="123" t="s">
        <v>2688</v>
      </c>
      <c r="F281" s="26"/>
      <c r="G281" s="123" t="s">
        <v>725</v>
      </c>
      <c r="H281" s="13"/>
      <c r="I281" s="99">
        <v>14000000</v>
      </c>
      <c r="J281" s="243">
        <v>14000000</v>
      </c>
      <c r="K281" s="209">
        <f t="shared" si="2"/>
        <v>0</v>
      </c>
    </row>
    <row r="282" spans="1:11" x14ac:dyDescent="0.25">
      <c r="A282" s="112">
        <v>45433</v>
      </c>
      <c r="B282" s="183" t="s">
        <v>715</v>
      </c>
      <c r="C282" s="244" t="s">
        <v>2392</v>
      </c>
      <c r="D282" s="183" t="s">
        <v>2608</v>
      </c>
      <c r="E282" s="123" t="s">
        <v>2689</v>
      </c>
      <c r="F282" s="26"/>
      <c r="G282" s="123" t="s">
        <v>731</v>
      </c>
      <c r="H282" s="13"/>
      <c r="I282" s="99">
        <v>16000000</v>
      </c>
      <c r="J282" s="243">
        <v>16000000</v>
      </c>
      <c r="K282" s="209">
        <f t="shared" si="2"/>
        <v>0</v>
      </c>
    </row>
    <row r="283" spans="1:11" x14ac:dyDescent="0.25">
      <c r="A283" s="112">
        <v>45433</v>
      </c>
      <c r="B283" s="183" t="s">
        <v>114</v>
      </c>
      <c r="C283" s="244" t="s">
        <v>1944</v>
      </c>
      <c r="D283" s="183" t="s">
        <v>2609</v>
      </c>
      <c r="E283" s="123" t="s">
        <v>2690</v>
      </c>
      <c r="F283" s="26"/>
      <c r="G283" s="123" t="s">
        <v>154</v>
      </c>
      <c r="H283" s="13"/>
      <c r="I283" s="99">
        <v>1039038968</v>
      </c>
      <c r="J283" s="243">
        <v>1039038968</v>
      </c>
      <c r="K283" s="209">
        <f t="shared" si="2"/>
        <v>0</v>
      </c>
    </row>
    <row r="284" spans="1:11" x14ac:dyDescent="0.25">
      <c r="A284" s="112">
        <v>45433</v>
      </c>
      <c r="B284" s="183" t="s">
        <v>114</v>
      </c>
      <c r="C284" s="244" t="s">
        <v>1944</v>
      </c>
      <c r="D284" s="183" t="s">
        <v>2609</v>
      </c>
      <c r="E284" s="123" t="s">
        <v>2690</v>
      </c>
      <c r="F284" s="26"/>
      <c r="G284" s="123" t="s">
        <v>154</v>
      </c>
      <c r="H284" s="13"/>
      <c r="I284" s="99">
        <v>2157652</v>
      </c>
      <c r="J284" s="243">
        <v>2157652</v>
      </c>
      <c r="K284" s="209">
        <f t="shared" si="2"/>
        <v>0</v>
      </c>
    </row>
    <row r="285" spans="1:11" x14ac:dyDescent="0.25">
      <c r="A285" s="112">
        <v>45433</v>
      </c>
      <c r="B285" s="183" t="s">
        <v>114</v>
      </c>
      <c r="C285" s="244" t="s">
        <v>1944</v>
      </c>
      <c r="D285" s="183" t="s">
        <v>2609</v>
      </c>
      <c r="E285" s="123" t="s">
        <v>2690</v>
      </c>
      <c r="F285" s="26"/>
      <c r="G285" s="123" t="s">
        <v>154</v>
      </c>
      <c r="H285" s="13"/>
      <c r="I285" s="99">
        <v>31526987</v>
      </c>
      <c r="J285" s="243">
        <v>31526987</v>
      </c>
      <c r="K285" s="209">
        <f t="shared" si="2"/>
        <v>0</v>
      </c>
    </row>
    <row r="286" spans="1:11" x14ac:dyDescent="0.25">
      <c r="A286" s="112">
        <v>45433</v>
      </c>
      <c r="B286" s="183" t="s">
        <v>114</v>
      </c>
      <c r="C286" s="244" t="s">
        <v>1944</v>
      </c>
      <c r="D286" s="183" t="s">
        <v>2609</v>
      </c>
      <c r="E286" s="123" t="s">
        <v>2690</v>
      </c>
      <c r="F286" s="26"/>
      <c r="G286" s="123" t="s">
        <v>154</v>
      </c>
      <c r="H286" s="13"/>
      <c r="I286" s="99">
        <v>642268</v>
      </c>
      <c r="J286" s="243">
        <v>642268</v>
      </c>
      <c r="K286" s="209">
        <f t="shared" si="2"/>
        <v>0</v>
      </c>
    </row>
    <row r="287" spans="1:11" x14ac:dyDescent="0.25">
      <c r="A287" s="112">
        <v>45433</v>
      </c>
      <c r="B287" s="183" t="s">
        <v>114</v>
      </c>
      <c r="C287" s="244" t="s">
        <v>1944</v>
      </c>
      <c r="D287" s="183" t="s">
        <v>2609</v>
      </c>
      <c r="E287" s="123" t="s">
        <v>2690</v>
      </c>
      <c r="F287" s="26"/>
      <c r="G287" s="123" t="s">
        <v>154</v>
      </c>
      <c r="H287" s="13"/>
      <c r="I287" s="99">
        <v>27918707</v>
      </c>
      <c r="J287" s="243">
        <v>27918707</v>
      </c>
      <c r="K287" s="209">
        <f t="shared" si="2"/>
        <v>0</v>
      </c>
    </row>
    <row r="288" spans="1:11" x14ac:dyDescent="0.25">
      <c r="A288" s="112">
        <v>45433</v>
      </c>
      <c r="B288" s="183" t="s">
        <v>114</v>
      </c>
      <c r="C288" s="244" t="s">
        <v>1944</v>
      </c>
      <c r="D288" s="183" t="s">
        <v>2609</v>
      </c>
      <c r="E288" s="123" t="s">
        <v>2690</v>
      </c>
      <c r="F288" s="26"/>
      <c r="G288" s="123" t="s">
        <v>154</v>
      </c>
      <c r="H288" s="13"/>
      <c r="I288" s="99">
        <v>1537798</v>
      </c>
      <c r="J288" s="243">
        <v>1537798</v>
      </c>
      <c r="K288" s="209">
        <f t="shared" si="2"/>
        <v>0</v>
      </c>
    </row>
    <row r="289" spans="1:11" x14ac:dyDescent="0.25">
      <c r="A289" s="112">
        <v>45433</v>
      </c>
      <c r="B289" s="183" t="s">
        <v>114</v>
      </c>
      <c r="C289" s="244" t="s">
        <v>1944</v>
      </c>
      <c r="D289" s="183" t="s">
        <v>2609</v>
      </c>
      <c r="E289" s="123" t="s">
        <v>2690</v>
      </c>
      <c r="F289" s="26"/>
      <c r="G289" s="123" t="s">
        <v>154</v>
      </c>
      <c r="H289" s="13"/>
      <c r="I289" s="99">
        <v>214398265</v>
      </c>
      <c r="J289" s="243">
        <v>214398265</v>
      </c>
      <c r="K289" s="209">
        <f t="shared" si="2"/>
        <v>0</v>
      </c>
    </row>
    <row r="290" spans="1:11" x14ac:dyDescent="0.25">
      <c r="A290" s="112">
        <v>45433</v>
      </c>
      <c r="B290" s="183" t="s">
        <v>267</v>
      </c>
      <c r="C290" s="244" t="s">
        <v>1950</v>
      </c>
      <c r="D290" s="183" t="s">
        <v>2610</v>
      </c>
      <c r="E290" s="123" t="s">
        <v>2691</v>
      </c>
      <c r="F290" s="26"/>
      <c r="G290" s="123" t="s">
        <v>154</v>
      </c>
      <c r="H290" s="13"/>
      <c r="I290" s="99">
        <v>678101</v>
      </c>
      <c r="J290" s="243">
        <v>678101</v>
      </c>
      <c r="K290" s="209">
        <f t="shared" si="2"/>
        <v>0</v>
      </c>
    </row>
    <row r="291" spans="1:11" x14ac:dyDescent="0.25">
      <c r="A291" s="112">
        <v>45433</v>
      </c>
      <c r="B291" s="183" t="s">
        <v>1831</v>
      </c>
      <c r="C291" s="244" t="s">
        <v>198</v>
      </c>
      <c r="D291" s="183" t="s">
        <v>2611</v>
      </c>
      <c r="E291" s="123" t="s">
        <v>2678</v>
      </c>
      <c r="F291" s="26"/>
      <c r="G291" s="123" t="s">
        <v>2666</v>
      </c>
      <c r="H291" s="13"/>
      <c r="I291" s="99">
        <v>30000000</v>
      </c>
      <c r="J291" s="243">
        <v>30000000</v>
      </c>
      <c r="K291" s="209">
        <f t="shared" si="2"/>
        <v>0</v>
      </c>
    </row>
    <row r="292" spans="1:11" x14ac:dyDescent="0.25">
      <c r="A292" s="112">
        <v>45434</v>
      </c>
      <c r="B292" s="183" t="s">
        <v>524</v>
      </c>
      <c r="C292" s="244" t="s">
        <v>2612</v>
      </c>
      <c r="D292" s="183" t="s">
        <v>2613</v>
      </c>
      <c r="E292" s="123" t="s">
        <v>2692</v>
      </c>
      <c r="F292" s="26"/>
      <c r="G292" s="123" t="s">
        <v>1440</v>
      </c>
      <c r="H292" s="13"/>
      <c r="I292" s="99">
        <v>12000000</v>
      </c>
      <c r="J292" s="243">
        <v>12000000</v>
      </c>
      <c r="K292" s="209">
        <f t="shared" si="2"/>
        <v>0</v>
      </c>
    </row>
    <row r="293" spans="1:11" x14ac:dyDescent="0.25">
      <c r="A293" s="112">
        <v>45434</v>
      </c>
      <c r="B293" s="183" t="s">
        <v>221</v>
      </c>
      <c r="C293" s="244" t="s">
        <v>2614</v>
      </c>
      <c r="D293" s="183" t="s">
        <v>2615</v>
      </c>
      <c r="E293" s="123" t="s">
        <v>2693</v>
      </c>
      <c r="F293" s="26"/>
      <c r="G293" s="123" t="s">
        <v>720</v>
      </c>
      <c r="H293" s="13"/>
      <c r="I293" s="99">
        <v>24000000</v>
      </c>
      <c r="J293" s="243">
        <v>24000000</v>
      </c>
      <c r="K293" s="209">
        <f t="shared" si="2"/>
        <v>0</v>
      </c>
    </row>
    <row r="294" spans="1:11" x14ac:dyDescent="0.25">
      <c r="A294" s="112">
        <v>45435</v>
      </c>
      <c r="B294" s="183" t="s">
        <v>1059</v>
      </c>
      <c r="C294" s="244" t="s">
        <v>2616</v>
      </c>
      <c r="D294" s="183" t="s">
        <v>2617</v>
      </c>
      <c r="E294" s="123" t="s">
        <v>2694</v>
      </c>
      <c r="F294" s="26"/>
      <c r="G294" s="123" t="s">
        <v>1435</v>
      </c>
      <c r="H294" s="13"/>
      <c r="I294" s="99">
        <v>15000000</v>
      </c>
      <c r="J294" s="243">
        <v>14250000</v>
      </c>
      <c r="K294" s="209">
        <f t="shared" si="2"/>
        <v>750000</v>
      </c>
    </row>
    <row r="295" spans="1:11" x14ac:dyDescent="0.25">
      <c r="A295" s="112">
        <v>45435</v>
      </c>
      <c r="B295" s="183" t="s">
        <v>716</v>
      </c>
      <c r="C295" s="244" t="s">
        <v>2618</v>
      </c>
      <c r="D295" s="183" t="s">
        <v>2619</v>
      </c>
      <c r="E295" s="123" t="s">
        <v>2695</v>
      </c>
      <c r="F295" s="26"/>
      <c r="G295" s="123" t="s">
        <v>732</v>
      </c>
      <c r="H295" s="13"/>
      <c r="I295" s="99">
        <v>9546000</v>
      </c>
      <c r="J295" s="243">
        <v>9546000</v>
      </c>
      <c r="K295" s="209">
        <f t="shared" si="2"/>
        <v>0</v>
      </c>
    </row>
    <row r="296" spans="1:11" x14ac:dyDescent="0.25">
      <c r="A296" s="112">
        <v>45435</v>
      </c>
      <c r="B296" s="183" t="s">
        <v>509</v>
      </c>
      <c r="C296" s="244" t="s">
        <v>2620</v>
      </c>
      <c r="D296" s="183" t="s">
        <v>2621</v>
      </c>
      <c r="E296" s="123" t="s">
        <v>2696</v>
      </c>
      <c r="F296" s="26"/>
      <c r="G296" s="123" t="s">
        <v>1434</v>
      </c>
      <c r="H296" s="13"/>
      <c r="I296" s="99">
        <v>15000000</v>
      </c>
      <c r="J296" s="243">
        <v>14250000</v>
      </c>
      <c r="K296" s="209">
        <f t="shared" si="2"/>
        <v>750000</v>
      </c>
    </row>
    <row r="297" spans="1:11" x14ac:dyDescent="0.25">
      <c r="A297" s="112">
        <v>45435</v>
      </c>
      <c r="B297" s="183" t="s">
        <v>67</v>
      </c>
      <c r="C297" s="244" t="s">
        <v>2619</v>
      </c>
      <c r="D297" s="183" t="s">
        <v>2622</v>
      </c>
      <c r="E297" s="123" t="s">
        <v>2697</v>
      </c>
      <c r="F297" s="26"/>
      <c r="G297" s="123" t="s">
        <v>736</v>
      </c>
      <c r="H297" s="13"/>
      <c r="I297" s="99">
        <v>12000000</v>
      </c>
      <c r="J297" s="243">
        <v>12000000</v>
      </c>
      <c r="K297" s="209">
        <f t="shared" si="2"/>
        <v>0</v>
      </c>
    </row>
    <row r="298" spans="1:11" x14ac:dyDescent="0.25">
      <c r="A298" s="112">
        <v>45435</v>
      </c>
      <c r="B298" s="183" t="s">
        <v>811</v>
      </c>
      <c r="C298" s="244" t="s">
        <v>2623</v>
      </c>
      <c r="D298" s="183" t="s">
        <v>2624</v>
      </c>
      <c r="E298" s="123" t="s">
        <v>2698</v>
      </c>
      <c r="F298" s="26"/>
      <c r="G298" s="123" t="s">
        <v>1437</v>
      </c>
      <c r="H298" s="13"/>
      <c r="I298" s="99">
        <v>12000000</v>
      </c>
      <c r="J298" s="243">
        <v>12000000</v>
      </c>
      <c r="K298" s="209">
        <f t="shared" si="2"/>
        <v>0</v>
      </c>
    </row>
    <row r="299" spans="1:11" x14ac:dyDescent="0.25">
      <c r="A299" s="112">
        <v>45435</v>
      </c>
      <c r="B299" s="183" t="s">
        <v>449</v>
      </c>
      <c r="C299" s="244" t="s">
        <v>2625</v>
      </c>
      <c r="D299" s="183" t="s">
        <v>2626</v>
      </c>
      <c r="E299" s="123" t="s">
        <v>2699</v>
      </c>
      <c r="F299" s="26"/>
      <c r="G299" s="123" t="s">
        <v>735</v>
      </c>
      <c r="H299" s="13"/>
      <c r="I299" s="99">
        <v>12000000</v>
      </c>
      <c r="J299" s="243">
        <v>12000000</v>
      </c>
      <c r="K299" s="209">
        <f t="shared" si="2"/>
        <v>0</v>
      </c>
    </row>
    <row r="300" spans="1:11" x14ac:dyDescent="0.25">
      <c r="A300" s="112">
        <v>45435</v>
      </c>
      <c r="B300" s="183" t="s">
        <v>810</v>
      </c>
      <c r="C300" s="244" t="s">
        <v>2627</v>
      </c>
      <c r="D300" s="183" t="s">
        <v>2628</v>
      </c>
      <c r="E300" s="123" t="s">
        <v>2700</v>
      </c>
      <c r="F300" s="26"/>
      <c r="G300" s="123" t="s">
        <v>1436</v>
      </c>
      <c r="H300" s="13"/>
      <c r="I300" s="99">
        <v>12000000</v>
      </c>
      <c r="J300" s="243">
        <v>12000000</v>
      </c>
      <c r="K300" s="209">
        <f t="shared" si="2"/>
        <v>0</v>
      </c>
    </row>
    <row r="301" spans="1:11" x14ac:dyDescent="0.25">
      <c r="A301" s="112">
        <v>45435</v>
      </c>
      <c r="B301" s="183" t="s">
        <v>718</v>
      </c>
      <c r="C301" s="244" t="s">
        <v>2629</v>
      </c>
      <c r="D301" s="183" t="s">
        <v>2630</v>
      </c>
      <c r="E301" s="123" t="s">
        <v>2701</v>
      </c>
      <c r="F301" s="26"/>
      <c r="G301" s="123" t="s">
        <v>737</v>
      </c>
      <c r="H301" s="13"/>
      <c r="I301" s="99">
        <v>12000000</v>
      </c>
      <c r="J301" s="243">
        <v>12000000</v>
      </c>
      <c r="K301" s="209">
        <f t="shared" si="2"/>
        <v>0</v>
      </c>
    </row>
    <row r="302" spans="1:11" x14ac:dyDescent="0.25">
      <c r="A302" s="112">
        <v>45436</v>
      </c>
      <c r="B302" s="183" t="s">
        <v>717</v>
      </c>
      <c r="C302" s="244" t="s">
        <v>2631</v>
      </c>
      <c r="D302" s="183" t="s">
        <v>2432</v>
      </c>
      <c r="E302" s="123" t="s">
        <v>2702</v>
      </c>
      <c r="F302" s="26"/>
      <c r="G302" s="123" t="s">
        <v>733</v>
      </c>
      <c r="H302" s="13"/>
      <c r="I302" s="99">
        <v>13741000</v>
      </c>
      <c r="J302" s="243">
        <v>13511983</v>
      </c>
      <c r="K302" s="209">
        <f t="shared" si="2"/>
        <v>229017</v>
      </c>
    </row>
    <row r="303" spans="1:11" x14ac:dyDescent="0.25">
      <c r="A303" s="112">
        <v>45436</v>
      </c>
      <c r="B303" s="183" t="s">
        <v>1832</v>
      </c>
      <c r="C303" s="244" t="s">
        <v>2632</v>
      </c>
      <c r="D303" s="183" t="s">
        <v>2633</v>
      </c>
      <c r="E303" s="123" t="s">
        <v>2703</v>
      </c>
      <c r="F303" s="26"/>
      <c r="G303" s="123" t="s">
        <v>2667</v>
      </c>
      <c r="H303" s="13"/>
      <c r="I303" s="99">
        <v>24000000</v>
      </c>
      <c r="J303" s="243">
        <v>0</v>
      </c>
      <c r="K303" s="209">
        <f t="shared" si="2"/>
        <v>24000000</v>
      </c>
    </row>
    <row r="304" spans="1:11" x14ac:dyDescent="0.25">
      <c r="A304" s="112">
        <v>45439</v>
      </c>
      <c r="B304" s="183" t="s">
        <v>2572</v>
      </c>
      <c r="C304" s="244" t="s">
        <v>2423</v>
      </c>
      <c r="D304" s="183" t="s">
        <v>2424</v>
      </c>
      <c r="E304" s="123" t="s">
        <v>2555</v>
      </c>
      <c r="F304" s="26"/>
      <c r="G304" s="123" t="s">
        <v>2463</v>
      </c>
      <c r="H304" s="13"/>
      <c r="I304" s="99">
        <v>40352900</v>
      </c>
      <c r="J304" s="243">
        <v>40352900</v>
      </c>
      <c r="K304" s="209">
        <f t="shared" si="2"/>
        <v>0</v>
      </c>
    </row>
    <row r="305" spans="1:11" x14ac:dyDescent="0.25">
      <c r="A305" s="112">
        <v>45439</v>
      </c>
      <c r="B305" s="183" t="s">
        <v>719</v>
      </c>
      <c r="C305" s="244" t="s">
        <v>2428</v>
      </c>
      <c r="D305" s="183" t="s">
        <v>2447</v>
      </c>
      <c r="E305" s="123" t="s">
        <v>2704</v>
      </c>
      <c r="F305" s="26"/>
      <c r="G305" s="123" t="s">
        <v>738</v>
      </c>
      <c r="H305" s="13"/>
      <c r="I305" s="99">
        <v>12000000</v>
      </c>
      <c r="J305" s="243">
        <v>12000000</v>
      </c>
      <c r="K305" s="209">
        <f t="shared" si="2"/>
        <v>0</v>
      </c>
    </row>
    <row r="306" spans="1:11" x14ac:dyDescent="0.25">
      <c r="A306" s="112">
        <v>45439</v>
      </c>
      <c r="B306" s="183" t="s">
        <v>816</v>
      </c>
      <c r="C306" s="244" t="s">
        <v>2426</v>
      </c>
      <c r="D306" s="183" t="s">
        <v>2634</v>
      </c>
      <c r="E306" s="123" t="s">
        <v>2705</v>
      </c>
      <c r="F306" s="26"/>
      <c r="G306" s="123" t="s">
        <v>1438</v>
      </c>
      <c r="H306" s="13"/>
      <c r="I306" s="99">
        <v>12400000</v>
      </c>
      <c r="J306" s="243">
        <v>12400000</v>
      </c>
      <c r="K306" s="209">
        <f t="shared" si="2"/>
        <v>0</v>
      </c>
    </row>
    <row r="307" spans="1:11" x14ac:dyDescent="0.25">
      <c r="A307" s="112">
        <v>45439</v>
      </c>
      <c r="B307" s="183" t="s">
        <v>2023</v>
      </c>
      <c r="C307" s="244" t="s">
        <v>2635</v>
      </c>
      <c r="D307" s="183" t="s">
        <v>2445</v>
      </c>
      <c r="E307" s="123" t="s">
        <v>2706</v>
      </c>
      <c r="F307" s="26"/>
      <c r="G307" s="123" t="s">
        <v>2668</v>
      </c>
      <c r="H307" s="13"/>
      <c r="I307" s="99">
        <v>26893600</v>
      </c>
      <c r="J307" s="243">
        <v>26893600</v>
      </c>
      <c r="K307" s="209">
        <f t="shared" si="2"/>
        <v>0</v>
      </c>
    </row>
    <row r="308" spans="1:11" x14ac:dyDescent="0.25">
      <c r="A308" s="112">
        <v>45439</v>
      </c>
      <c r="B308" s="183" t="s">
        <v>1849</v>
      </c>
      <c r="C308" s="244" t="s">
        <v>1862</v>
      </c>
      <c r="D308" s="183" t="s">
        <v>2429</v>
      </c>
      <c r="E308" s="123" t="s">
        <v>2557</v>
      </c>
      <c r="F308" s="26"/>
      <c r="G308" s="123" t="s">
        <v>2465</v>
      </c>
      <c r="H308" s="13"/>
      <c r="I308" s="99">
        <v>759235503</v>
      </c>
      <c r="J308" s="243">
        <v>479131440</v>
      </c>
      <c r="K308" s="209">
        <f t="shared" si="2"/>
        <v>280104063</v>
      </c>
    </row>
    <row r="309" spans="1:11" x14ac:dyDescent="0.25">
      <c r="A309" s="112">
        <v>45439</v>
      </c>
      <c r="B309" s="183" t="s">
        <v>444</v>
      </c>
      <c r="C309" s="244" t="s">
        <v>2636</v>
      </c>
      <c r="D309" s="183" t="s">
        <v>2637</v>
      </c>
      <c r="E309" s="123" t="s">
        <v>2707</v>
      </c>
      <c r="F309" s="26"/>
      <c r="G309" s="123" t="s">
        <v>730</v>
      </c>
      <c r="H309" s="13"/>
      <c r="I309" s="99">
        <v>12000000</v>
      </c>
      <c r="J309" s="243">
        <v>12000000</v>
      </c>
      <c r="K309" s="209">
        <f t="shared" si="2"/>
        <v>0</v>
      </c>
    </row>
    <row r="310" spans="1:11" x14ac:dyDescent="0.25">
      <c r="A310" s="112">
        <v>45440</v>
      </c>
      <c r="B310" s="183" t="s">
        <v>2575</v>
      </c>
      <c r="C310" s="244" t="s">
        <v>684</v>
      </c>
      <c r="D310" s="183" t="s">
        <v>2638</v>
      </c>
      <c r="E310" s="123" t="s">
        <v>2708</v>
      </c>
      <c r="F310" s="26"/>
      <c r="G310" s="123" t="s">
        <v>722</v>
      </c>
      <c r="H310" s="13"/>
      <c r="I310" s="99">
        <v>7600000</v>
      </c>
      <c r="J310" s="243">
        <v>7600000</v>
      </c>
      <c r="K310" s="209">
        <f t="shared" si="2"/>
        <v>0</v>
      </c>
    </row>
    <row r="311" spans="1:11" x14ac:dyDescent="0.25">
      <c r="A311" s="112">
        <v>45440</v>
      </c>
      <c r="B311" s="183" t="s">
        <v>2030</v>
      </c>
      <c r="C311" s="244" t="s">
        <v>2639</v>
      </c>
      <c r="D311" s="183" t="s">
        <v>2640</v>
      </c>
      <c r="E311" s="123" t="s">
        <v>2232</v>
      </c>
      <c r="F311" s="26"/>
      <c r="G311" s="123" t="s">
        <v>2669</v>
      </c>
      <c r="H311" s="13"/>
      <c r="I311" s="99">
        <v>12000000</v>
      </c>
      <c r="J311" s="243">
        <v>12000000</v>
      </c>
      <c r="K311" s="209">
        <f t="shared" si="2"/>
        <v>0</v>
      </c>
    </row>
    <row r="312" spans="1:11" x14ac:dyDescent="0.25">
      <c r="A312" s="112">
        <v>45442</v>
      </c>
      <c r="B312" s="183" t="s">
        <v>2713</v>
      </c>
      <c r="C312" s="244" t="s">
        <v>2641</v>
      </c>
      <c r="D312" s="183" t="s">
        <v>2642</v>
      </c>
      <c r="E312" s="123" t="s">
        <v>2709</v>
      </c>
      <c r="F312" s="26"/>
      <c r="G312" s="123" t="s">
        <v>154</v>
      </c>
      <c r="H312" s="13"/>
      <c r="I312" s="99">
        <v>35000000</v>
      </c>
      <c r="J312" s="126">
        <v>27062000</v>
      </c>
      <c r="K312" s="209">
        <f t="shared" si="2"/>
        <v>7938000</v>
      </c>
    </row>
    <row r="313" spans="1:11" x14ac:dyDescent="0.25">
      <c r="A313" s="112">
        <v>45442</v>
      </c>
      <c r="B313" s="183" t="s">
        <v>2713</v>
      </c>
      <c r="C313" s="244" t="s">
        <v>2641</v>
      </c>
      <c r="D313" s="183" t="s">
        <v>2642</v>
      </c>
      <c r="E313" s="123" t="s">
        <v>2709</v>
      </c>
      <c r="F313" s="26"/>
      <c r="G313" s="123" t="s">
        <v>154</v>
      </c>
      <c r="H313" s="13"/>
      <c r="I313" s="99">
        <v>18000000</v>
      </c>
      <c r="J313" s="126">
        <v>13529500</v>
      </c>
      <c r="K313" s="209">
        <f t="shared" si="2"/>
        <v>4470500</v>
      </c>
    </row>
    <row r="314" spans="1:11" x14ac:dyDescent="0.25">
      <c r="A314" s="112">
        <v>45442</v>
      </c>
      <c r="B314" s="183" t="s">
        <v>2713</v>
      </c>
      <c r="C314" s="244" t="s">
        <v>2641</v>
      </c>
      <c r="D314" s="183" t="s">
        <v>2642</v>
      </c>
      <c r="E314" s="123" t="s">
        <v>2709</v>
      </c>
      <c r="F314" s="26"/>
      <c r="G314" s="123" t="s">
        <v>154</v>
      </c>
      <c r="H314" s="13"/>
      <c r="I314" s="99">
        <v>168011837</v>
      </c>
      <c r="J314" s="126">
        <v>44125800</v>
      </c>
      <c r="K314" s="209">
        <f t="shared" si="2"/>
        <v>123886037</v>
      </c>
    </row>
    <row r="315" spans="1:11" x14ac:dyDescent="0.25">
      <c r="A315" s="112">
        <v>45442</v>
      </c>
      <c r="B315" s="183" t="s">
        <v>2713</v>
      </c>
      <c r="C315" s="244" t="s">
        <v>2641</v>
      </c>
      <c r="D315" s="183" t="s">
        <v>2642</v>
      </c>
      <c r="E315" s="123" t="s">
        <v>2709</v>
      </c>
      <c r="F315" s="26"/>
      <c r="G315" s="123" t="s">
        <v>154</v>
      </c>
      <c r="H315" s="13"/>
      <c r="I315" s="99">
        <v>33000000</v>
      </c>
      <c r="J315" s="126">
        <v>33000000</v>
      </c>
      <c r="K315" s="209">
        <f t="shared" si="2"/>
        <v>0</v>
      </c>
    </row>
    <row r="316" spans="1:11" x14ac:dyDescent="0.25">
      <c r="A316" s="112">
        <v>45442</v>
      </c>
      <c r="B316" s="183" t="s">
        <v>2713</v>
      </c>
      <c r="C316" s="244" t="s">
        <v>2641</v>
      </c>
      <c r="D316" s="183" t="s">
        <v>2642</v>
      </c>
      <c r="E316" s="123" t="s">
        <v>2709</v>
      </c>
      <c r="F316" s="26"/>
      <c r="G316" s="123" t="s">
        <v>154</v>
      </c>
      <c r="H316" s="13"/>
      <c r="I316" s="99">
        <v>105000000</v>
      </c>
      <c r="J316" s="126">
        <v>81185500</v>
      </c>
      <c r="K316" s="209">
        <f t="shared" si="2"/>
        <v>23814500</v>
      </c>
    </row>
    <row r="317" spans="1:11" x14ac:dyDescent="0.25">
      <c r="A317" s="112">
        <v>45442</v>
      </c>
      <c r="B317" s="183" t="s">
        <v>2713</v>
      </c>
      <c r="C317" s="244" t="s">
        <v>2641</v>
      </c>
      <c r="D317" s="183" t="s">
        <v>2642</v>
      </c>
      <c r="E317" s="123" t="s">
        <v>2709</v>
      </c>
      <c r="F317" s="26"/>
      <c r="G317" s="123" t="s">
        <v>154</v>
      </c>
      <c r="H317" s="13"/>
      <c r="I317" s="99">
        <v>18000000</v>
      </c>
      <c r="J317" s="126">
        <v>13529500</v>
      </c>
      <c r="K317" s="209">
        <f t="shared" si="2"/>
        <v>4470500</v>
      </c>
    </row>
    <row r="318" spans="1:11" x14ac:dyDescent="0.25">
      <c r="A318" s="112">
        <v>45442</v>
      </c>
      <c r="B318" s="183" t="s">
        <v>2713</v>
      </c>
      <c r="C318" s="244" t="s">
        <v>2641</v>
      </c>
      <c r="D318" s="183" t="s">
        <v>2642</v>
      </c>
      <c r="E318" s="123" t="s">
        <v>2709</v>
      </c>
      <c r="F318" s="26"/>
      <c r="G318" s="123" t="s">
        <v>154</v>
      </c>
      <c r="H318" s="13"/>
      <c r="I318" s="99">
        <v>20000000</v>
      </c>
      <c r="J318" s="126">
        <v>17929800</v>
      </c>
      <c r="K318" s="209">
        <f t="shared" si="2"/>
        <v>2070200</v>
      </c>
    </row>
    <row r="319" spans="1:11" x14ac:dyDescent="0.25">
      <c r="A319" s="112">
        <v>45442</v>
      </c>
      <c r="B319" s="183" t="s">
        <v>2713</v>
      </c>
      <c r="C319" s="244" t="s">
        <v>2641</v>
      </c>
      <c r="D319" s="183" t="s">
        <v>2642</v>
      </c>
      <c r="E319" s="123" t="s">
        <v>2709</v>
      </c>
      <c r="F319" s="26"/>
      <c r="G319" s="123" t="s">
        <v>154</v>
      </c>
      <c r="H319" s="13"/>
      <c r="I319" s="99">
        <v>140000000</v>
      </c>
      <c r="J319" s="126">
        <v>108244800</v>
      </c>
      <c r="K319" s="209">
        <f t="shared" si="2"/>
        <v>31755200</v>
      </c>
    </row>
    <row r="320" spans="1:11" x14ac:dyDescent="0.25">
      <c r="A320" s="112">
        <v>45442</v>
      </c>
      <c r="B320" s="183" t="s">
        <v>2714</v>
      </c>
      <c r="C320" s="244" t="s">
        <v>2641</v>
      </c>
      <c r="D320" s="183" t="s">
        <v>2643</v>
      </c>
      <c r="E320" s="123" t="s">
        <v>2709</v>
      </c>
      <c r="F320" s="26"/>
      <c r="G320" s="123" t="s">
        <v>154</v>
      </c>
      <c r="H320" s="13"/>
      <c r="I320" s="99">
        <v>30000000</v>
      </c>
      <c r="J320" s="126">
        <v>28178300</v>
      </c>
      <c r="K320" s="209">
        <f t="shared" si="2"/>
        <v>1821700</v>
      </c>
    </row>
    <row r="321" spans="1:11" x14ac:dyDescent="0.25">
      <c r="A321" s="112">
        <v>45442</v>
      </c>
      <c r="B321" s="183" t="s">
        <v>2714</v>
      </c>
      <c r="C321" s="244" t="s">
        <v>2641</v>
      </c>
      <c r="D321" s="183" t="s">
        <v>2643</v>
      </c>
      <c r="E321" s="123" t="s">
        <v>2709</v>
      </c>
      <c r="F321" s="26"/>
      <c r="G321" s="123" t="s">
        <v>154</v>
      </c>
      <c r="H321" s="13"/>
      <c r="I321" s="99">
        <v>15000000</v>
      </c>
      <c r="J321" s="126">
        <v>14096400</v>
      </c>
      <c r="K321" s="209">
        <f t="shared" si="2"/>
        <v>903600</v>
      </c>
    </row>
    <row r="322" spans="1:11" x14ac:dyDescent="0.25">
      <c r="A322" s="112">
        <v>45442</v>
      </c>
      <c r="B322" s="183" t="s">
        <v>2714</v>
      </c>
      <c r="C322" s="244" t="s">
        <v>2641</v>
      </c>
      <c r="D322" s="183" t="s">
        <v>2643</v>
      </c>
      <c r="E322" s="123" t="s">
        <v>2709</v>
      </c>
      <c r="F322" s="26"/>
      <c r="G322" s="123" t="s">
        <v>154</v>
      </c>
      <c r="H322" s="13"/>
      <c r="I322" s="99">
        <v>170000000</v>
      </c>
      <c r="J322" s="126">
        <v>158126024</v>
      </c>
      <c r="K322" s="209">
        <f t="shared" si="2"/>
        <v>11873976</v>
      </c>
    </row>
    <row r="323" spans="1:11" x14ac:dyDescent="0.25">
      <c r="A323" s="112">
        <v>45442</v>
      </c>
      <c r="B323" s="183" t="s">
        <v>2714</v>
      </c>
      <c r="C323" s="244" t="s">
        <v>2641</v>
      </c>
      <c r="D323" s="183" t="s">
        <v>2643</v>
      </c>
      <c r="E323" s="123" t="s">
        <v>2709</v>
      </c>
      <c r="F323" s="26"/>
      <c r="G323" s="123" t="s">
        <v>154</v>
      </c>
      <c r="H323" s="13"/>
      <c r="I323" s="99">
        <v>116000000</v>
      </c>
      <c r="J323" s="126">
        <v>112932633</v>
      </c>
      <c r="K323" s="209">
        <f t="shared" si="2"/>
        <v>3067367</v>
      </c>
    </row>
    <row r="324" spans="1:11" x14ac:dyDescent="0.25">
      <c r="A324" s="112">
        <v>45442</v>
      </c>
      <c r="B324" s="183" t="s">
        <v>2714</v>
      </c>
      <c r="C324" s="244" t="s">
        <v>2641</v>
      </c>
      <c r="D324" s="183" t="s">
        <v>2643</v>
      </c>
      <c r="E324" s="123" t="s">
        <v>2709</v>
      </c>
      <c r="F324" s="26"/>
      <c r="G324" s="123" t="s">
        <v>154</v>
      </c>
      <c r="H324" s="13"/>
      <c r="I324" s="99">
        <v>86000000</v>
      </c>
      <c r="J324" s="126">
        <v>84509200</v>
      </c>
      <c r="K324" s="209">
        <f t="shared" si="2"/>
        <v>1490800</v>
      </c>
    </row>
    <row r="325" spans="1:11" x14ac:dyDescent="0.25">
      <c r="A325" s="112">
        <v>45442</v>
      </c>
      <c r="B325" s="183" t="s">
        <v>2714</v>
      </c>
      <c r="C325" s="244" t="s">
        <v>2641</v>
      </c>
      <c r="D325" s="183" t="s">
        <v>2643</v>
      </c>
      <c r="E325" s="123" t="s">
        <v>2709</v>
      </c>
      <c r="F325" s="26"/>
      <c r="G325" s="123" t="s">
        <v>154</v>
      </c>
      <c r="H325" s="13"/>
      <c r="I325" s="99">
        <v>15000000</v>
      </c>
      <c r="J325" s="126">
        <v>14096400</v>
      </c>
      <c r="K325" s="209">
        <f t="shared" si="2"/>
        <v>903600</v>
      </c>
    </row>
    <row r="326" spans="1:11" x14ac:dyDescent="0.25">
      <c r="A326" s="112">
        <v>45442</v>
      </c>
      <c r="B326" s="183" t="s">
        <v>2714</v>
      </c>
      <c r="C326" s="244" t="s">
        <v>2641</v>
      </c>
      <c r="D326" s="183" t="s">
        <v>2643</v>
      </c>
      <c r="E326" s="123" t="s">
        <v>2709</v>
      </c>
      <c r="F326" s="26"/>
      <c r="G326" s="123" t="s">
        <v>154</v>
      </c>
      <c r="H326" s="13"/>
      <c r="I326" s="99">
        <v>83500000</v>
      </c>
      <c r="J326" s="126">
        <v>79387100</v>
      </c>
      <c r="K326" s="209">
        <f t="shared" si="2"/>
        <v>4112900</v>
      </c>
    </row>
    <row r="327" spans="1:11" x14ac:dyDescent="0.25">
      <c r="A327" s="112">
        <v>45442</v>
      </c>
      <c r="B327" s="183" t="s">
        <v>2714</v>
      </c>
      <c r="C327" s="244" t="s">
        <v>2641</v>
      </c>
      <c r="D327" s="183" t="s">
        <v>2643</v>
      </c>
      <c r="E327" s="123" t="s">
        <v>2709</v>
      </c>
      <c r="F327" s="26"/>
      <c r="G327" s="123" t="s">
        <v>154</v>
      </c>
      <c r="H327" s="13"/>
      <c r="I327" s="99">
        <v>120000000</v>
      </c>
      <c r="J327" s="126">
        <v>112677700</v>
      </c>
      <c r="K327" s="209">
        <f t="shared" si="2"/>
        <v>7322300</v>
      </c>
    </row>
    <row r="328" spans="1:11" x14ac:dyDescent="0.25">
      <c r="A328" s="112">
        <v>45442</v>
      </c>
      <c r="B328" s="183" t="s">
        <v>2715</v>
      </c>
      <c r="C328" s="244" t="s">
        <v>2641</v>
      </c>
      <c r="D328" s="183" t="s">
        <v>2644</v>
      </c>
      <c r="E328" s="123" t="s">
        <v>2709</v>
      </c>
      <c r="F328" s="26"/>
      <c r="G328" s="123" t="s">
        <v>154</v>
      </c>
      <c r="H328" s="13"/>
      <c r="I328" s="99">
        <v>14000000</v>
      </c>
      <c r="J328" s="126">
        <v>13975000</v>
      </c>
      <c r="K328" s="209">
        <f t="shared" si="2"/>
        <v>25000</v>
      </c>
    </row>
    <row r="329" spans="1:11" x14ac:dyDescent="0.25">
      <c r="A329" s="112">
        <v>45442</v>
      </c>
      <c r="B329" s="183" t="s">
        <v>2715</v>
      </c>
      <c r="C329" s="244" t="s">
        <v>2641</v>
      </c>
      <c r="D329" s="183" t="s">
        <v>2644</v>
      </c>
      <c r="E329" s="123" t="s">
        <v>2709</v>
      </c>
      <c r="F329" s="26"/>
      <c r="G329" s="123" t="s">
        <v>154</v>
      </c>
      <c r="H329" s="13"/>
      <c r="I329" s="99">
        <v>7000000</v>
      </c>
      <c r="J329" s="126">
        <v>6992200</v>
      </c>
      <c r="K329" s="209">
        <f t="shared" si="2"/>
        <v>7800</v>
      </c>
    </row>
    <row r="330" spans="1:11" x14ac:dyDescent="0.25">
      <c r="A330" s="112">
        <v>45442</v>
      </c>
      <c r="B330" s="183" t="s">
        <v>2715</v>
      </c>
      <c r="C330" s="244" t="s">
        <v>2641</v>
      </c>
      <c r="D330" s="183" t="s">
        <v>2644</v>
      </c>
      <c r="E330" s="123" t="s">
        <v>2709</v>
      </c>
      <c r="F330" s="26"/>
      <c r="G330" s="123" t="s">
        <v>154</v>
      </c>
      <c r="H330" s="13"/>
      <c r="I330" s="99">
        <v>170000000</v>
      </c>
      <c r="J330" s="126">
        <v>156463814</v>
      </c>
      <c r="K330" s="209">
        <f t="shared" si="2"/>
        <v>13536186</v>
      </c>
    </row>
    <row r="331" spans="1:11" x14ac:dyDescent="0.25">
      <c r="A331" s="112">
        <v>45442</v>
      </c>
      <c r="B331" s="183" t="s">
        <v>2715</v>
      </c>
      <c r="C331" s="244" t="s">
        <v>2641</v>
      </c>
      <c r="D331" s="183" t="s">
        <v>2644</v>
      </c>
      <c r="E331" s="123" t="s">
        <v>2709</v>
      </c>
      <c r="F331" s="26"/>
      <c r="G331" s="123" t="s">
        <v>154</v>
      </c>
      <c r="H331" s="13"/>
      <c r="I331" s="99">
        <v>116000000</v>
      </c>
      <c r="J331" s="126">
        <v>112325377</v>
      </c>
      <c r="K331" s="209">
        <f t="shared" si="2"/>
        <v>3674623</v>
      </c>
    </row>
    <row r="332" spans="1:11" x14ac:dyDescent="0.25">
      <c r="A332" s="112">
        <v>45442</v>
      </c>
      <c r="B332" s="183" t="s">
        <v>2715</v>
      </c>
      <c r="C332" s="244" t="s">
        <v>2641</v>
      </c>
      <c r="D332" s="183" t="s">
        <v>2644</v>
      </c>
      <c r="E332" s="123" t="s">
        <v>2709</v>
      </c>
      <c r="F332" s="26"/>
      <c r="G332" s="123" t="s">
        <v>154</v>
      </c>
      <c r="H332" s="13"/>
      <c r="I332" s="99">
        <v>45000000</v>
      </c>
      <c r="J332" s="126">
        <v>41893000</v>
      </c>
      <c r="K332" s="209">
        <f t="shared" si="2"/>
        <v>3107000</v>
      </c>
    </row>
    <row r="333" spans="1:11" x14ac:dyDescent="0.25">
      <c r="A333" s="112">
        <v>45442</v>
      </c>
      <c r="B333" s="183" t="s">
        <v>2715</v>
      </c>
      <c r="C333" s="244" t="s">
        <v>2641</v>
      </c>
      <c r="D333" s="183" t="s">
        <v>2644</v>
      </c>
      <c r="E333" s="123" t="s">
        <v>2709</v>
      </c>
      <c r="F333" s="26"/>
      <c r="G333" s="123" t="s">
        <v>154</v>
      </c>
      <c r="H333" s="13"/>
      <c r="I333" s="99">
        <v>7000000</v>
      </c>
      <c r="J333" s="126">
        <v>6992200</v>
      </c>
      <c r="K333" s="209">
        <f t="shared" si="2"/>
        <v>7800</v>
      </c>
    </row>
    <row r="334" spans="1:11" x14ac:dyDescent="0.25">
      <c r="A334" s="112">
        <v>45442</v>
      </c>
      <c r="B334" s="183" t="s">
        <v>2715</v>
      </c>
      <c r="C334" s="244" t="s">
        <v>2641</v>
      </c>
      <c r="D334" s="183" t="s">
        <v>2644</v>
      </c>
      <c r="E334" s="123" t="s">
        <v>2709</v>
      </c>
      <c r="F334" s="26"/>
      <c r="G334" s="123" t="s">
        <v>154</v>
      </c>
      <c r="H334" s="13"/>
      <c r="I334" s="99">
        <v>83500000</v>
      </c>
      <c r="J334" s="126">
        <v>81503900</v>
      </c>
      <c r="K334" s="209">
        <f t="shared" si="2"/>
        <v>1996100</v>
      </c>
    </row>
    <row r="335" spans="1:11" x14ac:dyDescent="0.25">
      <c r="A335" s="112">
        <v>45442</v>
      </c>
      <c r="B335" s="183" t="s">
        <v>2715</v>
      </c>
      <c r="C335" s="244" t="s">
        <v>2641</v>
      </c>
      <c r="D335" s="183" t="s">
        <v>2644</v>
      </c>
      <c r="E335" s="123" t="s">
        <v>2709</v>
      </c>
      <c r="F335" s="26"/>
      <c r="G335" s="123" t="s">
        <v>154</v>
      </c>
      <c r="H335" s="13"/>
      <c r="I335" s="99">
        <v>60000000</v>
      </c>
      <c r="J335" s="126">
        <v>55860100</v>
      </c>
      <c r="K335" s="209">
        <f t="shared" si="2"/>
        <v>4139900</v>
      </c>
    </row>
    <row r="336" spans="1:11" x14ac:dyDescent="0.25">
      <c r="A336" s="112">
        <v>45442</v>
      </c>
      <c r="B336" s="183" t="s">
        <v>2716</v>
      </c>
      <c r="C336" s="244" t="s">
        <v>2645</v>
      </c>
      <c r="D336" s="183" t="s">
        <v>2646</v>
      </c>
      <c r="E336" s="123" t="s">
        <v>2710</v>
      </c>
      <c r="F336" s="26"/>
      <c r="G336" s="123" t="s">
        <v>154</v>
      </c>
      <c r="H336" s="13"/>
      <c r="I336" s="99">
        <v>1030000000</v>
      </c>
      <c r="J336" s="126">
        <v>1029600033</v>
      </c>
      <c r="K336" s="209">
        <f t="shared" si="2"/>
        <v>399967</v>
      </c>
    </row>
    <row r="337" spans="1:11" x14ac:dyDescent="0.25">
      <c r="A337" s="112">
        <v>45442</v>
      </c>
      <c r="B337" s="183" t="s">
        <v>2716</v>
      </c>
      <c r="C337" s="244" t="s">
        <v>2645</v>
      </c>
      <c r="D337" s="183" t="s">
        <v>2646</v>
      </c>
      <c r="E337" s="123" t="s">
        <v>2710</v>
      </c>
      <c r="F337" s="26"/>
      <c r="G337" s="123" t="s">
        <v>154</v>
      </c>
      <c r="H337" s="13"/>
      <c r="I337" s="99">
        <v>3000000</v>
      </c>
      <c r="J337" s="126">
        <v>2882495</v>
      </c>
      <c r="K337" s="209">
        <f t="shared" si="2"/>
        <v>117505</v>
      </c>
    </row>
    <row r="338" spans="1:11" x14ac:dyDescent="0.25">
      <c r="A338" s="112">
        <v>45442</v>
      </c>
      <c r="B338" s="183" t="s">
        <v>2716</v>
      </c>
      <c r="C338" s="244" t="s">
        <v>2645</v>
      </c>
      <c r="D338" s="183" t="s">
        <v>2646</v>
      </c>
      <c r="E338" s="123" t="s">
        <v>2710</v>
      </c>
      <c r="F338" s="26"/>
      <c r="G338" s="123" t="s">
        <v>154</v>
      </c>
      <c r="H338" s="13"/>
      <c r="I338" s="99">
        <v>35000000</v>
      </c>
      <c r="J338" s="126">
        <v>16576691</v>
      </c>
      <c r="K338" s="209">
        <f t="shared" si="2"/>
        <v>18423309</v>
      </c>
    </row>
    <row r="339" spans="1:11" x14ac:dyDescent="0.25">
      <c r="A339" s="112">
        <v>45442</v>
      </c>
      <c r="B339" s="183" t="s">
        <v>2716</v>
      </c>
      <c r="C339" s="244" t="s">
        <v>2645</v>
      </c>
      <c r="D339" s="183" t="s">
        <v>2646</v>
      </c>
      <c r="E339" s="123" t="s">
        <v>2710</v>
      </c>
      <c r="F339" s="26"/>
      <c r="G339" s="123" t="s">
        <v>154</v>
      </c>
      <c r="H339" s="13"/>
      <c r="I339" s="99">
        <v>10000000</v>
      </c>
      <c r="J339" s="126">
        <v>8272173</v>
      </c>
      <c r="K339" s="209">
        <f t="shared" si="2"/>
        <v>1727827</v>
      </c>
    </row>
    <row r="340" spans="1:11" x14ac:dyDescent="0.25">
      <c r="A340" s="112">
        <v>45442</v>
      </c>
      <c r="B340" s="183" t="s">
        <v>2716</v>
      </c>
      <c r="C340" s="244" t="s">
        <v>2645</v>
      </c>
      <c r="D340" s="183" t="s">
        <v>2646</v>
      </c>
      <c r="E340" s="123" t="s">
        <v>2710</v>
      </c>
      <c r="F340" s="26"/>
      <c r="G340" s="123" t="s">
        <v>154</v>
      </c>
      <c r="H340" s="13"/>
      <c r="I340" s="99">
        <v>67000000</v>
      </c>
      <c r="J340" s="126">
        <v>65597857</v>
      </c>
      <c r="K340" s="209">
        <f t="shared" si="2"/>
        <v>1402143</v>
      </c>
    </row>
    <row r="341" spans="1:11" x14ac:dyDescent="0.25">
      <c r="A341" s="112">
        <v>45442</v>
      </c>
      <c r="B341" s="183" t="s">
        <v>2716</v>
      </c>
      <c r="C341" s="244" t="s">
        <v>2645</v>
      </c>
      <c r="D341" s="183" t="s">
        <v>2646</v>
      </c>
      <c r="E341" s="123" t="s">
        <v>2710</v>
      </c>
      <c r="F341" s="26"/>
      <c r="G341" s="123" t="s">
        <v>154</v>
      </c>
      <c r="H341" s="13"/>
      <c r="I341" s="99">
        <v>1586955833</v>
      </c>
      <c r="J341" s="126">
        <v>1586901662</v>
      </c>
      <c r="K341" s="209">
        <f t="shared" si="2"/>
        <v>54171</v>
      </c>
    </row>
    <row r="342" spans="1:11" x14ac:dyDescent="0.25">
      <c r="A342" s="112">
        <v>45442</v>
      </c>
      <c r="B342" s="183" t="s">
        <v>2716</v>
      </c>
      <c r="C342" s="244" t="s">
        <v>2645</v>
      </c>
      <c r="D342" s="183" t="s">
        <v>2646</v>
      </c>
      <c r="E342" s="123" t="s">
        <v>2710</v>
      </c>
      <c r="F342" s="26"/>
      <c r="G342" s="123" t="s">
        <v>154</v>
      </c>
      <c r="H342" s="13"/>
      <c r="I342" s="99">
        <v>220000000</v>
      </c>
      <c r="J342" s="126">
        <v>214576800</v>
      </c>
      <c r="K342" s="209">
        <f t="shared" si="2"/>
        <v>5423200</v>
      </c>
    </row>
    <row r="343" spans="1:11" x14ac:dyDescent="0.25">
      <c r="A343" s="112">
        <v>45442</v>
      </c>
      <c r="B343" s="183" t="s">
        <v>2716</v>
      </c>
      <c r="C343" s="244" t="s">
        <v>2647</v>
      </c>
      <c r="D343" s="183" t="s">
        <v>2648</v>
      </c>
      <c r="E343" s="123" t="s">
        <v>2711</v>
      </c>
      <c r="F343" s="26"/>
      <c r="G343" s="123" t="s">
        <v>154</v>
      </c>
      <c r="H343" s="13"/>
      <c r="I343" s="99">
        <v>10000000</v>
      </c>
      <c r="J343" s="126">
        <v>8928999</v>
      </c>
      <c r="K343" s="209">
        <f t="shared" ref="K343:K349" si="3">+I343-J343</f>
        <v>1071001</v>
      </c>
    </row>
    <row r="344" spans="1:11" x14ac:dyDescent="0.25">
      <c r="A344" s="112">
        <v>45442</v>
      </c>
      <c r="B344" s="183" t="s">
        <v>2717</v>
      </c>
      <c r="C344" s="244" t="s">
        <v>2647</v>
      </c>
      <c r="D344" s="183" t="s">
        <v>2649</v>
      </c>
      <c r="E344" s="123" t="s">
        <v>2711</v>
      </c>
      <c r="F344" s="26"/>
      <c r="G344" s="123" t="s">
        <v>154</v>
      </c>
      <c r="H344" s="13"/>
      <c r="I344" s="99">
        <v>1117447433</v>
      </c>
      <c r="J344" s="126">
        <v>682391355</v>
      </c>
      <c r="K344" s="209">
        <f t="shared" si="3"/>
        <v>435056078</v>
      </c>
    </row>
    <row r="345" spans="1:11" x14ac:dyDescent="0.25">
      <c r="A345" s="112">
        <v>45442</v>
      </c>
      <c r="B345" s="183" t="s">
        <v>2717</v>
      </c>
      <c r="C345" s="244" t="s">
        <v>2645</v>
      </c>
      <c r="D345" s="183" t="s">
        <v>2650</v>
      </c>
      <c r="E345" s="123" t="s">
        <v>2710</v>
      </c>
      <c r="F345" s="26"/>
      <c r="G345" s="123" t="s">
        <v>154</v>
      </c>
      <c r="H345" s="13"/>
      <c r="I345" s="99">
        <v>244212361</v>
      </c>
      <c r="J345" s="126">
        <v>233321755</v>
      </c>
      <c r="K345" s="209">
        <f t="shared" si="3"/>
        <v>10890606</v>
      </c>
    </row>
    <row r="346" spans="1:11" x14ac:dyDescent="0.25">
      <c r="A346" s="112">
        <v>45442</v>
      </c>
      <c r="B346" s="183" t="s">
        <v>2717</v>
      </c>
      <c r="C346" s="244" t="s">
        <v>2645</v>
      </c>
      <c r="D346" s="183" t="s">
        <v>2650</v>
      </c>
      <c r="E346" s="123" t="s">
        <v>2710</v>
      </c>
      <c r="F346" s="26"/>
      <c r="G346" s="123" t="s">
        <v>154</v>
      </c>
      <c r="H346" s="13"/>
      <c r="I346" s="99">
        <v>100000000</v>
      </c>
      <c r="J346" s="126">
        <v>93800158</v>
      </c>
      <c r="K346" s="209">
        <f t="shared" si="3"/>
        <v>6199842</v>
      </c>
    </row>
    <row r="347" spans="1:11" ht="18" customHeight="1" x14ac:dyDescent="0.25">
      <c r="A347" s="112">
        <v>45442</v>
      </c>
      <c r="B347" s="183" t="s">
        <v>2717</v>
      </c>
      <c r="C347" s="244" t="s">
        <v>2645</v>
      </c>
      <c r="D347" s="183" t="s">
        <v>2650</v>
      </c>
      <c r="E347" s="123" t="s">
        <v>2710</v>
      </c>
      <c r="F347" s="26"/>
      <c r="G347" s="123" t="s">
        <v>154</v>
      </c>
      <c r="H347" s="13"/>
      <c r="I347" s="99">
        <v>35000000</v>
      </c>
      <c r="J347" s="126">
        <v>29255849</v>
      </c>
      <c r="K347" s="209">
        <f t="shared" si="3"/>
        <v>5744151</v>
      </c>
    </row>
    <row r="348" spans="1:11" x14ac:dyDescent="0.25">
      <c r="A348" s="112">
        <v>45442</v>
      </c>
      <c r="B348" s="183" t="s">
        <v>2717</v>
      </c>
      <c r="C348" s="244" t="s">
        <v>2645</v>
      </c>
      <c r="D348" s="183" t="s">
        <v>2650</v>
      </c>
      <c r="E348" s="123" t="s">
        <v>2710</v>
      </c>
      <c r="F348" s="26"/>
      <c r="G348" s="123" t="s">
        <v>154</v>
      </c>
      <c r="H348" s="13"/>
      <c r="I348" s="99">
        <v>700000000</v>
      </c>
      <c r="J348" s="126">
        <v>620389774</v>
      </c>
      <c r="K348" s="209">
        <f t="shared" si="3"/>
        <v>79610226</v>
      </c>
    </row>
    <row r="349" spans="1:11" x14ac:dyDescent="0.25">
      <c r="A349" s="112">
        <v>45442</v>
      </c>
      <c r="B349" s="183" t="s">
        <v>2717</v>
      </c>
      <c r="C349" s="244" t="s">
        <v>2645</v>
      </c>
      <c r="D349" s="183" t="s">
        <v>2650</v>
      </c>
      <c r="E349" s="123" t="s">
        <v>2710</v>
      </c>
      <c r="F349" s="26"/>
      <c r="G349" s="123" t="s">
        <v>154</v>
      </c>
      <c r="H349" s="13"/>
      <c r="I349" s="99">
        <v>2420000000</v>
      </c>
      <c r="J349" s="126">
        <v>2345713841</v>
      </c>
      <c r="K349" s="209">
        <f t="shared" si="3"/>
        <v>74286159</v>
      </c>
    </row>
    <row r="350" spans="1:11" x14ac:dyDescent="0.25">
      <c r="A350" s="112"/>
      <c r="B350" s="183"/>
      <c r="C350" s="114"/>
      <c r="D350" s="25"/>
      <c r="E350" s="91"/>
      <c r="F350" s="26"/>
      <c r="G350" s="161"/>
      <c r="H350" s="13"/>
      <c r="I350" s="99"/>
      <c r="J350" s="23"/>
      <c r="K350" s="84">
        <f t="shared" ref="K350" si="4">+I350-J350</f>
        <v>0</v>
      </c>
    </row>
    <row r="351" spans="1:11" x14ac:dyDescent="0.25">
      <c r="A351" s="14"/>
      <c r="B351" s="15"/>
      <c r="C351" s="15"/>
      <c r="D351" s="15"/>
      <c r="E351" s="154"/>
      <c r="F351" s="15"/>
      <c r="G351" s="334" t="s">
        <v>19</v>
      </c>
      <c r="H351" s="335"/>
      <c r="I351" s="28">
        <f>SUM(I14:I350)</f>
        <v>24291784808</v>
      </c>
      <c r="J351" s="28">
        <f>SUM(J14:J350)</f>
        <v>23062818317</v>
      </c>
      <c r="K351" s="28">
        <f>SUM(K14:K350)</f>
        <v>1228966491</v>
      </c>
    </row>
    <row r="352" spans="1:11" ht="12.75" customHeight="1" x14ac:dyDescent="0.25">
      <c r="A352" s="14"/>
      <c r="B352" s="15"/>
      <c r="C352" s="15"/>
      <c r="D352" s="15"/>
      <c r="E352" s="154"/>
      <c r="F352" s="19"/>
      <c r="G352" s="154"/>
      <c r="H352" s="15"/>
      <c r="I352" s="19"/>
      <c r="J352" s="19"/>
      <c r="K352" s="20"/>
    </row>
    <row r="353" spans="1:11" ht="24.95" customHeight="1" x14ac:dyDescent="0.25">
      <c r="A353" s="69" t="s">
        <v>37</v>
      </c>
      <c r="B353" s="70" t="s">
        <v>39</v>
      </c>
      <c r="C353" s="69" t="s">
        <v>40</v>
      </c>
      <c r="D353" s="71" t="s">
        <v>38</v>
      </c>
      <c r="E353" s="163" t="s">
        <v>15</v>
      </c>
      <c r="F353" s="69" t="s">
        <v>33</v>
      </c>
      <c r="G353" s="163" t="s">
        <v>16</v>
      </c>
      <c r="H353" s="69" t="s">
        <v>22</v>
      </c>
      <c r="I353" s="69" t="s">
        <v>12</v>
      </c>
      <c r="J353" s="69" t="s">
        <v>23</v>
      </c>
      <c r="K353" s="69" t="s">
        <v>4</v>
      </c>
    </row>
    <row r="354" spans="1:11" ht="24.95" customHeight="1" x14ac:dyDescent="0.25">
      <c r="A354" s="72">
        <v>28174848000</v>
      </c>
      <c r="B354" s="72">
        <v>-3883063192</v>
      </c>
      <c r="C354" s="72">
        <v>0</v>
      </c>
      <c r="D354" s="73">
        <f>+A354+B354-C354</f>
        <v>24291784808</v>
      </c>
      <c r="E354" s="164">
        <f>+I351</f>
        <v>24291784808</v>
      </c>
      <c r="F354" s="74">
        <f>+E354/D354</f>
        <v>1</v>
      </c>
      <c r="G354" s="164">
        <f>+I11</f>
        <v>0</v>
      </c>
      <c r="H354" s="73">
        <f>+D354-E354-G354</f>
        <v>0</v>
      </c>
      <c r="I354" s="73">
        <f>+J351</f>
        <v>23062818317</v>
      </c>
      <c r="J354" s="74">
        <f>+I354/D354</f>
        <v>0.94940814350556635</v>
      </c>
      <c r="K354" s="73">
        <f>+K351</f>
        <v>1228966491</v>
      </c>
    </row>
    <row r="355" spans="1:11" x14ac:dyDescent="0.25">
      <c r="A355" s="75">
        <v>1</v>
      </c>
      <c r="B355" s="75">
        <v>2</v>
      </c>
      <c r="C355" s="75">
        <v>3</v>
      </c>
      <c r="D355" s="75" t="s">
        <v>3</v>
      </c>
      <c r="E355" s="166">
        <v>5</v>
      </c>
      <c r="F355" s="75" t="s">
        <v>18</v>
      </c>
      <c r="G355" s="166">
        <v>7</v>
      </c>
      <c r="H355" s="75" t="s">
        <v>9</v>
      </c>
      <c r="I355" s="75">
        <v>9</v>
      </c>
      <c r="J355" s="75" t="s">
        <v>24</v>
      </c>
      <c r="K355" s="75" t="s">
        <v>25</v>
      </c>
    </row>
    <row r="357" spans="1:11" x14ac:dyDescent="0.25">
      <c r="B357" s="62"/>
    </row>
    <row r="358" spans="1:11" x14ac:dyDescent="0.25">
      <c r="B358" s="62"/>
      <c r="I358" s="62"/>
    </row>
    <row r="359" spans="1:11" x14ac:dyDescent="0.25">
      <c r="B359" s="62"/>
    </row>
  </sheetData>
  <mergeCells count="16">
    <mergeCell ref="J12:J13"/>
    <mergeCell ref="E13:F13"/>
    <mergeCell ref="G13:H13"/>
    <mergeCell ref="A3:J3"/>
    <mergeCell ref="A5:A6"/>
    <mergeCell ref="B5:B6"/>
    <mergeCell ref="D5:D6"/>
    <mergeCell ref="E5:H5"/>
    <mergeCell ref="I5:I6"/>
    <mergeCell ref="J5:K6"/>
    <mergeCell ref="E6:H6"/>
    <mergeCell ref="G351:H351"/>
    <mergeCell ref="G11:H11"/>
    <mergeCell ref="A12:A13"/>
    <mergeCell ref="E12:H12"/>
    <mergeCell ref="I12:I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7"/>
  <sheetViews>
    <sheetView topLeftCell="A235" workbookViewId="0">
      <selection activeCell="I259" sqref="I259"/>
    </sheetView>
  </sheetViews>
  <sheetFormatPr baseColWidth="10" defaultRowHeight="15" x14ac:dyDescent="0.25"/>
  <cols>
    <col min="1" max="1" width="15.140625" style="3" customWidth="1"/>
    <col min="2" max="2" width="14.7109375" style="229" customWidth="1"/>
    <col min="3" max="4" width="14.7109375" style="3" customWidth="1"/>
    <col min="5" max="5" width="15.7109375" style="167" customWidth="1"/>
    <col min="6" max="6" width="14.7109375" style="3" customWidth="1"/>
    <col min="7" max="7" width="15.7109375" style="167" customWidth="1"/>
    <col min="8" max="11" width="15.7109375" style="3" customWidth="1"/>
    <col min="12" max="16384" width="11.42578125" style="3"/>
  </cols>
  <sheetData>
    <row r="1" spans="1:11" ht="12.75" customHeight="1" x14ac:dyDescent="0.25">
      <c r="A1" s="1" t="s">
        <v>34</v>
      </c>
      <c r="B1" s="216"/>
      <c r="C1" s="1"/>
      <c r="D1" s="1"/>
      <c r="E1" s="148"/>
      <c r="F1" s="1"/>
      <c r="G1" s="148"/>
      <c r="H1" s="2"/>
      <c r="I1" s="2"/>
      <c r="J1" s="2"/>
      <c r="K1" s="2"/>
    </row>
    <row r="2" spans="1:11" ht="12.75" customHeight="1" x14ac:dyDescent="0.25">
      <c r="A2" s="2"/>
      <c r="B2" s="217"/>
      <c r="C2" s="2"/>
      <c r="D2" s="2"/>
      <c r="E2" s="148"/>
      <c r="F2" s="2"/>
      <c r="G2" s="148"/>
      <c r="H2" s="2"/>
      <c r="I2" s="2"/>
      <c r="J2" s="2"/>
      <c r="K2" s="65"/>
    </row>
    <row r="3" spans="1:11" ht="15" customHeight="1" x14ac:dyDescent="0.25">
      <c r="A3" s="320" t="s">
        <v>58</v>
      </c>
      <c r="B3" s="320"/>
      <c r="C3" s="320"/>
      <c r="D3" s="320"/>
      <c r="E3" s="320"/>
      <c r="F3" s="320"/>
      <c r="G3" s="320"/>
      <c r="H3" s="320"/>
      <c r="I3" s="320"/>
      <c r="J3" s="320"/>
      <c r="K3" s="67" t="s">
        <v>4742</v>
      </c>
    </row>
    <row r="4" spans="1:11" ht="12.75" customHeight="1" x14ac:dyDescent="0.25">
      <c r="A4" s="4"/>
      <c r="B4" s="218"/>
      <c r="C4" s="4"/>
      <c r="D4" s="4"/>
      <c r="E4" s="150"/>
      <c r="F4" s="4"/>
      <c r="G4" s="150"/>
      <c r="H4" s="4"/>
      <c r="I4" s="4"/>
      <c r="J4" s="4"/>
      <c r="K4" s="5"/>
    </row>
    <row r="5" spans="1:11" x14ac:dyDescent="0.25">
      <c r="A5" s="323" t="s">
        <v>5</v>
      </c>
      <c r="B5" s="343" t="s">
        <v>26</v>
      </c>
      <c r="C5" s="30"/>
      <c r="D5" s="323" t="s">
        <v>17</v>
      </c>
      <c r="E5" s="340" t="s">
        <v>16</v>
      </c>
      <c r="F5" s="341"/>
      <c r="G5" s="341"/>
      <c r="H5" s="342"/>
      <c r="I5" s="323" t="s">
        <v>7</v>
      </c>
      <c r="J5" s="330" t="s">
        <v>21</v>
      </c>
      <c r="K5" s="331"/>
    </row>
    <row r="6" spans="1:11" x14ac:dyDescent="0.25">
      <c r="A6" s="324"/>
      <c r="B6" s="344"/>
      <c r="C6" s="31"/>
      <c r="D6" s="324"/>
      <c r="E6" s="340" t="s">
        <v>2</v>
      </c>
      <c r="F6" s="341"/>
      <c r="G6" s="341"/>
      <c r="H6" s="342"/>
      <c r="I6" s="324"/>
      <c r="J6" s="332"/>
      <c r="K6" s="333"/>
    </row>
    <row r="7" spans="1:11" x14ac:dyDescent="0.25">
      <c r="A7" s="173"/>
      <c r="B7" s="219"/>
      <c r="C7" s="144"/>
      <c r="D7" s="175"/>
      <c r="E7" s="172"/>
      <c r="F7" s="89"/>
      <c r="G7" s="89"/>
      <c r="H7" s="87"/>
      <c r="I7" s="176"/>
      <c r="J7" s="145"/>
      <c r="K7" s="144"/>
    </row>
    <row r="8" spans="1:11" x14ac:dyDescent="0.25">
      <c r="A8" s="173"/>
      <c r="B8" s="219"/>
      <c r="C8" s="144"/>
      <c r="D8" s="175"/>
      <c r="E8" s="172"/>
      <c r="F8" s="89"/>
      <c r="G8" s="89"/>
      <c r="H8" s="87"/>
      <c r="I8" s="176"/>
      <c r="J8" s="145"/>
      <c r="K8" s="144"/>
    </row>
    <row r="9" spans="1:11" x14ac:dyDescent="0.25">
      <c r="A9" s="173"/>
      <c r="B9" s="219"/>
      <c r="C9" s="144"/>
      <c r="D9" s="175"/>
      <c r="E9" s="172"/>
      <c r="F9" s="89"/>
      <c r="G9" s="89"/>
      <c r="H9" s="87"/>
      <c r="I9" s="176"/>
      <c r="J9" s="145"/>
      <c r="K9" s="144"/>
    </row>
    <row r="10" spans="1:11" x14ac:dyDescent="0.25">
      <c r="A10" s="173"/>
      <c r="B10" s="219"/>
      <c r="C10" s="144"/>
      <c r="D10" s="175"/>
      <c r="E10" s="172"/>
      <c r="F10" s="89"/>
      <c r="G10" s="89"/>
      <c r="H10" s="87"/>
      <c r="I10" s="176"/>
      <c r="J10" s="145"/>
      <c r="K10" s="144"/>
    </row>
    <row r="11" spans="1:11" x14ac:dyDescent="0.25">
      <c r="A11" s="173"/>
      <c r="B11" s="219"/>
      <c r="C11" s="174"/>
      <c r="D11" s="175"/>
      <c r="E11" s="172"/>
      <c r="F11" s="181"/>
      <c r="G11" s="181"/>
      <c r="H11" s="182"/>
      <c r="I11" s="176"/>
      <c r="J11" s="145"/>
      <c r="K11" s="144"/>
    </row>
    <row r="12" spans="1:11" x14ac:dyDescent="0.25">
      <c r="A12" s="14"/>
      <c r="B12" s="220"/>
      <c r="C12" s="15"/>
      <c r="D12" s="15"/>
      <c r="E12" s="154"/>
      <c r="F12" s="15"/>
      <c r="G12" s="334" t="s">
        <v>19</v>
      </c>
      <c r="H12" s="335"/>
      <c r="I12" s="16">
        <f>SUM(I7:I11)</f>
        <v>0</v>
      </c>
      <c r="J12" s="17"/>
      <c r="K12" s="18"/>
    </row>
    <row r="13" spans="1:11" x14ac:dyDescent="0.25">
      <c r="A13" s="323" t="s">
        <v>5</v>
      </c>
      <c r="B13" s="221" t="s">
        <v>13</v>
      </c>
      <c r="C13" s="32" t="s">
        <v>20</v>
      </c>
      <c r="D13" s="21" t="s">
        <v>20</v>
      </c>
      <c r="E13" s="340" t="s">
        <v>15</v>
      </c>
      <c r="F13" s="341"/>
      <c r="G13" s="341"/>
      <c r="H13" s="342"/>
      <c r="I13" s="323" t="s">
        <v>7</v>
      </c>
      <c r="J13" s="323" t="s">
        <v>6</v>
      </c>
      <c r="K13" s="32" t="s">
        <v>0</v>
      </c>
    </row>
    <row r="14" spans="1:11" x14ac:dyDescent="0.25">
      <c r="A14" s="324"/>
      <c r="B14" s="222" t="s">
        <v>14</v>
      </c>
      <c r="C14" s="33" t="s">
        <v>11</v>
      </c>
      <c r="D14" s="33" t="s">
        <v>10</v>
      </c>
      <c r="E14" s="340" t="s">
        <v>2</v>
      </c>
      <c r="F14" s="342"/>
      <c r="G14" s="340" t="s">
        <v>8</v>
      </c>
      <c r="H14" s="342"/>
      <c r="I14" s="324"/>
      <c r="J14" s="324"/>
      <c r="K14" s="33" t="s">
        <v>1</v>
      </c>
    </row>
    <row r="15" spans="1:11" ht="12.75" customHeight="1" x14ac:dyDescent="0.25">
      <c r="A15" s="22">
        <v>45308</v>
      </c>
      <c r="B15" s="223" t="s">
        <v>129</v>
      </c>
      <c r="C15" s="63" t="s">
        <v>109</v>
      </c>
      <c r="D15" s="63" t="s">
        <v>74</v>
      </c>
      <c r="E15" s="155" t="s">
        <v>145</v>
      </c>
      <c r="F15" s="94"/>
      <c r="G15" s="168" t="s">
        <v>91</v>
      </c>
      <c r="H15" s="94"/>
      <c r="I15" s="23">
        <v>42508979</v>
      </c>
      <c r="J15" s="126">
        <v>42508979</v>
      </c>
      <c r="K15" s="84">
        <f>+I15-J15</f>
        <v>0</v>
      </c>
    </row>
    <row r="16" spans="1:11" x14ac:dyDescent="0.25">
      <c r="A16" s="22">
        <v>45317</v>
      </c>
      <c r="B16" s="224" t="s">
        <v>259</v>
      </c>
      <c r="C16" s="64" t="s">
        <v>211</v>
      </c>
      <c r="D16" s="64" t="s">
        <v>212</v>
      </c>
      <c r="E16" s="155" t="s">
        <v>248</v>
      </c>
      <c r="F16" s="95"/>
      <c r="G16" s="169" t="s">
        <v>233</v>
      </c>
      <c r="H16" s="96"/>
      <c r="I16" s="23">
        <v>34000000</v>
      </c>
      <c r="J16" s="126">
        <v>34000000</v>
      </c>
      <c r="K16" s="84">
        <f t="shared" ref="K16:K77" si="0">+I16-J16</f>
        <v>0</v>
      </c>
    </row>
    <row r="17" spans="1:11" x14ac:dyDescent="0.25">
      <c r="A17" s="24">
        <v>45320</v>
      </c>
      <c r="B17" s="224" t="s">
        <v>260</v>
      </c>
      <c r="C17" s="25" t="s">
        <v>168</v>
      </c>
      <c r="D17" s="25" t="s">
        <v>213</v>
      </c>
      <c r="E17" s="159" t="s">
        <v>249</v>
      </c>
      <c r="F17" s="95"/>
      <c r="G17" s="169" t="s">
        <v>234</v>
      </c>
      <c r="H17" s="98"/>
      <c r="I17" s="23">
        <v>53820000</v>
      </c>
      <c r="J17" s="126">
        <v>53820000</v>
      </c>
      <c r="K17" s="84">
        <f t="shared" si="0"/>
        <v>0</v>
      </c>
    </row>
    <row r="18" spans="1:11" x14ac:dyDescent="0.25">
      <c r="A18" s="24">
        <v>45321</v>
      </c>
      <c r="B18" s="224" t="s">
        <v>114</v>
      </c>
      <c r="C18" s="25" t="s">
        <v>63</v>
      </c>
      <c r="D18" s="25" t="s">
        <v>214</v>
      </c>
      <c r="E18" s="92" t="s">
        <v>250</v>
      </c>
      <c r="F18" s="95"/>
      <c r="G18" s="169" t="s">
        <v>235</v>
      </c>
      <c r="H18" s="98"/>
      <c r="I18" s="23">
        <v>10800000</v>
      </c>
      <c r="J18" s="126">
        <v>10800000</v>
      </c>
      <c r="K18" s="84">
        <f t="shared" si="0"/>
        <v>0</v>
      </c>
    </row>
    <row r="19" spans="1:11" x14ac:dyDescent="0.25">
      <c r="A19" s="24">
        <v>45321</v>
      </c>
      <c r="B19" s="224" t="s">
        <v>261</v>
      </c>
      <c r="C19" s="25" t="s">
        <v>215</v>
      </c>
      <c r="D19" s="25" t="s">
        <v>216</v>
      </c>
      <c r="E19" s="92" t="s">
        <v>251</v>
      </c>
      <c r="F19" s="95"/>
      <c r="G19" s="169" t="s">
        <v>236</v>
      </c>
      <c r="H19" s="98"/>
      <c r="I19" s="23">
        <v>28000000</v>
      </c>
      <c r="J19" s="126">
        <v>28000000</v>
      </c>
      <c r="K19" s="84">
        <f t="shared" si="0"/>
        <v>0</v>
      </c>
    </row>
    <row r="20" spans="1:11" x14ac:dyDescent="0.25">
      <c r="A20" s="24">
        <v>45321</v>
      </c>
      <c r="B20" s="224" t="s">
        <v>262</v>
      </c>
      <c r="C20" s="25" t="s">
        <v>184</v>
      </c>
      <c r="D20" s="25" t="s">
        <v>217</v>
      </c>
      <c r="E20" s="92" t="s">
        <v>252</v>
      </c>
      <c r="F20" s="95"/>
      <c r="G20" s="169" t="s">
        <v>237</v>
      </c>
      <c r="H20" s="98"/>
      <c r="I20" s="23">
        <v>24400000</v>
      </c>
      <c r="J20" s="126">
        <v>24400000</v>
      </c>
      <c r="K20" s="84">
        <f t="shared" si="0"/>
        <v>0</v>
      </c>
    </row>
    <row r="21" spans="1:11" x14ac:dyDescent="0.25">
      <c r="A21" s="24">
        <v>45321</v>
      </c>
      <c r="B21" s="224" t="s">
        <v>263</v>
      </c>
      <c r="C21" s="25" t="s">
        <v>218</v>
      </c>
      <c r="D21" s="25" t="s">
        <v>219</v>
      </c>
      <c r="E21" s="92" t="s">
        <v>253</v>
      </c>
      <c r="F21" s="95"/>
      <c r="G21" s="169" t="s">
        <v>238</v>
      </c>
      <c r="H21" s="98"/>
      <c r="I21" s="23">
        <v>28000000</v>
      </c>
      <c r="J21" s="126">
        <v>28000000</v>
      </c>
      <c r="K21" s="84">
        <f t="shared" si="0"/>
        <v>0</v>
      </c>
    </row>
    <row r="22" spans="1:11" x14ac:dyDescent="0.25">
      <c r="A22" s="24">
        <v>45321</v>
      </c>
      <c r="B22" s="224" t="s">
        <v>264</v>
      </c>
      <c r="C22" s="25" t="s">
        <v>186</v>
      </c>
      <c r="D22" s="25" t="s">
        <v>220</v>
      </c>
      <c r="E22" s="92" t="s">
        <v>254</v>
      </c>
      <c r="F22" s="95"/>
      <c r="G22" s="169" t="s">
        <v>239</v>
      </c>
      <c r="H22" s="98"/>
      <c r="I22" s="23">
        <v>20652000</v>
      </c>
      <c r="J22" s="126">
        <v>20652000</v>
      </c>
      <c r="K22" s="84">
        <f t="shared" si="0"/>
        <v>0</v>
      </c>
    </row>
    <row r="23" spans="1:11" x14ac:dyDescent="0.25">
      <c r="A23" s="24">
        <v>45321</v>
      </c>
      <c r="B23" s="224" t="s">
        <v>121</v>
      </c>
      <c r="C23" s="25" t="s">
        <v>221</v>
      </c>
      <c r="D23" s="25" t="s">
        <v>222</v>
      </c>
      <c r="E23" s="92" t="s">
        <v>250</v>
      </c>
      <c r="F23" s="95"/>
      <c r="G23" s="169" t="s">
        <v>240</v>
      </c>
      <c r="H23" s="98"/>
      <c r="I23" s="23">
        <v>10800000</v>
      </c>
      <c r="J23" s="126">
        <v>10800000</v>
      </c>
      <c r="K23" s="84">
        <f t="shared" si="0"/>
        <v>0</v>
      </c>
    </row>
    <row r="24" spans="1:11" x14ac:dyDescent="0.25">
      <c r="A24" s="24">
        <v>45321</v>
      </c>
      <c r="B24" s="224" t="s">
        <v>212</v>
      </c>
      <c r="C24" s="25" t="s">
        <v>223</v>
      </c>
      <c r="D24" s="25" t="s">
        <v>224</v>
      </c>
      <c r="E24" s="92" t="s">
        <v>255</v>
      </c>
      <c r="F24" s="95"/>
      <c r="G24" s="169" t="s">
        <v>241</v>
      </c>
      <c r="H24" s="98"/>
      <c r="I24" s="23">
        <v>21836000</v>
      </c>
      <c r="J24" s="126">
        <v>21836000</v>
      </c>
      <c r="K24" s="84">
        <f t="shared" si="0"/>
        <v>0</v>
      </c>
    </row>
    <row r="25" spans="1:11" x14ac:dyDescent="0.25">
      <c r="A25" s="24">
        <v>45321</v>
      </c>
      <c r="B25" s="224" t="s">
        <v>265</v>
      </c>
      <c r="C25" s="25" t="s">
        <v>225</v>
      </c>
      <c r="D25" s="25" t="s">
        <v>226</v>
      </c>
      <c r="E25" s="92" t="s">
        <v>256</v>
      </c>
      <c r="F25" s="95"/>
      <c r="G25" s="169" t="s">
        <v>242</v>
      </c>
      <c r="H25" s="98"/>
      <c r="I25" s="23">
        <v>10800000</v>
      </c>
      <c r="J25" s="126">
        <v>10800000</v>
      </c>
      <c r="K25" s="84">
        <f t="shared" si="0"/>
        <v>0</v>
      </c>
    </row>
    <row r="26" spans="1:11" x14ac:dyDescent="0.25">
      <c r="A26" s="24">
        <v>45321</v>
      </c>
      <c r="B26" s="224" t="s">
        <v>266</v>
      </c>
      <c r="C26" s="25" t="s">
        <v>227</v>
      </c>
      <c r="D26" s="25" t="s">
        <v>228</v>
      </c>
      <c r="E26" s="92" t="s">
        <v>257</v>
      </c>
      <c r="F26" s="95"/>
      <c r="G26" s="169" t="s">
        <v>243</v>
      </c>
      <c r="H26" s="98"/>
      <c r="I26" s="23">
        <v>16000000</v>
      </c>
      <c r="J26" s="126">
        <v>16000000</v>
      </c>
      <c r="K26" s="84">
        <f t="shared" si="0"/>
        <v>0</v>
      </c>
    </row>
    <row r="27" spans="1:11" x14ac:dyDescent="0.25">
      <c r="A27" s="24">
        <v>45322</v>
      </c>
      <c r="B27" s="224" t="s">
        <v>267</v>
      </c>
      <c r="C27" s="25" t="s">
        <v>69</v>
      </c>
      <c r="D27" s="25" t="s">
        <v>229</v>
      </c>
      <c r="E27" s="92" t="s">
        <v>250</v>
      </c>
      <c r="F27" s="95"/>
      <c r="G27" s="169" t="s">
        <v>244</v>
      </c>
      <c r="H27" s="98"/>
      <c r="I27" s="23">
        <v>10800000</v>
      </c>
      <c r="J27" s="126">
        <v>10800000</v>
      </c>
      <c r="K27" s="84">
        <f t="shared" si="0"/>
        <v>0</v>
      </c>
    </row>
    <row r="28" spans="1:11" x14ac:dyDescent="0.25">
      <c r="A28" s="24">
        <v>45322</v>
      </c>
      <c r="B28" s="224" t="s">
        <v>167</v>
      </c>
      <c r="C28" s="25" t="s">
        <v>230</v>
      </c>
      <c r="D28" s="25" t="s">
        <v>223</v>
      </c>
      <c r="E28" s="92" t="s">
        <v>250</v>
      </c>
      <c r="F28" s="95"/>
      <c r="G28" s="169" t="s">
        <v>245</v>
      </c>
      <c r="H28" s="98"/>
      <c r="I28" s="23">
        <v>10800000</v>
      </c>
      <c r="J28" s="126">
        <v>10800000</v>
      </c>
      <c r="K28" s="84">
        <f t="shared" si="0"/>
        <v>0</v>
      </c>
    </row>
    <row r="29" spans="1:11" x14ac:dyDescent="0.25">
      <c r="A29" s="24">
        <v>45322</v>
      </c>
      <c r="B29" s="224" t="s">
        <v>268</v>
      </c>
      <c r="C29" s="25" t="s">
        <v>231</v>
      </c>
      <c r="D29" s="25" t="s">
        <v>232</v>
      </c>
      <c r="E29" s="92" t="s">
        <v>250</v>
      </c>
      <c r="F29" s="95"/>
      <c r="G29" s="169" t="s">
        <v>246</v>
      </c>
      <c r="H29" s="98"/>
      <c r="I29" s="23">
        <v>10800000</v>
      </c>
      <c r="J29" s="126">
        <v>10800000</v>
      </c>
      <c r="K29" s="84">
        <f t="shared" si="0"/>
        <v>0</v>
      </c>
    </row>
    <row r="30" spans="1:11" x14ac:dyDescent="0.25">
      <c r="A30" s="24">
        <v>45322</v>
      </c>
      <c r="B30" s="224" t="s">
        <v>269</v>
      </c>
      <c r="C30" s="25" t="s">
        <v>229</v>
      </c>
      <c r="D30" s="25" t="s">
        <v>227</v>
      </c>
      <c r="E30" s="92" t="s">
        <v>258</v>
      </c>
      <c r="F30" s="95"/>
      <c r="G30" s="169" t="s">
        <v>247</v>
      </c>
      <c r="H30" s="98"/>
      <c r="I30" s="23">
        <v>27200000</v>
      </c>
      <c r="J30" s="126">
        <v>27200000</v>
      </c>
      <c r="K30" s="84">
        <f t="shared" si="0"/>
        <v>0</v>
      </c>
    </row>
    <row r="31" spans="1:11" x14ac:dyDescent="0.25">
      <c r="A31" s="24">
        <v>45323</v>
      </c>
      <c r="B31" s="224" t="s">
        <v>274</v>
      </c>
      <c r="C31" s="25" t="s">
        <v>643</v>
      </c>
      <c r="D31" s="25" t="s">
        <v>221</v>
      </c>
      <c r="E31" s="92" t="s">
        <v>256</v>
      </c>
      <c r="F31" s="95"/>
      <c r="G31" s="169" t="s">
        <v>840</v>
      </c>
      <c r="H31" s="98"/>
      <c r="I31" s="23">
        <v>10800000</v>
      </c>
      <c r="J31" s="126">
        <v>10800000</v>
      </c>
      <c r="K31" s="84">
        <f t="shared" si="0"/>
        <v>0</v>
      </c>
    </row>
    <row r="32" spans="1:11" x14ac:dyDescent="0.25">
      <c r="A32" s="24">
        <v>45323</v>
      </c>
      <c r="B32" s="224" t="s">
        <v>384</v>
      </c>
      <c r="C32" s="25" t="s">
        <v>392</v>
      </c>
      <c r="D32" s="25" t="s">
        <v>231</v>
      </c>
      <c r="E32" s="92" t="s">
        <v>256</v>
      </c>
      <c r="F32" s="95"/>
      <c r="G32" s="169" t="s">
        <v>841</v>
      </c>
      <c r="H32" s="98"/>
      <c r="I32" s="23">
        <v>10800000</v>
      </c>
      <c r="J32" s="126">
        <v>10800000</v>
      </c>
      <c r="K32" s="84">
        <f t="shared" si="0"/>
        <v>0</v>
      </c>
    </row>
    <row r="33" spans="1:11" x14ac:dyDescent="0.25">
      <c r="A33" s="24">
        <v>45327</v>
      </c>
      <c r="B33" s="224" t="s">
        <v>434</v>
      </c>
      <c r="C33" s="25" t="s">
        <v>761</v>
      </c>
      <c r="D33" s="25" t="s">
        <v>762</v>
      </c>
      <c r="E33" s="92" t="s">
        <v>911</v>
      </c>
      <c r="F33" s="95"/>
      <c r="G33" s="169" t="s">
        <v>842</v>
      </c>
      <c r="H33" s="98"/>
      <c r="I33" s="23">
        <v>19052000</v>
      </c>
      <c r="J33" s="126">
        <v>19052000</v>
      </c>
      <c r="K33" s="84">
        <f t="shared" si="0"/>
        <v>0</v>
      </c>
    </row>
    <row r="34" spans="1:11" x14ac:dyDescent="0.25">
      <c r="A34" s="24">
        <v>45327</v>
      </c>
      <c r="B34" s="224" t="s">
        <v>436</v>
      </c>
      <c r="C34" s="25" t="s">
        <v>650</v>
      </c>
      <c r="D34" s="25" t="s">
        <v>763</v>
      </c>
      <c r="E34" s="92" t="s">
        <v>250</v>
      </c>
      <c r="F34" s="95"/>
      <c r="G34" s="169" t="s">
        <v>843</v>
      </c>
      <c r="H34" s="98"/>
      <c r="I34" s="23">
        <v>10800000</v>
      </c>
      <c r="J34" s="126">
        <v>10800000</v>
      </c>
      <c r="K34" s="84">
        <f t="shared" si="0"/>
        <v>0</v>
      </c>
    </row>
    <row r="35" spans="1:11" x14ac:dyDescent="0.25">
      <c r="A35" s="24">
        <v>45328</v>
      </c>
      <c r="B35" s="224" t="s">
        <v>713</v>
      </c>
      <c r="C35" s="25" t="s">
        <v>106</v>
      </c>
      <c r="D35" s="25" t="s">
        <v>652</v>
      </c>
      <c r="E35" s="92" t="s">
        <v>912</v>
      </c>
      <c r="F35" s="95"/>
      <c r="G35" s="169" t="s">
        <v>722</v>
      </c>
      <c r="H35" s="98"/>
      <c r="I35" s="23">
        <v>3527500</v>
      </c>
      <c r="J35" s="126">
        <v>3527500</v>
      </c>
      <c r="K35" s="84">
        <f t="shared" si="0"/>
        <v>0</v>
      </c>
    </row>
    <row r="36" spans="1:11" x14ac:dyDescent="0.25">
      <c r="A36" s="24">
        <v>45329</v>
      </c>
      <c r="B36" s="224" t="s">
        <v>424</v>
      </c>
      <c r="C36" s="25" t="s">
        <v>655</v>
      </c>
      <c r="D36" s="25" t="s">
        <v>761</v>
      </c>
      <c r="E36" s="159" t="s">
        <v>250</v>
      </c>
      <c r="F36" s="26"/>
      <c r="G36" s="169" t="s">
        <v>844</v>
      </c>
      <c r="H36" s="13"/>
      <c r="I36" s="23">
        <v>10800000</v>
      </c>
      <c r="J36" s="126">
        <v>10800000</v>
      </c>
      <c r="K36" s="84">
        <f t="shared" si="0"/>
        <v>0</v>
      </c>
    </row>
    <row r="37" spans="1:11" x14ac:dyDescent="0.25">
      <c r="A37" s="24">
        <v>45334</v>
      </c>
      <c r="B37" s="224" t="s">
        <v>1049</v>
      </c>
      <c r="C37" s="25" t="s">
        <v>764</v>
      </c>
      <c r="D37" s="25" t="s">
        <v>765</v>
      </c>
      <c r="E37" s="159" t="s">
        <v>256</v>
      </c>
      <c r="F37" s="26"/>
      <c r="G37" s="169" t="s">
        <v>845</v>
      </c>
      <c r="H37" s="13"/>
      <c r="I37" s="23">
        <v>10800000</v>
      </c>
      <c r="J37" s="126">
        <v>10800000</v>
      </c>
      <c r="K37" s="84">
        <f t="shared" si="0"/>
        <v>0</v>
      </c>
    </row>
    <row r="38" spans="1:11" x14ac:dyDescent="0.25">
      <c r="A38" s="24">
        <v>45334</v>
      </c>
      <c r="B38" s="224" t="s">
        <v>709</v>
      </c>
      <c r="C38" s="25" t="s">
        <v>658</v>
      </c>
      <c r="D38" s="25" t="s">
        <v>766</v>
      </c>
      <c r="E38" s="159" t="s">
        <v>250</v>
      </c>
      <c r="F38" s="26"/>
      <c r="G38" s="169" t="s">
        <v>846</v>
      </c>
      <c r="H38" s="13"/>
      <c r="I38" s="23">
        <v>10800000</v>
      </c>
      <c r="J38" s="126">
        <v>10800000</v>
      </c>
      <c r="K38" s="84">
        <f t="shared" si="0"/>
        <v>0</v>
      </c>
    </row>
    <row r="39" spans="1:11" x14ac:dyDescent="0.25">
      <c r="A39" s="24">
        <v>45334</v>
      </c>
      <c r="B39" s="224" t="s">
        <v>1046</v>
      </c>
      <c r="C39" s="25" t="s">
        <v>767</v>
      </c>
      <c r="D39" s="25" t="s">
        <v>768</v>
      </c>
      <c r="E39" s="159" t="s">
        <v>913</v>
      </c>
      <c r="F39" s="26"/>
      <c r="G39" s="169" t="s">
        <v>847</v>
      </c>
      <c r="H39" s="13"/>
      <c r="I39" s="23">
        <v>10800000</v>
      </c>
      <c r="J39" s="126">
        <v>10800000</v>
      </c>
      <c r="K39" s="84">
        <f t="shared" si="0"/>
        <v>0</v>
      </c>
    </row>
    <row r="40" spans="1:11" x14ac:dyDescent="0.25">
      <c r="A40" s="24">
        <v>45335</v>
      </c>
      <c r="B40" s="224" t="s">
        <v>763</v>
      </c>
      <c r="C40" s="25" t="s">
        <v>769</v>
      </c>
      <c r="D40" s="25" t="s">
        <v>470</v>
      </c>
      <c r="E40" s="159" t="s">
        <v>914</v>
      </c>
      <c r="F40" s="26"/>
      <c r="G40" s="169" t="s">
        <v>848</v>
      </c>
      <c r="H40" s="13"/>
      <c r="I40" s="23">
        <v>21000000</v>
      </c>
      <c r="J40" s="126">
        <v>21000000</v>
      </c>
      <c r="K40" s="84">
        <f t="shared" si="0"/>
        <v>0</v>
      </c>
    </row>
    <row r="41" spans="1:11" x14ac:dyDescent="0.25">
      <c r="A41" s="24">
        <v>45335</v>
      </c>
      <c r="B41" s="224" t="s">
        <v>442</v>
      </c>
      <c r="C41" s="25" t="s">
        <v>770</v>
      </c>
      <c r="D41" s="25" t="s">
        <v>769</v>
      </c>
      <c r="E41" s="159" t="s">
        <v>915</v>
      </c>
      <c r="F41" s="26"/>
      <c r="G41" s="169" t="s">
        <v>849</v>
      </c>
      <c r="H41" s="13"/>
      <c r="I41" s="23">
        <v>10800000</v>
      </c>
      <c r="J41" s="126">
        <v>10800000</v>
      </c>
      <c r="K41" s="84">
        <f t="shared" si="0"/>
        <v>0</v>
      </c>
    </row>
    <row r="42" spans="1:11" x14ac:dyDescent="0.25">
      <c r="A42" s="24">
        <v>45335</v>
      </c>
      <c r="B42" s="224" t="s">
        <v>761</v>
      </c>
      <c r="C42" s="25" t="s">
        <v>771</v>
      </c>
      <c r="D42" s="25" t="s">
        <v>505</v>
      </c>
      <c r="E42" s="159" t="s">
        <v>916</v>
      </c>
      <c r="F42" s="26"/>
      <c r="G42" s="169" t="s">
        <v>850</v>
      </c>
      <c r="H42" s="13"/>
      <c r="I42" s="23">
        <v>28176000</v>
      </c>
      <c r="J42" s="126">
        <v>28176000</v>
      </c>
      <c r="K42" s="84">
        <f t="shared" si="0"/>
        <v>0</v>
      </c>
    </row>
    <row r="43" spans="1:11" x14ac:dyDescent="0.25">
      <c r="A43" s="24">
        <v>45336</v>
      </c>
      <c r="B43" s="224" t="s">
        <v>685</v>
      </c>
      <c r="C43" s="25" t="s">
        <v>691</v>
      </c>
      <c r="D43" s="25" t="s">
        <v>476</v>
      </c>
      <c r="E43" s="159" t="s">
        <v>917</v>
      </c>
      <c r="F43" s="26"/>
      <c r="G43" s="169" t="s">
        <v>851</v>
      </c>
      <c r="H43" s="13"/>
      <c r="I43" s="23">
        <v>20800000</v>
      </c>
      <c r="J43" s="126">
        <v>20800000</v>
      </c>
      <c r="K43" s="84">
        <f t="shared" si="0"/>
        <v>0</v>
      </c>
    </row>
    <row r="44" spans="1:11" x14ac:dyDescent="0.25">
      <c r="A44" s="24">
        <v>45338</v>
      </c>
      <c r="B44" s="224" t="s">
        <v>1050</v>
      </c>
      <c r="C44" s="25" t="s">
        <v>483</v>
      </c>
      <c r="D44" s="25" t="s">
        <v>772</v>
      </c>
      <c r="E44" s="159" t="s">
        <v>918</v>
      </c>
      <c r="F44" s="26"/>
      <c r="G44" s="169" t="s">
        <v>852</v>
      </c>
      <c r="H44" s="13"/>
      <c r="I44" s="23">
        <v>10800000</v>
      </c>
      <c r="J44" s="126">
        <v>10800000</v>
      </c>
      <c r="K44" s="84">
        <f t="shared" si="0"/>
        <v>0</v>
      </c>
    </row>
    <row r="45" spans="1:11" x14ac:dyDescent="0.25">
      <c r="A45" s="24">
        <v>45338</v>
      </c>
      <c r="B45" s="224" t="s">
        <v>684</v>
      </c>
      <c r="C45" s="25" t="s">
        <v>489</v>
      </c>
      <c r="D45" s="25" t="s">
        <v>773</v>
      </c>
      <c r="E45" s="159" t="s">
        <v>918</v>
      </c>
      <c r="F45" s="26"/>
      <c r="G45" s="169" t="s">
        <v>853</v>
      </c>
      <c r="H45" s="13"/>
      <c r="I45" s="23">
        <v>10800000</v>
      </c>
      <c r="J45" s="126">
        <v>10800000</v>
      </c>
      <c r="K45" s="84">
        <f t="shared" si="0"/>
        <v>0</v>
      </c>
    </row>
    <row r="46" spans="1:11" x14ac:dyDescent="0.25">
      <c r="A46" s="24">
        <v>45338</v>
      </c>
      <c r="B46" s="224" t="s">
        <v>456</v>
      </c>
      <c r="C46" s="25" t="s">
        <v>773</v>
      </c>
      <c r="D46" s="25" t="s">
        <v>774</v>
      </c>
      <c r="E46" s="159" t="s">
        <v>918</v>
      </c>
      <c r="F46" s="26"/>
      <c r="G46" s="169" t="s">
        <v>854</v>
      </c>
      <c r="H46" s="13"/>
      <c r="I46" s="23">
        <v>10800000</v>
      </c>
      <c r="J46" s="126">
        <v>10800000</v>
      </c>
      <c r="K46" s="84">
        <f t="shared" si="0"/>
        <v>0</v>
      </c>
    </row>
    <row r="47" spans="1:11" x14ac:dyDescent="0.25">
      <c r="A47" s="24">
        <v>45341</v>
      </c>
      <c r="B47" s="224" t="s">
        <v>791</v>
      </c>
      <c r="C47" s="25" t="s">
        <v>485</v>
      </c>
      <c r="D47" s="25" t="s">
        <v>484</v>
      </c>
      <c r="E47" s="159" t="s">
        <v>911</v>
      </c>
      <c r="F47" s="26"/>
      <c r="G47" s="169" t="s">
        <v>855</v>
      </c>
      <c r="H47" s="13"/>
      <c r="I47" s="23">
        <v>10800000</v>
      </c>
      <c r="J47" s="126">
        <v>10800000</v>
      </c>
      <c r="K47" s="84">
        <f t="shared" si="0"/>
        <v>0</v>
      </c>
    </row>
    <row r="48" spans="1:11" x14ac:dyDescent="0.25">
      <c r="A48" s="24">
        <v>45341</v>
      </c>
      <c r="B48" s="224" t="s">
        <v>767</v>
      </c>
      <c r="C48" s="25" t="s">
        <v>65</v>
      </c>
      <c r="D48" s="25" t="s">
        <v>486</v>
      </c>
      <c r="E48" s="159" t="s">
        <v>911</v>
      </c>
      <c r="F48" s="26"/>
      <c r="G48" s="169" t="s">
        <v>856</v>
      </c>
      <c r="H48" s="13"/>
      <c r="I48" s="23">
        <v>10800000</v>
      </c>
      <c r="J48" s="126">
        <v>10800000</v>
      </c>
      <c r="K48" s="84">
        <f t="shared" si="0"/>
        <v>0</v>
      </c>
    </row>
    <row r="49" spans="1:11" x14ac:dyDescent="0.25">
      <c r="A49" s="24">
        <v>45341</v>
      </c>
      <c r="B49" s="224" t="s">
        <v>1225</v>
      </c>
      <c r="C49" s="25" t="s">
        <v>701</v>
      </c>
      <c r="D49" s="25" t="s">
        <v>775</v>
      </c>
      <c r="E49" s="159" t="s">
        <v>911</v>
      </c>
      <c r="F49" s="26"/>
      <c r="G49" s="169" t="s">
        <v>857</v>
      </c>
      <c r="H49" s="13"/>
      <c r="I49" s="23">
        <v>10800000</v>
      </c>
      <c r="J49" s="126">
        <v>10800000</v>
      </c>
      <c r="K49" s="84">
        <f t="shared" si="0"/>
        <v>0</v>
      </c>
    </row>
    <row r="50" spans="1:11" x14ac:dyDescent="0.25">
      <c r="A50" s="24">
        <v>45341</v>
      </c>
      <c r="B50" s="224" t="s">
        <v>1226</v>
      </c>
      <c r="C50" s="25" t="s">
        <v>777</v>
      </c>
      <c r="D50" s="25" t="s">
        <v>778</v>
      </c>
      <c r="E50" s="159" t="s">
        <v>918</v>
      </c>
      <c r="F50" s="26"/>
      <c r="G50" s="169" t="s">
        <v>859</v>
      </c>
      <c r="H50" s="13"/>
      <c r="I50" s="23">
        <v>10800000</v>
      </c>
      <c r="J50" s="126">
        <v>10800000</v>
      </c>
      <c r="K50" s="84">
        <f t="shared" si="0"/>
        <v>0</v>
      </c>
    </row>
    <row r="51" spans="1:11" x14ac:dyDescent="0.25">
      <c r="A51" s="24">
        <v>45341</v>
      </c>
      <c r="B51" s="224" t="s">
        <v>1052</v>
      </c>
      <c r="C51" s="25" t="s">
        <v>779</v>
      </c>
      <c r="D51" s="25" t="s">
        <v>780</v>
      </c>
      <c r="E51" s="159" t="s">
        <v>918</v>
      </c>
      <c r="F51" s="26"/>
      <c r="G51" s="169" t="s">
        <v>860</v>
      </c>
      <c r="H51" s="13"/>
      <c r="I51" s="23">
        <v>10800000</v>
      </c>
      <c r="J51" s="126">
        <v>10800000</v>
      </c>
      <c r="K51" s="84">
        <f t="shared" si="0"/>
        <v>0</v>
      </c>
    </row>
    <row r="52" spans="1:11" x14ac:dyDescent="0.25">
      <c r="A52" s="24">
        <v>45341</v>
      </c>
      <c r="B52" s="224" t="s">
        <v>691</v>
      </c>
      <c r="C52" s="25" t="s">
        <v>772</v>
      </c>
      <c r="D52" s="25" t="s">
        <v>781</v>
      </c>
      <c r="E52" s="159" t="s">
        <v>911</v>
      </c>
      <c r="F52" s="26"/>
      <c r="G52" s="169" t="s">
        <v>861</v>
      </c>
      <c r="H52" s="13"/>
      <c r="I52" s="23">
        <v>10800000</v>
      </c>
      <c r="J52" s="126">
        <v>10800000</v>
      </c>
      <c r="K52" s="84">
        <f t="shared" si="0"/>
        <v>0</v>
      </c>
    </row>
    <row r="53" spans="1:11" x14ac:dyDescent="0.25">
      <c r="A53" s="24">
        <v>45341</v>
      </c>
      <c r="B53" s="224" t="s">
        <v>692</v>
      </c>
      <c r="C53" s="25" t="s">
        <v>782</v>
      </c>
      <c r="D53" s="25" t="s">
        <v>68</v>
      </c>
      <c r="E53" s="159" t="s">
        <v>918</v>
      </c>
      <c r="F53" s="26"/>
      <c r="G53" s="169" t="s">
        <v>862</v>
      </c>
      <c r="H53" s="13"/>
      <c r="I53" s="23">
        <v>10800000</v>
      </c>
      <c r="J53" s="126">
        <v>10800000</v>
      </c>
      <c r="K53" s="84">
        <f t="shared" si="0"/>
        <v>0</v>
      </c>
    </row>
    <row r="54" spans="1:11" x14ac:dyDescent="0.25">
      <c r="A54" s="24">
        <v>45341</v>
      </c>
      <c r="B54" s="224" t="s">
        <v>458</v>
      </c>
      <c r="C54" s="25" t="s">
        <v>663</v>
      </c>
      <c r="D54" s="25" t="s">
        <v>478</v>
      </c>
      <c r="E54" s="159" t="s">
        <v>914</v>
      </c>
      <c r="F54" s="26"/>
      <c r="G54" s="169" t="s">
        <v>863</v>
      </c>
      <c r="H54" s="13"/>
      <c r="I54" s="23">
        <v>21000000</v>
      </c>
      <c r="J54" s="126">
        <v>21000000</v>
      </c>
      <c r="K54" s="84">
        <f t="shared" si="0"/>
        <v>0</v>
      </c>
    </row>
    <row r="55" spans="1:11" x14ac:dyDescent="0.25">
      <c r="A55" s="24">
        <v>45341</v>
      </c>
      <c r="B55" s="224" t="s">
        <v>460</v>
      </c>
      <c r="C55" s="25" t="s">
        <v>461</v>
      </c>
      <c r="D55" s="25" t="s">
        <v>127</v>
      </c>
      <c r="E55" s="159" t="s">
        <v>914</v>
      </c>
      <c r="F55" s="26"/>
      <c r="G55" s="169" t="s">
        <v>864</v>
      </c>
      <c r="H55" s="13"/>
      <c r="I55" s="23">
        <v>21000000</v>
      </c>
      <c r="J55" s="126">
        <v>21000000</v>
      </c>
      <c r="K55" s="84">
        <f t="shared" si="0"/>
        <v>0</v>
      </c>
    </row>
    <row r="56" spans="1:11" x14ac:dyDescent="0.25">
      <c r="A56" s="24">
        <v>45341</v>
      </c>
      <c r="B56" s="224" t="s">
        <v>464</v>
      </c>
      <c r="C56" s="25" t="s">
        <v>783</v>
      </c>
      <c r="D56" s="25" t="s">
        <v>784</v>
      </c>
      <c r="E56" s="159" t="s">
        <v>911</v>
      </c>
      <c r="F56" s="26"/>
      <c r="G56" s="169" t="s">
        <v>865</v>
      </c>
      <c r="H56" s="13"/>
      <c r="I56" s="23">
        <v>10800000</v>
      </c>
      <c r="J56" s="126">
        <v>10800000</v>
      </c>
      <c r="K56" s="84">
        <f t="shared" si="0"/>
        <v>0</v>
      </c>
    </row>
    <row r="57" spans="1:11" x14ac:dyDescent="0.25">
      <c r="A57" s="24">
        <v>45341</v>
      </c>
      <c r="B57" s="224" t="s">
        <v>698</v>
      </c>
      <c r="C57" s="25" t="s">
        <v>487</v>
      </c>
      <c r="D57" s="25" t="s">
        <v>785</v>
      </c>
      <c r="E57" s="159" t="s">
        <v>911</v>
      </c>
      <c r="F57" s="26"/>
      <c r="G57" s="169" t="s">
        <v>858</v>
      </c>
      <c r="H57" s="13"/>
      <c r="I57" s="23">
        <v>10800000</v>
      </c>
      <c r="J57" s="126">
        <v>10800000</v>
      </c>
      <c r="K57" s="84">
        <f t="shared" si="0"/>
        <v>0</v>
      </c>
    </row>
    <row r="58" spans="1:11" x14ac:dyDescent="0.25">
      <c r="A58" s="24">
        <v>45342</v>
      </c>
      <c r="B58" s="224" t="s">
        <v>71</v>
      </c>
      <c r="C58" s="25" t="s">
        <v>786</v>
      </c>
      <c r="D58" s="25" t="s">
        <v>787</v>
      </c>
      <c r="E58" s="159" t="s">
        <v>919</v>
      </c>
      <c r="F58" s="26"/>
      <c r="G58" s="169" t="s">
        <v>866</v>
      </c>
      <c r="H58" s="13"/>
      <c r="I58" s="23">
        <v>10800000</v>
      </c>
      <c r="J58" s="126">
        <v>10800000</v>
      </c>
      <c r="K58" s="84">
        <f t="shared" si="0"/>
        <v>0</v>
      </c>
    </row>
    <row r="59" spans="1:11" x14ac:dyDescent="0.25">
      <c r="A59" s="24">
        <v>45343</v>
      </c>
      <c r="B59" s="224" t="s">
        <v>782</v>
      </c>
      <c r="C59" s="25" t="s">
        <v>790</v>
      </c>
      <c r="D59" s="25" t="s">
        <v>510</v>
      </c>
      <c r="E59" s="159" t="s">
        <v>918</v>
      </c>
      <c r="F59" s="26"/>
      <c r="G59" s="169" t="s">
        <v>868</v>
      </c>
      <c r="H59" s="13"/>
      <c r="I59" s="23">
        <v>10800000</v>
      </c>
      <c r="J59" s="126">
        <v>10800000</v>
      </c>
      <c r="K59" s="84">
        <f t="shared" si="0"/>
        <v>0</v>
      </c>
    </row>
    <row r="60" spans="1:11" x14ac:dyDescent="0.25">
      <c r="A60" s="24">
        <v>45343</v>
      </c>
      <c r="B60" s="224" t="s">
        <v>762</v>
      </c>
      <c r="C60" s="25" t="s">
        <v>791</v>
      </c>
      <c r="D60" s="25" t="s">
        <v>503</v>
      </c>
      <c r="E60" s="159" t="s">
        <v>920</v>
      </c>
      <c r="F60" s="26"/>
      <c r="G60" s="169" t="s">
        <v>869</v>
      </c>
      <c r="H60" s="13"/>
      <c r="I60" s="23">
        <v>28800000</v>
      </c>
      <c r="J60" s="126">
        <v>28800000</v>
      </c>
      <c r="K60" s="84">
        <f t="shared" si="0"/>
        <v>0</v>
      </c>
    </row>
    <row r="61" spans="1:11" x14ac:dyDescent="0.25">
      <c r="A61" s="24">
        <v>45343</v>
      </c>
      <c r="B61" s="224" t="s">
        <v>454</v>
      </c>
      <c r="C61" s="25" t="s">
        <v>460</v>
      </c>
      <c r="D61" s="25" t="s">
        <v>792</v>
      </c>
      <c r="E61" s="159" t="s">
        <v>921</v>
      </c>
      <c r="F61" s="26"/>
      <c r="G61" s="123" t="s">
        <v>870</v>
      </c>
      <c r="H61" s="13"/>
      <c r="I61" s="23">
        <v>7956000</v>
      </c>
      <c r="J61" s="126">
        <v>7956000</v>
      </c>
      <c r="K61" s="84">
        <f t="shared" si="0"/>
        <v>0</v>
      </c>
    </row>
    <row r="62" spans="1:11" x14ac:dyDescent="0.25">
      <c r="A62" s="24">
        <v>45343</v>
      </c>
      <c r="B62" s="224" t="s">
        <v>690</v>
      </c>
      <c r="C62" s="25" t="s">
        <v>458</v>
      </c>
      <c r="D62" s="25" t="s">
        <v>490</v>
      </c>
      <c r="E62" s="159" t="s">
        <v>922</v>
      </c>
      <c r="F62" s="26"/>
      <c r="G62" s="123" t="s">
        <v>871</v>
      </c>
      <c r="H62" s="13"/>
      <c r="I62" s="23">
        <v>10800000</v>
      </c>
      <c r="J62" s="126">
        <v>10800000</v>
      </c>
      <c r="K62" s="84">
        <f t="shared" si="0"/>
        <v>0</v>
      </c>
    </row>
    <row r="63" spans="1:11" x14ac:dyDescent="0.25">
      <c r="A63" s="24">
        <v>45343</v>
      </c>
      <c r="B63" s="224" t="s">
        <v>455</v>
      </c>
      <c r="C63" s="25" t="s">
        <v>793</v>
      </c>
      <c r="D63" s="25" t="s">
        <v>718</v>
      </c>
      <c r="E63" s="159" t="s">
        <v>256</v>
      </c>
      <c r="F63" s="26"/>
      <c r="G63" s="123" t="s">
        <v>872</v>
      </c>
      <c r="H63" s="13"/>
      <c r="I63" s="23">
        <v>10800000</v>
      </c>
      <c r="J63" s="126">
        <v>10800000</v>
      </c>
      <c r="K63" s="84">
        <f t="shared" si="0"/>
        <v>0</v>
      </c>
    </row>
    <row r="64" spans="1:11" x14ac:dyDescent="0.25">
      <c r="A64" s="24">
        <v>45343</v>
      </c>
      <c r="B64" s="224" t="s">
        <v>466</v>
      </c>
      <c r="C64" s="25" t="s">
        <v>719</v>
      </c>
      <c r="D64" s="25" t="s">
        <v>794</v>
      </c>
      <c r="E64" s="159" t="s">
        <v>911</v>
      </c>
      <c r="F64" s="26"/>
      <c r="G64" s="123" t="s">
        <v>873</v>
      </c>
      <c r="H64" s="13"/>
      <c r="I64" s="23">
        <v>10800000</v>
      </c>
      <c r="J64" s="126">
        <v>10800000</v>
      </c>
      <c r="K64" s="84">
        <f t="shared" si="0"/>
        <v>0</v>
      </c>
    </row>
    <row r="65" spans="1:11" x14ac:dyDescent="0.25">
      <c r="A65" s="24">
        <v>45343</v>
      </c>
      <c r="B65" s="224" t="s">
        <v>697</v>
      </c>
      <c r="C65" s="25" t="s">
        <v>795</v>
      </c>
      <c r="D65" s="25" t="s">
        <v>498</v>
      </c>
      <c r="E65" s="159" t="s">
        <v>911</v>
      </c>
      <c r="F65" s="26"/>
      <c r="G65" s="123" t="s">
        <v>874</v>
      </c>
      <c r="H65" s="13"/>
      <c r="I65" s="23">
        <v>10800000</v>
      </c>
      <c r="J65" s="126">
        <v>10800000</v>
      </c>
      <c r="K65" s="84">
        <f t="shared" si="0"/>
        <v>0</v>
      </c>
    </row>
    <row r="66" spans="1:11" x14ac:dyDescent="0.25">
      <c r="A66" s="24">
        <v>45343</v>
      </c>
      <c r="B66" s="224" t="s">
        <v>937</v>
      </c>
      <c r="C66" s="25" t="s">
        <v>766</v>
      </c>
      <c r="D66" s="25" t="s">
        <v>72</v>
      </c>
      <c r="E66" s="159" t="s">
        <v>922</v>
      </c>
      <c r="F66" s="26"/>
      <c r="G66" s="123" t="s">
        <v>875</v>
      </c>
      <c r="H66" s="13"/>
      <c r="I66" s="23">
        <v>10800000</v>
      </c>
      <c r="J66" s="126">
        <v>10800000</v>
      </c>
      <c r="K66" s="84">
        <f t="shared" si="0"/>
        <v>0</v>
      </c>
    </row>
    <row r="67" spans="1:11" x14ac:dyDescent="0.25">
      <c r="A67" s="24">
        <v>45343</v>
      </c>
      <c r="B67" s="224" t="s">
        <v>457</v>
      </c>
      <c r="C67" s="25" t="s">
        <v>774</v>
      </c>
      <c r="D67" s="25" t="s">
        <v>783</v>
      </c>
      <c r="E67" s="159" t="s">
        <v>911</v>
      </c>
      <c r="F67" s="26"/>
      <c r="G67" s="123" t="s">
        <v>876</v>
      </c>
      <c r="H67" s="13"/>
      <c r="I67" s="23">
        <v>10800000</v>
      </c>
      <c r="J67" s="126">
        <v>10800000</v>
      </c>
      <c r="K67" s="84">
        <f t="shared" si="0"/>
        <v>0</v>
      </c>
    </row>
    <row r="68" spans="1:11" x14ac:dyDescent="0.25">
      <c r="A68" s="24">
        <v>45343</v>
      </c>
      <c r="B68" s="224" t="s">
        <v>468</v>
      </c>
      <c r="C68" s="25" t="s">
        <v>796</v>
      </c>
      <c r="D68" s="25" t="s">
        <v>797</v>
      </c>
      <c r="E68" s="159" t="s">
        <v>919</v>
      </c>
      <c r="F68" s="26"/>
      <c r="G68" s="123" t="s">
        <v>877</v>
      </c>
      <c r="H68" s="13"/>
      <c r="I68" s="23">
        <v>10800000</v>
      </c>
      <c r="J68" s="126">
        <v>10800000</v>
      </c>
      <c r="K68" s="84">
        <f t="shared" si="0"/>
        <v>0</v>
      </c>
    </row>
    <row r="69" spans="1:11" x14ac:dyDescent="0.25">
      <c r="A69" s="24">
        <v>45343</v>
      </c>
      <c r="B69" s="224" t="s">
        <v>469</v>
      </c>
      <c r="C69" s="25" t="s">
        <v>797</v>
      </c>
      <c r="D69" s="25" t="s">
        <v>796</v>
      </c>
      <c r="E69" s="159" t="s">
        <v>919</v>
      </c>
      <c r="F69" s="26"/>
      <c r="G69" s="123" t="s">
        <v>878</v>
      </c>
      <c r="H69" s="13"/>
      <c r="I69" s="23">
        <v>10800000</v>
      </c>
      <c r="J69" s="126">
        <v>10800000</v>
      </c>
      <c r="K69" s="84">
        <f t="shared" si="0"/>
        <v>0</v>
      </c>
    </row>
    <row r="70" spans="1:11" x14ac:dyDescent="0.25">
      <c r="A70" s="24">
        <v>45343</v>
      </c>
      <c r="B70" s="224" t="s">
        <v>482</v>
      </c>
      <c r="C70" s="25" t="s">
        <v>798</v>
      </c>
      <c r="D70" s="25" t="s">
        <v>799</v>
      </c>
      <c r="E70" s="159" t="s">
        <v>923</v>
      </c>
      <c r="F70" s="26"/>
      <c r="G70" s="123" t="s">
        <v>879</v>
      </c>
      <c r="H70" s="13"/>
      <c r="I70" s="23">
        <v>10800000</v>
      </c>
      <c r="J70" s="126">
        <v>10800000</v>
      </c>
      <c r="K70" s="84">
        <f t="shared" si="0"/>
        <v>0</v>
      </c>
    </row>
    <row r="71" spans="1:11" x14ac:dyDescent="0.25">
      <c r="A71" s="24">
        <v>45343</v>
      </c>
      <c r="B71" s="224" t="s">
        <v>774</v>
      </c>
      <c r="C71" s="25" t="s">
        <v>800</v>
      </c>
      <c r="D71" s="25" t="s">
        <v>801</v>
      </c>
      <c r="E71" s="159" t="s">
        <v>250</v>
      </c>
      <c r="F71" s="26"/>
      <c r="G71" s="123" t="s">
        <v>880</v>
      </c>
      <c r="H71" s="13"/>
      <c r="I71" s="23">
        <v>10800000</v>
      </c>
      <c r="J71" s="126">
        <v>10800000</v>
      </c>
      <c r="K71" s="84">
        <f t="shared" si="0"/>
        <v>0</v>
      </c>
    </row>
    <row r="72" spans="1:11" x14ac:dyDescent="0.25">
      <c r="A72" s="24">
        <v>45343</v>
      </c>
      <c r="B72" s="224" t="s">
        <v>68</v>
      </c>
      <c r="C72" s="25" t="s">
        <v>516</v>
      </c>
      <c r="D72" s="25" t="s">
        <v>802</v>
      </c>
      <c r="E72" s="159" t="s">
        <v>924</v>
      </c>
      <c r="F72" s="26"/>
      <c r="G72" s="123" t="s">
        <v>881</v>
      </c>
      <c r="H72" s="13"/>
      <c r="I72" s="23">
        <v>34000000</v>
      </c>
      <c r="J72" s="126">
        <v>34000000</v>
      </c>
      <c r="K72" s="84">
        <f t="shared" si="0"/>
        <v>0</v>
      </c>
    </row>
    <row r="73" spans="1:11" x14ac:dyDescent="0.25">
      <c r="A73" s="24">
        <v>45343</v>
      </c>
      <c r="B73" s="224" t="s">
        <v>484</v>
      </c>
      <c r="C73" s="25" t="s">
        <v>518</v>
      </c>
      <c r="D73" s="25" t="s">
        <v>803</v>
      </c>
      <c r="E73" s="159" t="s">
        <v>925</v>
      </c>
      <c r="F73" s="26"/>
      <c r="G73" s="123" t="s">
        <v>882</v>
      </c>
      <c r="H73" s="13"/>
      <c r="I73" s="23">
        <v>34000000</v>
      </c>
      <c r="J73" s="126">
        <v>34000000</v>
      </c>
      <c r="K73" s="84">
        <f t="shared" si="0"/>
        <v>0</v>
      </c>
    </row>
    <row r="74" spans="1:11" x14ac:dyDescent="0.25">
      <c r="A74" s="24">
        <v>45343</v>
      </c>
      <c r="B74" s="224" t="s">
        <v>488</v>
      </c>
      <c r="C74" s="25" t="s">
        <v>784</v>
      </c>
      <c r="D74" s="25" t="s">
        <v>804</v>
      </c>
      <c r="E74" s="159" t="s">
        <v>918</v>
      </c>
      <c r="F74" s="26"/>
      <c r="G74" s="123" t="s">
        <v>883</v>
      </c>
      <c r="H74" s="13"/>
      <c r="I74" s="23">
        <v>10800000</v>
      </c>
      <c r="J74" s="126">
        <v>10800000</v>
      </c>
      <c r="K74" s="84">
        <f t="shared" si="0"/>
        <v>0</v>
      </c>
    </row>
    <row r="75" spans="1:11" x14ac:dyDescent="0.25">
      <c r="A75" s="24">
        <v>45343</v>
      </c>
      <c r="B75" s="224" t="s">
        <v>793</v>
      </c>
      <c r="C75" s="25" t="s">
        <v>678</v>
      </c>
      <c r="D75" s="25" t="s">
        <v>805</v>
      </c>
      <c r="E75" s="159" t="s">
        <v>911</v>
      </c>
      <c r="F75" s="26"/>
      <c r="G75" s="123" t="s">
        <v>884</v>
      </c>
      <c r="H75" s="13"/>
      <c r="I75" s="23">
        <v>10800000</v>
      </c>
      <c r="J75" s="126">
        <v>10800000</v>
      </c>
      <c r="K75" s="84">
        <f t="shared" si="0"/>
        <v>0</v>
      </c>
    </row>
    <row r="76" spans="1:11" x14ac:dyDescent="0.25">
      <c r="A76" s="24">
        <v>45344</v>
      </c>
      <c r="B76" s="224" t="s">
        <v>465</v>
      </c>
      <c r="C76" s="25" t="s">
        <v>788</v>
      </c>
      <c r="D76" s="25" t="s">
        <v>806</v>
      </c>
      <c r="E76" s="159" t="s">
        <v>926</v>
      </c>
      <c r="F76" s="26"/>
      <c r="G76" s="123" t="s">
        <v>885</v>
      </c>
      <c r="H76" s="13"/>
      <c r="I76" s="23">
        <v>21200000</v>
      </c>
      <c r="J76" s="126">
        <v>21200000</v>
      </c>
      <c r="K76" s="84">
        <f t="shared" si="0"/>
        <v>0</v>
      </c>
    </row>
    <row r="77" spans="1:11" x14ac:dyDescent="0.25">
      <c r="A77" s="24">
        <v>45344</v>
      </c>
      <c r="B77" s="224" t="s">
        <v>481</v>
      </c>
      <c r="C77" s="25" t="s">
        <v>807</v>
      </c>
      <c r="D77" s="25" t="s">
        <v>808</v>
      </c>
      <c r="E77" s="159" t="s">
        <v>919</v>
      </c>
      <c r="F77" s="26"/>
      <c r="G77" s="123" t="s">
        <v>886</v>
      </c>
      <c r="H77" s="13"/>
      <c r="I77" s="23">
        <v>10800000</v>
      </c>
      <c r="J77" s="126">
        <v>10800000</v>
      </c>
      <c r="K77" s="84">
        <f t="shared" si="0"/>
        <v>0</v>
      </c>
    </row>
    <row r="78" spans="1:11" x14ac:dyDescent="0.25">
      <c r="A78" s="24">
        <v>45344</v>
      </c>
      <c r="B78" s="224" t="s">
        <v>781</v>
      </c>
      <c r="C78" s="25" t="s">
        <v>809</v>
      </c>
      <c r="D78" s="25" t="s">
        <v>810</v>
      </c>
      <c r="E78" s="159" t="s">
        <v>927</v>
      </c>
      <c r="F78" s="26"/>
      <c r="G78" s="123" t="s">
        <v>887</v>
      </c>
      <c r="H78" s="13"/>
      <c r="I78" s="23">
        <v>32800000</v>
      </c>
      <c r="J78" s="126">
        <v>32800000</v>
      </c>
      <c r="K78" s="84">
        <f t="shared" ref="K78:K255" si="1">+I78-J78</f>
        <v>0</v>
      </c>
    </row>
    <row r="79" spans="1:11" x14ac:dyDescent="0.25">
      <c r="A79" s="24">
        <v>45344</v>
      </c>
      <c r="B79" s="224" t="s">
        <v>984</v>
      </c>
      <c r="C79" s="25" t="s">
        <v>706</v>
      </c>
      <c r="D79" s="25" t="s">
        <v>811</v>
      </c>
      <c r="E79" s="159" t="s">
        <v>923</v>
      </c>
      <c r="F79" s="26"/>
      <c r="G79" s="123" t="s">
        <v>888</v>
      </c>
      <c r="H79" s="13"/>
      <c r="I79" s="23">
        <v>10800000</v>
      </c>
      <c r="J79" s="126">
        <v>10800000</v>
      </c>
      <c r="K79" s="84">
        <f t="shared" si="1"/>
        <v>0</v>
      </c>
    </row>
    <row r="80" spans="1:11" x14ac:dyDescent="0.25">
      <c r="A80" s="24">
        <v>45344</v>
      </c>
      <c r="B80" s="224" t="s">
        <v>785</v>
      </c>
      <c r="C80" s="25" t="s">
        <v>812</v>
      </c>
      <c r="D80" s="25" t="s">
        <v>813</v>
      </c>
      <c r="E80" s="159" t="s">
        <v>928</v>
      </c>
      <c r="F80" s="26"/>
      <c r="G80" s="123" t="s">
        <v>889</v>
      </c>
      <c r="H80" s="13"/>
      <c r="I80" s="23">
        <v>10800000</v>
      </c>
      <c r="J80" s="126">
        <v>10800000</v>
      </c>
      <c r="K80" s="84">
        <f t="shared" si="1"/>
        <v>0</v>
      </c>
    </row>
    <row r="81" spans="1:11" x14ac:dyDescent="0.25">
      <c r="A81" s="24">
        <v>45348</v>
      </c>
      <c r="B81" s="224" t="s">
        <v>1538</v>
      </c>
      <c r="C81" s="25" t="s">
        <v>815</v>
      </c>
      <c r="D81" s="25" t="s">
        <v>816</v>
      </c>
      <c r="E81" s="159" t="s">
        <v>923</v>
      </c>
      <c r="F81" s="26"/>
      <c r="G81" s="123" t="s">
        <v>891</v>
      </c>
      <c r="H81" s="13"/>
      <c r="I81" s="23">
        <v>10800000</v>
      </c>
      <c r="J81" s="126">
        <v>10800000</v>
      </c>
      <c r="K81" s="84">
        <f t="shared" si="1"/>
        <v>0</v>
      </c>
    </row>
    <row r="82" spans="1:11" x14ac:dyDescent="0.25">
      <c r="A82" s="24">
        <v>45348</v>
      </c>
      <c r="B82" s="224" t="s">
        <v>983</v>
      </c>
      <c r="C82" s="25" t="s">
        <v>806</v>
      </c>
      <c r="D82" s="25" t="s">
        <v>817</v>
      </c>
      <c r="E82" s="159" t="s">
        <v>923</v>
      </c>
      <c r="F82" s="26"/>
      <c r="G82" s="123" t="s">
        <v>892</v>
      </c>
      <c r="H82" s="13"/>
      <c r="I82" s="23">
        <v>10800000</v>
      </c>
      <c r="J82" s="126">
        <v>10800000</v>
      </c>
      <c r="K82" s="84">
        <f t="shared" si="1"/>
        <v>0</v>
      </c>
    </row>
    <row r="83" spans="1:11" x14ac:dyDescent="0.25">
      <c r="A83" s="24">
        <v>45348</v>
      </c>
      <c r="B83" s="224" t="s">
        <v>502</v>
      </c>
      <c r="C83" s="25" t="s">
        <v>818</v>
      </c>
      <c r="D83" s="25" t="s">
        <v>819</v>
      </c>
      <c r="E83" s="159" t="s">
        <v>911</v>
      </c>
      <c r="F83" s="26"/>
      <c r="G83" s="123" t="s">
        <v>893</v>
      </c>
      <c r="H83" s="13"/>
      <c r="I83" s="23">
        <v>10800000</v>
      </c>
      <c r="J83" s="126">
        <v>10800000</v>
      </c>
      <c r="K83" s="84">
        <f t="shared" si="1"/>
        <v>0</v>
      </c>
    </row>
    <row r="84" spans="1:11" x14ac:dyDescent="0.25">
      <c r="A84" s="24">
        <v>45348</v>
      </c>
      <c r="B84" s="224" t="s">
        <v>940</v>
      </c>
      <c r="C84" s="25" t="s">
        <v>814</v>
      </c>
      <c r="D84" s="25" t="s">
        <v>820</v>
      </c>
      <c r="E84" s="159" t="s">
        <v>256</v>
      </c>
      <c r="F84" s="26"/>
      <c r="G84" s="123" t="s">
        <v>894</v>
      </c>
      <c r="H84" s="13"/>
      <c r="I84" s="23">
        <v>10800000</v>
      </c>
      <c r="J84" s="126">
        <v>10800000</v>
      </c>
      <c r="K84" s="84">
        <f t="shared" si="1"/>
        <v>0</v>
      </c>
    </row>
    <row r="85" spans="1:11" x14ac:dyDescent="0.25">
      <c r="A85" s="24">
        <v>45348</v>
      </c>
      <c r="B85" s="224" t="s">
        <v>703</v>
      </c>
      <c r="C85" s="25" t="s">
        <v>821</v>
      </c>
      <c r="D85" s="25" t="s">
        <v>822</v>
      </c>
      <c r="E85" s="159" t="s">
        <v>929</v>
      </c>
      <c r="F85" s="26"/>
      <c r="G85" s="123" t="s">
        <v>895</v>
      </c>
      <c r="H85" s="13"/>
      <c r="I85" s="23">
        <v>24000000</v>
      </c>
      <c r="J85" s="126">
        <v>24000000</v>
      </c>
      <c r="K85" s="84">
        <f t="shared" si="1"/>
        <v>0</v>
      </c>
    </row>
    <row r="86" spans="1:11" x14ac:dyDescent="0.25">
      <c r="A86" s="24">
        <v>45348</v>
      </c>
      <c r="B86" s="224" t="s">
        <v>704</v>
      </c>
      <c r="C86" s="25" t="s">
        <v>708</v>
      </c>
      <c r="D86" s="25" t="s">
        <v>823</v>
      </c>
      <c r="E86" s="159" t="s">
        <v>930</v>
      </c>
      <c r="F86" s="26"/>
      <c r="G86" s="123" t="s">
        <v>896</v>
      </c>
      <c r="H86" s="13"/>
      <c r="I86" s="23">
        <v>10800000</v>
      </c>
      <c r="J86" s="126">
        <v>10800000</v>
      </c>
      <c r="K86" s="84">
        <f t="shared" si="1"/>
        <v>0</v>
      </c>
    </row>
    <row r="87" spans="1:11" x14ac:dyDescent="0.25">
      <c r="A87" s="24">
        <v>45348</v>
      </c>
      <c r="B87" s="224" t="s">
        <v>787</v>
      </c>
      <c r="C87" s="25" t="s">
        <v>824</v>
      </c>
      <c r="D87" s="25" t="s">
        <v>825</v>
      </c>
      <c r="E87" s="159" t="s">
        <v>931</v>
      </c>
      <c r="F87" s="26"/>
      <c r="G87" s="123" t="s">
        <v>897</v>
      </c>
      <c r="H87" s="13"/>
      <c r="I87" s="23">
        <v>32000000</v>
      </c>
      <c r="J87" s="126">
        <v>32000000</v>
      </c>
      <c r="K87" s="84">
        <f t="shared" si="1"/>
        <v>0</v>
      </c>
    </row>
    <row r="88" spans="1:11" x14ac:dyDescent="0.25">
      <c r="A88" s="24">
        <v>45348</v>
      </c>
      <c r="B88" s="224" t="s">
        <v>944</v>
      </c>
      <c r="C88" s="25" t="s">
        <v>826</v>
      </c>
      <c r="D88" s="25" t="s">
        <v>827</v>
      </c>
      <c r="E88" s="159" t="s">
        <v>932</v>
      </c>
      <c r="F88" s="26"/>
      <c r="G88" s="123" t="s">
        <v>898</v>
      </c>
      <c r="H88" s="13"/>
      <c r="I88" s="23">
        <v>12800000</v>
      </c>
      <c r="J88" s="126">
        <v>12800000</v>
      </c>
      <c r="K88" s="84">
        <f t="shared" si="1"/>
        <v>0</v>
      </c>
    </row>
    <row r="89" spans="1:11" x14ac:dyDescent="0.25">
      <c r="A89" s="24">
        <v>45348</v>
      </c>
      <c r="B89" s="224" t="s">
        <v>789</v>
      </c>
      <c r="C89" s="25" t="s">
        <v>789</v>
      </c>
      <c r="D89" s="25" t="s">
        <v>828</v>
      </c>
      <c r="E89" s="159" t="s">
        <v>933</v>
      </c>
      <c r="F89" s="26"/>
      <c r="G89" s="123" t="s">
        <v>899</v>
      </c>
      <c r="H89" s="13"/>
      <c r="I89" s="23">
        <v>34000000</v>
      </c>
      <c r="J89" s="126">
        <v>34000000</v>
      </c>
      <c r="K89" s="84">
        <f t="shared" si="1"/>
        <v>0</v>
      </c>
    </row>
    <row r="90" spans="1:11" x14ac:dyDescent="0.25">
      <c r="A90" s="24">
        <v>45348</v>
      </c>
      <c r="B90" s="224" t="s">
        <v>981</v>
      </c>
      <c r="C90" s="25" t="s">
        <v>829</v>
      </c>
      <c r="D90" s="25" t="s">
        <v>830</v>
      </c>
      <c r="E90" s="159" t="s">
        <v>919</v>
      </c>
      <c r="F90" s="26"/>
      <c r="G90" s="123" t="s">
        <v>900</v>
      </c>
      <c r="H90" s="13"/>
      <c r="I90" s="23">
        <v>10800000</v>
      </c>
      <c r="J90" s="126">
        <v>10800000</v>
      </c>
      <c r="K90" s="84">
        <f t="shared" si="1"/>
        <v>0</v>
      </c>
    </row>
    <row r="91" spans="1:11" x14ac:dyDescent="0.25">
      <c r="A91" s="24">
        <v>45348</v>
      </c>
      <c r="B91" s="224" t="s">
        <v>1056</v>
      </c>
      <c r="C91" s="25" t="s">
        <v>677</v>
      </c>
      <c r="D91" s="25" t="s">
        <v>824</v>
      </c>
      <c r="E91" s="159" t="s">
        <v>919</v>
      </c>
      <c r="F91" s="26"/>
      <c r="G91" s="123" t="s">
        <v>901</v>
      </c>
      <c r="H91" s="13"/>
      <c r="I91" s="23">
        <v>10800000</v>
      </c>
      <c r="J91" s="126">
        <v>10800000</v>
      </c>
      <c r="K91" s="84">
        <f t="shared" si="1"/>
        <v>0</v>
      </c>
    </row>
    <row r="92" spans="1:11" x14ac:dyDescent="0.25">
      <c r="A92" s="24">
        <v>45348</v>
      </c>
      <c r="B92" s="224" t="s">
        <v>510</v>
      </c>
      <c r="C92" s="25" t="s">
        <v>831</v>
      </c>
      <c r="D92" s="25" t="s">
        <v>78</v>
      </c>
      <c r="E92" s="159" t="s">
        <v>919</v>
      </c>
      <c r="F92" s="26"/>
      <c r="G92" s="169" t="s">
        <v>902</v>
      </c>
      <c r="H92" s="13"/>
      <c r="I92" s="23">
        <v>10800000</v>
      </c>
      <c r="J92" s="126">
        <v>10800000</v>
      </c>
      <c r="K92" s="84">
        <f t="shared" si="1"/>
        <v>0</v>
      </c>
    </row>
    <row r="93" spans="1:11" x14ac:dyDescent="0.25">
      <c r="A93" s="24">
        <v>45348</v>
      </c>
      <c r="B93" s="224" t="s">
        <v>978</v>
      </c>
      <c r="C93" s="25" t="s">
        <v>76</v>
      </c>
      <c r="D93" s="25" t="s">
        <v>76</v>
      </c>
      <c r="E93" s="159" t="s">
        <v>923</v>
      </c>
      <c r="F93" s="26"/>
      <c r="G93" s="169" t="s">
        <v>890</v>
      </c>
      <c r="H93" s="13"/>
      <c r="I93" s="23">
        <v>10800000</v>
      </c>
      <c r="J93" s="126">
        <v>10800000</v>
      </c>
      <c r="K93" s="84">
        <f t="shared" si="1"/>
        <v>0</v>
      </c>
    </row>
    <row r="94" spans="1:11" x14ac:dyDescent="0.25">
      <c r="A94" s="24">
        <v>45349</v>
      </c>
      <c r="B94" s="224" t="s">
        <v>500</v>
      </c>
      <c r="C94" s="25" t="s">
        <v>523</v>
      </c>
      <c r="D94" s="25" t="s">
        <v>832</v>
      </c>
      <c r="E94" s="159" t="s">
        <v>928</v>
      </c>
      <c r="F94" s="26"/>
      <c r="G94" s="169" t="s">
        <v>903</v>
      </c>
      <c r="H94" s="13"/>
      <c r="I94" s="23">
        <v>10800000</v>
      </c>
      <c r="J94" s="126">
        <v>10800000</v>
      </c>
      <c r="K94" s="84">
        <f t="shared" si="1"/>
        <v>0</v>
      </c>
    </row>
    <row r="95" spans="1:11" x14ac:dyDescent="0.25">
      <c r="A95" s="24">
        <v>45350</v>
      </c>
      <c r="B95" s="224" t="s">
        <v>786</v>
      </c>
      <c r="C95" s="25" t="s">
        <v>492</v>
      </c>
      <c r="D95" s="25" t="s">
        <v>833</v>
      </c>
      <c r="E95" s="159" t="s">
        <v>934</v>
      </c>
      <c r="F95" s="26"/>
      <c r="G95" s="169" t="s">
        <v>904</v>
      </c>
      <c r="H95" s="13"/>
      <c r="I95" s="23">
        <v>10800000</v>
      </c>
      <c r="J95" s="126">
        <v>10800000</v>
      </c>
      <c r="K95" s="84">
        <f t="shared" si="1"/>
        <v>0</v>
      </c>
    </row>
    <row r="96" spans="1:11" x14ac:dyDescent="0.25">
      <c r="A96" s="24">
        <v>45350</v>
      </c>
      <c r="B96" s="224" t="s">
        <v>797</v>
      </c>
      <c r="C96" s="25" t="s">
        <v>834</v>
      </c>
      <c r="D96" s="25" t="s">
        <v>835</v>
      </c>
      <c r="E96" s="159" t="s">
        <v>934</v>
      </c>
      <c r="F96" s="26"/>
      <c r="G96" s="169" t="s">
        <v>905</v>
      </c>
      <c r="H96" s="13"/>
      <c r="I96" s="23">
        <v>10800000</v>
      </c>
      <c r="J96" s="126">
        <v>10800000</v>
      </c>
      <c r="K96" s="84">
        <f t="shared" si="1"/>
        <v>0</v>
      </c>
    </row>
    <row r="97" spans="1:11" x14ac:dyDescent="0.25">
      <c r="A97" s="24">
        <v>45350</v>
      </c>
      <c r="B97" s="224" t="s">
        <v>72</v>
      </c>
      <c r="C97" s="25" t="s">
        <v>836</v>
      </c>
      <c r="D97" s="25" t="s">
        <v>512</v>
      </c>
      <c r="E97" s="159" t="s">
        <v>935</v>
      </c>
      <c r="F97" s="26"/>
      <c r="G97" s="169" t="s">
        <v>906</v>
      </c>
      <c r="H97" s="13"/>
      <c r="I97" s="23">
        <v>10800000</v>
      </c>
      <c r="J97" s="126">
        <v>10800000</v>
      </c>
      <c r="K97" s="84">
        <f t="shared" si="1"/>
        <v>0</v>
      </c>
    </row>
    <row r="98" spans="1:11" x14ac:dyDescent="0.25">
      <c r="A98" s="24">
        <v>45350</v>
      </c>
      <c r="B98" s="224" t="s">
        <v>498</v>
      </c>
      <c r="C98" s="25" t="s">
        <v>837</v>
      </c>
      <c r="D98" s="25" t="s">
        <v>517</v>
      </c>
      <c r="E98" s="159" t="s">
        <v>936</v>
      </c>
      <c r="F98" s="26"/>
      <c r="G98" s="169" t="s">
        <v>907</v>
      </c>
      <c r="H98" s="13"/>
      <c r="I98" s="23">
        <v>28000000</v>
      </c>
      <c r="J98" s="126">
        <v>28000000</v>
      </c>
      <c r="K98" s="185">
        <f t="shared" si="1"/>
        <v>0</v>
      </c>
    </row>
    <row r="99" spans="1:11" x14ac:dyDescent="0.25">
      <c r="A99" s="24">
        <v>45350</v>
      </c>
      <c r="B99" s="224" t="s">
        <v>506</v>
      </c>
      <c r="C99" s="25" t="s">
        <v>813</v>
      </c>
      <c r="D99" s="25" t="s">
        <v>838</v>
      </c>
      <c r="E99" s="159" t="s">
        <v>256</v>
      </c>
      <c r="F99" s="26"/>
      <c r="G99" s="169" t="s">
        <v>908</v>
      </c>
      <c r="H99" s="13"/>
      <c r="I99" s="23">
        <v>10800000</v>
      </c>
      <c r="J99" s="126">
        <v>10800000</v>
      </c>
      <c r="K99" s="84">
        <f t="shared" si="1"/>
        <v>0</v>
      </c>
    </row>
    <row r="100" spans="1:11" x14ac:dyDescent="0.25">
      <c r="A100" s="24">
        <v>45351</v>
      </c>
      <c r="B100" s="224" t="s">
        <v>976</v>
      </c>
      <c r="C100" s="210" t="s">
        <v>679</v>
      </c>
      <c r="D100" s="210" t="s">
        <v>826</v>
      </c>
      <c r="E100" s="159" t="s">
        <v>928</v>
      </c>
      <c r="F100" s="26"/>
      <c r="G100" s="169" t="s">
        <v>909</v>
      </c>
      <c r="H100" s="13"/>
      <c r="I100" s="23">
        <v>10800000</v>
      </c>
      <c r="J100" s="126">
        <v>10800000</v>
      </c>
      <c r="K100" s="84">
        <f t="shared" si="1"/>
        <v>0</v>
      </c>
    </row>
    <row r="101" spans="1:11" x14ac:dyDescent="0.25">
      <c r="A101" s="24">
        <v>45351</v>
      </c>
      <c r="B101" s="224" t="s">
        <v>796</v>
      </c>
      <c r="C101" s="210" t="s">
        <v>839</v>
      </c>
      <c r="D101" s="210" t="s">
        <v>705</v>
      </c>
      <c r="E101" s="159" t="s">
        <v>911</v>
      </c>
      <c r="F101" s="26"/>
      <c r="G101" s="169" t="s">
        <v>910</v>
      </c>
      <c r="H101" s="13"/>
      <c r="I101" s="23">
        <v>10800000</v>
      </c>
      <c r="J101" s="126">
        <v>10800000</v>
      </c>
      <c r="K101" s="84">
        <f t="shared" si="1"/>
        <v>0</v>
      </c>
    </row>
    <row r="102" spans="1:11" x14ac:dyDescent="0.25">
      <c r="A102" s="24">
        <v>45352</v>
      </c>
      <c r="B102" s="224" t="s">
        <v>979</v>
      </c>
      <c r="C102" s="210" t="s">
        <v>1547</v>
      </c>
      <c r="D102" s="210" t="s">
        <v>1063</v>
      </c>
      <c r="E102" s="159" t="s">
        <v>929</v>
      </c>
      <c r="F102" s="26"/>
      <c r="G102" s="169" t="s">
        <v>1576</v>
      </c>
      <c r="H102" s="13"/>
      <c r="I102" s="23">
        <v>24000000</v>
      </c>
      <c r="J102" s="126">
        <v>24000000</v>
      </c>
      <c r="K102" s="84">
        <f t="shared" si="1"/>
        <v>0</v>
      </c>
    </row>
    <row r="103" spans="1:11" x14ac:dyDescent="0.25">
      <c r="A103" s="24">
        <v>45355</v>
      </c>
      <c r="B103" s="224" t="s">
        <v>975</v>
      </c>
      <c r="C103" s="210" t="s">
        <v>1548</v>
      </c>
      <c r="D103" s="210" t="s">
        <v>1539</v>
      </c>
      <c r="E103" s="159" t="s">
        <v>929</v>
      </c>
      <c r="F103" s="26"/>
      <c r="G103" s="169" t="s">
        <v>1577</v>
      </c>
      <c r="H103" s="13"/>
      <c r="I103" s="23">
        <v>24000000</v>
      </c>
      <c r="J103" s="126">
        <v>24000000</v>
      </c>
      <c r="K103" s="84">
        <f t="shared" si="1"/>
        <v>0</v>
      </c>
    </row>
    <row r="104" spans="1:11" x14ac:dyDescent="0.25">
      <c r="A104" s="24">
        <v>45356</v>
      </c>
      <c r="B104" s="224" t="s">
        <v>820</v>
      </c>
      <c r="C104" s="210" t="s">
        <v>1525</v>
      </c>
      <c r="D104" s="210" t="s">
        <v>1549</v>
      </c>
      <c r="E104" s="159" t="s">
        <v>919</v>
      </c>
      <c r="F104" s="26"/>
      <c r="G104" s="169" t="s">
        <v>1578</v>
      </c>
      <c r="H104" s="13"/>
      <c r="I104" s="23">
        <v>10800000</v>
      </c>
      <c r="J104" s="126">
        <v>10800000</v>
      </c>
      <c r="K104" s="84">
        <f t="shared" si="1"/>
        <v>0</v>
      </c>
    </row>
    <row r="105" spans="1:11" x14ac:dyDescent="0.25">
      <c r="A105" s="24">
        <v>45356</v>
      </c>
      <c r="B105" s="224" t="s">
        <v>988</v>
      </c>
      <c r="C105" s="210" t="s">
        <v>1282</v>
      </c>
      <c r="D105" s="210" t="s">
        <v>1069</v>
      </c>
      <c r="E105" s="159" t="s">
        <v>923</v>
      </c>
      <c r="F105" s="26"/>
      <c r="G105" s="169" t="s">
        <v>1579</v>
      </c>
      <c r="H105" s="13"/>
      <c r="I105" s="23">
        <v>10800000</v>
      </c>
      <c r="J105" s="126">
        <v>10800000</v>
      </c>
      <c r="K105" s="84">
        <f t="shared" si="1"/>
        <v>0</v>
      </c>
    </row>
    <row r="106" spans="1:11" x14ac:dyDescent="0.25">
      <c r="A106" s="24">
        <v>45356</v>
      </c>
      <c r="B106" s="224" t="s">
        <v>822</v>
      </c>
      <c r="C106" s="210" t="s">
        <v>1269</v>
      </c>
      <c r="D106" s="210" t="s">
        <v>1547</v>
      </c>
      <c r="E106" s="159" t="s">
        <v>1612</v>
      </c>
      <c r="F106" s="26"/>
      <c r="G106" s="169" t="s">
        <v>1580</v>
      </c>
      <c r="H106" s="13"/>
      <c r="I106" s="23">
        <v>12400000</v>
      </c>
      <c r="J106" s="126">
        <v>12400000</v>
      </c>
      <c r="K106" s="84">
        <f t="shared" si="1"/>
        <v>0</v>
      </c>
    </row>
    <row r="107" spans="1:11" x14ac:dyDescent="0.25">
      <c r="A107" s="24">
        <v>45356</v>
      </c>
      <c r="B107" s="224" t="s">
        <v>1523</v>
      </c>
      <c r="C107" s="210" t="s">
        <v>106</v>
      </c>
      <c r="D107" s="210" t="s">
        <v>1529</v>
      </c>
      <c r="E107" s="159" t="s">
        <v>1613</v>
      </c>
      <c r="F107" s="26"/>
      <c r="G107" s="169" t="s">
        <v>722</v>
      </c>
      <c r="H107" s="13"/>
      <c r="I107" s="23">
        <v>10561300</v>
      </c>
      <c r="J107" s="126">
        <v>10561300</v>
      </c>
      <c r="K107" s="84">
        <f t="shared" si="1"/>
        <v>0</v>
      </c>
    </row>
    <row r="108" spans="1:11" x14ac:dyDescent="0.25">
      <c r="A108" s="24">
        <v>45356</v>
      </c>
      <c r="B108" s="224" t="s">
        <v>823</v>
      </c>
      <c r="C108" s="210" t="s">
        <v>1539</v>
      </c>
      <c r="D108" s="210" t="s">
        <v>1275</v>
      </c>
      <c r="E108" s="159" t="s">
        <v>1614</v>
      </c>
      <c r="F108" s="26"/>
      <c r="G108" s="169" t="s">
        <v>1581</v>
      </c>
      <c r="H108" s="13"/>
      <c r="I108" s="23">
        <v>19092000</v>
      </c>
      <c r="J108" s="126">
        <v>19092000</v>
      </c>
      <c r="K108" s="84">
        <f t="shared" si="1"/>
        <v>0</v>
      </c>
    </row>
    <row r="109" spans="1:11" x14ac:dyDescent="0.25">
      <c r="A109" s="24">
        <v>45358</v>
      </c>
      <c r="B109" s="224" t="s">
        <v>827</v>
      </c>
      <c r="C109" s="210" t="s">
        <v>1541</v>
      </c>
      <c r="D109" s="210" t="s">
        <v>1268</v>
      </c>
      <c r="E109" s="159" t="s">
        <v>1615</v>
      </c>
      <c r="F109" s="26"/>
      <c r="G109" s="169" t="s">
        <v>1582</v>
      </c>
      <c r="H109" s="13"/>
      <c r="I109" s="23">
        <v>24000000</v>
      </c>
      <c r="J109" s="126">
        <v>24000000</v>
      </c>
      <c r="K109" s="84">
        <f t="shared" si="1"/>
        <v>0</v>
      </c>
    </row>
    <row r="110" spans="1:11" x14ac:dyDescent="0.25">
      <c r="A110" s="24">
        <v>45358</v>
      </c>
      <c r="B110" s="224" t="s">
        <v>990</v>
      </c>
      <c r="C110" s="210" t="s">
        <v>73</v>
      </c>
      <c r="D110" s="210" t="s">
        <v>1070</v>
      </c>
      <c r="E110" s="159" t="s">
        <v>1616</v>
      </c>
      <c r="F110" s="26"/>
      <c r="G110" s="169" t="s">
        <v>1583</v>
      </c>
      <c r="H110" s="13"/>
      <c r="I110" s="23">
        <v>10800000</v>
      </c>
      <c r="J110" s="126">
        <v>10800000</v>
      </c>
      <c r="K110" s="84">
        <f t="shared" si="1"/>
        <v>0</v>
      </c>
    </row>
    <row r="111" spans="1:11" x14ac:dyDescent="0.25">
      <c r="A111" s="24">
        <v>45358</v>
      </c>
      <c r="B111" s="224" t="s">
        <v>1061</v>
      </c>
      <c r="C111" s="210" t="s">
        <v>1285</v>
      </c>
      <c r="D111" s="210" t="s">
        <v>1550</v>
      </c>
      <c r="E111" s="159" t="s">
        <v>1616</v>
      </c>
      <c r="F111" s="26"/>
      <c r="G111" s="169" t="s">
        <v>1584</v>
      </c>
      <c r="H111" s="13"/>
      <c r="I111" s="23">
        <v>10800000</v>
      </c>
      <c r="J111" s="126">
        <v>10800000</v>
      </c>
      <c r="K111" s="84">
        <f t="shared" si="1"/>
        <v>0</v>
      </c>
    </row>
    <row r="112" spans="1:11" x14ac:dyDescent="0.25">
      <c r="A112" s="24">
        <v>45358</v>
      </c>
      <c r="B112" s="224" t="s">
        <v>78</v>
      </c>
      <c r="C112" s="210" t="s">
        <v>1287</v>
      </c>
      <c r="D112" s="210" t="s">
        <v>1544</v>
      </c>
      <c r="E112" s="159" t="s">
        <v>918</v>
      </c>
      <c r="F112" s="26"/>
      <c r="G112" s="169" t="s">
        <v>1585</v>
      </c>
      <c r="H112" s="13"/>
      <c r="I112" s="23">
        <v>10800000</v>
      </c>
      <c r="J112" s="126">
        <v>10800000</v>
      </c>
      <c r="K112" s="84">
        <f t="shared" si="1"/>
        <v>0</v>
      </c>
    </row>
    <row r="113" spans="1:11" x14ac:dyDescent="0.25">
      <c r="A113" s="24">
        <v>45358</v>
      </c>
      <c r="B113" s="224" t="s">
        <v>702</v>
      </c>
      <c r="C113" s="210" t="s">
        <v>1551</v>
      </c>
      <c r="D113" s="210" t="s">
        <v>532</v>
      </c>
      <c r="E113" s="159" t="s">
        <v>1617</v>
      </c>
      <c r="F113" s="26"/>
      <c r="G113" s="169" t="s">
        <v>1586</v>
      </c>
      <c r="H113" s="13"/>
      <c r="I113" s="23">
        <v>24000000</v>
      </c>
      <c r="J113" s="126">
        <v>24000000</v>
      </c>
      <c r="K113" s="84">
        <f t="shared" si="1"/>
        <v>0</v>
      </c>
    </row>
    <row r="114" spans="1:11" x14ac:dyDescent="0.25">
      <c r="A114" s="24">
        <v>45358</v>
      </c>
      <c r="B114" s="224" t="s">
        <v>824</v>
      </c>
      <c r="C114" s="210" t="s">
        <v>1537</v>
      </c>
      <c r="D114" s="210" t="s">
        <v>1284</v>
      </c>
      <c r="E114" s="159" t="s">
        <v>1618</v>
      </c>
      <c r="F114" s="26"/>
      <c r="G114" s="169" t="s">
        <v>1587</v>
      </c>
      <c r="H114" s="13"/>
      <c r="I114" s="23">
        <v>11532000</v>
      </c>
      <c r="J114" s="126">
        <v>11532000</v>
      </c>
      <c r="K114" s="84">
        <f t="shared" si="1"/>
        <v>0</v>
      </c>
    </row>
    <row r="115" spans="1:11" x14ac:dyDescent="0.25">
      <c r="A115" s="24">
        <v>45362</v>
      </c>
      <c r="B115" s="224" t="s">
        <v>1060</v>
      </c>
      <c r="C115" s="210" t="s">
        <v>1364</v>
      </c>
      <c r="D115" s="210" t="s">
        <v>1536</v>
      </c>
      <c r="E115" s="159" t="s">
        <v>923</v>
      </c>
      <c r="F115" s="26"/>
      <c r="G115" s="169" t="s">
        <v>1588</v>
      </c>
      <c r="H115" s="13"/>
      <c r="I115" s="23">
        <v>10800000</v>
      </c>
      <c r="J115" s="126">
        <v>10800000</v>
      </c>
      <c r="K115" s="84">
        <f t="shared" si="1"/>
        <v>0</v>
      </c>
    </row>
    <row r="116" spans="1:11" x14ac:dyDescent="0.25">
      <c r="A116" s="24">
        <v>45362</v>
      </c>
      <c r="B116" s="224" t="s">
        <v>517</v>
      </c>
      <c r="C116" s="210" t="s">
        <v>1552</v>
      </c>
      <c r="D116" s="210" t="s">
        <v>1537</v>
      </c>
      <c r="E116" s="159" t="s">
        <v>1619</v>
      </c>
      <c r="F116" s="26"/>
      <c r="G116" s="169" t="s">
        <v>1589</v>
      </c>
      <c r="H116" s="13"/>
      <c r="I116" s="23">
        <v>19052000</v>
      </c>
      <c r="J116" s="126">
        <v>19052000</v>
      </c>
      <c r="K116" s="84">
        <f t="shared" si="1"/>
        <v>0</v>
      </c>
    </row>
    <row r="117" spans="1:11" x14ac:dyDescent="0.25">
      <c r="A117" s="24">
        <v>45362</v>
      </c>
      <c r="B117" s="224" t="s">
        <v>428</v>
      </c>
      <c r="C117" s="210" t="s">
        <v>1542</v>
      </c>
      <c r="D117" s="210" t="s">
        <v>1279</v>
      </c>
      <c r="E117" s="159" t="s">
        <v>935</v>
      </c>
      <c r="F117" s="26"/>
      <c r="G117" s="169" t="s">
        <v>1590</v>
      </c>
      <c r="H117" s="13"/>
      <c r="I117" s="23">
        <v>10800000</v>
      </c>
      <c r="J117" s="126">
        <v>4410000</v>
      </c>
      <c r="K117" s="84">
        <f t="shared" si="1"/>
        <v>6390000</v>
      </c>
    </row>
    <row r="118" spans="1:11" x14ac:dyDescent="0.25">
      <c r="A118" s="24">
        <v>45362</v>
      </c>
      <c r="B118" s="224" t="s">
        <v>519</v>
      </c>
      <c r="C118" s="210" t="s">
        <v>1553</v>
      </c>
      <c r="D118" s="210" t="s">
        <v>1554</v>
      </c>
      <c r="E118" s="159" t="s">
        <v>1620</v>
      </c>
      <c r="F118" s="26"/>
      <c r="G118" s="169" t="s">
        <v>1591</v>
      </c>
      <c r="H118" s="13"/>
      <c r="I118" s="23">
        <v>19052000</v>
      </c>
      <c r="J118" s="126">
        <v>19052000</v>
      </c>
      <c r="K118" s="84">
        <f t="shared" si="1"/>
        <v>0</v>
      </c>
    </row>
    <row r="119" spans="1:11" x14ac:dyDescent="0.25">
      <c r="A119" s="24">
        <v>45363</v>
      </c>
      <c r="B119" s="224" t="s">
        <v>1071</v>
      </c>
      <c r="C119" s="210" t="s">
        <v>1555</v>
      </c>
      <c r="D119" s="210" t="s">
        <v>1555</v>
      </c>
      <c r="E119" s="159" t="s">
        <v>1621</v>
      </c>
      <c r="F119" s="26"/>
      <c r="G119" s="169" t="s">
        <v>1592</v>
      </c>
      <c r="H119" s="13"/>
      <c r="I119" s="23">
        <v>26200000</v>
      </c>
      <c r="J119" s="126">
        <v>26200000</v>
      </c>
      <c r="K119" s="84">
        <f t="shared" si="1"/>
        <v>0</v>
      </c>
    </row>
    <row r="120" spans="1:11" x14ac:dyDescent="0.25">
      <c r="A120" s="24">
        <v>45365</v>
      </c>
      <c r="B120" s="224" t="s">
        <v>1271</v>
      </c>
      <c r="C120" s="210" t="s">
        <v>1556</v>
      </c>
      <c r="D120" s="210" t="s">
        <v>1378</v>
      </c>
      <c r="E120" s="159" t="s">
        <v>923</v>
      </c>
      <c r="F120" s="26"/>
      <c r="G120" s="169" t="s">
        <v>1593</v>
      </c>
      <c r="H120" s="13"/>
      <c r="I120" s="23">
        <v>10800000</v>
      </c>
      <c r="J120" s="126">
        <v>10350000</v>
      </c>
      <c r="K120" s="84">
        <f t="shared" si="1"/>
        <v>450000</v>
      </c>
    </row>
    <row r="121" spans="1:11" x14ac:dyDescent="0.25">
      <c r="A121" s="24">
        <v>45365</v>
      </c>
      <c r="B121" s="224" t="s">
        <v>946</v>
      </c>
      <c r="C121" s="210" t="s">
        <v>1396</v>
      </c>
      <c r="D121" s="210" t="s">
        <v>1399</v>
      </c>
      <c r="E121" s="159" t="s">
        <v>1622</v>
      </c>
      <c r="F121" s="26"/>
      <c r="G121" s="169" t="s">
        <v>1594</v>
      </c>
      <c r="H121" s="13"/>
      <c r="I121" s="23">
        <v>17464000</v>
      </c>
      <c r="J121" s="126">
        <v>17464000</v>
      </c>
      <c r="K121" s="84">
        <f t="shared" si="1"/>
        <v>0</v>
      </c>
    </row>
    <row r="122" spans="1:11" x14ac:dyDescent="0.25">
      <c r="A122" s="24">
        <v>45366</v>
      </c>
      <c r="B122" s="224" t="s">
        <v>1539</v>
      </c>
      <c r="C122" s="210" t="s">
        <v>1428</v>
      </c>
      <c r="D122" s="210" t="s">
        <v>1557</v>
      </c>
      <c r="E122" s="159" t="s">
        <v>1623</v>
      </c>
      <c r="F122" s="26"/>
      <c r="G122" s="169" t="s">
        <v>1595</v>
      </c>
      <c r="H122" s="13"/>
      <c r="I122" s="23">
        <v>10800000</v>
      </c>
      <c r="J122" s="126">
        <v>10800000</v>
      </c>
      <c r="K122" s="84">
        <f t="shared" si="1"/>
        <v>0</v>
      </c>
    </row>
    <row r="123" spans="1:11" x14ac:dyDescent="0.25">
      <c r="A123" s="24">
        <v>45369</v>
      </c>
      <c r="B123" s="224" t="s">
        <v>1276</v>
      </c>
      <c r="C123" s="210" t="s">
        <v>1558</v>
      </c>
      <c r="D123" s="210" t="s">
        <v>1559</v>
      </c>
      <c r="E123" s="159" t="s">
        <v>1623</v>
      </c>
      <c r="F123" s="26"/>
      <c r="G123" s="169" t="s">
        <v>1596</v>
      </c>
      <c r="H123" s="13"/>
      <c r="I123" s="23">
        <v>10800000</v>
      </c>
      <c r="J123" s="126">
        <v>10800000</v>
      </c>
      <c r="K123" s="84">
        <f t="shared" si="1"/>
        <v>0</v>
      </c>
    </row>
    <row r="124" spans="1:11" x14ac:dyDescent="0.25">
      <c r="A124" s="24">
        <v>45369</v>
      </c>
      <c r="B124" s="224" t="s">
        <v>1540</v>
      </c>
      <c r="C124" s="210" t="s">
        <v>1560</v>
      </c>
      <c r="D124" s="210" t="s">
        <v>1561</v>
      </c>
      <c r="E124" s="159" t="s">
        <v>918</v>
      </c>
      <c r="F124" s="26"/>
      <c r="G124" s="169" t="s">
        <v>1597</v>
      </c>
      <c r="H124" s="13"/>
      <c r="I124" s="23">
        <v>10800000</v>
      </c>
      <c r="J124" s="126">
        <v>10800000</v>
      </c>
      <c r="K124" s="84">
        <f t="shared" si="1"/>
        <v>0</v>
      </c>
    </row>
    <row r="125" spans="1:11" x14ac:dyDescent="0.25">
      <c r="A125" s="24">
        <v>45369</v>
      </c>
      <c r="B125" s="224" t="s">
        <v>1267</v>
      </c>
      <c r="C125" s="210" t="s">
        <v>79</v>
      </c>
      <c r="D125" s="210" t="s">
        <v>1397</v>
      </c>
      <c r="E125" s="159" t="s">
        <v>918</v>
      </c>
      <c r="F125" s="26"/>
      <c r="G125" s="169" t="s">
        <v>1598</v>
      </c>
      <c r="H125" s="13"/>
      <c r="I125" s="23">
        <v>10800000</v>
      </c>
      <c r="J125" s="126">
        <v>10800000</v>
      </c>
      <c r="K125" s="84">
        <f t="shared" si="1"/>
        <v>0</v>
      </c>
    </row>
    <row r="126" spans="1:11" x14ac:dyDescent="0.25">
      <c r="A126" s="24">
        <v>45369</v>
      </c>
      <c r="B126" s="224" t="s">
        <v>1541</v>
      </c>
      <c r="C126" s="210" t="s">
        <v>1562</v>
      </c>
      <c r="D126" s="210" t="s">
        <v>1384</v>
      </c>
      <c r="E126" s="159" t="s">
        <v>918</v>
      </c>
      <c r="F126" s="26"/>
      <c r="G126" s="169" t="s">
        <v>1599</v>
      </c>
      <c r="H126" s="13"/>
      <c r="I126" s="23">
        <v>10800000</v>
      </c>
      <c r="J126" s="126">
        <v>10800000</v>
      </c>
      <c r="K126" s="84">
        <f t="shared" si="1"/>
        <v>0</v>
      </c>
    </row>
    <row r="127" spans="1:11" x14ac:dyDescent="0.25">
      <c r="A127" s="24">
        <v>45369</v>
      </c>
      <c r="B127" s="224" t="s">
        <v>1542</v>
      </c>
      <c r="C127" s="210" t="s">
        <v>1563</v>
      </c>
      <c r="D127" s="210" t="s">
        <v>1401</v>
      </c>
      <c r="E127" s="159" t="s">
        <v>1624</v>
      </c>
      <c r="F127" s="26"/>
      <c r="G127" s="169" t="s">
        <v>1600</v>
      </c>
      <c r="H127" s="13"/>
      <c r="I127" s="23">
        <v>10800000</v>
      </c>
      <c r="J127" s="126">
        <v>10800000</v>
      </c>
      <c r="K127" s="84">
        <f t="shared" si="1"/>
        <v>0</v>
      </c>
    </row>
    <row r="128" spans="1:11" x14ac:dyDescent="0.25">
      <c r="A128" s="24">
        <v>45369</v>
      </c>
      <c r="B128" s="224" t="s">
        <v>836</v>
      </c>
      <c r="C128" s="210" t="s">
        <v>1564</v>
      </c>
      <c r="D128" s="210" t="s">
        <v>1565</v>
      </c>
      <c r="E128" s="159" t="s">
        <v>918</v>
      </c>
      <c r="F128" s="26"/>
      <c r="G128" s="169" t="s">
        <v>1601</v>
      </c>
      <c r="H128" s="13"/>
      <c r="I128" s="23">
        <v>10800000</v>
      </c>
      <c r="J128" s="126">
        <v>10800000</v>
      </c>
      <c r="K128" s="84">
        <f t="shared" si="1"/>
        <v>0</v>
      </c>
    </row>
    <row r="129" spans="1:11" x14ac:dyDescent="0.25">
      <c r="A129" s="24">
        <v>45369</v>
      </c>
      <c r="B129" s="224" t="s">
        <v>1543</v>
      </c>
      <c r="C129" s="210" t="s">
        <v>1404</v>
      </c>
      <c r="D129" s="210" t="s">
        <v>1566</v>
      </c>
      <c r="E129" s="159" t="s">
        <v>934</v>
      </c>
      <c r="F129" s="26"/>
      <c r="G129" s="169" t="s">
        <v>1602</v>
      </c>
      <c r="H129" s="13"/>
      <c r="I129" s="23">
        <v>10800000</v>
      </c>
      <c r="J129" s="126">
        <v>10800000</v>
      </c>
      <c r="K129" s="84">
        <f t="shared" si="1"/>
        <v>0</v>
      </c>
    </row>
    <row r="130" spans="1:11" x14ac:dyDescent="0.25">
      <c r="A130" s="24">
        <v>45370</v>
      </c>
      <c r="B130" s="224" t="s">
        <v>1265</v>
      </c>
      <c r="C130" s="210" t="s">
        <v>1405</v>
      </c>
      <c r="D130" s="210" t="s">
        <v>1564</v>
      </c>
      <c r="E130" s="159" t="s">
        <v>1625</v>
      </c>
      <c r="F130" s="26"/>
      <c r="G130" s="169" t="s">
        <v>1603</v>
      </c>
      <c r="H130" s="13"/>
      <c r="I130" s="23">
        <v>28176000</v>
      </c>
      <c r="J130" s="126">
        <v>28176000</v>
      </c>
      <c r="K130" s="84">
        <f t="shared" si="1"/>
        <v>0</v>
      </c>
    </row>
    <row r="131" spans="1:11" x14ac:dyDescent="0.25">
      <c r="A131" s="24">
        <v>45371</v>
      </c>
      <c r="B131" s="224" t="s">
        <v>532</v>
      </c>
      <c r="C131" s="210" t="s">
        <v>1426</v>
      </c>
      <c r="D131" s="210" t="s">
        <v>79</v>
      </c>
      <c r="E131" s="159" t="s">
        <v>1623</v>
      </c>
      <c r="F131" s="26"/>
      <c r="G131" s="169" t="s">
        <v>1604</v>
      </c>
      <c r="H131" s="13"/>
      <c r="I131" s="23">
        <v>10800000</v>
      </c>
      <c r="J131" s="126">
        <v>10800000</v>
      </c>
      <c r="K131" s="84">
        <f t="shared" si="1"/>
        <v>0</v>
      </c>
    </row>
    <row r="132" spans="1:11" x14ac:dyDescent="0.25">
      <c r="A132" s="24">
        <v>45372</v>
      </c>
      <c r="B132" s="224" t="s">
        <v>1544</v>
      </c>
      <c r="C132" s="210" t="s">
        <v>1424</v>
      </c>
      <c r="D132" s="210" t="s">
        <v>1567</v>
      </c>
      <c r="E132" s="159" t="s">
        <v>918</v>
      </c>
      <c r="F132" s="26"/>
      <c r="G132" s="169" t="s">
        <v>1605</v>
      </c>
      <c r="H132" s="13"/>
      <c r="I132" s="23">
        <v>10800000</v>
      </c>
      <c r="J132" s="126">
        <v>10800000</v>
      </c>
      <c r="K132" s="84">
        <f t="shared" si="1"/>
        <v>0</v>
      </c>
    </row>
    <row r="133" spans="1:11" x14ac:dyDescent="0.25">
      <c r="A133" s="24">
        <v>45373</v>
      </c>
      <c r="B133" s="224" t="s">
        <v>1545</v>
      </c>
      <c r="C133" s="210" t="s">
        <v>1568</v>
      </c>
      <c r="D133" s="210" t="s">
        <v>1562</v>
      </c>
      <c r="E133" s="159" t="s">
        <v>1623</v>
      </c>
      <c r="F133" s="26"/>
      <c r="G133" s="169" t="s">
        <v>1606</v>
      </c>
      <c r="H133" s="13"/>
      <c r="I133" s="23">
        <v>10800000</v>
      </c>
      <c r="J133" s="126">
        <v>10800000</v>
      </c>
      <c r="K133" s="84">
        <f t="shared" si="1"/>
        <v>0</v>
      </c>
    </row>
    <row r="134" spans="1:11" x14ac:dyDescent="0.25">
      <c r="A134" s="24">
        <v>45373</v>
      </c>
      <c r="B134" s="224" t="s">
        <v>1546</v>
      </c>
      <c r="C134" s="210" t="s">
        <v>1569</v>
      </c>
      <c r="D134" s="210" t="s">
        <v>1427</v>
      </c>
      <c r="E134" s="159" t="s">
        <v>923</v>
      </c>
      <c r="F134" s="26"/>
      <c r="G134" s="169" t="s">
        <v>1607</v>
      </c>
      <c r="H134" s="13"/>
      <c r="I134" s="23">
        <v>10800000</v>
      </c>
      <c r="J134" s="126">
        <v>10800000</v>
      </c>
      <c r="K134" s="84">
        <f t="shared" si="1"/>
        <v>0</v>
      </c>
    </row>
    <row r="135" spans="1:11" x14ac:dyDescent="0.25">
      <c r="A135" s="24">
        <v>45373</v>
      </c>
      <c r="B135" s="224" t="s">
        <v>1373</v>
      </c>
      <c r="C135" s="210" t="s">
        <v>1570</v>
      </c>
      <c r="D135" s="210" t="s">
        <v>1406</v>
      </c>
      <c r="E135" s="159" t="s">
        <v>923</v>
      </c>
      <c r="F135" s="26"/>
      <c r="G135" s="169" t="s">
        <v>1608</v>
      </c>
      <c r="H135" s="13"/>
      <c r="I135" s="23">
        <v>10800000</v>
      </c>
      <c r="J135" s="126">
        <v>10800000</v>
      </c>
      <c r="K135" s="84">
        <f t="shared" si="1"/>
        <v>0</v>
      </c>
    </row>
    <row r="136" spans="1:11" x14ac:dyDescent="0.25">
      <c r="A136" s="24">
        <v>45373</v>
      </c>
      <c r="B136" s="224" t="s">
        <v>1286</v>
      </c>
      <c r="C136" s="210" t="s">
        <v>1571</v>
      </c>
      <c r="D136" s="210" t="s">
        <v>1572</v>
      </c>
      <c r="E136" s="159" t="s">
        <v>1626</v>
      </c>
      <c r="F136" s="26"/>
      <c r="G136" s="169" t="s">
        <v>1609</v>
      </c>
      <c r="H136" s="13"/>
      <c r="I136" s="23">
        <v>29792000</v>
      </c>
      <c r="J136" s="126">
        <v>29792000</v>
      </c>
      <c r="K136" s="84">
        <f t="shared" si="1"/>
        <v>0</v>
      </c>
    </row>
    <row r="137" spans="1:11" x14ac:dyDescent="0.25">
      <c r="A137" s="24">
        <v>45373</v>
      </c>
      <c r="B137" s="224" t="s">
        <v>1372</v>
      </c>
      <c r="C137" s="210" t="s">
        <v>1573</v>
      </c>
      <c r="D137" s="210" t="s">
        <v>1574</v>
      </c>
      <c r="E137" s="159" t="s">
        <v>918</v>
      </c>
      <c r="F137" s="26"/>
      <c r="G137" s="169" t="s">
        <v>1610</v>
      </c>
      <c r="H137" s="13"/>
      <c r="I137" s="23">
        <v>10800000</v>
      </c>
      <c r="J137" s="126">
        <v>10800000</v>
      </c>
      <c r="K137" s="84">
        <f t="shared" si="1"/>
        <v>0</v>
      </c>
    </row>
    <row r="138" spans="1:11" x14ac:dyDescent="0.25">
      <c r="A138" s="24">
        <v>45377</v>
      </c>
      <c r="B138" s="224" t="s">
        <v>1318</v>
      </c>
      <c r="C138" s="210" t="s">
        <v>1306</v>
      </c>
      <c r="D138" s="210" t="s">
        <v>1307</v>
      </c>
      <c r="E138" s="159" t="s">
        <v>1359</v>
      </c>
      <c r="F138" s="26"/>
      <c r="G138" s="169" t="s">
        <v>91</v>
      </c>
      <c r="H138" s="13"/>
      <c r="I138" s="23">
        <v>45474562</v>
      </c>
      <c r="J138" s="126">
        <v>45474562</v>
      </c>
      <c r="K138" s="84">
        <f t="shared" si="1"/>
        <v>0</v>
      </c>
    </row>
    <row r="139" spans="1:11" x14ac:dyDescent="0.25">
      <c r="A139" s="24">
        <v>45378</v>
      </c>
      <c r="B139" s="224" t="s">
        <v>1293</v>
      </c>
      <c r="C139" s="210" t="s">
        <v>1575</v>
      </c>
      <c r="D139" s="210" t="s">
        <v>1389</v>
      </c>
      <c r="E139" s="159" t="s">
        <v>929</v>
      </c>
      <c r="F139" s="26"/>
      <c r="G139" s="169" t="s">
        <v>1611</v>
      </c>
      <c r="H139" s="13"/>
      <c r="I139" s="23">
        <v>24000000</v>
      </c>
      <c r="J139" s="126">
        <v>24000000</v>
      </c>
      <c r="K139" s="84">
        <f t="shared" si="1"/>
        <v>0</v>
      </c>
    </row>
    <row r="140" spans="1:11" x14ac:dyDescent="0.25">
      <c r="A140" s="24">
        <v>45383</v>
      </c>
      <c r="B140" s="224" t="s">
        <v>1628</v>
      </c>
      <c r="C140" s="210" t="s">
        <v>2016</v>
      </c>
      <c r="D140" s="210" t="s">
        <v>1569</v>
      </c>
      <c r="E140" s="159" t="s">
        <v>1623</v>
      </c>
      <c r="F140" s="26"/>
      <c r="G140" s="169" t="s">
        <v>2055</v>
      </c>
      <c r="H140" s="13"/>
      <c r="I140" s="23">
        <v>10800000</v>
      </c>
      <c r="J140" s="126">
        <v>10800000</v>
      </c>
      <c r="K140" s="84">
        <f t="shared" si="1"/>
        <v>0</v>
      </c>
    </row>
    <row r="141" spans="1:11" x14ac:dyDescent="0.25">
      <c r="A141" s="24">
        <v>45383</v>
      </c>
      <c r="B141" s="224" t="s">
        <v>1294</v>
      </c>
      <c r="C141" s="210" t="s">
        <v>2017</v>
      </c>
      <c r="D141" s="210" t="s">
        <v>1430</v>
      </c>
      <c r="E141" s="159" t="s">
        <v>2046</v>
      </c>
      <c r="F141" s="26"/>
      <c r="G141" s="169" t="s">
        <v>2056</v>
      </c>
      <c r="H141" s="13"/>
      <c r="I141" s="23">
        <v>20000000</v>
      </c>
      <c r="J141" s="126">
        <v>20000000</v>
      </c>
      <c r="K141" s="84">
        <f t="shared" si="1"/>
        <v>0</v>
      </c>
    </row>
    <row r="142" spans="1:11" x14ac:dyDescent="0.25">
      <c r="A142" s="24">
        <v>45384</v>
      </c>
      <c r="B142" s="224" t="s">
        <v>1551</v>
      </c>
      <c r="C142" s="210" t="s">
        <v>1407</v>
      </c>
      <c r="D142" s="210" t="s">
        <v>2018</v>
      </c>
      <c r="E142" s="159" t="s">
        <v>1623</v>
      </c>
      <c r="F142" s="26"/>
      <c r="G142" s="169" t="s">
        <v>2057</v>
      </c>
      <c r="H142" s="13"/>
      <c r="I142" s="23">
        <v>10800000</v>
      </c>
      <c r="J142" s="126">
        <v>10800000</v>
      </c>
      <c r="K142" s="84">
        <f t="shared" si="1"/>
        <v>0</v>
      </c>
    </row>
    <row r="143" spans="1:11" x14ac:dyDescent="0.25">
      <c r="A143" s="24">
        <v>45385</v>
      </c>
      <c r="B143" s="224" t="s">
        <v>1676</v>
      </c>
      <c r="C143" s="210" t="s">
        <v>2019</v>
      </c>
      <c r="D143" s="210" t="s">
        <v>2017</v>
      </c>
      <c r="E143" s="159" t="s">
        <v>2047</v>
      </c>
      <c r="F143" s="26"/>
      <c r="G143" s="169" t="s">
        <v>873</v>
      </c>
      <c r="H143" s="13"/>
      <c r="I143" s="23">
        <v>19052000</v>
      </c>
      <c r="J143" s="126">
        <v>19052000</v>
      </c>
      <c r="K143" s="84">
        <f t="shared" si="1"/>
        <v>0</v>
      </c>
    </row>
    <row r="144" spans="1:11" x14ac:dyDescent="0.25">
      <c r="A144" s="24">
        <v>45386</v>
      </c>
      <c r="B144" s="224" t="s">
        <v>2013</v>
      </c>
      <c r="C144" s="210" t="s">
        <v>194</v>
      </c>
      <c r="D144" s="210" t="s">
        <v>2020</v>
      </c>
      <c r="E144" s="159" t="s">
        <v>2048</v>
      </c>
      <c r="F144" s="26"/>
      <c r="G144" s="169" t="s">
        <v>722</v>
      </c>
      <c r="H144" s="13"/>
      <c r="I144" s="23">
        <v>13049000</v>
      </c>
      <c r="J144" s="126">
        <v>13049000</v>
      </c>
      <c r="K144" s="84">
        <f t="shared" si="1"/>
        <v>0</v>
      </c>
    </row>
    <row r="145" spans="1:11" x14ac:dyDescent="0.25">
      <c r="A145" s="24">
        <v>45391</v>
      </c>
      <c r="B145" s="224" t="s">
        <v>1772</v>
      </c>
      <c r="C145" s="210" t="s">
        <v>1832</v>
      </c>
      <c r="D145" s="210" t="s">
        <v>1847</v>
      </c>
      <c r="E145" s="159" t="s">
        <v>911</v>
      </c>
      <c r="F145" s="26"/>
      <c r="G145" s="169" t="s">
        <v>2058</v>
      </c>
      <c r="H145" s="13"/>
      <c r="I145" s="23">
        <v>10800000</v>
      </c>
      <c r="J145" s="126">
        <v>10800000</v>
      </c>
      <c r="K145" s="84">
        <f t="shared" si="1"/>
        <v>0</v>
      </c>
    </row>
    <row r="146" spans="1:11" x14ac:dyDescent="0.25">
      <c r="A146" s="24">
        <v>45393</v>
      </c>
      <c r="B146" s="224" t="s">
        <v>1397</v>
      </c>
      <c r="C146" s="210" t="s">
        <v>1687</v>
      </c>
      <c r="D146" s="210" t="s">
        <v>2021</v>
      </c>
      <c r="E146" s="159" t="s">
        <v>2049</v>
      </c>
      <c r="F146" s="26"/>
      <c r="G146" s="169" t="s">
        <v>2059</v>
      </c>
      <c r="H146" s="13"/>
      <c r="I146" s="23">
        <v>10800000</v>
      </c>
      <c r="J146" s="126">
        <v>10800000</v>
      </c>
      <c r="K146" s="84">
        <f t="shared" si="1"/>
        <v>0</v>
      </c>
    </row>
    <row r="147" spans="1:11" x14ac:dyDescent="0.25">
      <c r="A147" s="24">
        <v>45393</v>
      </c>
      <c r="B147" s="224" t="s">
        <v>1565</v>
      </c>
      <c r="C147" s="210" t="s">
        <v>2022</v>
      </c>
      <c r="D147" s="210" t="s">
        <v>2023</v>
      </c>
      <c r="E147" s="159" t="s">
        <v>2050</v>
      </c>
      <c r="F147" s="26"/>
      <c r="G147" s="169" t="s">
        <v>2060</v>
      </c>
      <c r="H147" s="13"/>
      <c r="I147" s="23">
        <v>10800000</v>
      </c>
      <c r="J147" s="126">
        <v>9810000</v>
      </c>
      <c r="K147" s="84">
        <f t="shared" si="1"/>
        <v>990000</v>
      </c>
    </row>
    <row r="148" spans="1:11" x14ac:dyDescent="0.25">
      <c r="A148" s="24">
        <v>45393</v>
      </c>
      <c r="B148" s="224" t="s">
        <v>1566</v>
      </c>
      <c r="C148" s="210" t="s">
        <v>1844</v>
      </c>
      <c r="D148" s="210" t="s">
        <v>2024</v>
      </c>
      <c r="E148" s="159" t="s">
        <v>911</v>
      </c>
      <c r="F148" s="26"/>
      <c r="G148" s="169" t="s">
        <v>2061</v>
      </c>
      <c r="H148" s="13"/>
      <c r="I148" s="23">
        <v>10800000</v>
      </c>
      <c r="J148" s="126">
        <v>10800000</v>
      </c>
      <c r="K148" s="84">
        <f t="shared" si="1"/>
        <v>0</v>
      </c>
    </row>
    <row r="149" spans="1:11" x14ac:dyDescent="0.25">
      <c r="A149" s="24">
        <v>45393</v>
      </c>
      <c r="B149" s="224" t="s">
        <v>1396</v>
      </c>
      <c r="C149" s="210" t="s">
        <v>1846</v>
      </c>
      <c r="D149" s="210" t="s">
        <v>2025</v>
      </c>
      <c r="E149" s="159" t="s">
        <v>2051</v>
      </c>
      <c r="F149" s="26"/>
      <c r="G149" s="169" t="s">
        <v>2062</v>
      </c>
      <c r="H149" s="13"/>
      <c r="I149" s="23">
        <v>24000000</v>
      </c>
      <c r="J149" s="126">
        <v>24000000</v>
      </c>
      <c r="K149" s="84">
        <f t="shared" si="1"/>
        <v>0</v>
      </c>
    </row>
    <row r="150" spans="1:11" x14ac:dyDescent="0.25">
      <c r="A150" s="24">
        <v>45393</v>
      </c>
      <c r="B150" s="224" t="s">
        <v>1556</v>
      </c>
      <c r="C150" s="210" t="s">
        <v>2026</v>
      </c>
      <c r="D150" s="210" t="s">
        <v>2027</v>
      </c>
      <c r="E150" s="159" t="s">
        <v>918</v>
      </c>
      <c r="F150" s="26"/>
      <c r="G150" s="169" t="s">
        <v>2063</v>
      </c>
      <c r="H150" s="13"/>
      <c r="I150" s="23">
        <v>10800000</v>
      </c>
      <c r="J150" s="126">
        <v>10800000</v>
      </c>
      <c r="K150" s="84">
        <f t="shared" si="1"/>
        <v>0</v>
      </c>
    </row>
    <row r="151" spans="1:11" x14ac:dyDescent="0.25">
      <c r="A151" s="24">
        <v>45393</v>
      </c>
      <c r="B151" s="224" t="s">
        <v>1401</v>
      </c>
      <c r="C151" s="210" t="s">
        <v>1409</v>
      </c>
      <c r="D151" s="210" t="s">
        <v>2028</v>
      </c>
      <c r="E151" s="159" t="s">
        <v>2049</v>
      </c>
      <c r="F151" s="26"/>
      <c r="G151" s="169" t="s">
        <v>2064</v>
      </c>
      <c r="H151" s="13"/>
      <c r="I151" s="23">
        <v>10800000</v>
      </c>
      <c r="J151" s="126">
        <v>10800000</v>
      </c>
      <c r="K151" s="84">
        <f t="shared" si="1"/>
        <v>0</v>
      </c>
    </row>
    <row r="152" spans="1:11" x14ac:dyDescent="0.25">
      <c r="A152" s="24">
        <v>45393</v>
      </c>
      <c r="B152" s="224" t="s">
        <v>1774</v>
      </c>
      <c r="C152" s="210" t="s">
        <v>2029</v>
      </c>
      <c r="D152" s="210" t="s">
        <v>2030</v>
      </c>
      <c r="E152" s="159" t="s">
        <v>1623</v>
      </c>
      <c r="F152" s="26"/>
      <c r="G152" s="169" t="s">
        <v>2065</v>
      </c>
      <c r="H152" s="13"/>
      <c r="I152" s="23">
        <v>10800000</v>
      </c>
      <c r="J152" s="126">
        <v>10800000</v>
      </c>
      <c r="K152" s="84">
        <f t="shared" si="1"/>
        <v>0</v>
      </c>
    </row>
    <row r="153" spans="1:11" x14ac:dyDescent="0.25">
      <c r="A153" s="24">
        <v>45393</v>
      </c>
      <c r="B153" s="224" t="s">
        <v>1408</v>
      </c>
      <c r="C153" s="210" t="s">
        <v>2031</v>
      </c>
      <c r="D153" s="210" t="s">
        <v>194</v>
      </c>
      <c r="E153" s="159" t="s">
        <v>918</v>
      </c>
      <c r="F153" s="26"/>
      <c r="G153" s="169" t="s">
        <v>2066</v>
      </c>
      <c r="H153" s="13"/>
      <c r="I153" s="23">
        <v>10800000</v>
      </c>
      <c r="J153" s="126">
        <v>10800000</v>
      </c>
      <c r="K153" s="84">
        <f t="shared" si="1"/>
        <v>0</v>
      </c>
    </row>
    <row r="154" spans="1:11" x14ac:dyDescent="0.25">
      <c r="A154" s="24">
        <v>45397</v>
      </c>
      <c r="B154" s="224" t="s">
        <v>1411</v>
      </c>
      <c r="C154" s="210" t="s">
        <v>2032</v>
      </c>
      <c r="D154" s="210" t="s">
        <v>1937</v>
      </c>
      <c r="E154" s="159" t="s">
        <v>918</v>
      </c>
      <c r="F154" s="26"/>
      <c r="G154" s="169" t="s">
        <v>2067</v>
      </c>
      <c r="H154" s="13"/>
      <c r="I154" s="23">
        <v>10800000</v>
      </c>
      <c r="J154" s="126">
        <v>10800000</v>
      </c>
      <c r="K154" s="84">
        <f t="shared" si="1"/>
        <v>0</v>
      </c>
    </row>
    <row r="155" spans="1:11" x14ac:dyDescent="0.25">
      <c r="A155" s="24">
        <v>45397</v>
      </c>
      <c r="B155" s="224" t="s">
        <v>1410</v>
      </c>
      <c r="C155" s="210" t="s">
        <v>1945</v>
      </c>
      <c r="D155" s="210" t="s">
        <v>2022</v>
      </c>
      <c r="E155" s="159" t="s">
        <v>1623</v>
      </c>
      <c r="F155" s="26"/>
      <c r="G155" s="169" t="s">
        <v>2068</v>
      </c>
      <c r="H155" s="13"/>
      <c r="I155" s="23">
        <v>10800000</v>
      </c>
      <c r="J155" s="126">
        <v>10800000</v>
      </c>
      <c r="K155" s="84">
        <f t="shared" si="1"/>
        <v>0</v>
      </c>
    </row>
    <row r="156" spans="1:11" x14ac:dyDescent="0.25">
      <c r="A156" s="24">
        <v>45398</v>
      </c>
      <c r="B156" s="224" t="s">
        <v>1299</v>
      </c>
      <c r="C156" s="210" t="s">
        <v>2033</v>
      </c>
      <c r="D156" s="210" t="s">
        <v>2031</v>
      </c>
      <c r="E156" s="159" t="s">
        <v>917</v>
      </c>
      <c r="F156" s="26"/>
      <c r="G156" s="169" t="s">
        <v>2069</v>
      </c>
      <c r="H156" s="13"/>
      <c r="I156" s="23">
        <v>24000000</v>
      </c>
      <c r="J156" s="126">
        <v>24000000</v>
      </c>
      <c r="K156" s="84">
        <f t="shared" si="1"/>
        <v>0</v>
      </c>
    </row>
    <row r="157" spans="1:11" x14ac:dyDescent="0.25">
      <c r="A157" s="24">
        <v>45398</v>
      </c>
      <c r="B157" s="224" t="s">
        <v>1681</v>
      </c>
      <c r="C157" s="210" t="s">
        <v>2034</v>
      </c>
      <c r="D157" s="210" t="s">
        <v>2035</v>
      </c>
      <c r="E157" s="159" t="s">
        <v>929</v>
      </c>
      <c r="F157" s="26"/>
      <c r="G157" s="169" t="s">
        <v>2070</v>
      </c>
      <c r="H157" s="13"/>
      <c r="I157" s="23">
        <v>24000000</v>
      </c>
      <c r="J157" s="126">
        <v>24000000</v>
      </c>
      <c r="K157" s="84">
        <f t="shared" si="1"/>
        <v>0</v>
      </c>
    </row>
    <row r="158" spans="1:11" x14ac:dyDescent="0.25">
      <c r="A158" s="24">
        <v>45398</v>
      </c>
      <c r="B158" s="224" t="s">
        <v>1683</v>
      </c>
      <c r="C158" s="210" t="s">
        <v>2036</v>
      </c>
      <c r="D158" s="210" t="s">
        <v>1839</v>
      </c>
      <c r="E158" s="159" t="s">
        <v>918</v>
      </c>
      <c r="F158" s="26"/>
      <c r="G158" s="169" t="s">
        <v>2071</v>
      </c>
      <c r="H158" s="13"/>
      <c r="I158" s="23">
        <v>10800000</v>
      </c>
      <c r="J158" s="126">
        <v>10800000</v>
      </c>
      <c r="K158" s="84">
        <f t="shared" si="1"/>
        <v>0</v>
      </c>
    </row>
    <row r="159" spans="1:11" x14ac:dyDescent="0.25">
      <c r="A159" s="24">
        <v>45398</v>
      </c>
      <c r="B159" s="224" t="s">
        <v>1685</v>
      </c>
      <c r="C159" s="210" t="s">
        <v>2037</v>
      </c>
      <c r="D159" s="210" t="s">
        <v>192</v>
      </c>
      <c r="E159" s="159" t="s">
        <v>1623</v>
      </c>
      <c r="F159" s="26"/>
      <c r="G159" s="169" t="s">
        <v>2072</v>
      </c>
      <c r="H159" s="13"/>
      <c r="I159" s="23">
        <v>10800000</v>
      </c>
      <c r="J159" s="126">
        <v>10800000</v>
      </c>
      <c r="K159" s="84">
        <f t="shared" si="1"/>
        <v>0</v>
      </c>
    </row>
    <row r="160" spans="1:11" x14ac:dyDescent="0.25">
      <c r="A160" s="24">
        <v>45398</v>
      </c>
      <c r="B160" s="224" t="s">
        <v>1414</v>
      </c>
      <c r="C160" s="210" t="s">
        <v>2038</v>
      </c>
      <c r="D160" s="210" t="s">
        <v>2039</v>
      </c>
      <c r="E160" s="159" t="s">
        <v>911</v>
      </c>
      <c r="F160" s="26"/>
      <c r="G160" s="169" t="s">
        <v>2073</v>
      </c>
      <c r="H160" s="13"/>
      <c r="I160" s="23">
        <v>10800000</v>
      </c>
      <c r="J160" s="126">
        <v>10800000</v>
      </c>
      <c r="K160" s="84">
        <f t="shared" si="1"/>
        <v>0</v>
      </c>
    </row>
    <row r="161" spans="1:11" x14ac:dyDescent="0.25">
      <c r="A161" s="24">
        <v>45398</v>
      </c>
      <c r="B161" s="224" t="s">
        <v>1416</v>
      </c>
      <c r="C161" s="210" t="s">
        <v>1858</v>
      </c>
      <c r="D161" s="210" t="s">
        <v>1929</v>
      </c>
      <c r="E161" s="159" t="s">
        <v>2052</v>
      </c>
      <c r="F161" s="26"/>
      <c r="G161" s="169" t="s">
        <v>2074</v>
      </c>
      <c r="H161" s="13"/>
      <c r="I161" s="23">
        <v>10800000</v>
      </c>
      <c r="J161" s="126">
        <v>10800000</v>
      </c>
      <c r="K161" s="84">
        <f t="shared" si="1"/>
        <v>0</v>
      </c>
    </row>
    <row r="162" spans="1:11" x14ac:dyDescent="0.25">
      <c r="A162" s="24">
        <v>45398</v>
      </c>
      <c r="B162" s="224" t="s">
        <v>1295</v>
      </c>
      <c r="C162" s="210" t="s">
        <v>2040</v>
      </c>
      <c r="D162" s="210" t="s">
        <v>1931</v>
      </c>
      <c r="E162" s="159" t="s">
        <v>2053</v>
      </c>
      <c r="F162" s="26"/>
      <c r="G162" s="169" t="s">
        <v>2075</v>
      </c>
      <c r="H162" s="13"/>
      <c r="I162" s="23">
        <v>19092000</v>
      </c>
      <c r="J162" s="126">
        <v>19092000</v>
      </c>
      <c r="K162" s="84">
        <f t="shared" si="1"/>
        <v>0</v>
      </c>
    </row>
    <row r="163" spans="1:11" x14ac:dyDescent="0.25">
      <c r="A163" s="24">
        <v>45401</v>
      </c>
      <c r="B163" s="224" t="s">
        <v>1428</v>
      </c>
      <c r="C163" s="210" t="s">
        <v>1939</v>
      </c>
      <c r="D163" s="210" t="s">
        <v>2040</v>
      </c>
      <c r="E163" s="159" t="s">
        <v>2054</v>
      </c>
      <c r="F163" s="26"/>
      <c r="G163" s="169" t="s">
        <v>2076</v>
      </c>
      <c r="H163" s="13"/>
      <c r="I163" s="23">
        <v>28000000</v>
      </c>
      <c r="J163" s="126">
        <v>28000000</v>
      </c>
      <c r="K163" s="84">
        <f t="shared" si="1"/>
        <v>0</v>
      </c>
    </row>
    <row r="164" spans="1:11" x14ac:dyDescent="0.25">
      <c r="A164" s="24">
        <v>45401</v>
      </c>
      <c r="B164" s="224" t="s">
        <v>1570</v>
      </c>
      <c r="C164" s="210" t="s">
        <v>197</v>
      </c>
      <c r="D164" s="210" t="s">
        <v>2041</v>
      </c>
      <c r="E164" s="159" t="s">
        <v>1623</v>
      </c>
      <c r="F164" s="26"/>
      <c r="G164" s="169" t="s">
        <v>2077</v>
      </c>
      <c r="H164" s="13"/>
      <c r="I164" s="23">
        <v>10800000</v>
      </c>
      <c r="J164" s="126">
        <v>10800000</v>
      </c>
      <c r="K164" s="84">
        <f t="shared" si="1"/>
        <v>0</v>
      </c>
    </row>
    <row r="165" spans="1:11" x14ac:dyDescent="0.25">
      <c r="A165" s="24">
        <v>45401</v>
      </c>
      <c r="B165" s="224" t="s">
        <v>1688</v>
      </c>
      <c r="C165" s="210" t="s">
        <v>2042</v>
      </c>
      <c r="D165" s="210" t="s">
        <v>2043</v>
      </c>
      <c r="E165" s="159" t="s">
        <v>1623</v>
      </c>
      <c r="F165" s="26"/>
      <c r="G165" s="169" t="s">
        <v>2078</v>
      </c>
      <c r="H165" s="13"/>
      <c r="I165" s="23">
        <v>10800000</v>
      </c>
      <c r="J165" s="126">
        <v>8910000</v>
      </c>
      <c r="K165" s="84">
        <f t="shared" si="1"/>
        <v>1890000</v>
      </c>
    </row>
    <row r="166" spans="1:11" x14ac:dyDescent="0.25">
      <c r="A166" s="24">
        <v>45408</v>
      </c>
      <c r="B166" s="224" t="s">
        <v>1395</v>
      </c>
      <c r="C166" s="210" t="s">
        <v>2044</v>
      </c>
      <c r="D166" s="210" t="s">
        <v>2045</v>
      </c>
      <c r="E166" s="159" t="s">
        <v>921</v>
      </c>
      <c r="F166" s="26"/>
      <c r="G166" s="169" t="s">
        <v>2079</v>
      </c>
      <c r="H166" s="13"/>
      <c r="I166" s="23">
        <v>7956000</v>
      </c>
      <c r="J166" s="126">
        <v>7956000</v>
      </c>
      <c r="K166" s="84">
        <f t="shared" si="1"/>
        <v>0</v>
      </c>
    </row>
    <row r="167" spans="1:11" x14ac:dyDescent="0.25">
      <c r="A167" s="246">
        <v>45415</v>
      </c>
      <c r="B167" s="245" t="s">
        <v>2097</v>
      </c>
      <c r="C167" s="245" t="s">
        <v>2267</v>
      </c>
      <c r="D167" s="245" t="s">
        <v>2137</v>
      </c>
      <c r="E167" s="123" t="s">
        <v>911</v>
      </c>
      <c r="F167" s="26"/>
      <c r="G167" s="123" t="s">
        <v>2826</v>
      </c>
      <c r="H167" s="13"/>
      <c r="I167" s="126">
        <v>10800000</v>
      </c>
      <c r="J167" s="126">
        <v>10800000</v>
      </c>
      <c r="K167" s="84">
        <f t="shared" si="1"/>
        <v>0</v>
      </c>
    </row>
    <row r="168" spans="1:11" x14ac:dyDescent="0.25">
      <c r="A168" s="246">
        <v>45415</v>
      </c>
      <c r="B168" s="245" t="s">
        <v>427</v>
      </c>
      <c r="C168" s="245" t="s">
        <v>2280</v>
      </c>
      <c r="D168" s="245" t="s">
        <v>2138</v>
      </c>
      <c r="E168" s="123" t="s">
        <v>1623</v>
      </c>
      <c r="F168" s="26"/>
      <c r="G168" s="123" t="s">
        <v>2827</v>
      </c>
      <c r="H168" s="13"/>
      <c r="I168" s="126">
        <v>10800000</v>
      </c>
      <c r="J168" s="126">
        <v>10800000</v>
      </c>
      <c r="K168" s="84">
        <f t="shared" si="1"/>
        <v>0</v>
      </c>
    </row>
    <row r="169" spans="1:11" x14ac:dyDescent="0.25">
      <c r="A169" s="246">
        <v>45415</v>
      </c>
      <c r="B169" s="245" t="s">
        <v>2712</v>
      </c>
      <c r="C169" s="245" t="s">
        <v>194</v>
      </c>
      <c r="D169" s="245" t="s">
        <v>2290</v>
      </c>
      <c r="E169" s="123" t="s">
        <v>1484</v>
      </c>
      <c r="F169" s="26"/>
      <c r="G169" s="123" t="s">
        <v>722</v>
      </c>
      <c r="H169" s="13"/>
      <c r="I169" s="126">
        <v>12475000</v>
      </c>
      <c r="J169" s="126">
        <v>12475000</v>
      </c>
      <c r="K169" s="84">
        <f t="shared" si="1"/>
        <v>0</v>
      </c>
    </row>
    <row r="170" spans="1:11" x14ac:dyDescent="0.25">
      <c r="A170" s="246">
        <v>45415</v>
      </c>
      <c r="B170" s="245" t="s">
        <v>2712</v>
      </c>
      <c r="C170" s="245" t="s">
        <v>194</v>
      </c>
      <c r="D170" s="245" t="s">
        <v>2290</v>
      </c>
      <c r="E170" s="123" t="s">
        <v>1484</v>
      </c>
      <c r="F170" s="26"/>
      <c r="G170" s="123" t="s">
        <v>722</v>
      </c>
      <c r="H170" s="13"/>
      <c r="I170" s="126">
        <v>3680000</v>
      </c>
      <c r="J170" s="126">
        <v>3680000</v>
      </c>
      <c r="K170" s="84">
        <f t="shared" si="1"/>
        <v>0</v>
      </c>
    </row>
    <row r="171" spans="1:11" x14ac:dyDescent="0.25">
      <c r="A171" s="246">
        <v>45418</v>
      </c>
      <c r="B171" s="245" t="s">
        <v>2913</v>
      </c>
      <c r="C171" s="245" t="s">
        <v>194</v>
      </c>
      <c r="D171" s="245" t="s">
        <v>2718</v>
      </c>
      <c r="E171" s="123" t="s">
        <v>2836</v>
      </c>
      <c r="F171" s="26"/>
      <c r="G171" s="123" t="s">
        <v>722</v>
      </c>
      <c r="H171" s="13"/>
      <c r="I171" s="126">
        <v>96700</v>
      </c>
      <c r="J171" s="126">
        <v>96700</v>
      </c>
      <c r="K171" s="84">
        <f t="shared" si="1"/>
        <v>0</v>
      </c>
    </row>
    <row r="172" spans="1:11" x14ac:dyDescent="0.25">
      <c r="A172" s="246">
        <v>45418</v>
      </c>
      <c r="B172" s="245" t="s">
        <v>2913</v>
      </c>
      <c r="C172" s="245" t="s">
        <v>194</v>
      </c>
      <c r="D172" s="245" t="s">
        <v>2719</v>
      </c>
      <c r="E172" s="123" t="s">
        <v>2836</v>
      </c>
      <c r="F172" s="26"/>
      <c r="G172" s="123" t="s">
        <v>722</v>
      </c>
      <c r="H172" s="13"/>
      <c r="I172" s="126">
        <v>167100</v>
      </c>
      <c r="J172" s="126">
        <v>167100</v>
      </c>
      <c r="K172" s="84">
        <f t="shared" si="1"/>
        <v>0</v>
      </c>
    </row>
    <row r="173" spans="1:11" x14ac:dyDescent="0.25">
      <c r="A173" s="246">
        <v>45420</v>
      </c>
      <c r="B173" s="245" t="s">
        <v>263</v>
      </c>
      <c r="C173" s="245" t="s">
        <v>2720</v>
      </c>
      <c r="D173" s="245" t="s">
        <v>2721</v>
      </c>
      <c r="E173" s="123" t="s">
        <v>2837</v>
      </c>
      <c r="F173" s="26"/>
      <c r="G173" s="123" t="s">
        <v>238</v>
      </c>
      <c r="H173" s="13"/>
      <c r="I173" s="126">
        <v>14000000</v>
      </c>
      <c r="J173" s="126">
        <v>14000000</v>
      </c>
      <c r="K173" s="84">
        <f t="shared" si="1"/>
        <v>0</v>
      </c>
    </row>
    <row r="174" spans="1:11" x14ac:dyDescent="0.25">
      <c r="A174" s="246">
        <v>45421</v>
      </c>
      <c r="B174" s="245" t="s">
        <v>944</v>
      </c>
      <c r="C174" s="245" t="s">
        <v>2722</v>
      </c>
      <c r="D174" s="245" t="s">
        <v>2723</v>
      </c>
      <c r="E174" s="123" t="s">
        <v>2838</v>
      </c>
      <c r="F174" s="26"/>
      <c r="G174" s="123" t="s">
        <v>898</v>
      </c>
      <c r="H174" s="13"/>
      <c r="I174" s="126">
        <v>6400000</v>
      </c>
      <c r="J174" s="126">
        <v>6400000</v>
      </c>
      <c r="K174" s="84">
        <f t="shared" si="1"/>
        <v>0</v>
      </c>
    </row>
    <row r="175" spans="1:11" x14ac:dyDescent="0.25">
      <c r="A175" s="246">
        <v>45421</v>
      </c>
      <c r="B175" s="245" t="s">
        <v>785</v>
      </c>
      <c r="C175" s="245" t="s">
        <v>2724</v>
      </c>
      <c r="D175" s="245" t="s">
        <v>2725</v>
      </c>
      <c r="E175" s="123" t="s">
        <v>2839</v>
      </c>
      <c r="F175" s="26"/>
      <c r="G175" s="123" t="s">
        <v>889</v>
      </c>
      <c r="H175" s="13"/>
      <c r="I175" s="126">
        <v>5400000</v>
      </c>
      <c r="J175" s="126">
        <v>5400000</v>
      </c>
      <c r="K175" s="84">
        <f t="shared" si="1"/>
        <v>0</v>
      </c>
    </row>
    <row r="176" spans="1:11" x14ac:dyDescent="0.25">
      <c r="A176" s="246">
        <v>45421</v>
      </c>
      <c r="B176" s="245" t="s">
        <v>457</v>
      </c>
      <c r="C176" s="245" t="s">
        <v>2297</v>
      </c>
      <c r="D176" s="245" t="s">
        <v>2726</v>
      </c>
      <c r="E176" s="123" t="s">
        <v>2840</v>
      </c>
      <c r="F176" s="26"/>
      <c r="G176" s="123" t="s">
        <v>876</v>
      </c>
      <c r="H176" s="13"/>
      <c r="I176" s="126">
        <v>5400000</v>
      </c>
      <c r="J176" s="126">
        <v>5400000</v>
      </c>
      <c r="K176" s="84">
        <f t="shared" si="1"/>
        <v>0</v>
      </c>
    </row>
    <row r="177" spans="1:11" x14ac:dyDescent="0.25">
      <c r="A177" s="246">
        <v>45421</v>
      </c>
      <c r="B177" s="245" t="s">
        <v>488</v>
      </c>
      <c r="C177" s="245" t="s">
        <v>2727</v>
      </c>
      <c r="D177" s="245" t="s">
        <v>2728</v>
      </c>
      <c r="E177" s="123" t="s">
        <v>2841</v>
      </c>
      <c r="F177" s="26"/>
      <c r="G177" s="123" t="s">
        <v>883</v>
      </c>
      <c r="H177" s="13"/>
      <c r="I177" s="126">
        <v>5400000</v>
      </c>
      <c r="J177" s="126">
        <v>5400000</v>
      </c>
      <c r="K177" s="84">
        <f t="shared" si="1"/>
        <v>0</v>
      </c>
    </row>
    <row r="178" spans="1:11" x14ac:dyDescent="0.25">
      <c r="A178" s="246">
        <v>45421</v>
      </c>
      <c r="B178" s="245" t="s">
        <v>1052</v>
      </c>
      <c r="C178" s="245" t="s">
        <v>2729</v>
      </c>
      <c r="D178" s="245" t="s">
        <v>2730</v>
      </c>
      <c r="E178" s="123" t="s">
        <v>2842</v>
      </c>
      <c r="F178" s="26"/>
      <c r="G178" s="123" t="s">
        <v>860</v>
      </c>
      <c r="H178" s="13"/>
      <c r="I178" s="126">
        <v>5400000</v>
      </c>
      <c r="J178" s="126">
        <v>5400000</v>
      </c>
      <c r="K178" s="84">
        <f t="shared" si="1"/>
        <v>0</v>
      </c>
    </row>
    <row r="179" spans="1:11" x14ac:dyDescent="0.25">
      <c r="A179" s="246">
        <v>45421</v>
      </c>
      <c r="B179" s="245" t="s">
        <v>791</v>
      </c>
      <c r="C179" s="245" t="s">
        <v>2731</v>
      </c>
      <c r="D179" s="245" t="s">
        <v>2732</v>
      </c>
      <c r="E179" s="123" t="s">
        <v>2843</v>
      </c>
      <c r="F179" s="26"/>
      <c r="G179" s="123" t="s">
        <v>855</v>
      </c>
      <c r="H179" s="13"/>
      <c r="I179" s="126">
        <v>5400000</v>
      </c>
      <c r="J179" s="126">
        <v>5400000</v>
      </c>
      <c r="K179" s="84">
        <f t="shared" si="1"/>
        <v>0</v>
      </c>
    </row>
    <row r="180" spans="1:11" x14ac:dyDescent="0.25">
      <c r="A180" s="246">
        <v>45421</v>
      </c>
      <c r="B180" s="245" t="s">
        <v>2913</v>
      </c>
      <c r="C180" s="245" t="s">
        <v>194</v>
      </c>
      <c r="D180" s="245" t="s">
        <v>2733</v>
      </c>
      <c r="E180" s="123" t="s">
        <v>2836</v>
      </c>
      <c r="F180" s="26"/>
      <c r="G180" s="123" t="s">
        <v>722</v>
      </c>
      <c r="H180" s="13"/>
      <c r="I180" s="126">
        <v>300</v>
      </c>
      <c r="J180" s="126">
        <v>300</v>
      </c>
      <c r="K180" s="84">
        <f t="shared" si="1"/>
        <v>0</v>
      </c>
    </row>
    <row r="181" spans="1:11" x14ac:dyDescent="0.25">
      <c r="A181" s="246">
        <v>45421</v>
      </c>
      <c r="B181" s="245" t="s">
        <v>1820</v>
      </c>
      <c r="C181" s="245" t="s">
        <v>2734</v>
      </c>
      <c r="D181" s="245" t="s">
        <v>2720</v>
      </c>
      <c r="E181" s="123" t="s">
        <v>1623</v>
      </c>
      <c r="F181" s="26"/>
      <c r="G181" s="123" t="s">
        <v>2828</v>
      </c>
      <c r="H181" s="13"/>
      <c r="I181" s="126">
        <v>10800000</v>
      </c>
      <c r="J181" s="126">
        <v>10800000</v>
      </c>
      <c r="K181" s="84">
        <f t="shared" si="1"/>
        <v>0</v>
      </c>
    </row>
    <row r="182" spans="1:11" x14ac:dyDescent="0.25">
      <c r="A182" s="246">
        <v>45422</v>
      </c>
      <c r="B182" s="245" t="s">
        <v>456</v>
      </c>
      <c r="C182" s="245" t="s">
        <v>2735</v>
      </c>
      <c r="D182" s="245" t="s">
        <v>2736</v>
      </c>
      <c r="E182" s="123" t="s">
        <v>2844</v>
      </c>
      <c r="F182" s="26"/>
      <c r="G182" s="123" t="s">
        <v>854</v>
      </c>
      <c r="H182" s="13"/>
      <c r="I182" s="126">
        <v>5400000</v>
      </c>
      <c r="J182" s="126">
        <v>5400000</v>
      </c>
      <c r="K182" s="84">
        <f t="shared" si="1"/>
        <v>0</v>
      </c>
    </row>
    <row r="183" spans="1:11" x14ac:dyDescent="0.25">
      <c r="A183" s="246">
        <v>45422</v>
      </c>
      <c r="B183" s="245" t="s">
        <v>976</v>
      </c>
      <c r="C183" s="245" t="s">
        <v>2291</v>
      </c>
      <c r="D183" s="245" t="s">
        <v>129</v>
      </c>
      <c r="E183" s="123" t="s">
        <v>2845</v>
      </c>
      <c r="F183" s="26"/>
      <c r="G183" s="123" t="s">
        <v>2829</v>
      </c>
      <c r="H183" s="13"/>
      <c r="I183" s="126">
        <v>5400000</v>
      </c>
      <c r="J183" s="126">
        <v>5220000</v>
      </c>
      <c r="K183" s="84">
        <f t="shared" si="1"/>
        <v>180000</v>
      </c>
    </row>
    <row r="184" spans="1:11" x14ac:dyDescent="0.25">
      <c r="A184" s="246">
        <v>45422</v>
      </c>
      <c r="B184" s="245" t="s">
        <v>781</v>
      </c>
      <c r="C184" s="245" t="s">
        <v>2737</v>
      </c>
      <c r="D184" s="245" t="s">
        <v>2282</v>
      </c>
      <c r="E184" s="123" t="s">
        <v>2846</v>
      </c>
      <c r="F184" s="26"/>
      <c r="G184" s="123" t="s">
        <v>887</v>
      </c>
      <c r="H184" s="13"/>
      <c r="I184" s="126">
        <v>16400000</v>
      </c>
      <c r="J184" s="126">
        <v>16400000</v>
      </c>
      <c r="K184" s="84">
        <f t="shared" si="1"/>
        <v>0</v>
      </c>
    </row>
    <row r="185" spans="1:11" x14ac:dyDescent="0.25">
      <c r="A185" s="246">
        <v>45422</v>
      </c>
      <c r="B185" s="245" t="s">
        <v>482</v>
      </c>
      <c r="C185" s="245" t="s">
        <v>2738</v>
      </c>
      <c r="D185" s="245" t="s">
        <v>2273</v>
      </c>
      <c r="E185" s="123" t="s">
        <v>2847</v>
      </c>
      <c r="F185" s="26"/>
      <c r="G185" s="123" t="s">
        <v>879</v>
      </c>
      <c r="H185" s="13"/>
      <c r="I185" s="126">
        <v>5400000</v>
      </c>
      <c r="J185" s="126">
        <v>5400000</v>
      </c>
      <c r="K185" s="84">
        <f t="shared" si="1"/>
        <v>0</v>
      </c>
    </row>
    <row r="186" spans="1:11" x14ac:dyDescent="0.25">
      <c r="A186" s="246">
        <v>45422</v>
      </c>
      <c r="B186" s="245" t="s">
        <v>692</v>
      </c>
      <c r="C186" s="245" t="s">
        <v>2739</v>
      </c>
      <c r="D186" s="245" t="s">
        <v>2271</v>
      </c>
      <c r="E186" s="123" t="s">
        <v>2848</v>
      </c>
      <c r="F186" s="26"/>
      <c r="G186" s="123" t="s">
        <v>862</v>
      </c>
      <c r="H186" s="13"/>
      <c r="I186" s="126">
        <v>5400000</v>
      </c>
      <c r="J186" s="126">
        <v>5400000</v>
      </c>
      <c r="K186" s="84">
        <f t="shared" si="1"/>
        <v>0</v>
      </c>
    </row>
    <row r="187" spans="1:11" x14ac:dyDescent="0.25">
      <c r="A187" s="246">
        <v>45422</v>
      </c>
      <c r="B187" s="245" t="s">
        <v>167</v>
      </c>
      <c r="C187" s="245" t="s">
        <v>2740</v>
      </c>
      <c r="D187" s="245" t="s">
        <v>2275</v>
      </c>
      <c r="E187" s="123" t="s">
        <v>2849</v>
      </c>
      <c r="F187" s="26"/>
      <c r="G187" s="123" t="s">
        <v>245</v>
      </c>
      <c r="H187" s="13"/>
      <c r="I187" s="126">
        <v>5400000</v>
      </c>
      <c r="J187" s="126">
        <v>5400000</v>
      </c>
      <c r="K187" s="84">
        <f t="shared" si="1"/>
        <v>0</v>
      </c>
    </row>
    <row r="188" spans="1:11" x14ac:dyDescent="0.25">
      <c r="A188" s="246">
        <v>45426</v>
      </c>
      <c r="B188" s="245" t="s">
        <v>502</v>
      </c>
      <c r="C188" s="245" t="s">
        <v>2741</v>
      </c>
      <c r="D188" s="245" t="s">
        <v>2292</v>
      </c>
      <c r="E188" s="123" t="s">
        <v>2850</v>
      </c>
      <c r="F188" s="26"/>
      <c r="G188" s="123" t="s">
        <v>893</v>
      </c>
      <c r="H188" s="13"/>
      <c r="I188" s="126">
        <v>5400000</v>
      </c>
      <c r="J188" s="126">
        <v>5400000</v>
      </c>
      <c r="K188" s="84">
        <f t="shared" si="1"/>
        <v>0</v>
      </c>
    </row>
    <row r="189" spans="1:11" x14ac:dyDescent="0.25">
      <c r="A189" s="246">
        <v>45426</v>
      </c>
      <c r="B189" s="245" t="s">
        <v>500</v>
      </c>
      <c r="C189" s="245" t="s">
        <v>2742</v>
      </c>
      <c r="D189" s="245" t="s">
        <v>2743</v>
      </c>
      <c r="E189" s="123" t="s">
        <v>2851</v>
      </c>
      <c r="F189" s="26"/>
      <c r="G189" s="123" t="s">
        <v>903</v>
      </c>
      <c r="H189" s="13"/>
      <c r="I189" s="126">
        <v>5400000</v>
      </c>
      <c r="J189" s="126">
        <v>5400000</v>
      </c>
      <c r="K189" s="84">
        <f t="shared" si="1"/>
        <v>0</v>
      </c>
    </row>
    <row r="190" spans="1:11" x14ac:dyDescent="0.25">
      <c r="A190" s="246">
        <v>45426</v>
      </c>
      <c r="B190" s="245" t="s">
        <v>68</v>
      </c>
      <c r="C190" s="245" t="s">
        <v>2744</v>
      </c>
      <c r="D190" s="245" t="s">
        <v>2745</v>
      </c>
      <c r="E190" s="123" t="s">
        <v>2852</v>
      </c>
      <c r="F190" s="26"/>
      <c r="G190" s="123" t="s">
        <v>881</v>
      </c>
      <c r="H190" s="13"/>
      <c r="I190" s="126">
        <v>17000000</v>
      </c>
      <c r="J190" s="126">
        <v>17000000</v>
      </c>
      <c r="K190" s="84">
        <f t="shared" si="1"/>
        <v>0</v>
      </c>
    </row>
    <row r="191" spans="1:11" x14ac:dyDescent="0.25">
      <c r="A191" s="246">
        <v>45426</v>
      </c>
      <c r="B191" s="245" t="s">
        <v>484</v>
      </c>
      <c r="C191" s="245" t="s">
        <v>2732</v>
      </c>
      <c r="D191" s="245" t="s">
        <v>2310</v>
      </c>
      <c r="E191" s="123" t="s">
        <v>2853</v>
      </c>
      <c r="F191" s="26"/>
      <c r="G191" s="123" t="s">
        <v>882</v>
      </c>
      <c r="H191" s="13"/>
      <c r="I191" s="126">
        <v>17000000</v>
      </c>
      <c r="J191" s="126">
        <v>17000000</v>
      </c>
      <c r="K191" s="84">
        <f t="shared" si="1"/>
        <v>0</v>
      </c>
    </row>
    <row r="192" spans="1:11" x14ac:dyDescent="0.25">
      <c r="A192" s="246">
        <v>45426</v>
      </c>
      <c r="B192" s="245" t="s">
        <v>465</v>
      </c>
      <c r="C192" s="245" t="s">
        <v>2730</v>
      </c>
      <c r="D192" s="245" t="s">
        <v>195</v>
      </c>
      <c r="E192" s="123" t="s">
        <v>2854</v>
      </c>
      <c r="F192" s="26"/>
      <c r="G192" s="123" t="s">
        <v>885</v>
      </c>
      <c r="H192" s="13"/>
      <c r="I192" s="126">
        <v>10600000</v>
      </c>
      <c r="J192" s="126">
        <v>10600000</v>
      </c>
      <c r="K192" s="84">
        <f t="shared" si="1"/>
        <v>0</v>
      </c>
    </row>
    <row r="193" spans="1:11" x14ac:dyDescent="0.25">
      <c r="A193" s="246">
        <v>45426</v>
      </c>
      <c r="B193" s="245" t="s">
        <v>793</v>
      </c>
      <c r="C193" s="245" t="s">
        <v>2728</v>
      </c>
      <c r="D193" s="245" t="s">
        <v>2738</v>
      </c>
      <c r="E193" s="123" t="s">
        <v>2855</v>
      </c>
      <c r="F193" s="26"/>
      <c r="G193" s="123" t="s">
        <v>884</v>
      </c>
      <c r="H193" s="13"/>
      <c r="I193" s="126">
        <v>5400000</v>
      </c>
      <c r="J193" s="126">
        <v>5400000</v>
      </c>
      <c r="K193" s="84">
        <f t="shared" si="1"/>
        <v>0</v>
      </c>
    </row>
    <row r="194" spans="1:11" x14ac:dyDescent="0.25">
      <c r="A194" s="246">
        <v>45426</v>
      </c>
      <c r="B194" s="245" t="s">
        <v>782</v>
      </c>
      <c r="C194" s="245" t="s">
        <v>2726</v>
      </c>
      <c r="D194" s="245" t="s">
        <v>2735</v>
      </c>
      <c r="E194" s="123" t="s">
        <v>2856</v>
      </c>
      <c r="F194" s="26"/>
      <c r="G194" s="123" t="s">
        <v>868</v>
      </c>
      <c r="H194" s="13"/>
      <c r="I194" s="126">
        <v>5400000</v>
      </c>
      <c r="J194" s="126">
        <v>5400000</v>
      </c>
      <c r="K194" s="84">
        <f t="shared" si="1"/>
        <v>0</v>
      </c>
    </row>
    <row r="195" spans="1:11" x14ac:dyDescent="0.25">
      <c r="A195" s="246">
        <v>45426</v>
      </c>
      <c r="B195" s="245" t="s">
        <v>1226</v>
      </c>
      <c r="C195" s="245" t="s">
        <v>2725</v>
      </c>
      <c r="D195" s="245" t="s">
        <v>2342</v>
      </c>
      <c r="E195" s="123" t="s">
        <v>2857</v>
      </c>
      <c r="F195" s="26"/>
      <c r="G195" s="123" t="s">
        <v>859</v>
      </c>
      <c r="H195" s="13"/>
      <c r="I195" s="126">
        <v>5400000</v>
      </c>
      <c r="J195" s="126">
        <v>5400000</v>
      </c>
      <c r="K195" s="84">
        <f t="shared" si="1"/>
        <v>0</v>
      </c>
    </row>
    <row r="196" spans="1:11" x14ac:dyDescent="0.25">
      <c r="A196" s="246">
        <v>45426</v>
      </c>
      <c r="B196" s="245" t="s">
        <v>984</v>
      </c>
      <c r="C196" s="245" t="s">
        <v>2324</v>
      </c>
      <c r="D196" s="245" t="s">
        <v>2347</v>
      </c>
      <c r="E196" s="123" t="s">
        <v>2858</v>
      </c>
      <c r="F196" s="26"/>
      <c r="G196" s="123" t="s">
        <v>888</v>
      </c>
      <c r="H196" s="13"/>
      <c r="I196" s="126">
        <v>5400000</v>
      </c>
      <c r="J196" s="126">
        <v>5400000</v>
      </c>
      <c r="K196" s="84">
        <f t="shared" si="1"/>
        <v>0</v>
      </c>
    </row>
    <row r="197" spans="1:11" x14ac:dyDescent="0.25">
      <c r="A197" s="246">
        <v>45426</v>
      </c>
      <c r="B197" s="245" t="s">
        <v>266</v>
      </c>
      <c r="C197" s="245" t="s">
        <v>2723</v>
      </c>
      <c r="D197" s="245" t="s">
        <v>2334</v>
      </c>
      <c r="E197" s="123" t="s">
        <v>2859</v>
      </c>
      <c r="F197" s="26"/>
      <c r="G197" s="123" t="s">
        <v>243</v>
      </c>
      <c r="H197" s="13"/>
      <c r="I197" s="126">
        <v>8000000</v>
      </c>
      <c r="J197" s="126">
        <v>8000000</v>
      </c>
      <c r="K197" s="84">
        <f t="shared" si="1"/>
        <v>0</v>
      </c>
    </row>
    <row r="198" spans="1:11" x14ac:dyDescent="0.25">
      <c r="A198" s="246">
        <v>45426</v>
      </c>
      <c r="B198" s="245" t="s">
        <v>2914</v>
      </c>
      <c r="C198" s="245" t="s">
        <v>2596</v>
      </c>
      <c r="D198" s="245" t="s">
        <v>2332</v>
      </c>
      <c r="E198" s="123" t="s">
        <v>2860</v>
      </c>
      <c r="F198" s="26"/>
      <c r="G198" s="123" t="s">
        <v>233</v>
      </c>
      <c r="H198" s="13"/>
      <c r="I198" s="126">
        <v>17000000</v>
      </c>
      <c r="J198" s="126">
        <v>17000000</v>
      </c>
      <c r="K198" s="84">
        <f t="shared" si="1"/>
        <v>0</v>
      </c>
    </row>
    <row r="199" spans="1:11" x14ac:dyDescent="0.25">
      <c r="A199" s="246">
        <v>45426</v>
      </c>
      <c r="B199" s="245" t="s">
        <v>698</v>
      </c>
      <c r="C199" s="245" t="s">
        <v>2326</v>
      </c>
      <c r="D199" s="245" t="s">
        <v>2345</v>
      </c>
      <c r="E199" s="123" t="s">
        <v>2861</v>
      </c>
      <c r="F199" s="26"/>
      <c r="G199" s="123" t="s">
        <v>858</v>
      </c>
      <c r="H199" s="13"/>
      <c r="I199" s="126">
        <v>5400000</v>
      </c>
      <c r="J199" s="126">
        <v>5400000</v>
      </c>
      <c r="K199" s="84">
        <f t="shared" si="1"/>
        <v>0</v>
      </c>
    </row>
    <row r="200" spans="1:11" x14ac:dyDescent="0.25">
      <c r="A200" s="246">
        <v>45426</v>
      </c>
      <c r="B200" s="245" t="s">
        <v>1049</v>
      </c>
      <c r="C200" s="245" t="s">
        <v>2746</v>
      </c>
      <c r="D200" s="245" t="s">
        <v>2323</v>
      </c>
      <c r="E200" s="123" t="s">
        <v>2862</v>
      </c>
      <c r="F200" s="26"/>
      <c r="G200" s="123" t="s">
        <v>845</v>
      </c>
      <c r="H200" s="13"/>
      <c r="I200" s="126">
        <v>5400000</v>
      </c>
      <c r="J200" s="126">
        <v>5400000</v>
      </c>
      <c r="K200" s="84">
        <f t="shared" si="1"/>
        <v>0</v>
      </c>
    </row>
    <row r="201" spans="1:11" x14ac:dyDescent="0.25">
      <c r="A201" s="246">
        <v>45427</v>
      </c>
      <c r="B201" s="245" t="s">
        <v>786</v>
      </c>
      <c r="C201" s="245" t="s">
        <v>2747</v>
      </c>
      <c r="D201" s="245" t="s">
        <v>2748</v>
      </c>
      <c r="E201" s="123" t="s">
        <v>2863</v>
      </c>
      <c r="F201" s="26"/>
      <c r="G201" s="123" t="s">
        <v>904</v>
      </c>
      <c r="H201" s="13"/>
      <c r="I201" s="126">
        <v>5400000</v>
      </c>
      <c r="J201" s="126">
        <v>5400000</v>
      </c>
      <c r="K201" s="84">
        <f t="shared" si="1"/>
        <v>0</v>
      </c>
    </row>
    <row r="202" spans="1:11" x14ac:dyDescent="0.25">
      <c r="A202" s="246">
        <v>45427</v>
      </c>
      <c r="B202" s="245" t="s">
        <v>797</v>
      </c>
      <c r="C202" s="245" t="s">
        <v>2749</v>
      </c>
      <c r="D202" s="245" t="s">
        <v>2750</v>
      </c>
      <c r="E202" s="123" t="s">
        <v>2864</v>
      </c>
      <c r="F202" s="26"/>
      <c r="G202" s="123" t="s">
        <v>905</v>
      </c>
      <c r="H202" s="13"/>
      <c r="I202" s="126">
        <v>5400000</v>
      </c>
      <c r="J202" s="126">
        <v>5400000</v>
      </c>
      <c r="K202" s="84">
        <f t="shared" si="1"/>
        <v>0</v>
      </c>
    </row>
    <row r="203" spans="1:11" x14ac:dyDescent="0.25">
      <c r="A203" s="246">
        <v>45427</v>
      </c>
      <c r="B203" s="245" t="s">
        <v>269</v>
      </c>
      <c r="C203" s="245" t="s">
        <v>2751</v>
      </c>
      <c r="D203" s="245" t="s">
        <v>2752</v>
      </c>
      <c r="E203" s="123" t="s">
        <v>2865</v>
      </c>
      <c r="F203" s="26"/>
      <c r="G203" s="123" t="s">
        <v>247</v>
      </c>
      <c r="H203" s="13"/>
      <c r="I203" s="126">
        <v>13600000</v>
      </c>
      <c r="J203" s="126">
        <v>12920000</v>
      </c>
      <c r="K203" s="84">
        <f t="shared" si="1"/>
        <v>680000</v>
      </c>
    </row>
    <row r="204" spans="1:11" x14ac:dyDescent="0.25">
      <c r="A204" s="246">
        <v>45427</v>
      </c>
      <c r="B204" s="245" t="s">
        <v>789</v>
      </c>
      <c r="C204" s="245" t="s">
        <v>2322</v>
      </c>
      <c r="D204" s="245" t="s">
        <v>2338</v>
      </c>
      <c r="E204" s="123" t="s">
        <v>2866</v>
      </c>
      <c r="F204" s="26"/>
      <c r="G204" s="123" t="s">
        <v>899</v>
      </c>
      <c r="H204" s="13"/>
      <c r="I204" s="126">
        <v>17000000</v>
      </c>
      <c r="J204" s="126">
        <v>17000000</v>
      </c>
      <c r="K204" s="84">
        <f t="shared" si="1"/>
        <v>0</v>
      </c>
    </row>
    <row r="205" spans="1:11" x14ac:dyDescent="0.25">
      <c r="A205" s="246">
        <v>45427</v>
      </c>
      <c r="B205" s="245" t="s">
        <v>796</v>
      </c>
      <c r="C205" s="245" t="s">
        <v>2753</v>
      </c>
      <c r="D205" s="245" t="s">
        <v>2754</v>
      </c>
      <c r="E205" s="123" t="s">
        <v>2867</v>
      </c>
      <c r="F205" s="26"/>
      <c r="G205" s="123" t="s">
        <v>910</v>
      </c>
      <c r="H205" s="13"/>
      <c r="I205" s="126">
        <v>5400000</v>
      </c>
      <c r="J205" s="126">
        <v>5400000</v>
      </c>
      <c r="K205" s="84">
        <f t="shared" si="1"/>
        <v>0</v>
      </c>
    </row>
    <row r="206" spans="1:11" x14ac:dyDescent="0.25">
      <c r="A206" s="246">
        <v>45427</v>
      </c>
      <c r="B206" s="245" t="s">
        <v>940</v>
      </c>
      <c r="C206" s="245" t="s">
        <v>2733</v>
      </c>
      <c r="D206" s="245" t="s">
        <v>2755</v>
      </c>
      <c r="E206" s="123" t="s">
        <v>2868</v>
      </c>
      <c r="F206" s="26"/>
      <c r="G206" s="123" t="s">
        <v>894</v>
      </c>
      <c r="H206" s="13"/>
      <c r="I206" s="126">
        <v>5400000</v>
      </c>
      <c r="J206" s="126">
        <v>5400000</v>
      </c>
      <c r="K206" s="84">
        <f t="shared" si="1"/>
        <v>0</v>
      </c>
    </row>
    <row r="207" spans="1:11" x14ac:dyDescent="0.25">
      <c r="A207" s="246">
        <v>45427</v>
      </c>
      <c r="B207" s="245" t="s">
        <v>1225</v>
      </c>
      <c r="C207" s="245" t="s">
        <v>2750</v>
      </c>
      <c r="D207" s="245" t="s">
        <v>2756</v>
      </c>
      <c r="E207" s="123" t="s">
        <v>2869</v>
      </c>
      <c r="F207" s="26"/>
      <c r="G207" s="123" t="s">
        <v>857</v>
      </c>
      <c r="H207" s="13"/>
      <c r="I207" s="126">
        <v>5400000</v>
      </c>
      <c r="J207" s="126">
        <v>5400000</v>
      </c>
      <c r="K207" s="84">
        <f t="shared" si="1"/>
        <v>0</v>
      </c>
    </row>
    <row r="208" spans="1:11" x14ac:dyDescent="0.25">
      <c r="A208" s="246">
        <v>45427</v>
      </c>
      <c r="B208" s="245" t="s">
        <v>1050</v>
      </c>
      <c r="C208" s="245" t="s">
        <v>2752</v>
      </c>
      <c r="D208" s="245" t="s">
        <v>2757</v>
      </c>
      <c r="E208" s="123" t="s">
        <v>2870</v>
      </c>
      <c r="F208" s="26"/>
      <c r="G208" s="123" t="s">
        <v>852</v>
      </c>
      <c r="H208" s="13"/>
      <c r="I208" s="126">
        <v>5400000</v>
      </c>
      <c r="J208" s="126">
        <v>5400000</v>
      </c>
      <c r="K208" s="84">
        <f t="shared" si="1"/>
        <v>0</v>
      </c>
    </row>
    <row r="209" spans="1:11" x14ac:dyDescent="0.25">
      <c r="A209" s="246">
        <v>45427</v>
      </c>
      <c r="B209" s="245" t="s">
        <v>767</v>
      </c>
      <c r="C209" s="245" t="s">
        <v>2328</v>
      </c>
      <c r="D209" s="245" t="s">
        <v>2758</v>
      </c>
      <c r="E209" s="123" t="s">
        <v>2871</v>
      </c>
      <c r="F209" s="26"/>
      <c r="G209" s="123" t="s">
        <v>856</v>
      </c>
      <c r="H209" s="13"/>
      <c r="I209" s="126">
        <v>5400000</v>
      </c>
      <c r="J209" s="126">
        <v>5400000</v>
      </c>
      <c r="K209" s="84">
        <f t="shared" si="1"/>
        <v>0</v>
      </c>
    </row>
    <row r="210" spans="1:11" x14ac:dyDescent="0.25">
      <c r="A210" s="246">
        <v>45427</v>
      </c>
      <c r="B210" s="245" t="s">
        <v>424</v>
      </c>
      <c r="C210" s="245" t="s">
        <v>2759</v>
      </c>
      <c r="D210" s="245" t="s">
        <v>2760</v>
      </c>
      <c r="E210" s="123" t="s">
        <v>2872</v>
      </c>
      <c r="F210" s="26"/>
      <c r="G210" s="123" t="s">
        <v>844</v>
      </c>
      <c r="H210" s="13"/>
      <c r="I210" s="126">
        <v>5400000</v>
      </c>
      <c r="J210" s="126">
        <v>5400000</v>
      </c>
      <c r="K210" s="84">
        <f t="shared" si="1"/>
        <v>0</v>
      </c>
    </row>
    <row r="211" spans="1:11" x14ac:dyDescent="0.25">
      <c r="A211" s="246">
        <v>45427</v>
      </c>
      <c r="B211" s="245" t="s">
        <v>436</v>
      </c>
      <c r="C211" s="245" t="s">
        <v>2761</v>
      </c>
      <c r="D211" s="245" t="s">
        <v>2762</v>
      </c>
      <c r="E211" s="123" t="s">
        <v>2873</v>
      </c>
      <c r="F211" s="26"/>
      <c r="G211" s="123" t="s">
        <v>843</v>
      </c>
      <c r="H211" s="13"/>
      <c r="I211" s="126">
        <v>5400000</v>
      </c>
      <c r="J211" s="126">
        <v>5400000</v>
      </c>
      <c r="K211" s="84">
        <f t="shared" si="1"/>
        <v>0</v>
      </c>
    </row>
    <row r="212" spans="1:11" x14ac:dyDescent="0.25">
      <c r="A212" s="246">
        <v>45427</v>
      </c>
      <c r="B212" s="245" t="s">
        <v>2915</v>
      </c>
      <c r="C212" s="245" t="s">
        <v>2330</v>
      </c>
      <c r="D212" s="245" t="s">
        <v>2763</v>
      </c>
      <c r="E212" s="123" t="s">
        <v>2874</v>
      </c>
      <c r="F212" s="26"/>
      <c r="G212" s="123" t="s">
        <v>242</v>
      </c>
      <c r="H212" s="13"/>
      <c r="I212" s="126">
        <v>5400000</v>
      </c>
      <c r="J212" s="126">
        <v>5400000</v>
      </c>
      <c r="K212" s="84">
        <f t="shared" si="1"/>
        <v>0</v>
      </c>
    </row>
    <row r="213" spans="1:11" x14ac:dyDescent="0.25">
      <c r="A213" s="246">
        <v>45427</v>
      </c>
      <c r="B213" s="245" t="s">
        <v>2916</v>
      </c>
      <c r="C213" s="245" t="s">
        <v>2764</v>
      </c>
      <c r="D213" s="245" t="s">
        <v>2765</v>
      </c>
      <c r="E213" s="123" t="s">
        <v>2875</v>
      </c>
      <c r="F213" s="26"/>
      <c r="G213" s="123" t="s">
        <v>240</v>
      </c>
      <c r="H213" s="13"/>
      <c r="I213" s="126">
        <v>5400000</v>
      </c>
      <c r="J213" s="126">
        <v>5400000</v>
      </c>
      <c r="K213" s="84">
        <f t="shared" si="1"/>
        <v>0</v>
      </c>
    </row>
    <row r="214" spans="1:11" x14ac:dyDescent="0.25">
      <c r="A214" s="246">
        <v>45427</v>
      </c>
      <c r="B214" s="245" t="s">
        <v>2917</v>
      </c>
      <c r="C214" s="245" t="s">
        <v>2766</v>
      </c>
      <c r="D214" s="245" t="s">
        <v>2767</v>
      </c>
      <c r="E214" s="123" t="s">
        <v>2876</v>
      </c>
      <c r="F214" s="26"/>
      <c r="G214" s="123" t="s">
        <v>241</v>
      </c>
      <c r="H214" s="13"/>
      <c r="I214" s="126">
        <v>10918000</v>
      </c>
      <c r="J214" s="126">
        <v>10918000</v>
      </c>
      <c r="K214" s="84">
        <f t="shared" si="1"/>
        <v>0</v>
      </c>
    </row>
    <row r="215" spans="1:11" x14ac:dyDescent="0.25">
      <c r="A215" s="246">
        <v>45428</v>
      </c>
      <c r="B215" s="245" t="s">
        <v>260</v>
      </c>
      <c r="C215" s="245" t="s">
        <v>2768</v>
      </c>
      <c r="D215" s="245" t="s">
        <v>2319</v>
      </c>
      <c r="E215" s="123" t="s">
        <v>2877</v>
      </c>
      <c r="F215" s="26"/>
      <c r="G215" s="123" t="s">
        <v>234</v>
      </c>
      <c r="H215" s="13"/>
      <c r="I215" s="126">
        <v>26910000</v>
      </c>
      <c r="J215" s="126">
        <v>26910000</v>
      </c>
      <c r="K215" s="84">
        <f t="shared" si="1"/>
        <v>0</v>
      </c>
    </row>
    <row r="216" spans="1:11" x14ac:dyDescent="0.25">
      <c r="A216" s="246">
        <v>45430</v>
      </c>
      <c r="B216" s="245" t="s">
        <v>691</v>
      </c>
      <c r="C216" s="245" t="s">
        <v>2769</v>
      </c>
      <c r="D216" s="245" t="s">
        <v>2770</v>
      </c>
      <c r="E216" s="123" t="s">
        <v>2878</v>
      </c>
      <c r="F216" s="26"/>
      <c r="G216" s="123" t="s">
        <v>861</v>
      </c>
      <c r="H216" s="13"/>
      <c r="I216" s="126">
        <v>5400000</v>
      </c>
      <c r="J216" s="126">
        <v>5400000</v>
      </c>
      <c r="K216" s="84">
        <f t="shared" si="1"/>
        <v>0</v>
      </c>
    </row>
    <row r="217" spans="1:11" x14ac:dyDescent="0.25">
      <c r="A217" s="246">
        <v>45430</v>
      </c>
      <c r="B217" s="245" t="s">
        <v>267</v>
      </c>
      <c r="C217" s="245" t="s">
        <v>2771</v>
      </c>
      <c r="D217" s="245" t="s">
        <v>2772</v>
      </c>
      <c r="E217" s="123" t="s">
        <v>2879</v>
      </c>
      <c r="F217" s="26"/>
      <c r="G217" s="123" t="s">
        <v>244</v>
      </c>
      <c r="H217" s="13"/>
      <c r="I217" s="126">
        <v>5400000</v>
      </c>
      <c r="J217" s="126">
        <v>5400000</v>
      </c>
      <c r="K217" s="84">
        <f t="shared" si="1"/>
        <v>0</v>
      </c>
    </row>
    <row r="218" spans="1:11" x14ac:dyDescent="0.25">
      <c r="A218" s="246">
        <v>45430</v>
      </c>
      <c r="B218" s="245" t="s">
        <v>2918</v>
      </c>
      <c r="C218" s="245" t="s">
        <v>2773</v>
      </c>
      <c r="D218" s="245" t="s">
        <v>2774</v>
      </c>
      <c r="E218" s="123" t="s">
        <v>918</v>
      </c>
      <c r="F218" s="26"/>
      <c r="G218" s="123" t="s">
        <v>2830</v>
      </c>
      <c r="H218" s="13"/>
      <c r="I218" s="126">
        <v>10800000</v>
      </c>
      <c r="J218" s="126">
        <v>10800000</v>
      </c>
      <c r="K218" s="84">
        <f t="shared" si="1"/>
        <v>0</v>
      </c>
    </row>
    <row r="219" spans="1:11" x14ac:dyDescent="0.25">
      <c r="A219" s="246">
        <v>45430</v>
      </c>
      <c r="B219" s="245" t="s">
        <v>824</v>
      </c>
      <c r="C219" s="245" t="s">
        <v>2775</v>
      </c>
      <c r="D219" s="245" t="s">
        <v>2776</v>
      </c>
      <c r="E219" s="123" t="s">
        <v>2880</v>
      </c>
      <c r="F219" s="26"/>
      <c r="G219" s="123" t="s">
        <v>1587</v>
      </c>
      <c r="H219" s="13"/>
      <c r="I219" s="126">
        <v>5766000</v>
      </c>
      <c r="J219" s="126">
        <v>5766000</v>
      </c>
      <c r="K219" s="84">
        <f t="shared" si="1"/>
        <v>0</v>
      </c>
    </row>
    <row r="220" spans="1:11" x14ac:dyDescent="0.25">
      <c r="A220" s="246">
        <v>45430</v>
      </c>
      <c r="B220" s="245" t="s">
        <v>78</v>
      </c>
      <c r="C220" s="245" t="s">
        <v>2777</v>
      </c>
      <c r="D220" s="245" t="s">
        <v>2778</v>
      </c>
      <c r="E220" s="123" t="s">
        <v>2881</v>
      </c>
      <c r="F220" s="26"/>
      <c r="G220" s="123" t="s">
        <v>1585</v>
      </c>
      <c r="H220" s="13"/>
      <c r="I220" s="126">
        <v>5400000</v>
      </c>
      <c r="J220" s="126">
        <v>5400000</v>
      </c>
      <c r="K220" s="84">
        <f t="shared" si="1"/>
        <v>0</v>
      </c>
    </row>
    <row r="221" spans="1:11" x14ac:dyDescent="0.25">
      <c r="A221" s="246">
        <v>45429</v>
      </c>
      <c r="B221" s="245" t="s">
        <v>774</v>
      </c>
      <c r="C221" s="245" t="s">
        <v>2779</v>
      </c>
      <c r="D221" s="245" t="s">
        <v>2780</v>
      </c>
      <c r="E221" s="123" t="s">
        <v>2882</v>
      </c>
      <c r="F221" s="26"/>
      <c r="G221" s="123" t="s">
        <v>880</v>
      </c>
      <c r="H221" s="13"/>
      <c r="I221" s="126">
        <v>5400000</v>
      </c>
      <c r="J221" s="126">
        <v>5400000</v>
      </c>
      <c r="K221" s="84">
        <f t="shared" si="1"/>
        <v>0</v>
      </c>
    </row>
    <row r="222" spans="1:11" x14ac:dyDescent="0.25">
      <c r="A222" s="246">
        <v>45429</v>
      </c>
      <c r="B222" s="245" t="s">
        <v>978</v>
      </c>
      <c r="C222" s="245" t="s">
        <v>2781</v>
      </c>
      <c r="D222" s="245" t="s">
        <v>2782</v>
      </c>
      <c r="E222" s="123" t="s">
        <v>2883</v>
      </c>
      <c r="F222" s="26"/>
      <c r="G222" s="123" t="s">
        <v>890</v>
      </c>
      <c r="H222" s="13"/>
      <c r="I222" s="126">
        <v>5400000</v>
      </c>
      <c r="J222" s="126">
        <v>5400000</v>
      </c>
      <c r="K222" s="84">
        <f t="shared" si="1"/>
        <v>0</v>
      </c>
    </row>
    <row r="223" spans="1:11" x14ac:dyDescent="0.25">
      <c r="A223" s="246">
        <v>45429</v>
      </c>
      <c r="B223" s="245" t="s">
        <v>697</v>
      </c>
      <c r="C223" s="245" t="s">
        <v>2783</v>
      </c>
      <c r="D223" s="245" t="s">
        <v>2597</v>
      </c>
      <c r="E223" s="123" t="s">
        <v>2884</v>
      </c>
      <c r="F223" s="26"/>
      <c r="G223" s="123" t="s">
        <v>874</v>
      </c>
      <c r="H223" s="13"/>
      <c r="I223" s="126">
        <v>5400000</v>
      </c>
      <c r="J223" s="126">
        <v>5400000</v>
      </c>
      <c r="K223" s="84">
        <f t="shared" si="1"/>
        <v>0</v>
      </c>
    </row>
    <row r="224" spans="1:11" x14ac:dyDescent="0.25">
      <c r="A224" s="246">
        <v>45433</v>
      </c>
      <c r="B224" s="245" t="s">
        <v>1538</v>
      </c>
      <c r="C224" s="245" t="s">
        <v>2784</v>
      </c>
      <c r="D224" s="245" t="s">
        <v>2785</v>
      </c>
      <c r="E224" s="123" t="s">
        <v>2885</v>
      </c>
      <c r="F224" s="26"/>
      <c r="G224" s="123" t="s">
        <v>891</v>
      </c>
      <c r="H224" s="13"/>
      <c r="I224" s="126">
        <v>5400000</v>
      </c>
      <c r="J224" s="126">
        <v>5400000</v>
      </c>
      <c r="K224" s="84">
        <f t="shared" si="1"/>
        <v>0</v>
      </c>
    </row>
    <row r="225" spans="1:11" x14ac:dyDescent="0.25">
      <c r="A225" s="246">
        <v>45433</v>
      </c>
      <c r="B225" s="245" t="s">
        <v>979</v>
      </c>
      <c r="C225" s="245" t="s">
        <v>2786</v>
      </c>
      <c r="D225" s="245" t="s">
        <v>2787</v>
      </c>
      <c r="E225" s="123" t="s">
        <v>2886</v>
      </c>
      <c r="F225" s="26"/>
      <c r="G225" s="123" t="s">
        <v>1576</v>
      </c>
      <c r="H225" s="13"/>
      <c r="I225" s="126">
        <v>12000000</v>
      </c>
      <c r="J225" s="126">
        <v>12000000</v>
      </c>
      <c r="K225" s="84">
        <f t="shared" si="1"/>
        <v>0</v>
      </c>
    </row>
    <row r="226" spans="1:11" x14ac:dyDescent="0.25">
      <c r="A226" s="246">
        <v>45433</v>
      </c>
      <c r="B226" s="245" t="s">
        <v>442</v>
      </c>
      <c r="C226" s="245" t="s">
        <v>2788</v>
      </c>
      <c r="D226" s="245" t="s">
        <v>2788</v>
      </c>
      <c r="E226" s="123" t="s">
        <v>2887</v>
      </c>
      <c r="F226" s="26"/>
      <c r="G226" s="123" t="s">
        <v>849</v>
      </c>
      <c r="H226" s="13"/>
      <c r="I226" s="126">
        <v>5400000</v>
      </c>
      <c r="J226" s="126">
        <v>5400000</v>
      </c>
      <c r="K226" s="84">
        <f t="shared" si="1"/>
        <v>0</v>
      </c>
    </row>
    <row r="227" spans="1:11" x14ac:dyDescent="0.25">
      <c r="A227" s="246">
        <v>45433</v>
      </c>
      <c r="B227" s="245" t="s">
        <v>464</v>
      </c>
      <c r="C227" s="245" t="s">
        <v>2789</v>
      </c>
      <c r="D227" s="245" t="s">
        <v>2790</v>
      </c>
      <c r="E227" s="123" t="s">
        <v>2888</v>
      </c>
      <c r="F227" s="26"/>
      <c r="G227" s="123" t="s">
        <v>865</v>
      </c>
      <c r="H227" s="13"/>
      <c r="I227" s="126">
        <v>5400000</v>
      </c>
      <c r="J227" s="126">
        <v>5400000</v>
      </c>
      <c r="K227" s="84">
        <f t="shared" si="1"/>
        <v>0</v>
      </c>
    </row>
    <row r="228" spans="1:11" x14ac:dyDescent="0.25">
      <c r="A228" s="246">
        <v>45433</v>
      </c>
      <c r="B228" s="245" t="s">
        <v>704</v>
      </c>
      <c r="C228" s="245" t="s">
        <v>2791</v>
      </c>
      <c r="D228" s="245" t="s">
        <v>2791</v>
      </c>
      <c r="E228" s="123" t="s">
        <v>2889</v>
      </c>
      <c r="F228" s="26"/>
      <c r="G228" s="123" t="s">
        <v>896</v>
      </c>
      <c r="H228" s="13"/>
      <c r="I228" s="126">
        <v>5400000</v>
      </c>
      <c r="J228" s="126">
        <v>5400000</v>
      </c>
      <c r="K228" s="84">
        <f t="shared" si="1"/>
        <v>0</v>
      </c>
    </row>
    <row r="229" spans="1:11" x14ac:dyDescent="0.25">
      <c r="A229" s="246">
        <v>45433</v>
      </c>
      <c r="B229" s="245" t="s">
        <v>975</v>
      </c>
      <c r="C229" s="245" t="s">
        <v>2792</v>
      </c>
      <c r="D229" s="245" t="s">
        <v>2793</v>
      </c>
      <c r="E229" s="123" t="s">
        <v>2890</v>
      </c>
      <c r="F229" s="26"/>
      <c r="G229" s="123" t="s">
        <v>1577</v>
      </c>
      <c r="H229" s="13"/>
      <c r="I229" s="126">
        <v>12000000</v>
      </c>
      <c r="J229" s="126">
        <v>12000000</v>
      </c>
      <c r="K229" s="84">
        <f t="shared" si="1"/>
        <v>0</v>
      </c>
    </row>
    <row r="230" spans="1:11" x14ac:dyDescent="0.25">
      <c r="A230" s="246">
        <v>45433</v>
      </c>
      <c r="B230" s="245" t="s">
        <v>2919</v>
      </c>
      <c r="C230" s="245" t="s">
        <v>2794</v>
      </c>
      <c r="D230" s="245" t="s">
        <v>2795</v>
      </c>
      <c r="E230" s="123" t="s">
        <v>2891</v>
      </c>
      <c r="F230" s="26"/>
      <c r="G230" s="123" t="s">
        <v>235</v>
      </c>
      <c r="H230" s="13"/>
      <c r="I230" s="126">
        <v>5400000</v>
      </c>
      <c r="J230" s="126">
        <v>5400000</v>
      </c>
      <c r="K230" s="84">
        <f t="shared" si="1"/>
        <v>0</v>
      </c>
    </row>
    <row r="231" spans="1:11" x14ac:dyDescent="0.25">
      <c r="A231" s="246">
        <v>45433</v>
      </c>
      <c r="B231" s="245" t="s">
        <v>709</v>
      </c>
      <c r="C231" s="245" t="s">
        <v>2796</v>
      </c>
      <c r="D231" s="245" t="s">
        <v>2370</v>
      </c>
      <c r="E231" s="123" t="s">
        <v>2892</v>
      </c>
      <c r="F231" s="26"/>
      <c r="G231" s="123" t="s">
        <v>846</v>
      </c>
      <c r="H231" s="13"/>
      <c r="I231" s="126">
        <v>5400000</v>
      </c>
      <c r="J231" s="126">
        <v>5400000</v>
      </c>
      <c r="K231" s="84">
        <f t="shared" si="1"/>
        <v>0</v>
      </c>
    </row>
    <row r="232" spans="1:11" x14ac:dyDescent="0.25">
      <c r="A232" s="246">
        <v>45433</v>
      </c>
      <c r="B232" s="245" t="s">
        <v>827</v>
      </c>
      <c r="C232" s="245" t="s">
        <v>2797</v>
      </c>
      <c r="D232" s="245" t="s">
        <v>2372</v>
      </c>
      <c r="E232" s="123" t="s">
        <v>2893</v>
      </c>
      <c r="F232" s="26"/>
      <c r="G232" s="123" t="s">
        <v>1582</v>
      </c>
      <c r="H232" s="13"/>
      <c r="I232" s="126">
        <v>12000000</v>
      </c>
      <c r="J232" s="126">
        <v>12000000</v>
      </c>
      <c r="K232" s="84">
        <f t="shared" si="1"/>
        <v>0</v>
      </c>
    </row>
    <row r="233" spans="1:11" x14ac:dyDescent="0.25">
      <c r="A233" s="246">
        <v>45433</v>
      </c>
      <c r="B233" s="245" t="s">
        <v>498</v>
      </c>
      <c r="C233" s="245" t="s">
        <v>2798</v>
      </c>
      <c r="D233" s="245" t="s">
        <v>2799</v>
      </c>
      <c r="E233" s="123" t="s">
        <v>2894</v>
      </c>
      <c r="F233" s="26"/>
      <c r="G233" s="123" t="s">
        <v>907</v>
      </c>
      <c r="H233" s="13"/>
      <c r="I233" s="126">
        <v>14000000</v>
      </c>
      <c r="J233" s="126">
        <v>14000000</v>
      </c>
      <c r="K233" s="84">
        <f t="shared" si="1"/>
        <v>0</v>
      </c>
    </row>
    <row r="234" spans="1:11" x14ac:dyDescent="0.25">
      <c r="A234" s="246">
        <v>45433</v>
      </c>
      <c r="B234" s="245" t="s">
        <v>937</v>
      </c>
      <c r="C234" s="245" t="s">
        <v>2800</v>
      </c>
      <c r="D234" s="245" t="s">
        <v>2801</v>
      </c>
      <c r="E234" s="123" t="s">
        <v>2895</v>
      </c>
      <c r="F234" s="26"/>
      <c r="G234" s="123" t="s">
        <v>875</v>
      </c>
      <c r="H234" s="13"/>
      <c r="I234" s="126">
        <v>5400000</v>
      </c>
      <c r="J234" s="126">
        <v>5400000</v>
      </c>
      <c r="K234" s="84">
        <f t="shared" si="1"/>
        <v>0</v>
      </c>
    </row>
    <row r="235" spans="1:11" x14ac:dyDescent="0.25">
      <c r="A235" s="246">
        <v>45433</v>
      </c>
      <c r="B235" s="245" t="s">
        <v>685</v>
      </c>
      <c r="C235" s="245" t="s">
        <v>2802</v>
      </c>
      <c r="D235" s="245" t="s">
        <v>2803</v>
      </c>
      <c r="E235" s="123" t="s">
        <v>2896</v>
      </c>
      <c r="F235" s="26"/>
      <c r="G235" s="123" t="s">
        <v>851</v>
      </c>
      <c r="H235" s="13"/>
      <c r="I235" s="126">
        <v>10400000</v>
      </c>
      <c r="J235" s="126">
        <v>10400000</v>
      </c>
      <c r="K235" s="84">
        <f t="shared" si="1"/>
        <v>0</v>
      </c>
    </row>
    <row r="236" spans="1:11" x14ac:dyDescent="0.25">
      <c r="A236" s="246">
        <v>45433</v>
      </c>
      <c r="B236" s="245" t="s">
        <v>458</v>
      </c>
      <c r="C236" s="245" t="s">
        <v>2804</v>
      </c>
      <c r="D236" s="245" t="s">
        <v>2786</v>
      </c>
      <c r="E236" s="123" t="s">
        <v>2897</v>
      </c>
      <c r="F236" s="26"/>
      <c r="G236" s="123" t="s">
        <v>863</v>
      </c>
      <c r="H236" s="13"/>
      <c r="I236" s="126">
        <v>10500000</v>
      </c>
      <c r="J236" s="126">
        <v>10500000</v>
      </c>
      <c r="K236" s="84">
        <f t="shared" si="1"/>
        <v>0</v>
      </c>
    </row>
    <row r="237" spans="1:11" x14ac:dyDescent="0.25">
      <c r="A237" s="246">
        <v>45433</v>
      </c>
      <c r="B237" s="245" t="s">
        <v>988</v>
      </c>
      <c r="C237" s="245" t="s">
        <v>2805</v>
      </c>
      <c r="D237" s="245" t="s">
        <v>2806</v>
      </c>
      <c r="E237" s="123" t="s">
        <v>2898</v>
      </c>
      <c r="F237" s="26"/>
      <c r="G237" s="123" t="s">
        <v>1579</v>
      </c>
      <c r="H237" s="13"/>
      <c r="I237" s="126">
        <v>5400000</v>
      </c>
      <c r="J237" s="126">
        <v>5400000</v>
      </c>
      <c r="K237" s="84">
        <f t="shared" si="1"/>
        <v>0</v>
      </c>
    </row>
    <row r="238" spans="1:11" x14ac:dyDescent="0.25">
      <c r="A238" s="246">
        <v>45433</v>
      </c>
      <c r="B238" s="245" t="s">
        <v>762</v>
      </c>
      <c r="C238" s="245" t="s">
        <v>2807</v>
      </c>
      <c r="D238" s="245" t="s">
        <v>2808</v>
      </c>
      <c r="E238" s="123" t="s">
        <v>2899</v>
      </c>
      <c r="F238" s="26"/>
      <c r="G238" s="123" t="s">
        <v>869</v>
      </c>
      <c r="H238" s="13"/>
      <c r="I238" s="126">
        <v>14400000</v>
      </c>
      <c r="J238" s="126">
        <v>14400000</v>
      </c>
      <c r="K238" s="84">
        <f t="shared" si="1"/>
        <v>0</v>
      </c>
    </row>
    <row r="239" spans="1:11" x14ac:dyDescent="0.25">
      <c r="A239" s="246">
        <v>45434</v>
      </c>
      <c r="B239" s="245" t="s">
        <v>460</v>
      </c>
      <c r="C239" s="245" t="s">
        <v>2809</v>
      </c>
      <c r="D239" s="245" t="s">
        <v>2614</v>
      </c>
      <c r="E239" s="123" t="s">
        <v>2900</v>
      </c>
      <c r="F239" s="26"/>
      <c r="G239" s="123" t="s">
        <v>864</v>
      </c>
      <c r="H239" s="13"/>
      <c r="I239" s="126">
        <v>10500000</v>
      </c>
      <c r="J239" s="126">
        <v>10500000</v>
      </c>
      <c r="K239" s="84">
        <f t="shared" si="1"/>
        <v>0</v>
      </c>
    </row>
    <row r="240" spans="1:11" x14ac:dyDescent="0.25">
      <c r="A240" s="246">
        <v>45434</v>
      </c>
      <c r="B240" s="245" t="s">
        <v>455</v>
      </c>
      <c r="C240" s="245" t="s">
        <v>2790</v>
      </c>
      <c r="D240" s="245" t="s">
        <v>2810</v>
      </c>
      <c r="E240" s="123" t="s">
        <v>2901</v>
      </c>
      <c r="F240" s="26"/>
      <c r="G240" s="123" t="s">
        <v>872</v>
      </c>
      <c r="H240" s="13"/>
      <c r="I240" s="126">
        <v>5400000</v>
      </c>
      <c r="J240" s="126">
        <v>5400000</v>
      </c>
      <c r="K240" s="84">
        <f t="shared" si="1"/>
        <v>0</v>
      </c>
    </row>
    <row r="241" spans="1:11" x14ac:dyDescent="0.25">
      <c r="A241" s="246">
        <v>45434</v>
      </c>
      <c r="B241" s="245" t="s">
        <v>823</v>
      </c>
      <c r="C241" s="245" t="s">
        <v>2795</v>
      </c>
      <c r="D241" s="245" t="s">
        <v>2811</v>
      </c>
      <c r="E241" s="123" t="s">
        <v>2902</v>
      </c>
      <c r="F241" s="26"/>
      <c r="G241" s="123" t="s">
        <v>1581</v>
      </c>
      <c r="H241" s="13"/>
      <c r="I241" s="126">
        <v>9546000</v>
      </c>
      <c r="J241" s="126">
        <v>9546000</v>
      </c>
      <c r="K241" s="84">
        <f t="shared" si="1"/>
        <v>0</v>
      </c>
    </row>
    <row r="242" spans="1:11" x14ac:dyDescent="0.25">
      <c r="A242" s="246">
        <v>45434</v>
      </c>
      <c r="B242" s="245" t="s">
        <v>506</v>
      </c>
      <c r="C242" s="245" t="s">
        <v>2793</v>
      </c>
      <c r="D242" s="245" t="s">
        <v>2812</v>
      </c>
      <c r="E242" s="123" t="s">
        <v>2903</v>
      </c>
      <c r="F242" s="26"/>
      <c r="G242" s="123" t="s">
        <v>908</v>
      </c>
      <c r="H242" s="13"/>
      <c r="I242" s="126">
        <v>5400000</v>
      </c>
      <c r="J242" s="126">
        <v>5400000</v>
      </c>
      <c r="K242" s="84">
        <f t="shared" si="1"/>
        <v>0</v>
      </c>
    </row>
    <row r="243" spans="1:11" x14ac:dyDescent="0.25">
      <c r="A243" s="246">
        <v>45434</v>
      </c>
      <c r="B243" s="245" t="s">
        <v>1847</v>
      </c>
      <c r="C243" s="245" t="s">
        <v>2281</v>
      </c>
      <c r="D243" s="245" t="s">
        <v>2813</v>
      </c>
      <c r="E243" s="123" t="s">
        <v>2904</v>
      </c>
      <c r="F243" s="26"/>
      <c r="G243" s="123" t="s">
        <v>2831</v>
      </c>
      <c r="H243" s="13"/>
      <c r="I243" s="126">
        <v>24000000</v>
      </c>
      <c r="J243" s="126">
        <v>21400000</v>
      </c>
      <c r="K243" s="84">
        <f t="shared" si="1"/>
        <v>2600000</v>
      </c>
    </row>
    <row r="244" spans="1:11" x14ac:dyDescent="0.25">
      <c r="A244" s="246">
        <v>45435</v>
      </c>
      <c r="B244" s="245" t="s">
        <v>1312</v>
      </c>
      <c r="C244" s="245" t="s">
        <v>2633</v>
      </c>
      <c r="D244" s="245" t="s">
        <v>2814</v>
      </c>
      <c r="E244" s="123" t="s">
        <v>2905</v>
      </c>
      <c r="F244" s="26"/>
      <c r="G244" s="123" t="s">
        <v>1337</v>
      </c>
      <c r="H244" s="13"/>
      <c r="I244" s="126">
        <v>60000000</v>
      </c>
      <c r="J244" s="126">
        <v>60000000</v>
      </c>
      <c r="K244" s="84">
        <f t="shared" si="1"/>
        <v>0</v>
      </c>
    </row>
    <row r="245" spans="1:11" x14ac:dyDescent="0.25">
      <c r="A245" s="246">
        <v>45435</v>
      </c>
      <c r="B245" s="245" t="s">
        <v>274</v>
      </c>
      <c r="C245" s="245" t="s">
        <v>2787</v>
      </c>
      <c r="D245" s="245" t="s">
        <v>2815</v>
      </c>
      <c r="E245" s="123" t="s">
        <v>2906</v>
      </c>
      <c r="F245" s="26"/>
      <c r="G245" s="123" t="s">
        <v>840</v>
      </c>
      <c r="H245" s="13"/>
      <c r="I245" s="126">
        <v>5400000</v>
      </c>
      <c r="J245" s="126">
        <v>5400000</v>
      </c>
      <c r="K245" s="84">
        <f t="shared" si="1"/>
        <v>0</v>
      </c>
    </row>
    <row r="246" spans="1:11" x14ac:dyDescent="0.25">
      <c r="A246" s="246">
        <v>45436</v>
      </c>
      <c r="B246" s="245" t="s">
        <v>763</v>
      </c>
      <c r="C246" s="245" t="s">
        <v>2816</v>
      </c>
      <c r="D246" s="245" t="s">
        <v>2627</v>
      </c>
      <c r="E246" s="123" t="s">
        <v>2907</v>
      </c>
      <c r="F246" s="26"/>
      <c r="G246" s="123" t="s">
        <v>848</v>
      </c>
      <c r="H246" s="13"/>
      <c r="I246" s="126">
        <v>10500000</v>
      </c>
      <c r="J246" s="126">
        <v>10500000</v>
      </c>
      <c r="K246" s="84">
        <f t="shared" si="1"/>
        <v>0</v>
      </c>
    </row>
    <row r="247" spans="1:11" x14ac:dyDescent="0.25">
      <c r="A247" s="246">
        <v>45436</v>
      </c>
      <c r="B247" s="245" t="s">
        <v>1312</v>
      </c>
      <c r="C247" s="245" t="s">
        <v>2288</v>
      </c>
      <c r="D247" s="245" t="s">
        <v>2414</v>
      </c>
      <c r="E247" s="123" t="s">
        <v>2550</v>
      </c>
      <c r="F247" s="26"/>
      <c r="G247" s="123" t="s">
        <v>1337</v>
      </c>
      <c r="H247" s="13"/>
      <c r="I247" s="126">
        <v>15000000</v>
      </c>
      <c r="J247" s="126">
        <v>15000000</v>
      </c>
      <c r="K247" s="84">
        <f t="shared" si="1"/>
        <v>0</v>
      </c>
    </row>
    <row r="248" spans="1:11" x14ac:dyDescent="0.25">
      <c r="A248" s="246">
        <v>45436</v>
      </c>
      <c r="B248" s="245" t="s">
        <v>1312</v>
      </c>
      <c r="C248" s="245" t="s">
        <v>2288</v>
      </c>
      <c r="D248" s="245" t="s">
        <v>2414</v>
      </c>
      <c r="E248" s="123" t="s">
        <v>2550</v>
      </c>
      <c r="F248" s="26"/>
      <c r="G248" s="123" t="s">
        <v>1337</v>
      </c>
      <c r="H248" s="13"/>
      <c r="I248" s="126">
        <v>20000000</v>
      </c>
      <c r="J248" s="126">
        <v>6294306</v>
      </c>
      <c r="K248" s="84">
        <f t="shared" si="1"/>
        <v>13705694</v>
      </c>
    </row>
    <row r="249" spans="1:11" x14ac:dyDescent="0.25">
      <c r="A249" s="246">
        <v>45436</v>
      </c>
      <c r="B249" s="245" t="s">
        <v>761</v>
      </c>
      <c r="C249" s="245" t="s">
        <v>2817</v>
      </c>
      <c r="D249" s="245" t="s">
        <v>2635</v>
      </c>
      <c r="E249" s="123" t="s">
        <v>2908</v>
      </c>
      <c r="F249" s="26"/>
      <c r="G249" s="123" t="s">
        <v>850</v>
      </c>
      <c r="H249" s="13"/>
      <c r="I249" s="126">
        <v>14088000</v>
      </c>
      <c r="J249" s="126">
        <v>14088000</v>
      </c>
      <c r="K249" s="84">
        <f t="shared" si="1"/>
        <v>0</v>
      </c>
    </row>
    <row r="250" spans="1:11" x14ac:dyDescent="0.25">
      <c r="A250" s="246">
        <v>45436</v>
      </c>
      <c r="B250" s="245" t="s">
        <v>466</v>
      </c>
      <c r="C250" s="245" t="s">
        <v>2818</v>
      </c>
      <c r="D250" s="245" t="s">
        <v>2819</v>
      </c>
      <c r="E250" s="123" t="s">
        <v>2909</v>
      </c>
      <c r="F250" s="26"/>
      <c r="G250" s="123" t="s">
        <v>2832</v>
      </c>
      <c r="H250" s="13"/>
      <c r="I250" s="126">
        <v>5400000</v>
      </c>
      <c r="J250" s="126">
        <v>4950000</v>
      </c>
      <c r="K250" s="84">
        <f t="shared" si="1"/>
        <v>450000</v>
      </c>
    </row>
    <row r="251" spans="1:11" x14ac:dyDescent="0.25">
      <c r="A251" s="246">
        <v>45439</v>
      </c>
      <c r="B251" s="245" t="s">
        <v>2572</v>
      </c>
      <c r="C251" s="245" t="s">
        <v>2423</v>
      </c>
      <c r="D251" s="245" t="s">
        <v>2424</v>
      </c>
      <c r="E251" s="123" t="s">
        <v>2555</v>
      </c>
      <c r="F251" s="26"/>
      <c r="G251" s="123" t="s">
        <v>2463</v>
      </c>
      <c r="H251" s="13"/>
      <c r="I251" s="126">
        <v>5000000</v>
      </c>
      <c r="J251" s="126">
        <v>5000000</v>
      </c>
      <c r="K251" s="84">
        <f t="shared" si="1"/>
        <v>0</v>
      </c>
    </row>
    <row r="252" spans="1:11" x14ac:dyDescent="0.25">
      <c r="A252" s="246">
        <v>45439</v>
      </c>
      <c r="B252" s="245" t="s">
        <v>2024</v>
      </c>
      <c r="C252" s="245" t="s">
        <v>2820</v>
      </c>
      <c r="D252" s="245" t="s">
        <v>2821</v>
      </c>
      <c r="E252" s="123" t="s">
        <v>2910</v>
      </c>
      <c r="F252" s="26"/>
      <c r="G252" s="123" t="s">
        <v>2833</v>
      </c>
      <c r="H252" s="13"/>
      <c r="I252" s="126">
        <v>19720000</v>
      </c>
      <c r="J252" s="126">
        <v>19720000</v>
      </c>
      <c r="K252" s="84">
        <f t="shared" si="1"/>
        <v>0</v>
      </c>
    </row>
    <row r="253" spans="1:11" x14ac:dyDescent="0.25">
      <c r="A253" s="246">
        <v>45439</v>
      </c>
      <c r="B253" s="245" t="s">
        <v>2029</v>
      </c>
      <c r="C253" s="245" t="s">
        <v>2822</v>
      </c>
      <c r="D253" s="245" t="s">
        <v>2645</v>
      </c>
      <c r="E253" s="123" t="s">
        <v>2911</v>
      </c>
      <c r="F253" s="26"/>
      <c r="G253" s="123" t="s">
        <v>2834</v>
      </c>
      <c r="H253" s="13"/>
      <c r="I253" s="126">
        <v>19092000</v>
      </c>
      <c r="J253" s="126">
        <v>19092000</v>
      </c>
      <c r="K253" s="84">
        <f t="shared" si="1"/>
        <v>0</v>
      </c>
    </row>
    <row r="254" spans="1:11" x14ac:dyDescent="0.25">
      <c r="A254" s="246">
        <v>45439</v>
      </c>
      <c r="B254" s="245" t="s">
        <v>1849</v>
      </c>
      <c r="C254" s="245" t="s">
        <v>1862</v>
      </c>
      <c r="D254" s="245" t="s">
        <v>2429</v>
      </c>
      <c r="E254" s="123" t="s">
        <v>2557</v>
      </c>
      <c r="F254" s="26"/>
      <c r="G254" s="123" t="s">
        <v>2465</v>
      </c>
      <c r="H254" s="13"/>
      <c r="I254" s="126">
        <v>260550789</v>
      </c>
      <c r="J254" s="126">
        <v>164426030</v>
      </c>
      <c r="K254" s="84">
        <f t="shared" si="1"/>
        <v>96124759</v>
      </c>
    </row>
    <row r="255" spans="1:11" x14ac:dyDescent="0.25">
      <c r="A255" s="246">
        <v>45440</v>
      </c>
      <c r="B255" s="245" t="s">
        <v>2025</v>
      </c>
      <c r="C255" s="245" t="s">
        <v>2823</v>
      </c>
      <c r="D255" s="245" t="s">
        <v>2824</v>
      </c>
      <c r="E255" s="123" t="s">
        <v>911</v>
      </c>
      <c r="F255" s="26"/>
      <c r="G255" s="123" t="s">
        <v>2835</v>
      </c>
      <c r="H255" s="13"/>
      <c r="I255" s="126">
        <v>10800000</v>
      </c>
      <c r="J255" s="126">
        <v>10800000</v>
      </c>
      <c r="K255" s="84">
        <f t="shared" si="1"/>
        <v>0</v>
      </c>
    </row>
    <row r="256" spans="1:11" x14ac:dyDescent="0.25">
      <c r="A256" s="246">
        <v>45440</v>
      </c>
      <c r="B256" s="245" t="s">
        <v>2575</v>
      </c>
      <c r="C256" s="245" t="s">
        <v>194</v>
      </c>
      <c r="D256" s="245" t="s">
        <v>2825</v>
      </c>
      <c r="E256" s="123" t="s">
        <v>2912</v>
      </c>
      <c r="F256" s="26"/>
      <c r="G256" s="123" t="s">
        <v>722</v>
      </c>
      <c r="H256" s="13"/>
      <c r="I256" s="126">
        <v>18391000</v>
      </c>
      <c r="J256" s="126">
        <v>18391000</v>
      </c>
      <c r="K256" s="84">
        <f t="shared" ref="K256" si="2">+I256-J256</f>
        <v>0</v>
      </c>
    </row>
    <row r="257" spans="1:11" x14ac:dyDescent="0.25">
      <c r="A257" s="112"/>
      <c r="B257" s="225"/>
      <c r="C257" s="114"/>
      <c r="D257" s="25"/>
      <c r="E257" s="155"/>
      <c r="F257" s="26"/>
      <c r="G257" s="170"/>
      <c r="H257" s="13"/>
      <c r="I257" s="23"/>
      <c r="J257" s="23"/>
      <c r="K257" s="84">
        <f t="shared" ref="K257:K258" si="3">+I257-J257</f>
        <v>0</v>
      </c>
    </row>
    <row r="258" spans="1:11" x14ac:dyDescent="0.25">
      <c r="A258" s="112"/>
      <c r="B258" s="225"/>
      <c r="C258" s="114"/>
      <c r="D258" s="25"/>
      <c r="E258" s="155"/>
      <c r="F258" s="26"/>
      <c r="G258" s="170"/>
      <c r="H258" s="13"/>
      <c r="I258" s="23"/>
      <c r="J258" s="23"/>
      <c r="K258" s="84">
        <f t="shared" si="3"/>
        <v>0</v>
      </c>
    </row>
    <row r="259" spans="1:11" x14ac:dyDescent="0.25">
      <c r="A259" s="14"/>
      <c r="B259" s="220"/>
      <c r="C259" s="15"/>
      <c r="D259" s="15"/>
      <c r="E259" s="154"/>
      <c r="F259" s="15"/>
      <c r="G259" s="334" t="s">
        <v>19</v>
      </c>
      <c r="H259" s="335"/>
      <c r="I259" s="28">
        <f>SUM(I15:I258)</f>
        <v>3404174230</v>
      </c>
      <c r="J259" s="28">
        <f>SUM(J15:J258)</f>
        <v>3280713777</v>
      </c>
      <c r="K259" s="28">
        <f>SUM(K15:K258)</f>
        <v>123460453</v>
      </c>
    </row>
    <row r="260" spans="1:11" ht="12.75" customHeight="1" x14ac:dyDescent="0.25">
      <c r="A260" s="14"/>
      <c r="B260" s="220"/>
      <c r="C260" s="15"/>
      <c r="D260" s="15"/>
      <c r="E260" s="154"/>
      <c r="F260" s="19"/>
      <c r="G260" s="154"/>
      <c r="H260" s="15"/>
      <c r="I260" s="19"/>
      <c r="J260" s="19"/>
      <c r="K260" s="20"/>
    </row>
    <row r="261" spans="1:11" ht="24.95" customHeight="1" x14ac:dyDescent="0.25">
      <c r="A261" s="69" t="s">
        <v>37</v>
      </c>
      <c r="B261" s="70" t="s">
        <v>39</v>
      </c>
      <c r="C261" s="69" t="s">
        <v>40</v>
      </c>
      <c r="D261" s="71" t="s">
        <v>38</v>
      </c>
      <c r="E261" s="163" t="s">
        <v>15</v>
      </c>
      <c r="F261" s="69" t="s">
        <v>33</v>
      </c>
      <c r="G261" s="163" t="s">
        <v>16</v>
      </c>
      <c r="H261" s="69" t="s">
        <v>22</v>
      </c>
      <c r="I261" s="69" t="s">
        <v>12</v>
      </c>
      <c r="J261" s="69" t="s">
        <v>23</v>
      </c>
      <c r="K261" s="69" t="s">
        <v>4</v>
      </c>
    </row>
    <row r="262" spans="1:11" ht="24.95" customHeight="1" x14ac:dyDescent="0.25">
      <c r="A262" s="72">
        <v>7103000000</v>
      </c>
      <c r="B262" s="226">
        <v>-3698825770</v>
      </c>
      <c r="C262" s="72">
        <v>0</v>
      </c>
      <c r="D262" s="73">
        <f>+A262+B262-C262</f>
        <v>3404174230</v>
      </c>
      <c r="E262" s="164">
        <f>+I259</f>
        <v>3404174230</v>
      </c>
      <c r="F262" s="74">
        <f>+E262/D262</f>
        <v>1</v>
      </c>
      <c r="G262" s="164">
        <f>+I12</f>
        <v>0</v>
      </c>
      <c r="H262" s="73">
        <f>+D262-E262-G262</f>
        <v>0</v>
      </c>
      <c r="I262" s="73">
        <f>+J259</f>
        <v>3280713777</v>
      </c>
      <c r="J262" s="74">
        <f>+I262/D262</f>
        <v>0.96373262804471671</v>
      </c>
      <c r="K262" s="73">
        <f>+K259</f>
        <v>123460453</v>
      </c>
    </row>
    <row r="263" spans="1:11" x14ac:dyDescent="0.25">
      <c r="A263" s="75">
        <v>1</v>
      </c>
      <c r="B263" s="227">
        <v>2</v>
      </c>
      <c r="C263" s="75">
        <v>3</v>
      </c>
      <c r="D263" s="75" t="s">
        <v>3</v>
      </c>
      <c r="E263" s="166">
        <v>5</v>
      </c>
      <c r="F263" s="75" t="s">
        <v>18</v>
      </c>
      <c r="G263" s="166">
        <v>7</v>
      </c>
      <c r="H263" s="75" t="s">
        <v>9</v>
      </c>
      <c r="I263" s="75">
        <v>9</v>
      </c>
      <c r="J263" s="75" t="s">
        <v>24</v>
      </c>
      <c r="K263" s="75" t="s">
        <v>25</v>
      </c>
    </row>
    <row r="265" spans="1:11" x14ac:dyDescent="0.25">
      <c r="B265" s="228"/>
    </row>
    <row r="266" spans="1:11" x14ac:dyDescent="0.25">
      <c r="B266" s="228"/>
      <c r="I266" s="62"/>
    </row>
    <row r="267" spans="1:11" x14ac:dyDescent="0.25">
      <c r="B267" s="228"/>
    </row>
  </sheetData>
  <mergeCells count="16">
    <mergeCell ref="J13:J14"/>
    <mergeCell ref="E14:F14"/>
    <mergeCell ref="G14:H14"/>
    <mergeCell ref="A3:J3"/>
    <mergeCell ref="A5:A6"/>
    <mergeCell ref="B5:B6"/>
    <mergeCell ref="D5:D6"/>
    <mergeCell ref="E5:H5"/>
    <mergeCell ref="I5:I6"/>
    <mergeCell ref="J5:K6"/>
    <mergeCell ref="E6:H6"/>
    <mergeCell ref="G259:H259"/>
    <mergeCell ref="G12:H12"/>
    <mergeCell ref="A13:A14"/>
    <mergeCell ref="E13:H13"/>
    <mergeCell ref="I13:I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tabSelected="1" topLeftCell="A16" workbookViewId="0">
      <selection activeCell="K10" sqref="K1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320" t="s">
        <v>59</v>
      </c>
      <c r="B3" s="320"/>
      <c r="C3" s="320"/>
      <c r="D3" s="320"/>
      <c r="E3" s="320"/>
      <c r="F3" s="320"/>
      <c r="G3" s="320"/>
      <c r="H3" s="320"/>
      <c r="I3" s="320"/>
      <c r="J3" s="320"/>
      <c r="K3" s="67" t="s">
        <v>4742</v>
      </c>
    </row>
    <row r="4" spans="1:11" ht="12.75" customHeight="1" x14ac:dyDescent="0.25">
      <c r="A4" s="4"/>
      <c r="B4" s="4"/>
      <c r="C4" s="4"/>
      <c r="D4" s="4"/>
      <c r="E4" s="4"/>
      <c r="F4" s="4"/>
      <c r="G4" s="4"/>
      <c r="H4" s="4"/>
      <c r="I4" s="4"/>
      <c r="J4" s="4"/>
      <c r="K4" s="5"/>
    </row>
    <row r="5" spans="1:11" x14ac:dyDescent="0.25">
      <c r="A5" s="323" t="s">
        <v>5</v>
      </c>
      <c r="B5" s="338" t="s">
        <v>26</v>
      </c>
      <c r="C5" s="30"/>
      <c r="D5" s="323" t="s">
        <v>17</v>
      </c>
      <c r="E5" s="340" t="s">
        <v>16</v>
      </c>
      <c r="F5" s="341"/>
      <c r="G5" s="341"/>
      <c r="H5" s="342"/>
      <c r="I5" s="323" t="s">
        <v>7</v>
      </c>
      <c r="J5" s="330" t="s">
        <v>21</v>
      </c>
      <c r="K5" s="331"/>
    </row>
    <row r="6" spans="1:11" x14ac:dyDescent="0.25">
      <c r="A6" s="324"/>
      <c r="B6" s="339"/>
      <c r="C6" s="31"/>
      <c r="D6" s="324"/>
      <c r="E6" s="340" t="s">
        <v>2</v>
      </c>
      <c r="F6" s="341"/>
      <c r="G6" s="341"/>
      <c r="H6" s="342"/>
      <c r="I6" s="324"/>
      <c r="J6" s="332"/>
      <c r="K6" s="333"/>
    </row>
    <row r="7" spans="1:11" x14ac:dyDescent="0.25">
      <c r="A7" s="231">
        <v>45436</v>
      </c>
      <c r="B7" s="146"/>
      <c r="C7" s="144"/>
      <c r="D7" s="317" t="s">
        <v>5093</v>
      </c>
      <c r="E7" s="233" t="s">
        <v>5091</v>
      </c>
      <c r="F7" s="89"/>
      <c r="G7" s="89"/>
      <c r="H7" s="87"/>
      <c r="I7" s="235">
        <v>1058334</v>
      </c>
      <c r="J7" s="145"/>
      <c r="K7" s="144"/>
    </row>
    <row r="8" spans="1:11" x14ac:dyDescent="0.25">
      <c r="A8" s="231">
        <v>45337</v>
      </c>
      <c r="B8" s="146"/>
      <c r="C8" s="144"/>
      <c r="D8" s="175" t="s">
        <v>5094</v>
      </c>
      <c r="E8" s="233" t="s">
        <v>5092</v>
      </c>
      <c r="F8" s="89"/>
      <c r="G8" s="89"/>
      <c r="H8" s="87"/>
      <c r="I8" s="236">
        <v>14000000</v>
      </c>
      <c r="J8" s="145"/>
      <c r="K8" s="144"/>
    </row>
    <row r="9" spans="1:11" x14ac:dyDescent="0.25">
      <c r="A9" s="173"/>
      <c r="B9" s="146"/>
      <c r="C9" s="144"/>
      <c r="D9" s="175"/>
      <c r="E9" s="175"/>
      <c r="F9" s="89"/>
      <c r="G9" s="89"/>
      <c r="H9" s="87"/>
      <c r="I9" s="195"/>
      <c r="J9" s="145"/>
      <c r="K9" s="144"/>
    </row>
    <row r="10" spans="1:11" ht="15" customHeight="1" x14ac:dyDescent="0.25">
      <c r="A10" s="173"/>
      <c r="B10" s="7"/>
      <c r="C10" s="8"/>
      <c r="D10" s="175"/>
      <c r="E10" s="175"/>
      <c r="F10" s="2"/>
      <c r="G10" s="9"/>
      <c r="H10" s="10"/>
      <c r="I10" s="195"/>
      <c r="J10" s="7"/>
      <c r="K10" s="8"/>
    </row>
    <row r="11" spans="1:11" ht="12.75" customHeight="1" x14ac:dyDescent="0.25">
      <c r="A11" s="173"/>
      <c r="B11" s="12"/>
      <c r="C11" s="13"/>
      <c r="D11" s="194"/>
      <c r="E11" s="194"/>
      <c r="F11" s="2"/>
      <c r="G11" s="2"/>
      <c r="H11" s="8"/>
      <c r="I11" s="195"/>
      <c r="J11" s="11"/>
      <c r="K11" s="10"/>
    </row>
    <row r="12" spans="1:11" x14ac:dyDescent="0.25">
      <c r="A12" s="14"/>
      <c r="B12" s="15"/>
      <c r="C12" s="15"/>
      <c r="D12" s="15"/>
      <c r="E12" s="15"/>
      <c r="F12" s="15"/>
      <c r="G12" s="334"/>
      <c r="H12" s="335"/>
      <c r="I12" s="16">
        <f>SUM(I7:I11)</f>
        <v>15058334</v>
      </c>
      <c r="J12" s="17"/>
      <c r="K12" s="18"/>
    </row>
    <row r="13" spans="1:11" x14ac:dyDescent="0.25">
      <c r="A13" s="323" t="s">
        <v>5</v>
      </c>
      <c r="B13" s="221" t="s">
        <v>13</v>
      </c>
      <c r="C13" s="32" t="s">
        <v>20</v>
      </c>
      <c r="D13" s="21" t="s">
        <v>20</v>
      </c>
      <c r="E13" s="340" t="s">
        <v>15</v>
      </c>
      <c r="F13" s="341"/>
      <c r="G13" s="341"/>
      <c r="H13" s="342"/>
      <c r="I13" s="323" t="s">
        <v>7</v>
      </c>
      <c r="J13" s="323" t="s">
        <v>6</v>
      </c>
      <c r="K13" s="32" t="s">
        <v>0</v>
      </c>
    </row>
    <row r="14" spans="1:11" x14ac:dyDescent="0.25">
      <c r="A14" s="324"/>
      <c r="B14" s="222" t="s">
        <v>14</v>
      </c>
      <c r="C14" s="33" t="s">
        <v>11</v>
      </c>
      <c r="D14" s="33" t="s">
        <v>10</v>
      </c>
      <c r="E14" s="340" t="s">
        <v>2</v>
      </c>
      <c r="F14" s="342"/>
      <c r="G14" s="340" t="s">
        <v>8</v>
      </c>
      <c r="H14" s="342"/>
      <c r="I14" s="324"/>
      <c r="J14" s="324"/>
      <c r="K14" s="33" t="s">
        <v>1</v>
      </c>
    </row>
    <row r="15" spans="1:11" ht="12.75" customHeight="1" x14ac:dyDescent="0.25">
      <c r="A15" s="22">
        <v>45315</v>
      </c>
      <c r="B15" s="86" t="s">
        <v>277</v>
      </c>
      <c r="C15" s="63" t="s">
        <v>270</v>
      </c>
      <c r="D15" s="63" t="s">
        <v>271</v>
      </c>
      <c r="E15" s="93" t="s">
        <v>285</v>
      </c>
      <c r="F15" s="8"/>
      <c r="G15" s="168" t="s">
        <v>281</v>
      </c>
      <c r="H15" s="8"/>
      <c r="I15" s="23">
        <v>32200000</v>
      </c>
      <c r="J15" s="126">
        <v>32200000</v>
      </c>
      <c r="K15" s="23">
        <f>+I15-J15</f>
        <v>0</v>
      </c>
    </row>
    <row r="16" spans="1:11" x14ac:dyDescent="0.25">
      <c r="A16" s="22">
        <v>45316</v>
      </c>
      <c r="B16" s="25" t="s">
        <v>278</v>
      </c>
      <c r="C16" s="64" t="s">
        <v>170</v>
      </c>
      <c r="D16" s="64" t="s">
        <v>272</v>
      </c>
      <c r="E16" s="93" t="s">
        <v>286</v>
      </c>
      <c r="F16" s="26"/>
      <c r="G16" s="169" t="s">
        <v>282</v>
      </c>
      <c r="H16" s="27"/>
      <c r="I16" s="23">
        <v>20000000</v>
      </c>
      <c r="J16" s="126">
        <v>20000000</v>
      </c>
      <c r="K16" s="23">
        <f t="shared" ref="K16:K68" si="0">+I16-J16</f>
        <v>0</v>
      </c>
    </row>
    <row r="17" spans="1:11" x14ac:dyDescent="0.25">
      <c r="A17" s="24">
        <v>45320</v>
      </c>
      <c r="B17" s="25" t="s">
        <v>279</v>
      </c>
      <c r="C17" s="25" t="s">
        <v>213</v>
      </c>
      <c r="D17" s="25" t="s">
        <v>273</v>
      </c>
      <c r="E17" s="97" t="s">
        <v>287</v>
      </c>
      <c r="F17" s="26"/>
      <c r="G17" s="169" t="s">
        <v>283</v>
      </c>
      <c r="H17" s="13"/>
      <c r="I17" s="23">
        <v>25400000</v>
      </c>
      <c r="J17" s="126">
        <v>25400000</v>
      </c>
      <c r="K17" s="23">
        <f t="shared" si="0"/>
        <v>0</v>
      </c>
    </row>
    <row r="18" spans="1:11" x14ac:dyDescent="0.25">
      <c r="A18" s="24">
        <v>45321</v>
      </c>
      <c r="B18" s="25" t="s">
        <v>280</v>
      </c>
      <c r="C18" s="25" t="s">
        <v>274</v>
      </c>
      <c r="D18" s="25" t="s">
        <v>276</v>
      </c>
      <c r="E18" s="93" t="s">
        <v>288</v>
      </c>
      <c r="F18" s="26"/>
      <c r="G18" s="170" t="s">
        <v>284</v>
      </c>
      <c r="H18" s="13"/>
      <c r="I18" s="23">
        <v>29400000</v>
      </c>
      <c r="J18" s="126">
        <v>29400000</v>
      </c>
      <c r="K18" s="23">
        <f t="shared" si="0"/>
        <v>0</v>
      </c>
    </row>
    <row r="19" spans="1:11" x14ac:dyDescent="0.25">
      <c r="A19" s="112">
        <v>45324</v>
      </c>
      <c r="B19" s="25" t="s">
        <v>392</v>
      </c>
      <c r="C19" s="114" t="s">
        <v>653</v>
      </c>
      <c r="D19" s="114" t="s">
        <v>694</v>
      </c>
      <c r="E19" s="93" t="s">
        <v>960</v>
      </c>
      <c r="F19" s="26"/>
      <c r="G19" s="179" t="s">
        <v>948</v>
      </c>
      <c r="H19" s="13"/>
      <c r="I19" s="23">
        <v>32000000</v>
      </c>
      <c r="J19" s="126">
        <v>32000000</v>
      </c>
      <c r="K19" s="23">
        <f t="shared" si="0"/>
        <v>0</v>
      </c>
    </row>
    <row r="20" spans="1:11" x14ac:dyDescent="0.25">
      <c r="A20" s="112">
        <v>45328</v>
      </c>
      <c r="B20" s="25" t="s">
        <v>417</v>
      </c>
      <c r="C20" s="114" t="s">
        <v>690</v>
      </c>
      <c r="D20" s="114" t="s">
        <v>459</v>
      </c>
      <c r="E20" s="93" t="s">
        <v>961</v>
      </c>
      <c r="F20" s="26"/>
      <c r="G20" s="170" t="s">
        <v>949</v>
      </c>
      <c r="H20" s="13"/>
      <c r="I20" s="23">
        <v>40000000</v>
      </c>
      <c r="J20" s="126">
        <v>40000000</v>
      </c>
      <c r="K20" s="23">
        <f t="shared" si="0"/>
        <v>0</v>
      </c>
    </row>
    <row r="21" spans="1:11" x14ac:dyDescent="0.25">
      <c r="A21" s="112">
        <v>45329</v>
      </c>
      <c r="B21" s="25" t="s">
        <v>422</v>
      </c>
      <c r="C21" s="114" t="s">
        <v>937</v>
      </c>
      <c r="D21" s="114" t="s">
        <v>717</v>
      </c>
      <c r="E21" s="93" t="s">
        <v>962</v>
      </c>
      <c r="F21" s="26"/>
      <c r="G21" s="170" t="s">
        <v>950</v>
      </c>
      <c r="H21" s="13"/>
      <c r="I21" s="23">
        <v>32000000</v>
      </c>
      <c r="J21" s="126">
        <v>32000000</v>
      </c>
      <c r="K21" s="23">
        <f t="shared" si="0"/>
        <v>0</v>
      </c>
    </row>
    <row r="22" spans="1:11" x14ac:dyDescent="0.25">
      <c r="A22" s="112">
        <v>45331</v>
      </c>
      <c r="B22" s="25" t="s">
        <v>972</v>
      </c>
      <c r="C22" s="114" t="s">
        <v>938</v>
      </c>
      <c r="D22" s="114" t="s">
        <v>698</v>
      </c>
      <c r="E22" s="93" t="s">
        <v>963</v>
      </c>
      <c r="F22" s="26"/>
      <c r="G22" s="170" t="s">
        <v>951</v>
      </c>
      <c r="H22" s="13"/>
      <c r="I22" s="23">
        <v>39200000</v>
      </c>
      <c r="J22" s="126">
        <v>39200000</v>
      </c>
      <c r="K22" s="23">
        <f t="shared" si="0"/>
        <v>0</v>
      </c>
    </row>
    <row r="23" spans="1:11" x14ac:dyDescent="0.25">
      <c r="A23" s="112">
        <v>45342</v>
      </c>
      <c r="B23" s="25" t="s">
        <v>973</v>
      </c>
      <c r="C23" s="114" t="s">
        <v>939</v>
      </c>
      <c r="D23" s="114" t="s">
        <v>940</v>
      </c>
      <c r="E23" s="93" t="s">
        <v>964</v>
      </c>
      <c r="F23" s="26"/>
      <c r="G23" s="170" t="s">
        <v>952</v>
      </c>
      <c r="H23" s="13"/>
      <c r="I23" s="23">
        <v>32768000</v>
      </c>
      <c r="J23" s="126">
        <v>32768000</v>
      </c>
      <c r="K23" s="23">
        <f t="shared" si="0"/>
        <v>0</v>
      </c>
    </row>
    <row r="24" spans="1:11" x14ac:dyDescent="0.25">
      <c r="A24" s="112">
        <v>45343</v>
      </c>
      <c r="B24" s="25" t="s">
        <v>475</v>
      </c>
      <c r="C24" s="114" t="s">
        <v>941</v>
      </c>
      <c r="D24" s="114" t="s">
        <v>939</v>
      </c>
      <c r="E24" s="93" t="s">
        <v>965</v>
      </c>
      <c r="F24" s="26"/>
      <c r="G24" s="170" t="s">
        <v>953</v>
      </c>
      <c r="H24" s="13"/>
      <c r="I24" s="23">
        <v>29400000</v>
      </c>
      <c r="J24" s="126">
        <v>29400000</v>
      </c>
      <c r="K24" s="23">
        <f t="shared" si="0"/>
        <v>0</v>
      </c>
    </row>
    <row r="25" spans="1:11" x14ac:dyDescent="0.25">
      <c r="A25" s="112">
        <v>45343</v>
      </c>
      <c r="B25" s="25" t="s">
        <v>699</v>
      </c>
      <c r="C25" s="114" t="s">
        <v>942</v>
      </c>
      <c r="D25" s="114" t="s">
        <v>818</v>
      </c>
      <c r="E25" s="93" t="s">
        <v>966</v>
      </c>
      <c r="F25" s="26"/>
      <c r="G25" s="170" t="s">
        <v>954</v>
      </c>
      <c r="H25" s="13"/>
      <c r="I25" s="23">
        <v>29400000</v>
      </c>
      <c r="J25" s="126">
        <v>29400000</v>
      </c>
      <c r="K25" s="23">
        <f t="shared" si="0"/>
        <v>0</v>
      </c>
    </row>
    <row r="26" spans="1:11" x14ac:dyDescent="0.25">
      <c r="A26" s="112">
        <v>45343</v>
      </c>
      <c r="B26" s="25" t="s">
        <v>974</v>
      </c>
      <c r="C26" s="114" t="s">
        <v>943</v>
      </c>
      <c r="D26" s="114" t="s">
        <v>944</v>
      </c>
      <c r="E26" s="93" t="s">
        <v>967</v>
      </c>
      <c r="F26" s="26"/>
      <c r="G26" s="170" t="s">
        <v>955</v>
      </c>
      <c r="H26" s="13"/>
      <c r="I26" s="23">
        <f>40000000-14000000</f>
        <v>26000000</v>
      </c>
      <c r="J26" s="126">
        <v>26000000</v>
      </c>
      <c r="K26" s="23">
        <f t="shared" si="0"/>
        <v>0</v>
      </c>
    </row>
    <row r="27" spans="1:11" x14ac:dyDescent="0.25">
      <c r="A27" s="112">
        <v>45343</v>
      </c>
      <c r="B27" s="25" t="s">
        <v>485</v>
      </c>
      <c r="C27" s="114" t="s">
        <v>945</v>
      </c>
      <c r="D27" s="114" t="s">
        <v>674</v>
      </c>
      <c r="E27" s="93" t="s">
        <v>968</v>
      </c>
      <c r="F27" s="26"/>
      <c r="G27" s="170" t="s">
        <v>956</v>
      </c>
      <c r="H27" s="13"/>
      <c r="I27" s="23">
        <v>40000000</v>
      </c>
      <c r="J27" s="126">
        <v>40000000</v>
      </c>
      <c r="K27" s="23">
        <f t="shared" si="0"/>
        <v>0</v>
      </c>
    </row>
    <row r="28" spans="1:11" x14ac:dyDescent="0.25">
      <c r="A28" s="112">
        <v>45343</v>
      </c>
      <c r="B28" s="25" t="s">
        <v>473</v>
      </c>
      <c r="C28" s="114" t="s">
        <v>802</v>
      </c>
      <c r="D28" s="114" t="s">
        <v>677</v>
      </c>
      <c r="E28" s="93" t="s">
        <v>969</v>
      </c>
      <c r="F28" s="26"/>
      <c r="G28" s="170" t="s">
        <v>957</v>
      </c>
      <c r="H28" s="13"/>
      <c r="I28" s="23">
        <v>25400000</v>
      </c>
      <c r="J28" s="126">
        <v>25400000</v>
      </c>
      <c r="K28" s="23">
        <f t="shared" si="0"/>
        <v>0</v>
      </c>
    </row>
    <row r="29" spans="1:11" x14ac:dyDescent="0.25">
      <c r="A29" s="112">
        <v>45343</v>
      </c>
      <c r="B29" s="25" t="s">
        <v>483</v>
      </c>
      <c r="C29" s="114" t="s">
        <v>801</v>
      </c>
      <c r="D29" s="114" t="s">
        <v>943</v>
      </c>
      <c r="E29" s="93" t="s">
        <v>970</v>
      </c>
      <c r="F29" s="26"/>
      <c r="G29" s="170" t="s">
        <v>958</v>
      </c>
      <c r="H29" s="13"/>
      <c r="I29" s="23">
        <v>25400000</v>
      </c>
      <c r="J29" s="126">
        <v>25400000</v>
      </c>
      <c r="K29" s="23">
        <f t="shared" si="0"/>
        <v>0</v>
      </c>
    </row>
    <row r="30" spans="1:11" x14ac:dyDescent="0.25">
      <c r="A30" s="112">
        <v>45350</v>
      </c>
      <c r="B30" s="25" t="s">
        <v>831</v>
      </c>
      <c r="C30" s="114" t="s">
        <v>946</v>
      </c>
      <c r="D30" s="114" t="s">
        <v>947</v>
      </c>
      <c r="E30" s="93" t="s">
        <v>971</v>
      </c>
      <c r="F30" s="26"/>
      <c r="G30" s="170" t="s">
        <v>959</v>
      </c>
      <c r="H30" s="13"/>
      <c r="I30" s="23">
        <v>21836000</v>
      </c>
      <c r="J30" s="126">
        <v>21836000</v>
      </c>
      <c r="K30" s="23">
        <f t="shared" si="0"/>
        <v>0</v>
      </c>
    </row>
    <row r="31" spans="1:11" x14ac:dyDescent="0.25">
      <c r="A31" s="112">
        <v>45352</v>
      </c>
      <c r="B31" s="25" t="s">
        <v>801</v>
      </c>
      <c r="C31" s="114" t="s">
        <v>1529</v>
      </c>
      <c r="D31" s="114" t="s">
        <v>1627</v>
      </c>
      <c r="E31" s="93" t="s">
        <v>1640</v>
      </c>
      <c r="F31" s="26"/>
      <c r="G31" s="170" t="s">
        <v>1634</v>
      </c>
      <c r="H31" s="13"/>
      <c r="I31" s="23">
        <v>30000000</v>
      </c>
      <c r="J31" s="126">
        <v>30000000</v>
      </c>
      <c r="K31" s="23">
        <f t="shared" si="0"/>
        <v>0</v>
      </c>
    </row>
    <row r="32" spans="1:11" x14ac:dyDescent="0.25">
      <c r="A32" s="112">
        <v>45359</v>
      </c>
      <c r="B32" s="25" t="s">
        <v>526</v>
      </c>
      <c r="C32" s="114" t="s">
        <v>1628</v>
      </c>
      <c r="D32" s="114" t="s">
        <v>1546</v>
      </c>
      <c r="E32" s="93" t="s">
        <v>1641</v>
      </c>
      <c r="F32" s="26"/>
      <c r="G32" s="170" t="s">
        <v>1635</v>
      </c>
      <c r="H32" s="13"/>
      <c r="I32" s="23">
        <v>30000000</v>
      </c>
      <c r="J32" s="126">
        <v>30000000</v>
      </c>
      <c r="K32" s="23">
        <f t="shared" si="0"/>
        <v>0</v>
      </c>
    </row>
    <row r="33" spans="1:11" x14ac:dyDescent="0.25">
      <c r="A33" s="112">
        <v>45362</v>
      </c>
      <c r="B33" s="25" t="s">
        <v>711</v>
      </c>
      <c r="C33" s="114" t="s">
        <v>1629</v>
      </c>
      <c r="D33" s="114" t="s">
        <v>1380</v>
      </c>
      <c r="E33" s="93" t="s">
        <v>1642</v>
      </c>
      <c r="F33" s="26"/>
      <c r="G33" s="170" t="s">
        <v>1636</v>
      </c>
      <c r="H33" s="13"/>
      <c r="I33" s="23">
        <v>24000000</v>
      </c>
      <c r="J33" s="126">
        <v>24000000</v>
      </c>
      <c r="K33" s="23">
        <f t="shared" si="0"/>
        <v>0</v>
      </c>
    </row>
    <row r="34" spans="1:11" x14ac:dyDescent="0.25">
      <c r="A34" s="112">
        <v>45363</v>
      </c>
      <c r="B34" s="25" t="s">
        <v>1548</v>
      </c>
      <c r="C34" s="114" t="s">
        <v>1301</v>
      </c>
      <c r="D34" s="114" t="s">
        <v>1551</v>
      </c>
      <c r="E34" s="93" t="s">
        <v>1643</v>
      </c>
      <c r="F34" s="26"/>
      <c r="G34" s="170" t="s">
        <v>1637</v>
      </c>
      <c r="H34" s="13"/>
      <c r="I34" s="23">
        <v>29600000</v>
      </c>
      <c r="J34" s="126">
        <v>29600000</v>
      </c>
      <c r="K34" s="23">
        <f t="shared" si="0"/>
        <v>0</v>
      </c>
    </row>
    <row r="35" spans="1:11" x14ac:dyDescent="0.25">
      <c r="A35" s="112">
        <v>45363</v>
      </c>
      <c r="B35" s="25" t="s">
        <v>529</v>
      </c>
      <c r="C35" s="114" t="s">
        <v>1374</v>
      </c>
      <c r="D35" s="114" t="s">
        <v>1630</v>
      </c>
      <c r="E35" s="93" t="s">
        <v>1644</v>
      </c>
      <c r="F35" s="26"/>
      <c r="G35" s="170" t="s">
        <v>1638</v>
      </c>
      <c r="H35" s="13"/>
      <c r="I35" s="23">
        <v>30776000</v>
      </c>
      <c r="J35" s="126">
        <v>30776000</v>
      </c>
      <c r="K35" s="23">
        <f t="shared" si="0"/>
        <v>0</v>
      </c>
    </row>
    <row r="36" spans="1:11" x14ac:dyDescent="0.25">
      <c r="A36" s="112">
        <v>45366</v>
      </c>
      <c r="B36" s="25" t="s">
        <v>1312</v>
      </c>
      <c r="C36" s="114" t="s">
        <v>1297</v>
      </c>
      <c r="D36" s="114" t="s">
        <v>1298</v>
      </c>
      <c r="E36" s="93" t="s">
        <v>1353</v>
      </c>
      <c r="F36" s="26"/>
      <c r="G36" s="170" t="s">
        <v>1337</v>
      </c>
      <c r="H36" s="13"/>
      <c r="I36" s="23">
        <v>25000000</v>
      </c>
      <c r="J36" s="126">
        <v>25000000</v>
      </c>
      <c r="K36" s="23">
        <f t="shared" si="0"/>
        <v>0</v>
      </c>
    </row>
    <row r="37" spans="1:11" x14ac:dyDescent="0.25">
      <c r="A37" s="112">
        <v>45366</v>
      </c>
      <c r="B37" s="25" t="s">
        <v>1312</v>
      </c>
      <c r="C37" s="114" t="s">
        <v>1297</v>
      </c>
      <c r="D37" s="114" t="s">
        <v>1298</v>
      </c>
      <c r="E37" s="93" t="s">
        <v>1353</v>
      </c>
      <c r="F37" s="26"/>
      <c r="G37" s="170" t="s">
        <v>1337</v>
      </c>
      <c r="H37" s="13"/>
      <c r="I37" s="23">
        <v>25000000</v>
      </c>
      <c r="J37" s="126">
        <v>25000000</v>
      </c>
      <c r="K37" s="23">
        <f t="shared" si="0"/>
        <v>0</v>
      </c>
    </row>
    <row r="38" spans="1:11" x14ac:dyDescent="0.25">
      <c r="A38" s="112">
        <v>45373</v>
      </c>
      <c r="B38" s="25" t="s">
        <v>1382</v>
      </c>
      <c r="C38" s="114" t="s">
        <v>1631</v>
      </c>
      <c r="D38" s="114" t="s">
        <v>1413</v>
      </c>
      <c r="E38" s="93" t="s">
        <v>1645</v>
      </c>
      <c r="F38" s="26"/>
      <c r="G38" s="170" t="s">
        <v>159</v>
      </c>
      <c r="H38" s="13"/>
      <c r="I38" s="23">
        <v>11896000</v>
      </c>
      <c r="J38" s="126">
        <v>11896000</v>
      </c>
      <c r="K38" s="23">
        <f t="shared" si="0"/>
        <v>0</v>
      </c>
    </row>
    <row r="39" spans="1:11" x14ac:dyDescent="0.25">
      <c r="A39" s="112">
        <v>45373</v>
      </c>
      <c r="B39" s="25" t="s">
        <v>1279</v>
      </c>
      <c r="C39" s="114" t="s">
        <v>1632</v>
      </c>
      <c r="D39" s="114" t="s">
        <v>1633</v>
      </c>
      <c r="E39" s="93" t="s">
        <v>1646</v>
      </c>
      <c r="F39" s="26"/>
      <c r="G39" s="170" t="s">
        <v>1639</v>
      </c>
      <c r="H39" s="13"/>
      <c r="I39" s="23">
        <v>28320000</v>
      </c>
      <c r="J39" s="126">
        <v>28320000</v>
      </c>
      <c r="K39" s="23">
        <f t="shared" si="0"/>
        <v>0</v>
      </c>
    </row>
    <row r="40" spans="1:11" x14ac:dyDescent="0.25">
      <c r="A40" s="112">
        <v>45383</v>
      </c>
      <c r="B40" s="25" t="s">
        <v>1555</v>
      </c>
      <c r="C40" s="114" t="s">
        <v>2080</v>
      </c>
      <c r="D40" s="114" t="s">
        <v>1573</v>
      </c>
      <c r="E40" s="93" t="s">
        <v>2084</v>
      </c>
      <c r="F40" s="26"/>
      <c r="G40" s="170" t="s">
        <v>2087</v>
      </c>
      <c r="H40" s="13"/>
      <c r="I40" s="23">
        <v>33600000</v>
      </c>
      <c r="J40" s="126">
        <v>33600000</v>
      </c>
      <c r="K40" s="23">
        <f t="shared" si="0"/>
        <v>0</v>
      </c>
    </row>
    <row r="41" spans="1:11" x14ac:dyDescent="0.25">
      <c r="A41" s="112">
        <v>45386</v>
      </c>
      <c r="B41" s="25" t="s">
        <v>1674</v>
      </c>
      <c r="C41" s="114" t="s">
        <v>2081</v>
      </c>
      <c r="D41" s="114" t="s">
        <v>2082</v>
      </c>
      <c r="E41" s="93" t="s">
        <v>2085</v>
      </c>
      <c r="F41" s="26"/>
      <c r="G41" s="170" t="s">
        <v>2088</v>
      </c>
      <c r="H41" s="13"/>
      <c r="I41" s="23">
        <v>32000000</v>
      </c>
      <c r="J41" s="126">
        <v>32000000</v>
      </c>
      <c r="K41" s="23">
        <f t="shared" si="0"/>
        <v>0</v>
      </c>
    </row>
    <row r="42" spans="1:11" x14ac:dyDescent="0.25">
      <c r="A42" s="112">
        <v>45393</v>
      </c>
      <c r="B42" s="25" t="s">
        <v>1390</v>
      </c>
      <c r="C42" s="114" t="s">
        <v>2083</v>
      </c>
      <c r="D42" s="114" t="s">
        <v>2029</v>
      </c>
      <c r="E42" s="93" t="s">
        <v>2086</v>
      </c>
      <c r="F42" s="26"/>
      <c r="G42" s="170" t="s">
        <v>2089</v>
      </c>
      <c r="H42" s="13"/>
      <c r="I42" s="23">
        <v>19052000</v>
      </c>
      <c r="J42" s="126">
        <v>19052000</v>
      </c>
      <c r="K42" s="23">
        <f t="shared" si="0"/>
        <v>0</v>
      </c>
    </row>
    <row r="43" spans="1:11" x14ac:dyDescent="0.25">
      <c r="A43" s="246">
        <v>45428</v>
      </c>
      <c r="B43" s="25" t="s">
        <v>279</v>
      </c>
      <c r="C43" s="114" t="s">
        <v>2920</v>
      </c>
      <c r="D43" s="114" t="s">
        <v>2921</v>
      </c>
      <c r="E43" s="93" t="s">
        <v>2958</v>
      </c>
      <c r="F43" s="26"/>
      <c r="G43" s="170" t="s">
        <v>283</v>
      </c>
      <c r="H43" s="13"/>
      <c r="I43" s="23">
        <v>12700000</v>
      </c>
      <c r="J43" s="126">
        <v>12700000</v>
      </c>
      <c r="K43" s="23">
        <f t="shared" si="0"/>
        <v>0</v>
      </c>
    </row>
    <row r="44" spans="1:11" x14ac:dyDescent="0.25">
      <c r="A44" s="246">
        <v>45428</v>
      </c>
      <c r="B44" s="25" t="s">
        <v>277</v>
      </c>
      <c r="C44" s="114" t="s">
        <v>2922</v>
      </c>
      <c r="D44" s="114" t="s">
        <v>2304</v>
      </c>
      <c r="E44" s="93" t="s">
        <v>2959</v>
      </c>
      <c r="F44" s="26"/>
      <c r="G44" s="170" t="s">
        <v>281</v>
      </c>
      <c r="H44" s="13"/>
      <c r="I44" s="23">
        <v>16100000</v>
      </c>
      <c r="J44" s="126">
        <v>16100000</v>
      </c>
      <c r="K44" s="23">
        <f t="shared" si="0"/>
        <v>0</v>
      </c>
    </row>
    <row r="45" spans="1:11" x14ac:dyDescent="0.25">
      <c r="A45" s="246">
        <v>45428</v>
      </c>
      <c r="B45" s="25" t="s">
        <v>278</v>
      </c>
      <c r="C45" s="114" t="s">
        <v>2923</v>
      </c>
      <c r="D45" s="114" t="s">
        <v>2924</v>
      </c>
      <c r="E45" s="93" t="s">
        <v>2960</v>
      </c>
      <c r="F45" s="26"/>
      <c r="G45" s="170" t="s">
        <v>282</v>
      </c>
      <c r="H45" s="13"/>
      <c r="I45" s="23">
        <v>10000000</v>
      </c>
      <c r="J45" s="126">
        <v>10000000</v>
      </c>
      <c r="K45" s="23">
        <f t="shared" si="0"/>
        <v>0</v>
      </c>
    </row>
    <row r="46" spans="1:11" x14ac:dyDescent="0.25">
      <c r="A46" s="246">
        <v>45434</v>
      </c>
      <c r="B46" s="25" t="s">
        <v>485</v>
      </c>
      <c r="C46" s="114" t="s">
        <v>2925</v>
      </c>
      <c r="D46" s="114" t="s">
        <v>2926</v>
      </c>
      <c r="E46" s="93" t="s">
        <v>2961</v>
      </c>
      <c r="F46" s="26"/>
      <c r="G46" s="170" t="s">
        <v>956</v>
      </c>
      <c r="H46" s="13"/>
      <c r="I46" s="23">
        <v>20000000</v>
      </c>
      <c r="J46" s="126">
        <v>20000000</v>
      </c>
      <c r="K46" s="23">
        <f t="shared" si="0"/>
        <v>0</v>
      </c>
    </row>
    <row r="47" spans="1:11" x14ac:dyDescent="0.25">
      <c r="A47" s="246">
        <v>45435</v>
      </c>
      <c r="B47" s="25" t="s">
        <v>1826</v>
      </c>
      <c r="C47" s="114" t="s">
        <v>2927</v>
      </c>
      <c r="D47" s="114" t="s">
        <v>2928</v>
      </c>
      <c r="E47" s="93" t="s">
        <v>2962</v>
      </c>
      <c r="F47" s="26"/>
      <c r="G47" s="170" t="s">
        <v>2950</v>
      </c>
      <c r="H47" s="13"/>
      <c r="I47" s="23">
        <v>19720000</v>
      </c>
      <c r="J47" s="126">
        <v>19720000</v>
      </c>
      <c r="K47" s="23">
        <f t="shared" si="0"/>
        <v>0</v>
      </c>
    </row>
    <row r="48" spans="1:11" x14ac:dyDescent="0.25">
      <c r="A48" s="246">
        <v>45435</v>
      </c>
      <c r="B48" s="25" t="s">
        <v>973</v>
      </c>
      <c r="C48" s="114" t="s">
        <v>2415</v>
      </c>
      <c r="D48" s="114" t="s">
        <v>2929</v>
      </c>
      <c r="E48" s="93" t="s">
        <v>2963</v>
      </c>
      <c r="F48" s="26"/>
      <c r="G48" s="170" t="s">
        <v>952</v>
      </c>
      <c r="H48" s="13"/>
      <c r="I48" s="23">
        <v>16384000</v>
      </c>
      <c r="J48" s="126">
        <v>16384000</v>
      </c>
      <c r="K48" s="23">
        <f t="shared" si="0"/>
        <v>0</v>
      </c>
    </row>
    <row r="49" spans="1:11" x14ac:dyDescent="0.25">
      <c r="A49" s="246">
        <v>45436</v>
      </c>
      <c r="B49" s="25" t="s">
        <v>417</v>
      </c>
      <c r="C49" s="114" t="s">
        <v>2624</v>
      </c>
      <c r="D49" s="114" t="s">
        <v>2930</v>
      </c>
      <c r="E49" s="93" t="s">
        <v>2964</v>
      </c>
      <c r="F49" s="26"/>
      <c r="G49" s="170" t="s">
        <v>949</v>
      </c>
      <c r="H49" s="13"/>
      <c r="I49" s="23">
        <v>20000000</v>
      </c>
      <c r="J49" s="126">
        <v>18333334</v>
      </c>
      <c r="K49" s="23">
        <f t="shared" si="0"/>
        <v>1666666</v>
      </c>
    </row>
    <row r="50" spans="1:11" x14ac:dyDescent="0.25">
      <c r="A50" s="246">
        <v>45436</v>
      </c>
      <c r="B50" s="25" t="s">
        <v>699</v>
      </c>
      <c r="C50" s="114" t="s">
        <v>2930</v>
      </c>
      <c r="D50" s="114" t="s">
        <v>2931</v>
      </c>
      <c r="E50" s="93" t="s">
        <v>2965</v>
      </c>
      <c r="F50" s="26"/>
      <c r="G50" s="170" t="s">
        <v>954</v>
      </c>
      <c r="H50" s="13"/>
      <c r="I50" s="23">
        <v>14700000</v>
      </c>
      <c r="J50" s="126">
        <v>14700000</v>
      </c>
      <c r="K50" s="23">
        <f t="shared" si="0"/>
        <v>0</v>
      </c>
    </row>
    <row r="51" spans="1:11" x14ac:dyDescent="0.25">
      <c r="A51" s="246">
        <v>45436</v>
      </c>
      <c r="B51" s="25" t="s">
        <v>422</v>
      </c>
      <c r="C51" s="114" t="s">
        <v>2931</v>
      </c>
      <c r="D51" s="114" t="s">
        <v>2410</v>
      </c>
      <c r="E51" s="93" t="s">
        <v>2966</v>
      </c>
      <c r="F51" s="26"/>
      <c r="G51" s="170" t="s">
        <v>950</v>
      </c>
      <c r="H51" s="13"/>
      <c r="I51" s="23">
        <v>16000000</v>
      </c>
      <c r="J51" s="126">
        <v>16000000</v>
      </c>
      <c r="K51" s="23">
        <f t="shared" si="0"/>
        <v>0</v>
      </c>
    </row>
    <row r="52" spans="1:11" x14ac:dyDescent="0.25">
      <c r="A52" s="246">
        <v>45436</v>
      </c>
      <c r="B52" s="25" t="s">
        <v>1312</v>
      </c>
      <c r="C52" s="114" t="s">
        <v>2288</v>
      </c>
      <c r="D52" s="114" t="s">
        <v>2414</v>
      </c>
      <c r="E52" s="93" t="s">
        <v>2550</v>
      </c>
      <c r="F52" s="26"/>
      <c r="G52" s="170" t="s">
        <v>1337</v>
      </c>
      <c r="H52" s="13"/>
      <c r="I52" s="23">
        <v>10000000</v>
      </c>
      <c r="J52" s="126">
        <v>9994098</v>
      </c>
      <c r="K52" s="23">
        <f t="shared" si="0"/>
        <v>5902</v>
      </c>
    </row>
    <row r="53" spans="1:11" x14ac:dyDescent="0.25">
      <c r="A53" s="246">
        <v>45436</v>
      </c>
      <c r="B53" s="25" t="s">
        <v>972</v>
      </c>
      <c r="C53" s="114" t="s">
        <v>2622</v>
      </c>
      <c r="D53" s="114" t="s">
        <v>2932</v>
      </c>
      <c r="E53" s="93" t="s">
        <v>2967</v>
      </c>
      <c r="F53" s="26"/>
      <c r="G53" s="170" t="s">
        <v>951</v>
      </c>
      <c r="H53" s="13"/>
      <c r="I53" s="23">
        <v>19600000</v>
      </c>
      <c r="J53" s="126">
        <v>19600000</v>
      </c>
      <c r="K53" s="23">
        <f t="shared" si="0"/>
        <v>0</v>
      </c>
    </row>
    <row r="54" spans="1:11" x14ac:dyDescent="0.25">
      <c r="A54" s="246">
        <v>45436</v>
      </c>
      <c r="B54" s="25" t="s">
        <v>526</v>
      </c>
      <c r="C54" s="114" t="s">
        <v>2628</v>
      </c>
      <c r="D54" s="114" t="s">
        <v>2822</v>
      </c>
      <c r="E54" s="93" t="s">
        <v>2968</v>
      </c>
      <c r="F54" s="26"/>
      <c r="G54" s="170" t="s">
        <v>1635</v>
      </c>
      <c r="H54" s="13"/>
      <c r="I54" s="23">
        <v>15000000</v>
      </c>
      <c r="J54" s="126">
        <v>15000000</v>
      </c>
      <c r="K54" s="23">
        <f t="shared" si="0"/>
        <v>0</v>
      </c>
    </row>
    <row r="55" spans="1:11" x14ac:dyDescent="0.25">
      <c r="A55" s="246">
        <v>45436</v>
      </c>
      <c r="B55" s="25" t="s">
        <v>392</v>
      </c>
      <c r="C55" s="114" t="s">
        <v>2626</v>
      </c>
      <c r="D55" s="114" t="s">
        <v>2933</v>
      </c>
      <c r="E55" s="93" t="s">
        <v>2969</v>
      </c>
      <c r="F55" s="26"/>
      <c r="G55" s="170" t="s">
        <v>948</v>
      </c>
      <c r="H55" s="13"/>
      <c r="I55" s="23">
        <v>16000000</v>
      </c>
      <c r="J55" s="126">
        <v>16000000</v>
      </c>
      <c r="K55" s="23">
        <f t="shared" si="0"/>
        <v>0</v>
      </c>
    </row>
    <row r="56" spans="1:11" x14ac:dyDescent="0.25">
      <c r="A56" s="246">
        <v>45436</v>
      </c>
      <c r="B56" s="25" t="s">
        <v>831</v>
      </c>
      <c r="C56" s="114" t="s">
        <v>2414</v>
      </c>
      <c r="D56" s="114" t="s">
        <v>2934</v>
      </c>
      <c r="E56" s="93" t="s">
        <v>2970</v>
      </c>
      <c r="F56" s="26"/>
      <c r="G56" s="170" t="s">
        <v>959</v>
      </c>
      <c r="H56" s="13"/>
      <c r="I56" s="23">
        <v>10918000</v>
      </c>
      <c r="J56" s="126">
        <v>10918000</v>
      </c>
      <c r="K56" s="23">
        <f t="shared" si="0"/>
        <v>0</v>
      </c>
    </row>
    <row r="57" spans="1:11" x14ac:dyDescent="0.25">
      <c r="A57" s="246">
        <v>45436</v>
      </c>
      <c r="B57" s="25" t="s">
        <v>1836</v>
      </c>
      <c r="C57" s="114" t="s">
        <v>2933</v>
      </c>
      <c r="D57" s="114" t="s">
        <v>2935</v>
      </c>
      <c r="E57" s="93" t="s">
        <v>2971</v>
      </c>
      <c r="F57" s="26"/>
      <c r="G57" s="170" t="s">
        <v>2951</v>
      </c>
      <c r="H57" s="13"/>
      <c r="I57" s="23">
        <v>19720000</v>
      </c>
      <c r="J57" s="126">
        <v>19720000</v>
      </c>
      <c r="K57" s="23">
        <f t="shared" si="0"/>
        <v>0</v>
      </c>
    </row>
    <row r="58" spans="1:11" x14ac:dyDescent="0.25">
      <c r="A58" s="246">
        <v>45439</v>
      </c>
      <c r="B58" s="25" t="s">
        <v>2572</v>
      </c>
      <c r="C58" s="114" t="s">
        <v>2423</v>
      </c>
      <c r="D58" s="114" t="s">
        <v>2424</v>
      </c>
      <c r="E58" s="93" t="s">
        <v>2555</v>
      </c>
      <c r="F58" s="26"/>
      <c r="G58" s="170" t="s">
        <v>2463</v>
      </c>
      <c r="H58" s="13"/>
      <c r="I58" s="23">
        <v>10000000</v>
      </c>
      <c r="J58" s="126">
        <v>10000000</v>
      </c>
      <c r="K58" s="23">
        <f t="shared" si="0"/>
        <v>0</v>
      </c>
    </row>
    <row r="59" spans="1:11" x14ac:dyDescent="0.25">
      <c r="A59" s="246">
        <v>45439</v>
      </c>
      <c r="B59" s="25" t="s">
        <v>473</v>
      </c>
      <c r="C59" s="114" t="s">
        <v>2936</v>
      </c>
      <c r="D59" s="114" t="s">
        <v>2441</v>
      </c>
      <c r="E59" s="93" t="s">
        <v>2972</v>
      </c>
      <c r="F59" s="26"/>
      <c r="G59" s="170" t="s">
        <v>2952</v>
      </c>
      <c r="H59" s="13"/>
      <c r="I59" s="23">
        <f>12700000-1058334</f>
        <v>11641666</v>
      </c>
      <c r="J59" s="126">
        <v>11641666</v>
      </c>
      <c r="K59" s="23">
        <f t="shared" si="0"/>
        <v>0</v>
      </c>
    </row>
    <row r="60" spans="1:11" x14ac:dyDescent="0.25">
      <c r="A60" s="246">
        <v>45439</v>
      </c>
      <c r="B60" s="25" t="s">
        <v>1828</v>
      </c>
      <c r="C60" s="114" t="s">
        <v>2937</v>
      </c>
      <c r="D60" s="114" t="s">
        <v>2938</v>
      </c>
      <c r="E60" s="93" t="s">
        <v>286</v>
      </c>
      <c r="F60" s="26"/>
      <c r="G60" s="170" t="s">
        <v>2953</v>
      </c>
      <c r="H60" s="13"/>
      <c r="I60" s="23">
        <v>36000000</v>
      </c>
      <c r="J60" s="126">
        <v>30200000</v>
      </c>
      <c r="K60" s="23">
        <f t="shared" si="0"/>
        <v>5800000</v>
      </c>
    </row>
    <row r="61" spans="1:11" x14ac:dyDescent="0.25">
      <c r="A61" s="246">
        <v>45439</v>
      </c>
      <c r="B61" s="25" t="s">
        <v>483</v>
      </c>
      <c r="C61" s="114" t="s">
        <v>2409</v>
      </c>
      <c r="D61" s="114" t="s">
        <v>2647</v>
      </c>
      <c r="E61" s="93" t="s">
        <v>2973</v>
      </c>
      <c r="F61" s="26"/>
      <c r="G61" s="170" t="s">
        <v>958</v>
      </c>
      <c r="H61" s="13"/>
      <c r="I61" s="23">
        <v>12700000</v>
      </c>
      <c r="J61" s="126">
        <v>12700000</v>
      </c>
      <c r="K61" s="23">
        <f t="shared" si="0"/>
        <v>0</v>
      </c>
    </row>
    <row r="62" spans="1:11" x14ac:dyDescent="0.25">
      <c r="A62" s="246">
        <v>45439</v>
      </c>
      <c r="B62" s="25" t="s">
        <v>280</v>
      </c>
      <c r="C62" s="114" t="s">
        <v>2422</v>
      </c>
      <c r="D62" s="114" t="s">
        <v>2939</v>
      </c>
      <c r="E62" s="93" t="s">
        <v>2974</v>
      </c>
      <c r="F62" s="26"/>
      <c r="G62" s="170" t="s">
        <v>284</v>
      </c>
      <c r="H62" s="13"/>
      <c r="I62" s="23">
        <v>7350000</v>
      </c>
      <c r="J62" s="126">
        <v>7350000</v>
      </c>
      <c r="K62" s="23">
        <f t="shared" si="0"/>
        <v>0</v>
      </c>
    </row>
    <row r="63" spans="1:11" x14ac:dyDescent="0.25">
      <c r="A63" s="246">
        <v>45439</v>
      </c>
      <c r="B63" s="25" t="s">
        <v>801</v>
      </c>
      <c r="C63" s="114" t="s">
        <v>2630</v>
      </c>
      <c r="D63" s="114" t="s">
        <v>2940</v>
      </c>
      <c r="E63" s="93" t="s">
        <v>2975</v>
      </c>
      <c r="F63" s="26"/>
      <c r="G63" s="170" t="s">
        <v>1634</v>
      </c>
      <c r="H63" s="13"/>
      <c r="I63" s="23">
        <v>15000000</v>
      </c>
      <c r="J63" s="126">
        <v>15000000</v>
      </c>
      <c r="K63" s="23">
        <f t="shared" si="0"/>
        <v>0</v>
      </c>
    </row>
    <row r="64" spans="1:11" x14ac:dyDescent="0.25">
      <c r="A64" s="246">
        <v>45439</v>
      </c>
      <c r="B64" s="25" t="s">
        <v>475</v>
      </c>
      <c r="C64" s="114" t="s">
        <v>2621</v>
      </c>
      <c r="D64" s="114" t="s">
        <v>2941</v>
      </c>
      <c r="E64" s="93" t="s">
        <v>2976</v>
      </c>
      <c r="F64" s="26"/>
      <c r="G64" s="170" t="s">
        <v>953</v>
      </c>
      <c r="H64" s="13"/>
      <c r="I64" s="23">
        <v>14700000</v>
      </c>
      <c r="J64" s="126">
        <v>14700000</v>
      </c>
      <c r="K64" s="23">
        <f t="shared" si="0"/>
        <v>0</v>
      </c>
    </row>
    <row r="65" spans="1:13" x14ac:dyDescent="0.25">
      <c r="A65" s="246">
        <v>45440</v>
      </c>
      <c r="B65" s="25" t="s">
        <v>2108</v>
      </c>
      <c r="C65" s="114" t="s">
        <v>2942</v>
      </c>
      <c r="D65" s="114" t="s">
        <v>2943</v>
      </c>
      <c r="E65" s="93" t="s">
        <v>2977</v>
      </c>
      <c r="F65" s="26"/>
      <c r="G65" s="170" t="s">
        <v>2954</v>
      </c>
      <c r="H65" s="13"/>
      <c r="I65" s="23">
        <v>32000000</v>
      </c>
      <c r="J65" s="126">
        <v>32000000</v>
      </c>
      <c r="K65" s="23">
        <f t="shared" si="0"/>
        <v>0</v>
      </c>
    </row>
    <row r="66" spans="1:13" x14ac:dyDescent="0.25">
      <c r="A66" s="246">
        <v>45441</v>
      </c>
      <c r="B66" s="25" t="s">
        <v>1824</v>
      </c>
      <c r="C66" s="114" t="s">
        <v>2944</v>
      </c>
      <c r="D66" s="114" t="s">
        <v>2945</v>
      </c>
      <c r="E66" s="93" t="s">
        <v>2978</v>
      </c>
      <c r="F66" s="26"/>
      <c r="G66" s="170" t="s">
        <v>2955</v>
      </c>
      <c r="H66" s="13"/>
      <c r="I66" s="23">
        <v>15280000</v>
      </c>
      <c r="J66" s="126">
        <v>15280000</v>
      </c>
      <c r="K66" s="23">
        <f t="shared" si="0"/>
        <v>0</v>
      </c>
    </row>
    <row r="67" spans="1:13" x14ac:dyDescent="0.25">
      <c r="A67" s="246">
        <v>45441</v>
      </c>
      <c r="B67" s="25" t="s">
        <v>2022</v>
      </c>
      <c r="C67" s="114" t="s">
        <v>2946</v>
      </c>
      <c r="D67" s="114" t="s">
        <v>2947</v>
      </c>
      <c r="E67" s="93" t="s">
        <v>2979</v>
      </c>
      <c r="F67" s="26"/>
      <c r="G67" s="170" t="s">
        <v>2956</v>
      </c>
      <c r="H67" s="13"/>
      <c r="I67" s="23">
        <v>17464000</v>
      </c>
      <c r="J67" s="23">
        <v>0</v>
      </c>
      <c r="K67" s="23">
        <f t="shared" si="0"/>
        <v>17464000</v>
      </c>
    </row>
    <row r="68" spans="1:13" x14ac:dyDescent="0.25">
      <c r="A68" s="246">
        <v>45441</v>
      </c>
      <c r="B68" s="25" t="s">
        <v>1937</v>
      </c>
      <c r="C68" s="114" t="s">
        <v>2948</v>
      </c>
      <c r="D68" s="114" t="s">
        <v>2949</v>
      </c>
      <c r="E68" s="93" t="s">
        <v>2980</v>
      </c>
      <c r="F68" s="26"/>
      <c r="G68" s="170" t="s">
        <v>2957</v>
      </c>
      <c r="H68" s="13"/>
      <c r="I68" s="23">
        <v>19092000</v>
      </c>
      <c r="J68" s="126">
        <v>8750500</v>
      </c>
      <c r="K68" s="23">
        <f t="shared" si="0"/>
        <v>10341500</v>
      </c>
    </row>
    <row r="69" spans="1:13" x14ac:dyDescent="0.25">
      <c r="A69" s="112"/>
      <c r="B69" s="25"/>
      <c r="C69" s="114"/>
      <c r="D69" s="114"/>
      <c r="E69" s="93"/>
      <c r="F69" s="26"/>
      <c r="G69" s="170"/>
      <c r="H69" s="13"/>
      <c r="I69" s="23"/>
      <c r="J69" s="23"/>
      <c r="K69" s="23"/>
    </row>
    <row r="70" spans="1:13" x14ac:dyDescent="0.25">
      <c r="A70" s="14"/>
      <c r="B70" s="15"/>
      <c r="C70" s="15"/>
      <c r="D70" s="15"/>
      <c r="E70" s="15"/>
      <c r="F70" s="15"/>
      <c r="G70" s="334" t="s">
        <v>19</v>
      </c>
      <c r="H70" s="335"/>
      <c r="I70" s="28">
        <f>SUM(I15:I69)</f>
        <v>1227717666</v>
      </c>
      <c r="J70" s="28">
        <f>SUM(J15:J69)</f>
        <v>1192439598</v>
      </c>
      <c r="K70" s="28">
        <f>SUM(K15:K69)</f>
        <v>35278068</v>
      </c>
      <c r="M70" s="62"/>
    </row>
    <row r="71" spans="1:13" ht="12.75" customHeight="1" x14ac:dyDescent="0.25">
      <c r="A71" s="14"/>
      <c r="B71" s="15"/>
      <c r="C71" s="15"/>
      <c r="D71" s="15"/>
      <c r="E71" s="15"/>
      <c r="F71" s="19"/>
      <c r="G71" s="15"/>
      <c r="H71" s="15"/>
      <c r="I71" s="19"/>
      <c r="J71" s="19"/>
      <c r="K71" s="20"/>
    </row>
    <row r="72" spans="1:13" ht="24.95" customHeight="1" x14ac:dyDescent="0.25">
      <c r="A72" s="69" t="s">
        <v>37</v>
      </c>
      <c r="B72" s="70" t="s">
        <v>39</v>
      </c>
      <c r="C72" s="69" t="s">
        <v>40</v>
      </c>
      <c r="D72" s="71" t="s">
        <v>38</v>
      </c>
      <c r="E72" s="69" t="s">
        <v>15</v>
      </c>
      <c r="F72" s="69" t="s">
        <v>33</v>
      </c>
      <c r="G72" s="69" t="s">
        <v>16</v>
      </c>
      <c r="H72" s="69" t="s">
        <v>22</v>
      </c>
      <c r="I72" s="69" t="s">
        <v>12</v>
      </c>
      <c r="J72" s="69" t="s">
        <v>23</v>
      </c>
      <c r="K72" s="69" t="s">
        <v>4</v>
      </c>
    </row>
    <row r="73" spans="1:13" ht="24.95" customHeight="1" x14ac:dyDescent="0.25">
      <c r="A73" s="72">
        <v>2774000000</v>
      </c>
      <c r="B73" s="72">
        <v>-1531224000</v>
      </c>
      <c r="C73" s="72">
        <v>0</v>
      </c>
      <c r="D73" s="73">
        <f>+A73+B73-C73</f>
        <v>1242776000</v>
      </c>
      <c r="E73" s="73">
        <f>+I70</f>
        <v>1227717666</v>
      </c>
      <c r="F73" s="74">
        <f>+E73/D73</f>
        <v>0.98788330801367263</v>
      </c>
      <c r="G73" s="73">
        <f>+I12</f>
        <v>15058334</v>
      </c>
      <c r="H73" s="73">
        <f>+D73-E73-G73</f>
        <v>0</v>
      </c>
      <c r="I73" s="73">
        <f>+J70</f>
        <v>1192439598</v>
      </c>
      <c r="J73" s="74">
        <f>+I73/D73</f>
        <v>0.95949680231996759</v>
      </c>
      <c r="K73" s="73">
        <f>+K70</f>
        <v>35278068</v>
      </c>
    </row>
    <row r="74" spans="1:13" x14ac:dyDescent="0.25">
      <c r="A74" s="75">
        <v>1</v>
      </c>
      <c r="B74" s="75">
        <v>2</v>
      </c>
      <c r="C74" s="75">
        <v>3</v>
      </c>
      <c r="D74" s="75" t="s">
        <v>3</v>
      </c>
      <c r="E74" s="75">
        <v>5</v>
      </c>
      <c r="F74" s="75" t="s">
        <v>18</v>
      </c>
      <c r="G74" s="75">
        <v>7</v>
      </c>
      <c r="H74" s="75" t="s">
        <v>9</v>
      </c>
      <c r="I74" s="75">
        <v>9</v>
      </c>
      <c r="J74" s="75" t="s">
        <v>24</v>
      </c>
      <c r="K74" s="75" t="s">
        <v>25</v>
      </c>
    </row>
    <row r="76" spans="1:13" x14ac:dyDescent="0.25">
      <c r="B76" s="62"/>
    </row>
    <row r="77" spans="1:13" x14ac:dyDescent="0.25">
      <c r="B77" s="62"/>
      <c r="I77" s="62"/>
    </row>
    <row r="78" spans="1:13" x14ac:dyDescent="0.25">
      <c r="B78" s="62"/>
    </row>
  </sheetData>
  <mergeCells count="16">
    <mergeCell ref="J13:J14"/>
    <mergeCell ref="E14:F14"/>
    <mergeCell ref="G14:H14"/>
    <mergeCell ref="A3:J3"/>
    <mergeCell ref="A5:A6"/>
    <mergeCell ref="B5:B6"/>
    <mergeCell ref="D5:D6"/>
    <mergeCell ref="E5:H5"/>
    <mergeCell ref="I5:I6"/>
    <mergeCell ref="J5:K6"/>
    <mergeCell ref="E6:H6"/>
    <mergeCell ref="G70:H70"/>
    <mergeCell ref="G12:H12"/>
    <mergeCell ref="A13:A14"/>
    <mergeCell ref="E13:H13"/>
    <mergeCell ref="I13:I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9"/>
  <sheetViews>
    <sheetView topLeftCell="A55" workbookViewId="0">
      <selection activeCell="K61" sqref="K6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320" t="s">
        <v>84</v>
      </c>
      <c r="B3" s="320"/>
      <c r="C3" s="320"/>
      <c r="D3" s="320"/>
      <c r="E3" s="320"/>
      <c r="F3" s="320"/>
      <c r="G3" s="320"/>
      <c r="H3" s="320"/>
      <c r="I3" s="320"/>
      <c r="J3" s="320"/>
      <c r="K3" s="67" t="s">
        <v>4743</v>
      </c>
    </row>
    <row r="4" spans="1:11" ht="12.75" customHeight="1" x14ac:dyDescent="0.25">
      <c r="A4" s="4"/>
      <c r="B4" s="4"/>
      <c r="C4" s="4"/>
      <c r="D4" s="4"/>
      <c r="E4" s="4"/>
      <c r="F4" s="4"/>
      <c r="G4" s="4"/>
      <c r="H4" s="4"/>
      <c r="I4" s="4"/>
      <c r="J4" s="4"/>
      <c r="K4" s="5"/>
    </row>
    <row r="5" spans="1:11" x14ac:dyDescent="0.25">
      <c r="A5" s="323" t="s">
        <v>5</v>
      </c>
      <c r="B5" s="338" t="s">
        <v>26</v>
      </c>
      <c r="C5" s="30"/>
      <c r="D5" s="323" t="s">
        <v>17</v>
      </c>
      <c r="E5" s="340" t="s">
        <v>16</v>
      </c>
      <c r="F5" s="341"/>
      <c r="G5" s="341"/>
      <c r="H5" s="342"/>
      <c r="I5" s="323" t="s">
        <v>7</v>
      </c>
      <c r="J5" s="330" t="s">
        <v>21</v>
      </c>
      <c r="K5" s="331"/>
    </row>
    <row r="6" spans="1:11" ht="28.5" customHeight="1" x14ac:dyDescent="0.25">
      <c r="A6" s="324"/>
      <c r="B6" s="339"/>
      <c r="C6" s="31"/>
      <c r="D6" s="324"/>
      <c r="E6" s="340" t="s">
        <v>2</v>
      </c>
      <c r="F6" s="341"/>
      <c r="G6" s="341"/>
      <c r="H6" s="342"/>
      <c r="I6" s="324"/>
      <c r="J6" s="332"/>
      <c r="K6" s="333"/>
    </row>
    <row r="7" spans="1:11" ht="13.5" customHeight="1" x14ac:dyDescent="0.25">
      <c r="A7" s="238"/>
      <c r="B7" s="146"/>
      <c r="C7" s="144"/>
      <c r="D7" s="237"/>
      <c r="E7" s="161"/>
      <c r="F7" s="89"/>
      <c r="G7" s="89"/>
      <c r="H7" s="87"/>
      <c r="I7" s="126"/>
      <c r="J7" s="145"/>
      <c r="K7" s="144"/>
    </row>
    <row r="8" spans="1:11" ht="13.5" customHeight="1" x14ac:dyDescent="0.25">
      <c r="A8" s="238"/>
      <c r="B8" s="146"/>
      <c r="C8" s="144"/>
      <c r="D8" s="237"/>
      <c r="E8" s="123"/>
      <c r="F8" s="89"/>
      <c r="G8" s="89"/>
      <c r="H8" s="87"/>
      <c r="I8" s="200"/>
      <c r="J8" s="145"/>
      <c r="K8" s="144"/>
    </row>
    <row r="9" spans="1:11" ht="13.5" customHeight="1" x14ac:dyDescent="0.25">
      <c r="A9" s="177"/>
      <c r="B9" s="146"/>
      <c r="C9" s="144"/>
      <c r="D9" s="196"/>
      <c r="E9" s="201"/>
      <c r="F9" s="89"/>
      <c r="G9" s="89"/>
      <c r="H9" s="87"/>
      <c r="I9" s="200"/>
      <c r="J9" s="145"/>
      <c r="K9" s="144"/>
    </row>
    <row r="10" spans="1:11" ht="13.5" customHeight="1" x14ac:dyDescent="0.25">
      <c r="A10" s="177"/>
      <c r="B10" s="146"/>
      <c r="C10" s="144"/>
      <c r="D10" s="196"/>
      <c r="E10" s="201"/>
      <c r="F10" s="89"/>
      <c r="G10" s="89"/>
      <c r="H10" s="87"/>
      <c r="I10" s="200"/>
      <c r="J10" s="145"/>
      <c r="K10" s="144"/>
    </row>
    <row r="11" spans="1:11" ht="13.5" customHeight="1" x14ac:dyDescent="0.25">
      <c r="A11" s="177"/>
      <c r="B11" s="146"/>
      <c r="C11" s="144"/>
      <c r="D11" s="196"/>
      <c r="E11" s="201"/>
      <c r="F11" s="89"/>
      <c r="G11" s="89"/>
      <c r="H11" s="87"/>
      <c r="I11" s="200"/>
      <c r="J11" s="145"/>
      <c r="K11" s="144"/>
    </row>
    <row r="12" spans="1:11" ht="13.5" customHeight="1" x14ac:dyDescent="0.25">
      <c r="A12" s="199"/>
      <c r="B12" s="146"/>
      <c r="C12" s="144"/>
      <c r="D12" s="199"/>
      <c r="E12" s="202"/>
      <c r="F12" s="89"/>
      <c r="G12" s="89"/>
      <c r="H12" s="87"/>
      <c r="I12" s="199"/>
      <c r="J12" s="145"/>
      <c r="K12" s="144"/>
    </row>
    <row r="13" spans="1:11" x14ac:dyDescent="0.25">
      <c r="A13" s="14"/>
      <c r="B13" s="15"/>
      <c r="C13" s="15"/>
      <c r="D13" s="15"/>
      <c r="E13" s="15"/>
      <c r="F13" s="15"/>
      <c r="G13" s="334" t="s">
        <v>19</v>
      </c>
      <c r="H13" s="335"/>
      <c r="I13" s="16">
        <f>SUM(I7:I12)</f>
        <v>0</v>
      </c>
      <c r="J13" s="17"/>
      <c r="K13" s="18"/>
    </row>
    <row r="14" spans="1:11" x14ac:dyDescent="0.25">
      <c r="A14" s="323" t="s">
        <v>5</v>
      </c>
      <c r="B14" s="29" t="s">
        <v>13</v>
      </c>
      <c r="C14" s="32" t="s">
        <v>20</v>
      </c>
      <c r="D14" s="21" t="s">
        <v>20</v>
      </c>
      <c r="E14" s="340" t="s">
        <v>15</v>
      </c>
      <c r="F14" s="341"/>
      <c r="G14" s="341"/>
      <c r="H14" s="342"/>
      <c r="I14" s="323" t="s">
        <v>7</v>
      </c>
      <c r="J14" s="323" t="s">
        <v>6</v>
      </c>
      <c r="K14" s="32" t="s">
        <v>0</v>
      </c>
    </row>
    <row r="15" spans="1:11" x14ac:dyDescent="0.25">
      <c r="A15" s="324"/>
      <c r="B15" s="33" t="s">
        <v>14</v>
      </c>
      <c r="C15" s="33" t="s">
        <v>11</v>
      </c>
      <c r="D15" s="33" t="s">
        <v>10</v>
      </c>
      <c r="E15" s="340" t="s">
        <v>2</v>
      </c>
      <c r="F15" s="342"/>
      <c r="G15" s="340" t="s">
        <v>8</v>
      </c>
      <c r="H15" s="342"/>
      <c r="I15" s="324"/>
      <c r="J15" s="324"/>
      <c r="K15" s="33" t="s">
        <v>1</v>
      </c>
    </row>
    <row r="16" spans="1:11" ht="12.75" customHeight="1" x14ac:dyDescent="0.25">
      <c r="A16" s="22">
        <v>45342</v>
      </c>
      <c r="B16" s="86" t="s">
        <v>493</v>
      </c>
      <c r="C16" s="63" t="s">
        <v>975</v>
      </c>
      <c r="D16" s="116" t="s">
        <v>976</v>
      </c>
      <c r="E16" s="161" t="s">
        <v>993</v>
      </c>
      <c r="F16" s="2"/>
      <c r="G16" s="192" t="s">
        <v>1017</v>
      </c>
      <c r="H16" s="6"/>
      <c r="I16" s="23">
        <v>36000000</v>
      </c>
      <c r="J16" s="126">
        <v>36000000</v>
      </c>
      <c r="K16" s="23">
        <f>+I16-J16</f>
        <v>0</v>
      </c>
    </row>
    <row r="17" spans="1:11" x14ac:dyDescent="0.25">
      <c r="A17" s="22">
        <v>45342</v>
      </c>
      <c r="B17" s="25" t="s">
        <v>477</v>
      </c>
      <c r="C17" s="64" t="s">
        <v>792</v>
      </c>
      <c r="D17" s="117" t="s">
        <v>977</v>
      </c>
      <c r="E17" s="161" t="s">
        <v>994</v>
      </c>
      <c r="F17" s="26"/>
      <c r="G17" s="123" t="s">
        <v>1018</v>
      </c>
      <c r="H17" s="27"/>
      <c r="I17" s="23">
        <v>25200000</v>
      </c>
      <c r="J17" s="126">
        <v>25200000</v>
      </c>
      <c r="K17" s="23">
        <f t="shared" ref="K17:K80" si="0">+I17-J17</f>
        <v>0</v>
      </c>
    </row>
    <row r="18" spans="1:11" x14ac:dyDescent="0.25">
      <c r="A18" s="24">
        <v>45343</v>
      </c>
      <c r="B18" s="25" t="s">
        <v>476</v>
      </c>
      <c r="C18" s="25" t="s">
        <v>67</v>
      </c>
      <c r="D18" s="114" t="s">
        <v>978</v>
      </c>
      <c r="E18" s="161" t="s">
        <v>995</v>
      </c>
      <c r="F18" s="26"/>
      <c r="G18" s="123" t="s">
        <v>1019</v>
      </c>
      <c r="H18" s="13"/>
      <c r="I18" s="23">
        <v>23100000</v>
      </c>
      <c r="J18" s="126">
        <v>23100000</v>
      </c>
      <c r="K18" s="23">
        <f t="shared" si="0"/>
        <v>0</v>
      </c>
    </row>
    <row r="19" spans="1:11" x14ac:dyDescent="0.25">
      <c r="A19" s="24">
        <v>45343</v>
      </c>
      <c r="B19" s="25" t="s">
        <v>689</v>
      </c>
      <c r="C19" s="25" t="s">
        <v>718</v>
      </c>
      <c r="D19" s="114" t="s">
        <v>672</v>
      </c>
      <c r="E19" s="161" t="s">
        <v>996</v>
      </c>
      <c r="F19" s="26"/>
      <c r="G19" s="123" t="s">
        <v>1020</v>
      </c>
      <c r="H19" s="13"/>
      <c r="I19" s="23">
        <v>21000000</v>
      </c>
      <c r="J19" s="126">
        <v>21000000</v>
      </c>
      <c r="K19" s="23">
        <f t="shared" si="0"/>
        <v>0</v>
      </c>
    </row>
    <row r="20" spans="1:11" x14ac:dyDescent="0.25">
      <c r="A20" s="230">
        <v>45343</v>
      </c>
      <c r="B20" s="25" t="s">
        <v>480</v>
      </c>
      <c r="C20" s="25" t="s">
        <v>979</v>
      </c>
      <c r="D20" s="114" t="s">
        <v>678</v>
      </c>
      <c r="E20" s="161" t="s">
        <v>997</v>
      </c>
      <c r="F20" s="26"/>
      <c r="G20" s="123" t="s">
        <v>1021</v>
      </c>
      <c r="H20" s="13"/>
      <c r="I20" s="23">
        <v>32460000</v>
      </c>
      <c r="J20" s="126">
        <v>32460000</v>
      </c>
      <c r="K20" s="23">
        <f t="shared" si="0"/>
        <v>0</v>
      </c>
    </row>
    <row r="21" spans="1:11" x14ac:dyDescent="0.25">
      <c r="A21" s="230">
        <v>45343</v>
      </c>
      <c r="B21" s="25" t="s">
        <v>501</v>
      </c>
      <c r="C21" s="25" t="s">
        <v>497</v>
      </c>
      <c r="D21" s="114" t="s">
        <v>673</v>
      </c>
      <c r="E21" s="161" t="s">
        <v>998</v>
      </c>
      <c r="F21" s="26"/>
      <c r="G21" s="123" t="s">
        <v>1022</v>
      </c>
      <c r="H21" s="13"/>
      <c r="I21" s="23">
        <v>33600000</v>
      </c>
      <c r="J21" s="126">
        <v>33600000</v>
      </c>
      <c r="K21" s="23">
        <f t="shared" si="0"/>
        <v>0</v>
      </c>
    </row>
    <row r="22" spans="1:11" x14ac:dyDescent="0.25">
      <c r="A22" s="230">
        <v>45343</v>
      </c>
      <c r="B22" s="25" t="s">
        <v>65</v>
      </c>
      <c r="C22" s="25" t="s">
        <v>980</v>
      </c>
      <c r="D22" s="114" t="s">
        <v>981</v>
      </c>
      <c r="E22" s="161" t="s">
        <v>999</v>
      </c>
      <c r="F22" s="26"/>
      <c r="G22" s="123" t="s">
        <v>1023</v>
      </c>
      <c r="H22" s="13"/>
      <c r="I22" s="23">
        <v>23100000</v>
      </c>
      <c r="J22" s="126">
        <v>23100000</v>
      </c>
      <c r="K22" s="23">
        <f t="shared" si="0"/>
        <v>0</v>
      </c>
    </row>
    <row r="23" spans="1:11" x14ac:dyDescent="0.25">
      <c r="A23" s="230">
        <v>45343</v>
      </c>
      <c r="B23" s="25" t="s">
        <v>779</v>
      </c>
      <c r="C23" s="25" t="s">
        <v>675</v>
      </c>
      <c r="D23" s="114" t="s">
        <v>719</v>
      </c>
      <c r="E23" s="161" t="s">
        <v>1000</v>
      </c>
      <c r="F23" s="26"/>
      <c r="G23" s="123" t="s">
        <v>1024</v>
      </c>
      <c r="H23" s="13"/>
      <c r="I23" s="23">
        <v>26880000</v>
      </c>
      <c r="J23" s="126">
        <v>26880000</v>
      </c>
      <c r="K23" s="23">
        <f t="shared" si="0"/>
        <v>0</v>
      </c>
    </row>
    <row r="24" spans="1:11" x14ac:dyDescent="0.25">
      <c r="A24" s="230">
        <v>45343</v>
      </c>
      <c r="B24" s="25" t="s">
        <v>938</v>
      </c>
      <c r="C24" s="25" t="s">
        <v>978</v>
      </c>
      <c r="D24" s="114" t="s">
        <v>831</v>
      </c>
      <c r="E24" s="161" t="s">
        <v>1001</v>
      </c>
      <c r="F24" s="26"/>
      <c r="G24" s="123" t="s">
        <v>1025</v>
      </c>
      <c r="H24" s="13"/>
      <c r="I24" s="23">
        <v>19559400</v>
      </c>
      <c r="J24" s="126">
        <v>19559400</v>
      </c>
      <c r="K24" s="23">
        <f t="shared" si="0"/>
        <v>0</v>
      </c>
    </row>
    <row r="25" spans="1:11" x14ac:dyDescent="0.25">
      <c r="A25" s="230">
        <v>45343</v>
      </c>
      <c r="B25" s="25" t="s">
        <v>775</v>
      </c>
      <c r="C25" s="25" t="s">
        <v>804</v>
      </c>
      <c r="D25" s="114" t="s">
        <v>786</v>
      </c>
      <c r="E25" s="161" t="s">
        <v>1002</v>
      </c>
      <c r="F25" s="26"/>
      <c r="G25" s="123" t="s">
        <v>1026</v>
      </c>
      <c r="H25" s="13"/>
      <c r="I25" s="23">
        <v>13020000</v>
      </c>
      <c r="J25" s="126">
        <v>13020000</v>
      </c>
      <c r="K25" s="23">
        <f t="shared" si="0"/>
        <v>0</v>
      </c>
    </row>
    <row r="26" spans="1:11" x14ac:dyDescent="0.25">
      <c r="A26" s="230">
        <v>45343</v>
      </c>
      <c r="B26" s="25" t="s">
        <v>772</v>
      </c>
      <c r="C26" s="25" t="s">
        <v>982</v>
      </c>
      <c r="D26" s="114" t="s">
        <v>829</v>
      </c>
      <c r="E26" s="161" t="s">
        <v>1003</v>
      </c>
      <c r="F26" s="26"/>
      <c r="G26" s="123" t="s">
        <v>1027</v>
      </c>
      <c r="H26" s="13"/>
      <c r="I26" s="23">
        <v>31500000</v>
      </c>
      <c r="J26" s="126">
        <v>31500000</v>
      </c>
      <c r="K26" s="23">
        <f t="shared" si="0"/>
        <v>0</v>
      </c>
    </row>
    <row r="27" spans="1:11" x14ac:dyDescent="0.25">
      <c r="A27" s="230">
        <v>45343</v>
      </c>
      <c r="B27" s="25" t="s">
        <v>486</v>
      </c>
      <c r="C27" s="25" t="s">
        <v>499</v>
      </c>
      <c r="D27" s="114" t="s">
        <v>942</v>
      </c>
      <c r="E27" s="161" t="s">
        <v>1004</v>
      </c>
      <c r="F27" s="26"/>
      <c r="G27" s="123" t="s">
        <v>1028</v>
      </c>
      <c r="H27" s="13"/>
      <c r="I27" s="23">
        <v>32000000</v>
      </c>
      <c r="J27" s="126">
        <v>32000000</v>
      </c>
      <c r="K27" s="23">
        <f t="shared" si="0"/>
        <v>0</v>
      </c>
    </row>
    <row r="28" spans="1:11" x14ac:dyDescent="0.25">
      <c r="A28" s="230">
        <v>45343</v>
      </c>
      <c r="B28" s="25" t="s">
        <v>776</v>
      </c>
      <c r="C28" s="25" t="s">
        <v>504</v>
      </c>
      <c r="D28" s="114" t="s">
        <v>941</v>
      </c>
      <c r="E28" s="161" t="s">
        <v>1005</v>
      </c>
      <c r="F28" s="26"/>
      <c r="G28" s="123" t="s">
        <v>1029</v>
      </c>
      <c r="H28" s="13"/>
      <c r="I28" s="23">
        <f>29400000-22785000</f>
        <v>6615000</v>
      </c>
      <c r="J28" s="126">
        <v>6615000</v>
      </c>
      <c r="K28" s="23">
        <f t="shared" si="0"/>
        <v>0</v>
      </c>
    </row>
    <row r="29" spans="1:11" x14ac:dyDescent="0.25">
      <c r="A29" s="230">
        <v>45343</v>
      </c>
      <c r="B29" s="25" t="s">
        <v>773</v>
      </c>
      <c r="C29" s="25" t="s">
        <v>944</v>
      </c>
      <c r="D29" s="114" t="s">
        <v>680</v>
      </c>
      <c r="E29" s="161" t="s">
        <v>1006</v>
      </c>
      <c r="F29" s="26"/>
      <c r="G29" s="123" t="s">
        <v>1030</v>
      </c>
      <c r="H29" s="13"/>
      <c r="I29" s="23">
        <v>19559400</v>
      </c>
      <c r="J29" s="126">
        <v>19559400</v>
      </c>
      <c r="K29" s="23">
        <f t="shared" si="0"/>
        <v>0</v>
      </c>
    </row>
    <row r="30" spans="1:11" x14ac:dyDescent="0.25">
      <c r="A30" s="230">
        <v>45344</v>
      </c>
      <c r="B30" s="25" t="s">
        <v>777</v>
      </c>
      <c r="C30" s="25" t="s">
        <v>976</v>
      </c>
      <c r="D30" s="114" t="s">
        <v>815</v>
      </c>
      <c r="E30" s="161" t="s">
        <v>1007</v>
      </c>
      <c r="F30" s="26"/>
      <c r="G30" s="123" t="s">
        <v>867</v>
      </c>
      <c r="H30" s="13"/>
      <c r="I30" s="23">
        <v>21000000</v>
      </c>
      <c r="J30" s="126">
        <v>21000000</v>
      </c>
      <c r="K30" s="23">
        <f t="shared" si="0"/>
        <v>0</v>
      </c>
    </row>
    <row r="31" spans="1:11" x14ac:dyDescent="0.25">
      <c r="A31" s="230">
        <v>45344</v>
      </c>
      <c r="B31" s="25" t="s">
        <v>992</v>
      </c>
      <c r="C31" s="25" t="s">
        <v>983</v>
      </c>
      <c r="D31" s="114" t="s">
        <v>798</v>
      </c>
      <c r="E31" s="161" t="s">
        <v>1008</v>
      </c>
      <c r="F31" s="26"/>
      <c r="G31" s="123" t="s">
        <v>1031</v>
      </c>
      <c r="H31" s="13"/>
      <c r="I31" s="23">
        <v>27300000</v>
      </c>
      <c r="J31" s="126">
        <v>27300000</v>
      </c>
      <c r="K31" s="23">
        <f t="shared" si="0"/>
        <v>0</v>
      </c>
    </row>
    <row r="32" spans="1:11" x14ac:dyDescent="0.25">
      <c r="A32" s="230">
        <v>45344</v>
      </c>
      <c r="B32" s="25" t="s">
        <v>128</v>
      </c>
      <c r="C32" s="25" t="s">
        <v>984</v>
      </c>
      <c r="D32" s="114" t="s">
        <v>979</v>
      </c>
      <c r="E32" s="161" t="s">
        <v>1009</v>
      </c>
      <c r="F32" s="26"/>
      <c r="G32" s="123" t="s">
        <v>1032</v>
      </c>
      <c r="H32" s="13"/>
      <c r="I32" s="23">
        <v>25200000</v>
      </c>
      <c r="J32" s="126">
        <v>25200000</v>
      </c>
      <c r="K32" s="23">
        <f t="shared" si="0"/>
        <v>0</v>
      </c>
    </row>
    <row r="33" spans="1:11" x14ac:dyDescent="0.25">
      <c r="A33" s="230">
        <v>45344</v>
      </c>
      <c r="B33" s="25" t="s">
        <v>790</v>
      </c>
      <c r="C33" s="25" t="s">
        <v>985</v>
      </c>
      <c r="D33" s="114" t="s">
        <v>975</v>
      </c>
      <c r="E33" s="161" t="s">
        <v>1000</v>
      </c>
      <c r="F33" s="26"/>
      <c r="G33" s="123" t="s">
        <v>1033</v>
      </c>
      <c r="H33" s="13"/>
      <c r="I33" s="23">
        <v>18932900</v>
      </c>
      <c r="J33" s="126">
        <v>18932900</v>
      </c>
      <c r="K33" s="23">
        <f t="shared" si="0"/>
        <v>0</v>
      </c>
    </row>
    <row r="34" spans="1:11" x14ac:dyDescent="0.25">
      <c r="A34" s="230">
        <v>45344</v>
      </c>
      <c r="B34" s="25" t="s">
        <v>127</v>
      </c>
      <c r="C34" s="25" t="s">
        <v>986</v>
      </c>
      <c r="D34" s="114" t="s">
        <v>987</v>
      </c>
      <c r="E34" s="161" t="s">
        <v>1010</v>
      </c>
      <c r="F34" s="26"/>
      <c r="G34" s="123" t="s">
        <v>1034</v>
      </c>
      <c r="H34" s="13"/>
      <c r="I34" s="23">
        <v>18932900</v>
      </c>
      <c r="J34" s="126">
        <v>18932900</v>
      </c>
      <c r="K34" s="23">
        <f t="shared" si="0"/>
        <v>0</v>
      </c>
    </row>
    <row r="35" spans="1:11" x14ac:dyDescent="0.25">
      <c r="A35" s="230">
        <v>45344</v>
      </c>
      <c r="B35" s="25" t="s">
        <v>494</v>
      </c>
      <c r="C35" s="25" t="s">
        <v>828</v>
      </c>
      <c r="D35" s="114" t="s">
        <v>988</v>
      </c>
      <c r="E35" s="161" t="s">
        <v>1011</v>
      </c>
      <c r="F35" s="26"/>
      <c r="G35" s="123" t="s">
        <v>1035</v>
      </c>
      <c r="H35" s="13"/>
      <c r="I35" s="23">
        <v>23100000</v>
      </c>
      <c r="J35" s="126">
        <v>23100000</v>
      </c>
      <c r="K35" s="23">
        <f t="shared" si="0"/>
        <v>0</v>
      </c>
    </row>
    <row r="36" spans="1:11" x14ac:dyDescent="0.25">
      <c r="A36" s="230">
        <v>45348</v>
      </c>
      <c r="B36" s="25" t="s">
        <v>792</v>
      </c>
      <c r="C36" s="25" t="s">
        <v>514</v>
      </c>
      <c r="D36" s="114" t="s">
        <v>989</v>
      </c>
      <c r="E36" s="161" t="s">
        <v>1012</v>
      </c>
      <c r="F36" s="26"/>
      <c r="G36" s="123" t="s">
        <v>1036</v>
      </c>
      <c r="H36" s="13"/>
      <c r="I36" s="23">
        <v>26460000</v>
      </c>
      <c r="J36" s="126">
        <v>26460000</v>
      </c>
      <c r="K36" s="23">
        <f t="shared" si="0"/>
        <v>0</v>
      </c>
    </row>
    <row r="37" spans="1:11" x14ac:dyDescent="0.25">
      <c r="A37" s="230">
        <v>45348</v>
      </c>
      <c r="B37" s="25" t="s">
        <v>504</v>
      </c>
      <c r="C37" s="25" t="s">
        <v>830</v>
      </c>
      <c r="D37" s="114" t="s">
        <v>990</v>
      </c>
      <c r="E37" s="161" t="s">
        <v>1000</v>
      </c>
      <c r="F37" s="26"/>
      <c r="G37" s="123" t="s">
        <v>1037</v>
      </c>
      <c r="H37" s="13"/>
      <c r="I37" s="23">
        <v>18932900</v>
      </c>
      <c r="J37" s="126">
        <v>18932900</v>
      </c>
      <c r="K37" s="23">
        <f t="shared" si="0"/>
        <v>0</v>
      </c>
    </row>
    <row r="38" spans="1:11" x14ac:dyDescent="0.25">
      <c r="A38" s="230">
        <v>45348</v>
      </c>
      <c r="B38" s="25" t="s">
        <v>490</v>
      </c>
      <c r="C38" s="25" t="s">
        <v>947</v>
      </c>
      <c r="D38" s="114" t="s">
        <v>429</v>
      </c>
      <c r="E38" s="161" t="s">
        <v>1013</v>
      </c>
      <c r="F38" s="26"/>
      <c r="G38" s="123" t="s">
        <v>1038</v>
      </c>
      <c r="H38" s="13"/>
      <c r="I38" s="23">
        <v>23100000</v>
      </c>
      <c r="J38" s="126">
        <v>23100000</v>
      </c>
      <c r="K38" s="23">
        <f t="shared" si="0"/>
        <v>0</v>
      </c>
    </row>
    <row r="39" spans="1:11" x14ac:dyDescent="0.25">
      <c r="A39" s="230">
        <v>45349</v>
      </c>
      <c r="B39" s="25" t="s">
        <v>800</v>
      </c>
      <c r="C39" s="25" t="s">
        <v>808</v>
      </c>
      <c r="D39" s="114" t="s">
        <v>812</v>
      </c>
      <c r="E39" s="161" t="s">
        <v>1014</v>
      </c>
      <c r="F39" s="26"/>
      <c r="G39" s="123" t="s">
        <v>1039</v>
      </c>
      <c r="H39" s="13"/>
      <c r="I39" s="23">
        <v>32000000</v>
      </c>
      <c r="J39" s="126">
        <v>32000000</v>
      </c>
      <c r="K39" s="23">
        <f t="shared" si="0"/>
        <v>0</v>
      </c>
    </row>
    <row r="40" spans="1:11" x14ac:dyDescent="0.25">
      <c r="A40" s="230">
        <v>45350</v>
      </c>
      <c r="B40" s="25" t="s">
        <v>784</v>
      </c>
      <c r="C40" s="25" t="s">
        <v>991</v>
      </c>
      <c r="D40" s="114" t="s">
        <v>525</v>
      </c>
      <c r="E40" s="161" t="s">
        <v>1015</v>
      </c>
      <c r="F40" s="26"/>
      <c r="G40" s="123" t="s">
        <v>1040</v>
      </c>
      <c r="H40" s="13"/>
      <c r="I40" s="23">
        <v>31500000</v>
      </c>
      <c r="J40" s="126">
        <v>31500000</v>
      </c>
      <c r="K40" s="23">
        <f t="shared" si="0"/>
        <v>0</v>
      </c>
    </row>
    <row r="41" spans="1:11" x14ac:dyDescent="0.25">
      <c r="A41" s="230">
        <v>45350</v>
      </c>
      <c r="B41" s="25" t="s">
        <v>783</v>
      </c>
      <c r="C41" s="25" t="s">
        <v>524</v>
      </c>
      <c r="D41" s="114" t="s">
        <v>519</v>
      </c>
      <c r="E41" s="161" t="s">
        <v>1016</v>
      </c>
      <c r="F41" s="26"/>
      <c r="G41" s="123" t="s">
        <v>1041</v>
      </c>
      <c r="H41" s="13"/>
      <c r="I41" s="23">
        <v>19559400</v>
      </c>
      <c r="J41" s="126">
        <v>19559400</v>
      </c>
      <c r="K41" s="23">
        <f t="shared" si="0"/>
        <v>0</v>
      </c>
    </row>
    <row r="42" spans="1:11" x14ac:dyDescent="0.25">
      <c r="A42" s="230">
        <v>45355</v>
      </c>
      <c r="B42" s="25" t="s">
        <v>813</v>
      </c>
      <c r="C42" s="25" t="s">
        <v>1647</v>
      </c>
      <c r="D42" s="114" t="s">
        <v>80</v>
      </c>
      <c r="E42" s="161" t="s">
        <v>1657</v>
      </c>
      <c r="F42" s="26"/>
      <c r="G42" s="123" t="s">
        <v>1651</v>
      </c>
      <c r="H42" s="13"/>
      <c r="I42" s="23">
        <v>28140000</v>
      </c>
      <c r="J42" s="126">
        <v>28140000</v>
      </c>
      <c r="K42" s="23">
        <f t="shared" si="0"/>
        <v>0</v>
      </c>
    </row>
    <row r="43" spans="1:11" x14ac:dyDescent="0.25">
      <c r="A43" s="230">
        <v>45356</v>
      </c>
      <c r="B43" s="25" t="s">
        <v>817</v>
      </c>
      <c r="C43" s="25" t="s">
        <v>1533</v>
      </c>
      <c r="D43" s="114" t="s">
        <v>1648</v>
      </c>
      <c r="E43" s="161" t="s">
        <v>1658</v>
      </c>
      <c r="F43" s="26"/>
      <c r="G43" s="123" t="s">
        <v>1652</v>
      </c>
      <c r="H43" s="13"/>
      <c r="I43" s="23">
        <v>10500000</v>
      </c>
      <c r="J43" s="126">
        <v>10500000</v>
      </c>
      <c r="K43" s="23">
        <f t="shared" si="0"/>
        <v>0</v>
      </c>
    </row>
    <row r="44" spans="1:11" x14ac:dyDescent="0.25">
      <c r="A44" s="230">
        <v>45358</v>
      </c>
      <c r="B44" s="25" t="s">
        <v>530</v>
      </c>
      <c r="C44" s="25" t="s">
        <v>835</v>
      </c>
      <c r="D44" s="114" t="s">
        <v>1274</v>
      </c>
      <c r="E44" s="161" t="s">
        <v>1659</v>
      </c>
      <c r="F44" s="26"/>
      <c r="G44" s="123" t="s">
        <v>1653</v>
      </c>
      <c r="H44" s="13"/>
      <c r="I44" s="23">
        <v>32000000</v>
      </c>
      <c r="J44" s="126">
        <v>0</v>
      </c>
      <c r="K44" s="23">
        <f t="shared" si="0"/>
        <v>32000000</v>
      </c>
    </row>
    <row r="45" spans="1:11" x14ac:dyDescent="0.25">
      <c r="A45" s="230">
        <v>45358</v>
      </c>
      <c r="B45" s="25" t="s">
        <v>833</v>
      </c>
      <c r="C45" s="25" t="s">
        <v>1381</v>
      </c>
      <c r="D45" s="114" t="s">
        <v>1531</v>
      </c>
      <c r="E45" s="161" t="s">
        <v>1660</v>
      </c>
      <c r="F45" s="26"/>
      <c r="G45" s="123" t="s">
        <v>1654</v>
      </c>
      <c r="H45" s="13"/>
      <c r="I45" s="23">
        <v>13020000</v>
      </c>
      <c r="J45" s="126">
        <v>13020000</v>
      </c>
      <c r="K45" s="23">
        <f t="shared" si="0"/>
        <v>0</v>
      </c>
    </row>
    <row r="46" spans="1:11" x14ac:dyDescent="0.25">
      <c r="A46" s="230">
        <v>45362</v>
      </c>
      <c r="B46" s="25" t="s">
        <v>522</v>
      </c>
      <c r="C46" s="25" t="s">
        <v>1649</v>
      </c>
      <c r="D46" s="114" t="s">
        <v>1369</v>
      </c>
      <c r="E46" s="161" t="s">
        <v>1661</v>
      </c>
      <c r="F46" s="26"/>
      <c r="G46" s="123" t="s">
        <v>1655</v>
      </c>
      <c r="H46" s="13"/>
      <c r="I46" s="23">
        <v>26880000</v>
      </c>
      <c r="J46" s="126">
        <v>26880000</v>
      </c>
      <c r="K46" s="23">
        <f t="shared" si="0"/>
        <v>0</v>
      </c>
    </row>
    <row r="47" spans="1:11" x14ac:dyDescent="0.25">
      <c r="A47" s="230">
        <v>45362</v>
      </c>
      <c r="B47" s="25" t="s">
        <v>525</v>
      </c>
      <c r="C47" s="25" t="s">
        <v>1650</v>
      </c>
      <c r="D47" s="25" t="s">
        <v>1382</v>
      </c>
      <c r="E47" s="93" t="s">
        <v>1662</v>
      </c>
      <c r="F47" s="26"/>
      <c r="G47" s="91" t="s">
        <v>1656</v>
      </c>
      <c r="H47" s="13"/>
      <c r="I47" s="23">
        <v>37800000</v>
      </c>
      <c r="J47" s="126">
        <v>37800000</v>
      </c>
      <c r="K47" s="23">
        <f t="shared" si="0"/>
        <v>0</v>
      </c>
    </row>
    <row r="48" spans="1:11" x14ac:dyDescent="0.25">
      <c r="A48" s="230">
        <v>45393</v>
      </c>
      <c r="B48" s="25" t="s">
        <v>1399</v>
      </c>
      <c r="C48" s="25" t="s">
        <v>2090</v>
      </c>
      <c r="D48" s="25" t="s">
        <v>2026</v>
      </c>
      <c r="E48" s="93" t="s">
        <v>2093</v>
      </c>
      <c r="F48" s="26"/>
      <c r="G48" s="91" t="s">
        <v>2092</v>
      </c>
      <c r="H48" s="13"/>
      <c r="I48" s="23">
        <v>21600000</v>
      </c>
      <c r="J48" s="126">
        <v>21600000</v>
      </c>
      <c r="K48" s="23">
        <f t="shared" si="0"/>
        <v>0</v>
      </c>
    </row>
    <row r="49" spans="1:11" x14ac:dyDescent="0.25">
      <c r="A49" s="230">
        <v>45398</v>
      </c>
      <c r="B49" s="25" t="s">
        <v>1686</v>
      </c>
      <c r="C49" s="25" t="s">
        <v>2091</v>
      </c>
      <c r="D49" s="25" t="s">
        <v>1934</v>
      </c>
      <c r="E49" s="93" t="s">
        <v>2094</v>
      </c>
      <c r="F49" s="26"/>
      <c r="G49" s="91" t="s">
        <v>1029</v>
      </c>
      <c r="H49" s="13"/>
      <c r="I49" s="23">
        <v>19600000</v>
      </c>
      <c r="J49" s="126">
        <v>19600000</v>
      </c>
      <c r="K49" s="23">
        <f t="shared" si="0"/>
        <v>0</v>
      </c>
    </row>
    <row r="50" spans="1:11" x14ac:dyDescent="0.25">
      <c r="A50" s="230">
        <v>45435</v>
      </c>
      <c r="B50" s="245" t="s">
        <v>817</v>
      </c>
      <c r="C50" s="25" t="s">
        <v>2981</v>
      </c>
      <c r="D50" s="25" t="s">
        <v>2982</v>
      </c>
      <c r="E50" s="161" t="s">
        <v>3012</v>
      </c>
      <c r="F50" s="26"/>
      <c r="G50" s="123" t="s">
        <v>1652</v>
      </c>
      <c r="H50" s="13"/>
      <c r="I50" s="126">
        <v>5250000</v>
      </c>
      <c r="J50" s="126">
        <v>5250000</v>
      </c>
      <c r="K50" s="23">
        <f t="shared" si="0"/>
        <v>0</v>
      </c>
    </row>
    <row r="51" spans="1:11" x14ac:dyDescent="0.25">
      <c r="A51" s="230">
        <v>45436</v>
      </c>
      <c r="B51" s="245" t="s">
        <v>992</v>
      </c>
      <c r="C51" s="25" t="s">
        <v>2983</v>
      </c>
      <c r="D51" s="25" t="s">
        <v>2629</v>
      </c>
      <c r="E51" s="161" t="s">
        <v>3013</v>
      </c>
      <c r="F51" s="26"/>
      <c r="G51" s="123" t="s">
        <v>1031</v>
      </c>
      <c r="H51" s="13"/>
      <c r="I51" s="126">
        <v>13650000</v>
      </c>
      <c r="J51" s="126">
        <v>13650000</v>
      </c>
      <c r="K51" s="23">
        <f t="shared" si="0"/>
        <v>0</v>
      </c>
    </row>
    <row r="52" spans="1:11" x14ac:dyDescent="0.25">
      <c r="A52" s="230">
        <v>45436</v>
      </c>
      <c r="B52" s="245" t="s">
        <v>938</v>
      </c>
      <c r="C52" s="25" t="s">
        <v>2413</v>
      </c>
      <c r="D52" s="25" t="s">
        <v>2984</v>
      </c>
      <c r="E52" s="161" t="s">
        <v>3014</v>
      </c>
      <c r="F52" s="26"/>
      <c r="G52" s="123" t="s">
        <v>1025</v>
      </c>
      <c r="H52" s="13"/>
      <c r="I52" s="126">
        <v>9779700</v>
      </c>
      <c r="J52" s="126">
        <v>6519800</v>
      </c>
      <c r="K52" s="23">
        <f t="shared" si="0"/>
        <v>3259900</v>
      </c>
    </row>
    <row r="53" spans="1:11" x14ac:dyDescent="0.25">
      <c r="A53" s="230">
        <v>45436</v>
      </c>
      <c r="B53" s="245" t="s">
        <v>486</v>
      </c>
      <c r="C53" s="25" t="s">
        <v>2403</v>
      </c>
      <c r="D53" s="25" t="s">
        <v>2430</v>
      </c>
      <c r="E53" s="161" t="s">
        <v>3015</v>
      </c>
      <c r="F53" s="26"/>
      <c r="G53" s="123" t="s">
        <v>1028</v>
      </c>
      <c r="H53" s="13"/>
      <c r="I53" s="126">
        <v>16000000</v>
      </c>
      <c r="J53" s="126">
        <v>16000000</v>
      </c>
      <c r="K53" s="23">
        <f t="shared" si="0"/>
        <v>0</v>
      </c>
    </row>
    <row r="54" spans="1:11" x14ac:dyDescent="0.25">
      <c r="A54" s="230">
        <v>45436</v>
      </c>
      <c r="B54" s="245" t="s">
        <v>777</v>
      </c>
      <c r="C54" s="25" t="s">
        <v>2814</v>
      </c>
      <c r="D54" s="25" t="s">
        <v>2408</v>
      </c>
      <c r="E54" s="161" t="s">
        <v>3016</v>
      </c>
      <c r="F54" s="26"/>
      <c r="G54" s="123" t="s">
        <v>867</v>
      </c>
      <c r="H54" s="13"/>
      <c r="I54" s="126">
        <v>5250000</v>
      </c>
      <c r="J54" s="126">
        <v>1400000</v>
      </c>
      <c r="K54" s="23">
        <f t="shared" si="0"/>
        <v>3850000</v>
      </c>
    </row>
    <row r="55" spans="1:11" x14ac:dyDescent="0.25">
      <c r="A55" s="230">
        <v>45436</v>
      </c>
      <c r="B55" s="245" t="s">
        <v>790</v>
      </c>
      <c r="C55" s="25" t="s">
        <v>2985</v>
      </c>
      <c r="D55" s="25" t="s">
        <v>2986</v>
      </c>
      <c r="E55" s="161" t="s">
        <v>3017</v>
      </c>
      <c r="F55" s="26"/>
      <c r="G55" s="123" t="s">
        <v>1033</v>
      </c>
      <c r="H55" s="13"/>
      <c r="I55" s="126">
        <v>9227800</v>
      </c>
      <c r="J55" s="126">
        <v>6204900</v>
      </c>
      <c r="K55" s="23">
        <f t="shared" si="0"/>
        <v>3022900</v>
      </c>
    </row>
    <row r="56" spans="1:11" x14ac:dyDescent="0.25">
      <c r="A56" s="230">
        <v>45436</v>
      </c>
      <c r="B56" s="245" t="s">
        <v>773</v>
      </c>
      <c r="C56" s="25" t="s">
        <v>2932</v>
      </c>
      <c r="D56" s="25" t="s">
        <v>2987</v>
      </c>
      <c r="E56" s="161" t="s">
        <v>3018</v>
      </c>
      <c r="F56" s="26"/>
      <c r="G56" s="123" t="s">
        <v>1030</v>
      </c>
      <c r="H56" s="13"/>
      <c r="I56" s="126">
        <v>9779700</v>
      </c>
      <c r="J56" s="126">
        <v>9779700</v>
      </c>
      <c r="K56" s="23">
        <f t="shared" si="0"/>
        <v>0</v>
      </c>
    </row>
    <row r="57" spans="1:11" x14ac:dyDescent="0.25">
      <c r="A57" s="230">
        <v>45436</v>
      </c>
      <c r="B57" s="245" t="s">
        <v>65</v>
      </c>
      <c r="C57" s="25" t="s">
        <v>2615</v>
      </c>
      <c r="D57" s="25" t="s">
        <v>2818</v>
      </c>
      <c r="E57" s="161" t="s">
        <v>3019</v>
      </c>
      <c r="F57" s="26"/>
      <c r="G57" s="123" t="s">
        <v>1023</v>
      </c>
      <c r="H57" s="13"/>
      <c r="I57" s="126">
        <v>11550000</v>
      </c>
      <c r="J57" s="126">
        <v>11550000</v>
      </c>
      <c r="K57" s="23">
        <f t="shared" si="0"/>
        <v>0</v>
      </c>
    </row>
    <row r="58" spans="1:11" x14ac:dyDescent="0.25">
      <c r="A58" s="230">
        <v>45436</v>
      </c>
      <c r="B58" s="245" t="s">
        <v>476</v>
      </c>
      <c r="C58" s="25" t="s">
        <v>2988</v>
      </c>
      <c r="D58" s="25" t="s">
        <v>2989</v>
      </c>
      <c r="E58" s="161" t="s">
        <v>3020</v>
      </c>
      <c r="F58" s="26"/>
      <c r="G58" s="123" t="s">
        <v>1019</v>
      </c>
      <c r="H58" s="13"/>
      <c r="I58" s="126">
        <v>11550000</v>
      </c>
      <c r="J58" s="126">
        <v>7700000</v>
      </c>
      <c r="K58" s="23">
        <f t="shared" si="0"/>
        <v>3850000</v>
      </c>
    </row>
    <row r="59" spans="1:11" x14ac:dyDescent="0.25">
      <c r="A59" s="230">
        <v>45439</v>
      </c>
      <c r="B59" s="245" t="s">
        <v>783</v>
      </c>
      <c r="C59" s="25" t="s">
        <v>2934</v>
      </c>
      <c r="D59" s="25" t="s">
        <v>2944</v>
      </c>
      <c r="E59" s="161" t="s">
        <v>3021</v>
      </c>
      <c r="F59" s="26"/>
      <c r="G59" s="123" t="s">
        <v>1041</v>
      </c>
      <c r="H59" s="13"/>
      <c r="I59" s="126">
        <v>9779700</v>
      </c>
      <c r="J59" s="126">
        <v>9779700</v>
      </c>
      <c r="K59" s="23">
        <f t="shared" si="0"/>
        <v>0</v>
      </c>
    </row>
    <row r="60" spans="1:11" x14ac:dyDescent="0.25">
      <c r="A60" s="230">
        <v>45439</v>
      </c>
      <c r="B60" s="245" t="s">
        <v>494</v>
      </c>
      <c r="C60" s="25" t="s">
        <v>2990</v>
      </c>
      <c r="D60" s="25" t="s">
        <v>2423</v>
      </c>
      <c r="E60" s="161" t="s">
        <v>3022</v>
      </c>
      <c r="F60" s="26"/>
      <c r="G60" s="123" t="s">
        <v>1035</v>
      </c>
      <c r="H60" s="13"/>
      <c r="I60" s="126">
        <v>11550000</v>
      </c>
      <c r="J60" s="126">
        <v>11550000</v>
      </c>
      <c r="K60" s="23">
        <f t="shared" si="0"/>
        <v>0</v>
      </c>
    </row>
    <row r="61" spans="1:11" x14ac:dyDescent="0.25">
      <c r="A61" s="230">
        <v>45439</v>
      </c>
      <c r="B61" s="245" t="s">
        <v>128</v>
      </c>
      <c r="C61" s="25" t="s">
        <v>2991</v>
      </c>
      <c r="D61" s="25" t="s">
        <v>2946</v>
      </c>
      <c r="E61" s="161" t="s">
        <v>3023</v>
      </c>
      <c r="F61" s="26"/>
      <c r="G61" s="123" t="s">
        <v>1032</v>
      </c>
      <c r="H61" s="13"/>
      <c r="I61" s="126">
        <v>12600000</v>
      </c>
      <c r="J61" s="126">
        <v>12600000</v>
      </c>
      <c r="K61" s="23">
        <f t="shared" si="0"/>
        <v>0</v>
      </c>
    </row>
    <row r="62" spans="1:11" x14ac:dyDescent="0.25">
      <c r="A62" s="230">
        <v>45439</v>
      </c>
      <c r="B62" s="245" t="s">
        <v>772</v>
      </c>
      <c r="C62" s="25" t="s">
        <v>2992</v>
      </c>
      <c r="D62" s="25" t="s">
        <v>2993</v>
      </c>
      <c r="E62" s="161" t="s">
        <v>3024</v>
      </c>
      <c r="F62" s="26"/>
      <c r="G62" s="123" t="s">
        <v>1027</v>
      </c>
      <c r="H62" s="13"/>
      <c r="I62" s="126">
        <v>15750000</v>
      </c>
      <c r="J62" s="126">
        <v>15750000</v>
      </c>
      <c r="K62" s="23">
        <f t="shared" si="0"/>
        <v>0</v>
      </c>
    </row>
    <row r="63" spans="1:11" x14ac:dyDescent="0.25">
      <c r="A63" s="230">
        <v>45439</v>
      </c>
      <c r="B63" s="245" t="s">
        <v>779</v>
      </c>
      <c r="C63" s="25" t="s">
        <v>2813</v>
      </c>
      <c r="D63" s="25" t="s">
        <v>2639</v>
      </c>
      <c r="E63" s="161" t="s">
        <v>3025</v>
      </c>
      <c r="F63" s="26"/>
      <c r="G63" s="123" t="s">
        <v>1024</v>
      </c>
      <c r="H63" s="13"/>
      <c r="I63" s="126">
        <v>13440000</v>
      </c>
      <c r="J63" s="126">
        <v>13440000</v>
      </c>
      <c r="K63" s="23">
        <f t="shared" si="0"/>
        <v>0</v>
      </c>
    </row>
    <row r="64" spans="1:11" x14ac:dyDescent="0.25">
      <c r="A64" s="230">
        <v>45439</v>
      </c>
      <c r="B64" s="245" t="s">
        <v>480</v>
      </c>
      <c r="C64" s="25" t="s">
        <v>2994</v>
      </c>
      <c r="D64" s="25" t="s">
        <v>2948</v>
      </c>
      <c r="E64" s="161" t="s">
        <v>3026</v>
      </c>
      <c r="F64" s="26"/>
      <c r="G64" s="123" t="s">
        <v>1021</v>
      </c>
      <c r="H64" s="13"/>
      <c r="I64" s="126">
        <v>16230000</v>
      </c>
      <c r="J64" s="126">
        <v>16230000</v>
      </c>
      <c r="K64" s="23">
        <f t="shared" si="0"/>
        <v>0</v>
      </c>
    </row>
    <row r="65" spans="1:11" x14ac:dyDescent="0.25">
      <c r="A65" s="230">
        <v>45439</v>
      </c>
      <c r="B65" s="245" t="s">
        <v>127</v>
      </c>
      <c r="C65" s="25" t="s">
        <v>2417</v>
      </c>
      <c r="D65" s="25" t="s">
        <v>2995</v>
      </c>
      <c r="E65" s="161" t="s">
        <v>3027</v>
      </c>
      <c r="F65" s="26"/>
      <c r="G65" s="123" t="s">
        <v>1034</v>
      </c>
      <c r="H65" s="13"/>
      <c r="I65" s="126">
        <v>9227800</v>
      </c>
      <c r="J65" s="126">
        <v>9068700</v>
      </c>
      <c r="K65" s="23">
        <f t="shared" si="0"/>
        <v>159100</v>
      </c>
    </row>
    <row r="66" spans="1:11" x14ac:dyDescent="0.25">
      <c r="A66" s="230">
        <v>45439</v>
      </c>
      <c r="B66" s="245" t="s">
        <v>477</v>
      </c>
      <c r="C66" s="25" t="s">
        <v>2996</v>
      </c>
      <c r="D66" s="25" t="s">
        <v>2443</v>
      </c>
      <c r="E66" s="161" t="s">
        <v>3028</v>
      </c>
      <c r="F66" s="26"/>
      <c r="G66" s="123" t="s">
        <v>1018</v>
      </c>
      <c r="H66" s="13"/>
      <c r="I66" s="126">
        <v>12600000</v>
      </c>
      <c r="J66" s="126">
        <v>12600000</v>
      </c>
      <c r="K66" s="23">
        <f t="shared" si="0"/>
        <v>0</v>
      </c>
    </row>
    <row r="67" spans="1:11" x14ac:dyDescent="0.25">
      <c r="A67" s="230">
        <v>45439</v>
      </c>
      <c r="B67" s="245" t="s">
        <v>784</v>
      </c>
      <c r="C67" s="25" t="s">
        <v>2997</v>
      </c>
      <c r="D67" s="25" t="s">
        <v>2439</v>
      </c>
      <c r="E67" s="161" t="s">
        <v>3029</v>
      </c>
      <c r="F67" s="26"/>
      <c r="G67" s="123" t="s">
        <v>1040</v>
      </c>
      <c r="H67" s="13"/>
      <c r="I67" s="126">
        <v>15750000</v>
      </c>
      <c r="J67" s="126">
        <v>15750000</v>
      </c>
      <c r="K67" s="23">
        <f t="shared" si="0"/>
        <v>0</v>
      </c>
    </row>
    <row r="68" spans="1:11" x14ac:dyDescent="0.25">
      <c r="A68" s="230">
        <v>45439</v>
      </c>
      <c r="B68" s="245" t="s">
        <v>792</v>
      </c>
      <c r="C68" s="25" t="s">
        <v>2998</v>
      </c>
      <c r="D68" s="25" t="s">
        <v>2999</v>
      </c>
      <c r="E68" s="161" t="s">
        <v>3030</v>
      </c>
      <c r="F68" s="26"/>
      <c r="G68" s="123" t="s">
        <v>1036</v>
      </c>
      <c r="H68" s="13"/>
      <c r="I68" s="126">
        <v>13230000</v>
      </c>
      <c r="J68" s="126">
        <v>13230000</v>
      </c>
      <c r="K68" s="23">
        <f t="shared" si="0"/>
        <v>0</v>
      </c>
    </row>
    <row r="69" spans="1:11" x14ac:dyDescent="0.25">
      <c r="A69" s="230">
        <v>45439</v>
      </c>
      <c r="B69" s="245" t="s">
        <v>490</v>
      </c>
      <c r="C69" s="25" t="s">
        <v>3000</v>
      </c>
      <c r="D69" s="25" t="s">
        <v>3001</v>
      </c>
      <c r="E69" s="161" t="s">
        <v>3031</v>
      </c>
      <c r="F69" s="26"/>
      <c r="G69" s="123" t="s">
        <v>1038</v>
      </c>
      <c r="H69" s="13"/>
      <c r="I69" s="126">
        <v>11550000</v>
      </c>
      <c r="J69" s="126">
        <v>11550000</v>
      </c>
      <c r="K69" s="23">
        <f t="shared" si="0"/>
        <v>0</v>
      </c>
    </row>
    <row r="70" spans="1:11" x14ac:dyDescent="0.25">
      <c r="A70" s="230">
        <v>45439</v>
      </c>
      <c r="B70" s="245" t="s">
        <v>775</v>
      </c>
      <c r="C70" s="25" t="s">
        <v>3002</v>
      </c>
      <c r="D70" s="25" t="s">
        <v>2936</v>
      </c>
      <c r="E70" s="161" t="s">
        <v>3032</v>
      </c>
      <c r="F70" s="26"/>
      <c r="G70" s="123" t="s">
        <v>1026</v>
      </c>
      <c r="H70" s="13"/>
      <c r="I70" s="126">
        <v>6510000</v>
      </c>
      <c r="J70" s="126">
        <v>6510000</v>
      </c>
      <c r="K70" s="23">
        <f t="shared" si="0"/>
        <v>0</v>
      </c>
    </row>
    <row r="71" spans="1:11" x14ac:dyDescent="0.25">
      <c r="A71" s="230">
        <v>45439</v>
      </c>
      <c r="B71" s="245" t="s">
        <v>813</v>
      </c>
      <c r="C71" s="25" t="s">
        <v>2617</v>
      </c>
      <c r="D71" s="25" t="s">
        <v>2636</v>
      </c>
      <c r="E71" s="161" t="s">
        <v>3033</v>
      </c>
      <c r="F71" s="26"/>
      <c r="G71" s="123" t="s">
        <v>1651</v>
      </c>
      <c r="H71" s="13"/>
      <c r="I71" s="126">
        <v>14070000</v>
      </c>
      <c r="J71" s="126">
        <v>14070000</v>
      </c>
      <c r="K71" s="23">
        <f t="shared" si="0"/>
        <v>0</v>
      </c>
    </row>
    <row r="72" spans="1:11" x14ac:dyDescent="0.25">
      <c r="A72" s="230">
        <v>45439</v>
      </c>
      <c r="B72" s="245" t="s">
        <v>800</v>
      </c>
      <c r="C72" s="25" t="s">
        <v>2815</v>
      </c>
      <c r="D72" s="25" t="s">
        <v>2942</v>
      </c>
      <c r="E72" s="161" t="s">
        <v>3034</v>
      </c>
      <c r="F72" s="26"/>
      <c r="G72" s="123" t="s">
        <v>1039</v>
      </c>
      <c r="H72" s="13"/>
      <c r="I72" s="126">
        <v>16000000</v>
      </c>
      <c r="J72" s="126">
        <v>16000000</v>
      </c>
      <c r="K72" s="23">
        <f t="shared" si="0"/>
        <v>0</v>
      </c>
    </row>
    <row r="73" spans="1:11" x14ac:dyDescent="0.25">
      <c r="A73" s="230">
        <v>45439</v>
      </c>
      <c r="B73" s="245" t="s">
        <v>504</v>
      </c>
      <c r="C73" s="25" t="s">
        <v>2987</v>
      </c>
      <c r="D73" s="25" t="s">
        <v>2823</v>
      </c>
      <c r="E73" s="161" t="s">
        <v>3035</v>
      </c>
      <c r="F73" s="26"/>
      <c r="G73" s="123" t="s">
        <v>1037</v>
      </c>
      <c r="H73" s="13"/>
      <c r="I73" s="126">
        <v>9227800</v>
      </c>
      <c r="J73" s="126">
        <v>9227800</v>
      </c>
      <c r="K73" s="23">
        <f t="shared" si="0"/>
        <v>0</v>
      </c>
    </row>
    <row r="74" spans="1:11" x14ac:dyDescent="0.25">
      <c r="A74" s="230">
        <v>45439</v>
      </c>
      <c r="B74" s="245" t="s">
        <v>501</v>
      </c>
      <c r="C74" s="25" t="s">
        <v>2812</v>
      </c>
      <c r="D74" s="25" t="s">
        <v>3003</v>
      </c>
      <c r="E74" s="161" t="s">
        <v>3036</v>
      </c>
      <c r="F74" s="26"/>
      <c r="G74" s="123" t="s">
        <v>1022</v>
      </c>
      <c r="H74" s="13"/>
      <c r="I74" s="126">
        <v>16800000</v>
      </c>
      <c r="J74" s="126">
        <v>16800000</v>
      </c>
      <c r="K74" s="23">
        <f t="shared" si="0"/>
        <v>0</v>
      </c>
    </row>
    <row r="75" spans="1:11" x14ac:dyDescent="0.25">
      <c r="A75" s="230">
        <v>45439</v>
      </c>
      <c r="B75" s="245" t="s">
        <v>1686</v>
      </c>
      <c r="C75" s="25" t="s">
        <v>3004</v>
      </c>
      <c r="D75" s="25" t="s">
        <v>3005</v>
      </c>
      <c r="E75" s="161" t="s">
        <v>3037</v>
      </c>
      <c r="F75" s="26"/>
      <c r="G75" s="123" t="s">
        <v>1029</v>
      </c>
      <c r="H75" s="13"/>
      <c r="I75" s="126">
        <v>9800000</v>
      </c>
      <c r="J75" s="126">
        <v>9800000</v>
      </c>
      <c r="K75" s="23">
        <f t="shared" si="0"/>
        <v>0</v>
      </c>
    </row>
    <row r="76" spans="1:11" x14ac:dyDescent="0.25">
      <c r="A76" s="230">
        <v>45439</v>
      </c>
      <c r="B76" s="245" t="s">
        <v>522</v>
      </c>
      <c r="C76" s="25" t="s">
        <v>3006</v>
      </c>
      <c r="D76" s="25" t="s">
        <v>3007</v>
      </c>
      <c r="E76" s="161" t="s">
        <v>3038</v>
      </c>
      <c r="F76" s="26"/>
      <c r="G76" s="123" t="s">
        <v>1655</v>
      </c>
      <c r="H76" s="13"/>
      <c r="I76" s="126">
        <v>13440000</v>
      </c>
      <c r="J76" s="126">
        <v>13440000</v>
      </c>
      <c r="K76" s="23">
        <f t="shared" si="0"/>
        <v>0</v>
      </c>
    </row>
    <row r="77" spans="1:11" x14ac:dyDescent="0.25">
      <c r="A77" s="230">
        <v>45439</v>
      </c>
      <c r="B77" s="245" t="s">
        <v>833</v>
      </c>
      <c r="C77" s="25" t="s">
        <v>2811</v>
      </c>
      <c r="D77" s="25" t="s">
        <v>3008</v>
      </c>
      <c r="E77" s="161" t="s">
        <v>3039</v>
      </c>
      <c r="F77" s="26"/>
      <c r="G77" s="123" t="s">
        <v>1654</v>
      </c>
      <c r="H77" s="13"/>
      <c r="I77" s="126">
        <v>6510000</v>
      </c>
      <c r="J77" s="126">
        <v>6510000</v>
      </c>
      <c r="K77" s="23">
        <f t="shared" si="0"/>
        <v>0</v>
      </c>
    </row>
    <row r="78" spans="1:11" x14ac:dyDescent="0.25">
      <c r="A78" s="230">
        <v>45439</v>
      </c>
      <c r="B78" s="245" t="s">
        <v>1849</v>
      </c>
      <c r="C78" s="25" t="s">
        <v>1862</v>
      </c>
      <c r="D78" s="25" t="s">
        <v>2429</v>
      </c>
      <c r="E78" s="161" t="s">
        <v>2557</v>
      </c>
      <c r="F78" s="26"/>
      <c r="G78" s="123" t="s">
        <v>2465</v>
      </c>
      <c r="H78" s="13"/>
      <c r="I78" s="126">
        <v>70000000</v>
      </c>
      <c r="J78" s="126">
        <v>41508190</v>
      </c>
      <c r="K78" s="23">
        <f t="shared" si="0"/>
        <v>28491810</v>
      </c>
    </row>
    <row r="79" spans="1:11" x14ac:dyDescent="0.25">
      <c r="A79" s="230">
        <v>45439</v>
      </c>
      <c r="B79" s="245" t="s">
        <v>689</v>
      </c>
      <c r="C79" s="25" t="s">
        <v>3009</v>
      </c>
      <c r="D79" s="25" t="s">
        <v>3010</v>
      </c>
      <c r="E79" s="161" t="s">
        <v>3040</v>
      </c>
      <c r="F79" s="26"/>
      <c r="G79" s="123" t="s">
        <v>1020</v>
      </c>
      <c r="H79" s="13"/>
      <c r="I79" s="126">
        <v>10500000</v>
      </c>
      <c r="J79" s="126">
        <v>10500000</v>
      </c>
      <c r="K79" s="23">
        <f t="shared" si="0"/>
        <v>0</v>
      </c>
    </row>
    <row r="80" spans="1:11" x14ac:dyDescent="0.25">
      <c r="A80" s="230">
        <v>45440</v>
      </c>
      <c r="B80" s="245" t="s">
        <v>493</v>
      </c>
      <c r="C80" s="25" t="s">
        <v>2982</v>
      </c>
      <c r="D80" s="25" t="s">
        <v>3011</v>
      </c>
      <c r="E80" s="161" t="s">
        <v>3041</v>
      </c>
      <c r="F80" s="26"/>
      <c r="G80" s="123" t="s">
        <v>1017</v>
      </c>
      <c r="H80" s="13"/>
      <c r="I80" s="126">
        <v>18000000</v>
      </c>
      <c r="J80" s="126">
        <v>18000000</v>
      </c>
      <c r="K80" s="23">
        <f t="shared" si="0"/>
        <v>0</v>
      </c>
    </row>
    <row r="81" spans="1:11" x14ac:dyDescent="0.25">
      <c r="A81" s="14"/>
      <c r="B81" s="15"/>
      <c r="C81" s="15"/>
      <c r="D81" s="15"/>
      <c r="E81" s="15"/>
      <c r="F81" s="15"/>
      <c r="G81" s="334" t="s">
        <v>19</v>
      </c>
      <c r="H81" s="335"/>
      <c r="I81" s="28">
        <f>SUM(I16:I80)</f>
        <v>1243754400</v>
      </c>
      <c r="J81" s="28">
        <f>SUM(J16:J80)</f>
        <v>1169120690</v>
      </c>
      <c r="K81" s="28">
        <f>SUM(K16:K80)</f>
        <v>74633710</v>
      </c>
    </row>
    <row r="82" spans="1:11" ht="12.75" customHeight="1" x14ac:dyDescent="0.25">
      <c r="A82" s="14"/>
      <c r="B82" s="15"/>
      <c r="C82" s="15"/>
      <c r="D82" s="15"/>
      <c r="E82" s="15"/>
      <c r="F82" s="19"/>
      <c r="G82" s="15"/>
      <c r="H82" s="15"/>
      <c r="I82" s="19"/>
      <c r="J82" s="19"/>
      <c r="K82" s="20"/>
    </row>
    <row r="83" spans="1:11" ht="24.95" customHeight="1" x14ac:dyDescent="0.25">
      <c r="A83" s="69" t="s">
        <v>37</v>
      </c>
      <c r="B83" s="70" t="s">
        <v>39</v>
      </c>
      <c r="C83" s="69" t="s">
        <v>40</v>
      </c>
      <c r="D83" s="71" t="s">
        <v>38</v>
      </c>
      <c r="E83" s="69" t="s">
        <v>15</v>
      </c>
      <c r="F83" s="69" t="s">
        <v>33</v>
      </c>
      <c r="G83" s="69" t="s">
        <v>16</v>
      </c>
      <c r="H83" s="69" t="s">
        <v>22</v>
      </c>
      <c r="I83" s="69" t="s">
        <v>12</v>
      </c>
      <c r="J83" s="69" t="s">
        <v>23</v>
      </c>
      <c r="K83" s="69" t="s">
        <v>4</v>
      </c>
    </row>
    <row r="84" spans="1:11" ht="24.95" customHeight="1" x14ac:dyDescent="0.25">
      <c r="A84" s="72">
        <v>2228708000</v>
      </c>
      <c r="B84" s="72">
        <v>-962168600</v>
      </c>
      <c r="C84" s="72">
        <v>0</v>
      </c>
      <c r="D84" s="73">
        <f>+A84+B84-C84</f>
        <v>1266539400</v>
      </c>
      <c r="E84" s="73">
        <f>+I81</f>
        <v>1243754400</v>
      </c>
      <c r="F84" s="74">
        <f>+E84/D84</f>
        <v>0.9820100345871593</v>
      </c>
      <c r="G84" s="73">
        <f>+I13</f>
        <v>0</v>
      </c>
      <c r="H84" s="73">
        <f>+D84-E84-G84</f>
        <v>22785000</v>
      </c>
      <c r="I84" s="73">
        <f>+J81</f>
        <v>1169120690</v>
      </c>
      <c r="J84" s="74">
        <f>+I84/D84</f>
        <v>0.92308276394717759</v>
      </c>
      <c r="K84" s="73">
        <f>+K81</f>
        <v>74633710</v>
      </c>
    </row>
    <row r="85" spans="1:11" x14ac:dyDescent="0.25">
      <c r="A85" s="75">
        <v>1</v>
      </c>
      <c r="B85" s="75">
        <v>2</v>
      </c>
      <c r="C85" s="75">
        <v>3</v>
      </c>
      <c r="D85" s="75" t="s">
        <v>3</v>
      </c>
      <c r="E85" s="75">
        <v>5</v>
      </c>
      <c r="F85" s="75" t="s">
        <v>18</v>
      </c>
      <c r="G85" s="75">
        <v>7</v>
      </c>
      <c r="H85" s="75" t="s">
        <v>9</v>
      </c>
      <c r="I85" s="75">
        <v>9</v>
      </c>
      <c r="J85" s="75" t="s">
        <v>24</v>
      </c>
      <c r="K85" s="75" t="s">
        <v>25</v>
      </c>
    </row>
    <row r="87" spans="1:11" x14ac:dyDescent="0.25">
      <c r="B87" s="62"/>
    </row>
    <row r="88" spans="1:11" x14ac:dyDescent="0.25">
      <c r="B88" s="62"/>
      <c r="I88" s="62"/>
    </row>
    <row r="89" spans="1:11" x14ac:dyDescent="0.25">
      <c r="B89" s="62"/>
    </row>
  </sheetData>
  <mergeCells count="16">
    <mergeCell ref="J14:J15"/>
    <mergeCell ref="E15:F15"/>
    <mergeCell ref="G15:H15"/>
    <mergeCell ref="A3:J3"/>
    <mergeCell ref="A5:A6"/>
    <mergeCell ref="B5:B6"/>
    <mergeCell ref="D5:D6"/>
    <mergeCell ref="E5:H5"/>
    <mergeCell ref="I5:I6"/>
    <mergeCell ref="J5:K6"/>
    <mergeCell ref="E6:H6"/>
    <mergeCell ref="G81:H81"/>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8"/>
  <sheetViews>
    <sheetView topLeftCell="A370" workbookViewId="0">
      <selection activeCell="I55" sqref="I55"/>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8" customWidth="1"/>
    <col min="10" max="10" width="15.7109375" style="3" customWidth="1"/>
    <col min="11" max="11" width="17.5703125" style="3" customWidth="1"/>
    <col min="12" max="16384" width="11.42578125" style="3"/>
  </cols>
  <sheetData>
    <row r="1" spans="1:11" ht="12.75" customHeight="1" x14ac:dyDescent="0.25">
      <c r="A1" s="1" t="s">
        <v>34</v>
      </c>
      <c r="B1" s="1"/>
      <c r="C1" s="1"/>
      <c r="D1" s="1"/>
      <c r="E1" s="2"/>
      <c r="F1" s="1"/>
      <c r="G1" s="2"/>
      <c r="H1" s="2"/>
      <c r="I1" s="76"/>
      <c r="J1" s="2"/>
      <c r="K1" s="2"/>
    </row>
    <row r="2" spans="1:11" ht="12.75" customHeight="1" x14ac:dyDescent="0.25">
      <c r="A2" s="2"/>
      <c r="B2" s="2"/>
      <c r="C2" s="2"/>
      <c r="D2" s="2"/>
      <c r="E2" s="2"/>
      <c r="F2" s="2"/>
      <c r="G2" s="2"/>
      <c r="H2" s="2"/>
      <c r="I2" s="76"/>
      <c r="J2" s="2"/>
      <c r="K2" s="65"/>
    </row>
    <row r="3" spans="1:11" ht="15" customHeight="1" x14ac:dyDescent="0.25">
      <c r="A3" s="320" t="s">
        <v>60</v>
      </c>
      <c r="B3" s="320"/>
      <c r="C3" s="320"/>
      <c r="D3" s="320"/>
      <c r="E3" s="320"/>
      <c r="F3" s="320"/>
      <c r="G3" s="320"/>
      <c r="H3" s="320"/>
      <c r="I3" s="320"/>
      <c r="J3" s="320"/>
      <c r="K3" s="67" t="s">
        <v>4743</v>
      </c>
    </row>
    <row r="4" spans="1:11" ht="12.75" customHeight="1" x14ac:dyDescent="0.25">
      <c r="A4" s="4"/>
      <c r="B4" s="4"/>
      <c r="C4" s="4"/>
      <c r="D4" s="4"/>
      <c r="E4" s="4"/>
      <c r="F4" s="4"/>
      <c r="G4" s="4"/>
      <c r="H4" s="4"/>
      <c r="I4" s="77"/>
      <c r="J4" s="4"/>
      <c r="K4" s="5"/>
    </row>
    <row r="5" spans="1:11" x14ac:dyDescent="0.25">
      <c r="A5" s="323" t="s">
        <v>5</v>
      </c>
      <c r="B5" s="338" t="s">
        <v>26</v>
      </c>
      <c r="C5" s="30"/>
      <c r="D5" s="323" t="s">
        <v>17</v>
      </c>
      <c r="E5" s="340" t="s">
        <v>16</v>
      </c>
      <c r="F5" s="341"/>
      <c r="G5" s="341"/>
      <c r="H5" s="342"/>
      <c r="I5" s="323" t="s">
        <v>7</v>
      </c>
      <c r="J5" s="330" t="s">
        <v>21</v>
      </c>
      <c r="K5" s="331"/>
    </row>
    <row r="6" spans="1:11" x14ac:dyDescent="0.25">
      <c r="A6" s="324"/>
      <c r="B6" s="339"/>
      <c r="C6" s="31"/>
      <c r="D6" s="324"/>
      <c r="E6" s="340" t="s">
        <v>2</v>
      </c>
      <c r="F6" s="341"/>
      <c r="G6" s="341"/>
      <c r="H6" s="342"/>
      <c r="I6" s="324"/>
      <c r="J6" s="332"/>
      <c r="K6" s="333"/>
    </row>
    <row r="7" spans="1:11" x14ac:dyDescent="0.25">
      <c r="A7" s="231">
        <v>45344</v>
      </c>
      <c r="B7" s="146"/>
      <c r="C7" s="144"/>
      <c r="D7" s="240" t="s">
        <v>5096</v>
      </c>
      <c r="E7" s="161" t="s">
        <v>5095</v>
      </c>
      <c r="F7" s="89"/>
      <c r="G7" s="89"/>
      <c r="H7" s="87"/>
      <c r="I7" s="293">
        <v>21701733</v>
      </c>
      <c r="J7" s="145"/>
      <c r="K7" s="144"/>
    </row>
    <row r="8" spans="1:11" x14ac:dyDescent="0.25">
      <c r="A8" s="199"/>
      <c r="B8" s="146"/>
      <c r="C8" s="144"/>
      <c r="D8" s="294"/>
      <c r="E8" s="161"/>
      <c r="F8" s="89"/>
      <c r="G8" s="89"/>
      <c r="H8" s="87"/>
      <c r="I8" s="293"/>
      <c r="J8" s="145"/>
      <c r="K8" s="144"/>
    </row>
    <row r="9" spans="1:11" ht="12.75" customHeight="1" x14ac:dyDescent="0.25">
      <c r="A9" s="173"/>
      <c r="B9" s="168"/>
      <c r="C9" s="153"/>
      <c r="D9" s="234"/>
      <c r="E9" s="161"/>
      <c r="F9" s="148"/>
      <c r="G9" s="151"/>
      <c r="H9" s="152"/>
      <c r="I9" s="292"/>
      <c r="J9" s="7"/>
      <c r="K9" s="8"/>
    </row>
    <row r="10" spans="1:11" ht="12.75" customHeight="1" x14ac:dyDescent="0.25">
      <c r="A10" s="177"/>
      <c r="B10" s="168"/>
      <c r="C10" s="153"/>
      <c r="D10" s="161"/>
      <c r="E10" s="240"/>
      <c r="F10" s="148"/>
      <c r="G10" s="151"/>
      <c r="H10" s="152"/>
      <c r="I10" s="178"/>
      <c r="J10" s="7"/>
      <c r="K10" s="8"/>
    </row>
    <row r="11" spans="1:11" x14ac:dyDescent="0.25">
      <c r="A11" s="14"/>
      <c r="B11" s="15"/>
      <c r="C11" s="15"/>
      <c r="D11" s="15"/>
      <c r="E11" s="15"/>
      <c r="F11" s="15"/>
      <c r="G11" s="334" t="s">
        <v>19</v>
      </c>
      <c r="H11" s="335"/>
      <c r="I11" s="139">
        <f>SUM(I7:I10)</f>
        <v>21701733</v>
      </c>
      <c r="J11" s="17"/>
      <c r="K11" s="18"/>
    </row>
    <row r="12" spans="1:11" x14ac:dyDescent="0.25">
      <c r="A12" s="323" t="s">
        <v>5</v>
      </c>
      <c r="B12" s="29" t="s">
        <v>13</v>
      </c>
      <c r="C12" s="32" t="s">
        <v>20</v>
      </c>
      <c r="D12" s="21" t="s">
        <v>20</v>
      </c>
      <c r="E12" s="340" t="s">
        <v>15</v>
      </c>
      <c r="F12" s="341"/>
      <c r="G12" s="341"/>
      <c r="H12" s="342"/>
      <c r="I12" s="323" t="s">
        <v>7</v>
      </c>
      <c r="J12" s="323" t="s">
        <v>6</v>
      </c>
      <c r="K12" s="32" t="s">
        <v>0</v>
      </c>
    </row>
    <row r="13" spans="1:11" x14ac:dyDescent="0.25">
      <c r="A13" s="324"/>
      <c r="B13" s="33" t="s">
        <v>14</v>
      </c>
      <c r="C13" s="33" t="s">
        <v>11</v>
      </c>
      <c r="D13" s="33" t="s">
        <v>10</v>
      </c>
      <c r="E13" s="340" t="s">
        <v>2</v>
      </c>
      <c r="F13" s="342"/>
      <c r="G13" s="340" t="s">
        <v>8</v>
      </c>
      <c r="H13" s="342"/>
      <c r="I13" s="324"/>
      <c r="J13" s="324"/>
      <c r="K13" s="33" t="s">
        <v>1</v>
      </c>
    </row>
    <row r="14" spans="1:11" x14ac:dyDescent="0.25">
      <c r="A14" s="24">
        <v>45302</v>
      </c>
      <c r="B14" s="63" t="s">
        <v>394</v>
      </c>
      <c r="C14" s="63" t="s">
        <v>190</v>
      </c>
      <c r="D14" s="63" t="s">
        <v>190</v>
      </c>
      <c r="E14" s="92" t="s">
        <v>337</v>
      </c>
      <c r="F14" s="89"/>
      <c r="G14" s="90" t="s">
        <v>289</v>
      </c>
      <c r="H14" s="87"/>
      <c r="I14" s="101">
        <v>28820000</v>
      </c>
      <c r="J14" s="126">
        <v>13929667</v>
      </c>
      <c r="K14" s="88">
        <f>+I14-J14</f>
        <v>14890333</v>
      </c>
    </row>
    <row r="15" spans="1:11" x14ac:dyDescent="0.25">
      <c r="A15" s="24">
        <v>45303</v>
      </c>
      <c r="B15" s="63" t="s">
        <v>395</v>
      </c>
      <c r="C15" s="63" t="s">
        <v>367</v>
      </c>
      <c r="D15" s="63" t="s">
        <v>368</v>
      </c>
      <c r="E15" s="92" t="s">
        <v>338</v>
      </c>
      <c r="F15" s="89"/>
      <c r="G15" s="91" t="s">
        <v>290</v>
      </c>
      <c r="H15" s="87"/>
      <c r="I15" s="101">
        <v>21096000</v>
      </c>
      <c r="J15" s="126">
        <v>21096000</v>
      </c>
      <c r="K15" s="88">
        <f t="shared" ref="K15:K78" si="0">+I15-J15</f>
        <v>0</v>
      </c>
    </row>
    <row r="16" spans="1:11" x14ac:dyDescent="0.25">
      <c r="A16" s="24">
        <v>45307</v>
      </c>
      <c r="B16" s="63" t="s">
        <v>396</v>
      </c>
      <c r="C16" s="63" t="s">
        <v>369</v>
      </c>
      <c r="D16" s="63" t="s">
        <v>109</v>
      </c>
      <c r="E16" s="92" t="s">
        <v>339</v>
      </c>
      <c r="F16" s="89"/>
      <c r="G16" s="91" t="s">
        <v>291</v>
      </c>
      <c r="H16" s="87"/>
      <c r="I16" s="101">
        <v>29600000</v>
      </c>
      <c r="J16" s="126">
        <v>29600000</v>
      </c>
      <c r="K16" s="88">
        <f t="shared" si="0"/>
        <v>0</v>
      </c>
    </row>
    <row r="17" spans="1:11" x14ac:dyDescent="0.25">
      <c r="A17" s="24">
        <v>45307</v>
      </c>
      <c r="B17" s="63" t="s">
        <v>103</v>
      </c>
      <c r="C17" s="63" t="s">
        <v>369</v>
      </c>
      <c r="D17" s="63" t="s">
        <v>369</v>
      </c>
      <c r="E17" s="92" t="s">
        <v>339</v>
      </c>
      <c r="F17" s="89"/>
      <c r="G17" s="91" t="s">
        <v>292</v>
      </c>
      <c r="H17" s="87"/>
      <c r="I17" s="101">
        <v>29600000</v>
      </c>
      <c r="J17" s="126">
        <v>29600000</v>
      </c>
      <c r="K17" s="88">
        <f t="shared" si="0"/>
        <v>0</v>
      </c>
    </row>
    <row r="18" spans="1:11" x14ac:dyDescent="0.25">
      <c r="A18" s="24">
        <v>45307</v>
      </c>
      <c r="B18" s="63" t="s">
        <v>101</v>
      </c>
      <c r="C18" s="63" t="s">
        <v>369</v>
      </c>
      <c r="D18" s="63" t="s">
        <v>370</v>
      </c>
      <c r="E18" s="92" t="s">
        <v>339</v>
      </c>
      <c r="F18" s="89"/>
      <c r="G18" s="91" t="s">
        <v>293</v>
      </c>
      <c r="H18" s="87"/>
      <c r="I18" s="101">
        <v>29600000</v>
      </c>
      <c r="J18" s="126">
        <v>29600000</v>
      </c>
      <c r="K18" s="88">
        <f t="shared" si="0"/>
        <v>0</v>
      </c>
    </row>
    <row r="19" spans="1:11" x14ac:dyDescent="0.25">
      <c r="A19" s="24">
        <v>45307</v>
      </c>
      <c r="B19" s="63" t="s">
        <v>100</v>
      </c>
      <c r="C19" s="63" t="s">
        <v>369</v>
      </c>
      <c r="D19" s="63" t="s">
        <v>371</v>
      </c>
      <c r="E19" s="92" t="s">
        <v>339</v>
      </c>
      <c r="F19" s="89"/>
      <c r="G19" s="91" t="s">
        <v>294</v>
      </c>
      <c r="H19" s="87"/>
      <c r="I19" s="101">
        <v>29600000</v>
      </c>
      <c r="J19" s="126">
        <v>29600000</v>
      </c>
      <c r="K19" s="88">
        <f t="shared" si="0"/>
        <v>0</v>
      </c>
    </row>
    <row r="20" spans="1:11" x14ac:dyDescent="0.25">
      <c r="A20" s="24">
        <v>45307</v>
      </c>
      <c r="B20" s="63" t="s">
        <v>110</v>
      </c>
      <c r="C20" s="63" t="s">
        <v>369</v>
      </c>
      <c r="D20" s="63" t="s">
        <v>372</v>
      </c>
      <c r="E20" s="92" t="s">
        <v>339</v>
      </c>
      <c r="F20" s="89"/>
      <c r="G20" s="91" t="s">
        <v>295</v>
      </c>
      <c r="H20" s="87"/>
      <c r="I20" s="101">
        <v>29600000</v>
      </c>
      <c r="J20" s="126">
        <v>29600000</v>
      </c>
      <c r="K20" s="88">
        <f t="shared" si="0"/>
        <v>0</v>
      </c>
    </row>
    <row r="21" spans="1:11" x14ac:dyDescent="0.25">
      <c r="A21" s="24">
        <v>45307</v>
      </c>
      <c r="B21" s="63" t="s">
        <v>104</v>
      </c>
      <c r="C21" s="63" t="s">
        <v>369</v>
      </c>
      <c r="D21" s="63" t="s">
        <v>373</v>
      </c>
      <c r="E21" s="92" t="s">
        <v>339</v>
      </c>
      <c r="F21" s="89"/>
      <c r="G21" s="91" t="s">
        <v>296</v>
      </c>
      <c r="H21" s="87"/>
      <c r="I21" s="101">
        <v>29600000</v>
      </c>
      <c r="J21" s="126">
        <v>29600000</v>
      </c>
      <c r="K21" s="88">
        <f t="shared" si="0"/>
        <v>0</v>
      </c>
    </row>
    <row r="22" spans="1:11" x14ac:dyDescent="0.25">
      <c r="A22" s="24">
        <v>45307</v>
      </c>
      <c r="B22" s="63" t="s">
        <v>102</v>
      </c>
      <c r="C22" s="63" t="s">
        <v>369</v>
      </c>
      <c r="D22" s="63" t="s">
        <v>374</v>
      </c>
      <c r="E22" s="92" t="s">
        <v>339</v>
      </c>
      <c r="F22" s="89"/>
      <c r="G22" s="91" t="s">
        <v>297</v>
      </c>
      <c r="H22" s="87"/>
      <c r="I22" s="101">
        <v>29600000</v>
      </c>
      <c r="J22" s="126">
        <v>29600000</v>
      </c>
      <c r="K22" s="88">
        <f t="shared" si="0"/>
        <v>0</v>
      </c>
    </row>
    <row r="23" spans="1:11" x14ac:dyDescent="0.25">
      <c r="A23" s="24">
        <v>45308</v>
      </c>
      <c r="B23" s="63" t="s">
        <v>368</v>
      </c>
      <c r="C23" s="63" t="s">
        <v>372</v>
      </c>
      <c r="D23" s="63" t="s">
        <v>375</v>
      </c>
      <c r="E23" s="92" t="s">
        <v>340</v>
      </c>
      <c r="F23" s="89"/>
      <c r="G23" s="91" t="s">
        <v>298</v>
      </c>
      <c r="H23" s="87"/>
      <c r="I23" s="101">
        <v>37600000</v>
      </c>
      <c r="J23" s="126">
        <v>37600000</v>
      </c>
      <c r="K23" s="88">
        <f t="shared" si="0"/>
        <v>0</v>
      </c>
    </row>
    <row r="24" spans="1:11" x14ac:dyDescent="0.25">
      <c r="A24" s="24">
        <v>45316</v>
      </c>
      <c r="B24" s="63" t="s">
        <v>74</v>
      </c>
      <c r="C24" s="63" t="s">
        <v>81</v>
      </c>
      <c r="D24" s="63" t="s">
        <v>259</v>
      </c>
      <c r="E24" s="92" t="s">
        <v>341</v>
      </c>
      <c r="F24" s="89"/>
      <c r="G24" s="91" t="s">
        <v>299</v>
      </c>
      <c r="H24" s="87"/>
      <c r="I24" s="101">
        <v>32000000</v>
      </c>
      <c r="J24" s="126">
        <v>32000000</v>
      </c>
      <c r="K24" s="88">
        <f t="shared" si="0"/>
        <v>0</v>
      </c>
    </row>
    <row r="25" spans="1:11" x14ac:dyDescent="0.25">
      <c r="A25" s="24">
        <v>45316</v>
      </c>
      <c r="B25" s="63" t="s">
        <v>375</v>
      </c>
      <c r="C25" s="63" t="s">
        <v>135</v>
      </c>
      <c r="D25" s="63" t="s">
        <v>376</v>
      </c>
      <c r="E25" s="92" t="s">
        <v>342</v>
      </c>
      <c r="F25" s="89"/>
      <c r="G25" s="91" t="s">
        <v>300</v>
      </c>
      <c r="H25" s="87"/>
      <c r="I25" s="101">
        <v>28000000</v>
      </c>
      <c r="J25" s="126">
        <v>28000000</v>
      </c>
      <c r="K25" s="88">
        <f t="shared" si="0"/>
        <v>0</v>
      </c>
    </row>
    <row r="26" spans="1:11" x14ac:dyDescent="0.25">
      <c r="A26" s="24">
        <v>45316</v>
      </c>
      <c r="B26" s="63" t="s">
        <v>106</v>
      </c>
      <c r="C26" s="63" t="s">
        <v>374</v>
      </c>
      <c r="D26" s="63" t="s">
        <v>377</v>
      </c>
      <c r="E26" s="92" t="s">
        <v>343</v>
      </c>
      <c r="F26" s="89"/>
      <c r="G26" s="91" t="s">
        <v>301</v>
      </c>
      <c r="H26" s="87"/>
      <c r="I26" s="101">
        <v>28736000</v>
      </c>
      <c r="J26" s="126">
        <v>28736000</v>
      </c>
      <c r="K26" s="88">
        <f t="shared" si="0"/>
        <v>0</v>
      </c>
    </row>
    <row r="27" spans="1:11" x14ac:dyDescent="0.25">
      <c r="A27" s="24">
        <v>45316</v>
      </c>
      <c r="B27" s="63" t="s">
        <v>397</v>
      </c>
      <c r="C27" s="63" t="s">
        <v>377</v>
      </c>
      <c r="D27" s="63" t="s">
        <v>81</v>
      </c>
      <c r="E27" s="92" t="s">
        <v>344</v>
      </c>
      <c r="F27" s="89"/>
      <c r="G27" s="91" t="s">
        <v>302</v>
      </c>
      <c r="H27" s="87"/>
      <c r="I27" s="101">
        <v>32000000</v>
      </c>
      <c r="J27" s="126">
        <v>32000000</v>
      </c>
      <c r="K27" s="88">
        <f t="shared" si="0"/>
        <v>0</v>
      </c>
    </row>
    <row r="28" spans="1:11" x14ac:dyDescent="0.25">
      <c r="A28" s="24">
        <v>45316</v>
      </c>
      <c r="B28" s="63" t="s">
        <v>112</v>
      </c>
      <c r="C28" s="63" t="s">
        <v>132</v>
      </c>
      <c r="D28" s="63" t="s">
        <v>135</v>
      </c>
      <c r="E28" s="92" t="s">
        <v>345</v>
      </c>
      <c r="F28" s="89"/>
      <c r="G28" s="91" t="s">
        <v>303</v>
      </c>
      <c r="H28" s="87"/>
      <c r="I28" s="101">
        <v>25196800</v>
      </c>
      <c r="J28" s="126">
        <v>25196800</v>
      </c>
      <c r="K28" s="88">
        <f t="shared" si="0"/>
        <v>0</v>
      </c>
    </row>
    <row r="29" spans="1:11" x14ac:dyDescent="0.25">
      <c r="A29" s="24">
        <v>45316</v>
      </c>
      <c r="B29" s="63" t="s">
        <v>107</v>
      </c>
      <c r="C29" s="63" t="s">
        <v>375</v>
      </c>
      <c r="D29" s="63" t="s">
        <v>132</v>
      </c>
      <c r="E29" s="92" t="s">
        <v>337</v>
      </c>
      <c r="F29" s="89"/>
      <c r="G29" s="91" t="s">
        <v>304</v>
      </c>
      <c r="H29" s="87"/>
      <c r="I29" s="101">
        <v>11528000</v>
      </c>
      <c r="J29" s="126">
        <v>11528000</v>
      </c>
      <c r="K29" s="88">
        <f t="shared" si="0"/>
        <v>0</v>
      </c>
    </row>
    <row r="30" spans="1:11" x14ac:dyDescent="0.25">
      <c r="A30" s="24">
        <v>45317</v>
      </c>
      <c r="B30" s="63" t="s">
        <v>111</v>
      </c>
      <c r="C30" s="63" t="s">
        <v>378</v>
      </c>
      <c r="D30" s="63" t="s">
        <v>134</v>
      </c>
      <c r="E30" s="92" t="s">
        <v>346</v>
      </c>
      <c r="F30" s="89"/>
      <c r="G30" s="91" t="s">
        <v>305</v>
      </c>
      <c r="H30" s="87"/>
      <c r="I30" s="101">
        <v>10904000</v>
      </c>
      <c r="J30" s="126">
        <v>10904000</v>
      </c>
      <c r="K30" s="88">
        <f t="shared" si="0"/>
        <v>0</v>
      </c>
    </row>
    <row r="31" spans="1:11" x14ac:dyDescent="0.25">
      <c r="A31" s="24">
        <v>45317</v>
      </c>
      <c r="B31" s="63" t="s">
        <v>109</v>
      </c>
      <c r="C31" s="63" t="s">
        <v>375</v>
      </c>
      <c r="D31" s="63" t="s">
        <v>260</v>
      </c>
      <c r="E31" s="92" t="s">
        <v>337</v>
      </c>
      <c r="F31" s="89"/>
      <c r="G31" s="91" t="s">
        <v>306</v>
      </c>
      <c r="H31" s="87"/>
      <c r="I31" s="101">
        <v>11528000</v>
      </c>
      <c r="J31" s="126">
        <v>11528000</v>
      </c>
      <c r="K31" s="88">
        <f t="shared" si="0"/>
        <v>0</v>
      </c>
    </row>
    <row r="32" spans="1:11" ht="12.75" customHeight="1" x14ac:dyDescent="0.25">
      <c r="A32" s="24">
        <v>45317</v>
      </c>
      <c r="B32" s="86" t="s">
        <v>398</v>
      </c>
      <c r="C32" s="63" t="s">
        <v>375</v>
      </c>
      <c r="D32" s="63" t="s">
        <v>279</v>
      </c>
      <c r="E32" s="92" t="s">
        <v>337</v>
      </c>
      <c r="F32" s="2"/>
      <c r="G32" s="91" t="s">
        <v>307</v>
      </c>
      <c r="H32" s="8"/>
      <c r="I32" s="118">
        <v>11528000</v>
      </c>
      <c r="J32" s="126">
        <v>11528000</v>
      </c>
      <c r="K32" s="88">
        <f t="shared" si="0"/>
        <v>0</v>
      </c>
    </row>
    <row r="33" spans="1:11" x14ac:dyDescent="0.25">
      <c r="A33" s="24">
        <v>45317</v>
      </c>
      <c r="B33" s="25" t="s">
        <v>371</v>
      </c>
      <c r="C33" s="64" t="s">
        <v>375</v>
      </c>
      <c r="D33" s="64" t="s">
        <v>280</v>
      </c>
      <c r="E33" s="92" t="s">
        <v>337</v>
      </c>
      <c r="F33" s="26"/>
      <c r="G33" s="91" t="s">
        <v>308</v>
      </c>
      <c r="H33" s="27"/>
      <c r="I33" s="118">
        <v>11528000</v>
      </c>
      <c r="J33" s="126">
        <v>11528000</v>
      </c>
      <c r="K33" s="88">
        <f t="shared" si="0"/>
        <v>0</v>
      </c>
    </row>
    <row r="34" spans="1:11" x14ac:dyDescent="0.25">
      <c r="A34" s="24">
        <v>45317</v>
      </c>
      <c r="B34" s="25" t="s">
        <v>372</v>
      </c>
      <c r="C34" s="64" t="s">
        <v>375</v>
      </c>
      <c r="D34" s="64" t="s">
        <v>165</v>
      </c>
      <c r="E34" s="92" t="s">
        <v>337</v>
      </c>
      <c r="F34" s="26"/>
      <c r="G34" s="91" t="s">
        <v>309</v>
      </c>
      <c r="H34" s="27"/>
      <c r="I34" s="118">
        <v>11528000</v>
      </c>
      <c r="J34" s="126">
        <v>11528000</v>
      </c>
      <c r="K34" s="88">
        <f t="shared" si="0"/>
        <v>0</v>
      </c>
    </row>
    <row r="35" spans="1:11" x14ac:dyDescent="0.25">
      <c r="A35" s="24">
        <v>45317</v>
      </c>
      <c r="B35" s="25" t="s">
        <v>373</v>
      </c>
      <c r="C35" s="64" t="s">
        <v>375</v>
      </c>
      <c r="D35" s="64" t="s">
        <v>163</v>
      </c>
      <c r="E35" s="92" t="s">
        <v>337</v>
      </c>
      <c r="F35" s="26"/>
      <c r="G35" s="91" t="s">
        <v>310</v>
      </c>
      <c r="H35" s="27"/>
      <c r="I35" s="118">
        <v>11528000</v>
      </c>
      <c r="J35" s="126">
        <v>11528000</v>
      </c>
      <c r="K35" s="88">
        <f t="shared" si="0"/>
        <v>0</v>
      </c>
    </row>
    <row r="36" spans="1:11" x14ac:dyDescent="0.25">
      <c r="A36" s="24">
        <v>45317</v>
      </c>
      <c r="B36" s="25" t="s">
        <v>166</v>
      </c>
      <c r="C36" s="25" t="s">
        <v>265</v>
      </c>
      <c r="D36" s="25" t="s">
        <v>270</v>
      </c>
      <c r="E36" s="92" t="s">
        <v>347</v>
      </c>
      <c r="F36" s="26"/>
      <c r="G36" s="91" t="s">
        <v>311</v>
      </c>
      <c r="H36" s="13"/>
      <c r="I36" s="118">
        <v>29600000</v>
      </c>
      <c r="J36" s="126">
        <v>29600000</v>
      </c>
      <c r="K36" s="88">
        <f t="shared" si="0"/>
        <v>0</v>
      </c>
    </row>
    <row r="37" spans="1:11" x14ac:dyDescent="0.25">
      <c r="A37" s="24">
        <v>45317</v>
      </c>
      <c r="B37" s="25" t="s">
        <v>164</v>
      </c>
      <c r="C37" s="25" t="s">
        <v>265</v>
      </c>
      <c r="D37" s="25" t="s">
        <v>262</v>
      </c>
      <c r="E37" s="92" t="s">
        <v>347</v>
      </c>
      <c r="F37" s="26"/>
      <c r="G37" s="91" t="s">
        <v>312</v>
      </c>
      <c r="H37" s="13"/>
      <c r="I37" s="140">
        <v>29600000</v>
      </c>
      <c r="J37" s="126">
        <v>29600000</v>
      </c>
      <c r="K37" s="88">
        <f t="shared" si="0"/>
        <v>0</v>
      </c>
    </row>
    <row r="38" spans="1:11" x14ac:dyDescent="0.25">
      <c r="A38" s="24">
        <v>45317</v>
      </c>
      <c r="B38" s="25" t="s">
        <v>369</v>
      </c>
      <c r="C38" s="25" t="s">
        <v>375</v>
      </c>
      <c r="D38" s="25" t="s">
        <v>167</v>
      </c>
      <c r="E38" s="92" t="s">
        <v>337</v>
      </c>
      <c r="F38" s="26"/>
      <c r="G38" s="91" t="s">
        <v>313</v>
      </c>
      <c r="H38" s="13"/>
      <c r="I38" s="140">
        <v>11528000</v>
      </c>
      <c r="J38" s="126">
        <v>11528000</v>
      </c>
      <c r="K38" s="88">
        <f t="shared" si="0"/>
        <v>0</v>
      </c>
    </row>
    <row r="39" spans="1:11" x14ac:dyDescent="0.25">
      <c r="A39" s="24">
        <v>45317</v>
      </c>
      <c r="B39" s="25" t="s">
        <v>370</v>
      </c>
      <c r="C39" s="25" t="s">
        <v>375</v>
      </c>
      <c r="D39" s="25" t="s">
        <v>268</v>
      </c>
      <c r="E39" s="92" t="s">
        <v>337</v>
      </c>
      <c r="F39" s="26"/>
      <c r="G39" s="91" t="s">
        <v>314</v>
      </c>
      <c r="H39" s="13"/>
      <c r="I39" s="140">
        <v>11528000</v>
      </c>
      <c r="J39" s="126">
        <v>11528000</v>
      </c>
      <c r="K39" s="88">
        <f t="shared" si="0"/>
        <v>0</v>
      </c>
    </row>
    <row r="40" spans="1:11" x14ac:dyDescent="0.25">
      <c r="A40" s="24">
        <v>45317</v>
      </c>
      <c r="B40" s="25" t="s">
        <v>108</v>
      </c>
      <c r="C40" s="25" t="s">
        <v>375</v>
      </c>
      <c r="D40" s="25" t="s">
        <v>121</v>
      </c>
      <c r="E40" s="92" t="s">
        <v>337</v>
      </c>
      <c r="F40" s="26"/>
      <c r="G40" s="91" t="s">
        <v>315</v>
      </c>
      <c r="H40" s="13"/>
      <c r="I40" s="140">
        <v>11528000</v>
      </c>
      <c r="J40" s="126">
        <v>11528000</v>
      </c>
      <c r="K40" s="88">
        <f t="shared" si="0"/>
        <v>0</v>
      </c>
    </row>
    <row r="41" spans="1:11" x14ac:dyDescent="0.25">
      <c r="A41" s="24">
        <v>45317</v>
      </c>
      <c r="B41" s="25" t="s">
        <v>376</v>
      </c>
      <c r="C41" s="25" t="s">
        <v>379</v>
      </c>
      <c r="D41" s="25" t="s">
        <v>267</v>
      </c>
      <c r="E41" s="92" t="s">
        <v>348</v>
      </c>
      <c r="F41" s="26"/>
      <c r="G41" s="91" t="s">
        <v>316</v>
      </c>
      <c r="H41" s="13"/>
      <c r="I41" s="140">
        <v>21092544</v>
      </c>
      <c r="J41" s="126">
        <v>21092544</v>
      </c>
      <c r="K41" s="88">
        <f t="shared" si="0"/>
        <v>0</v>
      </c>
    </row>
    <row r="42" spans="1:11" x14ac:dyDescent="0.25">
      <c r="A42" s="24">
        <v>45317</v>
      </c>
      <c r="B42" s="25" t="s">
        <v>377</v>
      </c>
      <c r="C42" s="25" t="s">
        <v>259</v>
      </c>
      <c r="D42" s="25" t="s">
        <v>265</v>
      </c>
      <c r="E42" s="92" t="s">
        <v>349</v>
      </c>
      <c r="F42" s="26"/>
      <c r="G42" s="91" t="s">
        <v>317</v>
      </c>
      <c r="H42" s="13"/>
      <c r="I42" s="140">
        <v>24960000</v>
      </c>
      <c r="J42" s="126">
        <v>24960000</v>
      </c>
      <c r="K42" s="88">
        <f t="shared" si="0"/>
        <v>0</v>
      </c>
    </row>
    <row r="43" spans="1:11" x14ac:dyDescent="0.25">
      <c r="A43" s="24">
        <v>45317</v>
      </c>
      <c r="B43" s="25" t="s">
        <v>383</v>
      </c>
      <c r="C43" s="25" t="s">
        <v>166</v>
      </c>
      <c r="D43" s="25" t="s">
        <v>380</v>
      </c>
      <c r="E43" s="92" t="s">
        <v>350</v>
      </c>
      <c r="F43" s="26"/>
      <c r="G43" s="91" t="s">
        <v>318</v>
      </c>
      <c r="H43" s="13"/>
      <c r="I43" s="140">
        <v>26264000</v>
      </c>
      <c r="J43" s="126">
        <v>26264000</v>
      </c>
      <c r="K43" s="88">
        <f t="shared" si="0"/>
        <v>0</v>
      </c>
    </row>
    <row r="44" spans="1:11" x14ac:dyDescent="0.25">
      <c r="A44" s="24">
        <v>45317</v>
      </c>
      <c r="B44" s="25" t="s">
        <v>272</v>
      </c>
      <c r="C44" s="25" t="s">
        <v>271</v>
      </c>
      <c r="D44" s="25" t="s">
        <v>266</v>
      </c>
      <c r="E44" s="92" t="s">
        <v>350</v>
      </c>
      <c r="F44" s="26"/>
      <c r="G44" s="91" t="s">
        <v>319</v>
      </c>
      <c r="H44" s="13"/>
      <c r="I44" s="140">
        <v>26264000</v>
      </c>
      <c r="J44" s="126">
        <v>26264000</v>
      </c>
      <c r="K44" s="88">
        <f t="shared" si="0"/>
        <v>0</v>
      </c>
    </row>
    <row r="45" spans="1:11" x14ac:dyDescent="0.25">
      <c r="A45" s="24">
        <v>45317</v>
      </c>
      <c r="B45" s="25" t="s">
        <v>399</v>
      </c>
      <c r="C45" s="25" t="s">
        <v>164</v>
      </c>
      <c r="D45" s="25" t="s">
        <v>263</v>
      </c>
      <c r="E45" s="92" t="s">
        <v>351</v>
      </c>
      <c r="F45" s="26"/>
      <c r="G45" s="91" t="s">
        <v>320</v>
      </c>
      <c r="H45" s="13"/>
      <c r="I45" s="140">
        <v>11532000</v>
      </c>
      <c r="J45" s="126">
        <v>11532000</v>
      </c>
      <c r="K45" s="88">
        <f t="shared" si="0"/>
        <v>0</v>
      </c>
    </row>
    <row r="46" spans="1:11" x14ac:dyDescent="0.25">
      <c r="A46" s="24">
        <v>45317</v>
      </c>
      <c r="B46" s="25" t="s">
        <v>378</v>
      </c>
      <c r="C46" s="25" t="s">
        <v>381</v>
      </c>
      <c r="D46" s="25" t="s">
        <v>269</v>
      </c>
      <c r="E46" s="92" t="s">
        <v>351</v>
      </c>
      <c r="F46" s="26"/>
      <c r="G46" s="91" t="s">
        <v>321</v>
      </c>
      <c r="H46" s="13"/>
      <c r="I46" s="140">
        <v>11532000</v>
      </c>
      <c r="J46" s="126">
        <v>11532000</v>
      </c>
      <c r="K46" s="88">
        <f t="shared" si="0"/>
        <v>0</v>
      </c>
    </row>
    <row r="47" spans="1:11" x14ac:dyDescent="0.25">
      <c r="A47" s="24">
        <v>45317</v>
      </c>
      <c r="B47" s="25" t="s">
        <v>379</v>
      </c>
      <c r="C47" s="25" t="s">
        <v>382</v>
      </c>
      <c r="D47" s="25" t="s">
        <v>261</v>
      </c>
      <c r="E47" s="92" t="s">
        <v>352</v>
      </c>
      <c r="F47" s="26"/>
      <c r="G47" s="91" t="s">
        <v>322</v>
      </c>
      <c r="H47" s="13"/>
      <c r="I47" s="140">
        <v>25376000</v>
      </c>
      <c r="J47" s="126">
        <v>25376000</v>
      </c>
      <c r="K47" s="88">
        <f t="shared" si="0"/>
        <v>0</v>
      </c>
    </row>
    <row r="48" spans="1:11" x14ac:dyDescent="0.25">
      <c r="A48" s="24">
        <v>45317</v>
      </c>
      <c r="B48" s="25" t="s">
        <v>168</v>
      </c>
      <c r="C48" s="25" t="s">
        <v>131</v>
      </c>
      <c r="D48" s="25" t="s">
        <v>274</v>
      </c>
      <c r="E48" s="92" t="s">
        <v>353</v>
      </c>
      <c r="F48" s="26"/>
      <c r="G48" s="91" t="s">
        <v>323</v>
      </c>
      <c r="H48" s="13"/>
      <c r="I48" s="140">
        <v>24000000</v>
      </c>
      <c r="J48" s="126">
        <v>24000000</v>
      </c>
      <c r="K48" s="88">
        <f t="shared" si="0"/>
        <v>0</v>
      </c>
    </row>
    <row r="49" spans="1:11" x14ac:dyDescent="0.25">
      <c r="A49" s="24">
        <v>45317</v>
      </c>
      <c r="B49" s="25" t="s">
        <v>381</v>
      </c>
      <c r="C49" s="25" t="s">
        <v>383</v>
      </c>
      <c r="D49" s="25" t="s">
        <v>384</v>
      </c>
      <c r="E49" s="92" t="s">
        <v>354</v>
      </c>
      <c r="F49" s="26"/>
      <c r="G49" s="91" t="s">
        <v>324</v>
      </c>
      <c r="H49" s="13"/>
      <c r="I49" s="140">
        <v>27316000</v>
      </c>
      <c r="J49" s="126">
        <v>27316000</v>
      </c>
      <c r="K49" s="88">
        <f t="shared" si="0"/>
        <v>0</v>
      </c>
    </row>
    <row r="50" spans="1:11" x14ac:dyDescent="0.25">
      <c r="A50" s="24">
        <v>45317</v>
      </c>
      <c r="B50" s="25" t="s">
        <v>81</v>
      </c>
      <c r="C50" s="25" t="s">
        <v>272</v>
      </c>
      <c r="D50" s="25" t="s">
        <v>264</v>
      </c>
      <c r="E50" s="92" t="s">
        <v>355</v>
      </c>
      <c r="F50" s="26"/>
      <c r="G50" s="91" t="s">
        <v>325</v>
      </c>
      <c r="H50" s="13"/>
      <c r="I50" s="140">
        <v>28576000</v>
      </c>
      <c r="J50" s="126">
        <v>28576000</v>
      </c>
      <c r="K50" s="88">
        <f t="shared" si="0"/>
        <v>0</v>
      </c>
    </row>
    <row r="51" spans="1:11" x14ac:dyDescent="0.25">
      <c r="A51" s="24">
        <v>45320</v>
      </c>
      <c r="B51" s="25" t="s">
        <v>382</v>
      </c>
      <c r="C51" s="25" t="s">
        <v>376</v>
      </c>
      <c r="D51" s="25" t="s">
        <v>385</v>
      </c>
      <c r="E51" s="92" t="s">
        <v>356</v>
      </c>
      <c r="F51" s="26"/>
      <c r="G51" s="91" t="s">
        <v>326</v>
      </c>
      <c r="H51" s="13"/>
      <c r="I51" s="140">
        <v>25376000</v>
      </c>
      <c r="J51" s="126">
        <v>25376000</v>
      </c>
      <c r="K51" s="88">
        <f t="shared" si="0"/>
        <v>0</v>
      </c>
    </row>
    <row r="52" spans="1:11" x14ac:dyDescent="0.25">
      <c r="A52" s="24">
        <v>45320</v>
      </c>
      <c r="B52" s="25" t="s">
        <v>165</v>
      </c>
      <c r="C52" s="25" t="s">
        <v>176</v>
      </c>
      <c r="D52" s="25" t="s">
        <v>211</v>
      </c>
      <c r="E52" s="92" t="s">
        <v>357</v>
      </c>
      <c r="F52" s="26"/>
      <c r="G52" s="91" t="s">
        <v>327</v>
      </c>
      <c r="H52" s="13"/>
      <c r="I52" s="140">
        <v>19092000</v>
      </c>
      <c r="J52" s="126">
        <v>19092000</v>
      </c>
      <c r="K52" s="88">
        <f t="shared" si="0"/>
        <v>0</v>
      </c>
    </row>
    <row r="53" spans="1:11" x14ac:dyDescent="0.25">
      <c r="A53" s="24">
        <v>45321</v>
      </c>
      <c r="B53" s="25" t="s">
        <v>275</v>
      </c>
      <c r="C53" s="25" t="s">
        <v>386</v>
      </c>
      <c r="D53" s="25" t="s">
        <v>387</v>
      </c>
      <c r="E53" s="92" t="s">
        <v>358</v>
      </c>
      <c r="F53" s="26"/>
      <c r="G53" s="91" t="s">
        <v>328</v>
      </c>
      <c r="H53" s="13"/>
      <c r="I53" s="140">
        <v>19052000</v>
      </c>
      <c r="J53" s="126">
        <v>19052000</v>
      </c>
      <c r="K53" s="88">
        <f t="shared" si="0"/>
        <v>0</v>
      </c>
    </row>
    <row r="54" spans="1:11" x14ac:dyDescent="0.25">
      <c r="A54" s="24">
        <v>45322</v>
      </c>
      <c r="B54" s="25" t="s">
        <v>270</v>
      </c>
      <c r="C54" s="25" t="s">
        <v>180</v>
      </c>
      <c r="D54" s="25" t="s">
        <v>218</v>
      </c>
      <c r="E54" s="92" t="s">
        <v>359</v>
      </c>
      <c r="F54" s="26"/>
      <c r="G54" s="91" t="s">
        <v>329</v>
      </c>
      <c r="H54" s="13"/>
      <c r="I54" s="140">
        <v>33832000</v>
      </c>
      <c r="J54" s="126">
        <v>33832000</v>
      </c>
      <c r="K54" s="88">
        <f t="shared" si="0"/>
        <v>0</v>
      </c>
    </row>
    <row r="55" spans="1:11" x14ac:dyDescent="0.25">
      <c r="A55" s="24">
        <v>45322</v>
      </c>
      <c r="B55" s="25" t="s">
        <v>119</v>
      </c>
      <c r="C55" s="25" t="s">
        <v>117</v>
      </c>
      <c r="D55" s="25" t="s">
        <v>69</v>
      </c>
      <c r="E55" s="92" t="s">
        <v>360</v>
      </c>
      <c r="F55" s="26"/>
      <c r="G55" s="91" t="s">
        <v>330</v>
      </c>
      <c r="H55" s="13"/>
      <c r="I55" s="140">
        <f>11200000-7280000</f>
        <v>3920000</v>
      </c>
      <c r="J55" s="126">
        <v>3920000</v>
      </c>
      <c r="K55" s="88">
        <f t="shared" si="0"/>
        <v>0</v>
      </c>
    </row>
    <row r="56" spans="1:11" x14ac:dyDescent="0.25">
      <c r="A56" s="24">
        <v>45322</v>
      </c>
      <c r="B56" s="25" t="s">
        <v>213</v>
      </c>
      <c r="C56" s="25" t="s">
        <v>216</v>
      </c>
      <c r="D56" s="25" t="s">
        <v>388</v>
      </c>
      <c r="E56" s="92" t="s">
        <v>361</v>
      </c>
      <c r="F56" s="26"/>
      <c r="G56" s="91" t="s">
        <v>331</v>
      </c>
      <c r="H56" s="13"/>
      <c r="I56" s="140">
        <v>13524000</v>
      </c>
      <c r="J56" s="126">
        <v>13524000</v>
      </c>
      <c r="K56" s="88">
        <f t="shared" si="0"/>
        <v>0</v>
      </c>
    </row>
    <row r="57" spans="1:11" x14ac:dyDescent="0.25">
      <c r="A57" s="24">
        <v>45322</v>
      </c>
      <c r="B57" s="25" t="s">
        <v>276</v>
      </c>
      <c r="C57" s="25" t="s">
        <v>263</v>
      </c>
      <c r="D57" s="25" t="s">
        <v>389</v>
      </c>
      <c r="E57" s="92" t="s">
        <v>362</v>
      </c>
      <c r="F57" s="26"/>
      <c r="G57" s="91" t="s">
        <v>332</v>
      </c>
      <c r="H57" s="13"/>
      <c r="I57" s="140">
        <v>21144000</v>
      </c>
      <c r="J57" s="126">
        <v>21144000</v>
      </c>
      <c r="K57" s="88">
        <f t="shared" si="0"/>
        <v>0</v>
      </c>
    </row>
    <row r="58" spans="1:11" x14ac:dyDescent="0.25">
      <c r="A58" s="24">
        <v>45322</v>
      </c>
      <c r="B58" s="25" t="s">
        <v>219</v>
      </c>
      <c r="C58" s="25" t="s">
        <v>178</v>
      </c>
      <c r="D58" s="25" t="s">
        <v>390</v>
      </c>
      <c r="E58" s="92" t="s">
        <v>363</v>
      </c>
      <c r="F58" s="26"/>
      <c r="G58" s="91" t="s">
        <v>333</v>
      </c>
      <c r="H58" s="13"/>
      <c r="I58" s="140">
        <v>40000000</v>
      </c>
      <c r="J58" s="126">
        <v>40000000</v>
      </c>
      <c r="K58" s="88">
        <f t="shared" si="0"/>
        <v>0</v>
      </c>
    </row>
    <row r="59" spans="1:11" x14ac:dyDescent="0.25">
      <c r="A59" s="24">
        <v>45322</v>
      </c>
      <c r="B59" s="25" t="s">
        <v>216</v>
      </c>
      <c r="C59" s="25" t="s">
        <v>120</v>
      </c>
      <c r="D59" s="25" t="s">
        <v>391</v>
      </c>
      <c r="E59" s="92" t="s">
        <v>364</v>
      </c>
      <c r="F59" s="26"/>
      <c r="G59" s="91" t="s">
        <v>334</v>
      </c>
      <c r="H59" s="13"/>
      <c r="I59" s="140">
        <v>48000000</v>
      </c>
      <c r="J59" s="126">
        <v>48000000</v>
      </c>
      <c r="K59" s="88">
        <f t="shared" si="0"/>
        <v>0</v>
      </c>
    </row>
    <row r="60" spans="1:11" x14ac:dyDescent="0.25">
      <c r="A60" s="24">
        <v>45322</v>
      </c>
      <c r="B60" s="25" t="s">
        <v>163</v>
      </c>
      <c r="C60" s="25" t="s">
        <v>275</v>
      </c>
      <c r="D60" s="25" t="s">
        <v>392</v>
      </c>
      <c r="E60" s="92" t="s">
        <v>365</v>
      </c>
      <c r="F60" s="26"/>
      <c r="G60" s="91" t="s">
        <v>335</v>
      </c>
      <c r="H60" s="13"/>
      <c r="I60" s="140">
        <v>21903167</v>
      </c>
      <c r="J60" s="126">
        <v>21903167</v>
      </c>
      <c r="K60" s="88">
        <f t="shared" si="0"/>
        <v>0</v>
      </c>
    </row>
    <row r="61" spans="1:11" x14ac:dyDescent="0.25">
      <c r="A61" s="24">
        <v>45322</v>
      </c>
      <c r="B61" s="25" t="s">
        <v>113</v>
      </c>
      <c r="C61" s="25" t="s">
        <v>393</v>
      </c>
      <c r="D61" s="25" t="s">
        <v>225</v>
      </c>
      <c r="E61" s="92" t="s">
        <v>366</v>
      </c>
      <c r="F61" s="26"/>
      <c r="G61" s="91" t="s">
        <v>336</v>
      </c>
      <c r="H61" s="13"/>
      <c r="I61" s="140">
        <v>18547067</v>
      </c>
      <c r="J61" s="126">
        <v>18547067</v>
      </c>
      <c r="K61" s="88">
        <f t="shared" si="0"/>
        <v>0</v>
      </c>
    </row>
    <row r="62" spans="1:11" x14ac:dyDescent="0.25">
      <c r="A62" s="24">
        <v>45323</v>
      </c>
      <c r="B62" s="25" t="s">
        <v>273</v>
      </c>
      <c r="C62" s="25" t="s">
        <v>174</v>
      </c>
      <c r="D62" s="25" t="s">
        <v>643</v>
      </c>
      <c r="E62" s="92" t="s">
        <v>356</v>
      </c>
      <c r="F62" s="26"/>
      <c r="G62" s="123" t="s">
        <v>1077</v>
      </c>
      <c r="H62" s="13"/>
      <c r="I62" s="140">
        <v>25200000</v>
      </c>
      <c r="J62" s="126">
        <v>25200000</v>
      </c>
      <c r="K62" s="88">
        <f t="shared" si="0"/>
        <v>0</v>
      </c>
    </row>
    <row r="63" spans="1:11" x14ac:dyDescent="0.25">
      <c r="A63" s="24">
        <v>45323</v>
      </c>
      <c r="B63" s="25" t="s">
        <v>217</v>
      </c>
      <c r="C63" s="25" t="s">
        <v>416</v>
      </c>
      <c r="D63" s="25" t="s">
        <v>230</v>
      </c>
      <c r="E63" s="92" t="s">
        <v>1157</v>
      </c>
      <c r="F63" s="26"/>
      <c r="G63" s="123" t="s">
        <v>1078</v>
      </c>
      <c r="H63" s="13"/>
      <c r="I63" s="140">
        <v>40000000</v>
      </c>
      <c r="J63" s="126">
        <v>40000000</v>
      </c>
      <c r="K63" s="88">
        <f t="shared" si="0"/>
        <v>0</v>
      </c>
    </row>
    <row r="64" spans="1:11" x14ac:dyDescent="0.25">
      <c r="A64" s="24">
        <v>45323</v>
      </c>
      <c r="B64" s="25" t="s">
        <v>211</v>
      </c>
      <c r="C64" s="25" t="s">
        <v>266</v>
      </c>
      <c r="D64" s="25" t="s">
        <v>215</v>
      </c>
      <c r="E64" s="92" t="s">
        <v>340</v>
      </c>
      <c r="F64" s="26"/>
      <c r="G64" s="123" t="s">
        <v>1079</v>
      </c>
      <c r="H64" s="13"/>
      <c r="I64" s="140">
        <v>37600000</v>
      </c>
      <c r="J64" s="126">
        <v>37600000</v>
      </c>
      <c r="K64" s="88">
        <f t="shared" si="0"/>
        <v>0</v>
      </c>
    </row>
    <row r="65" spans="1:11" x14ac:dyDescent="0.25">
      <c r="A65" s="24">
        <v>45323</v>
      </c>
      <c r="B65" s="25" t="s">
        <v>387</v>
      </c>
      <c r="C65" s="25" t="s">
        <v>220</v>
      </c>
      <c r="D65" s="25" t="s">
        <v>1042</v>
      </c>
      <c r="E65" s="92" t="s">
        <v>1158</v>
      </c>
      <c r="F65" s="26"/>
      <c r="G65" s="123" t="s">
        <v>1080</v>
      </c>
      <c r="H65" s="13"/>
      <c r="I65" s="140">
        <v>15200000</v>
      </c>
      <c r="J65" s="126">
        <v>15200000</v>
      </c>
      <c r="K65" s="88">
        <f t="shared" si="0"/>
        <v>0</v>
      </c>
    </row>
    <row r="66" spans="1:11" x14ac:dyDescent="0.25">
      <c r="A66" s="24">
        <v>45323</v>
      </c>
      <c r="B66" s="25" t="s">
        <v>172</v>
      </c>
      <c r="C66" s="25" t="s">
        <v>228</v>
      </c>
      <c r="D66" s="25" t="s">
        <v>434</v>
      </c>
      <c r="E66" s="92" t="s">
        <v>1159</v>
      </c>
      <c r="F66" s="26"/>
      <c r="G66" s="123" t="s">
        <v>1081</v>
      </c>
      <c r="H66" s="13"/>
      <c r="I66" s="140">
        <v>15200000</v>
      </c>
      <c r="J66" s="126">
        <v>15200000</v>
      </c>
      <c r="K66" s="88">
        <f t="shared" si="0"/>
        <v>0</v>
      </c>
    </row>
    <row r="67" spans="1:11" x14ac:dyDescent="0.25">
      <c r="A67" s="24">
        <v>45323</v>
      </c>
      <c r="B67" s="25" t="s">
        <v>224</v>
      </c>
      <c r="C67" s="25" t="s">
        <v>226</v>
      </c>
      <c r="D67" s="25" t="s">
        <v>436</v>
      </c>
      <c r="E67" s="92" t="s">
        <v>1160</v>
      </c>
      <c r="F67" s="26"/>
      <c r="G67" s="123" t="s">
        <v>1082</v>
      </c>
      <c r="H67" s="13"/>
      <c r="I67" s="140">
        <v>15200000</v>
      </c>
      <c r="J67" s="126">
        <v>15200000</v>
      </c>
      <c r="K67" s="88">
        <f t="shared" si="0"/>
        <v>0</v>
      </c>
    </row>
    <row r="68" spans="1:11" x14ac:dyDescent="0.25">
      <c r="A68" s="24">
        <v>45323</v>
      </c>
      <c r="B68" s="25" t="s">
        <v>385</v>
      </c>
      <c r="C68" s="25" t="s">
        <v>133</v>
      </c>
      <c r="D68" s="25" t="s">
        <v>422</v>
      </c>
      <c r="E68" s="92" t="s">
        <v>1161</v>
      </c>
      <c r="F68" s="26"/>
      <c r="G68" s="123" t="s">
        <v>1083</v>
      </c>
      <c r="H68" s="13"/>
      <c r="I68" s="140">
        <v>20000000</v>
      </c>
      <c r="J68" s="126">
        <v>20000000</v>
      </c>
      <c r="K68" s="88">
        <f t="shared" si="0"/>
        <v>0</v>
      </c>
    </row>
    <row r="69" spans="1:11" x14ac:dyDescent="0.25">
      <c r="A69" s="24">
        <v>45323</v>
      </c>
      <c r="B69" s="25" t="s">
        <v>393</v>
      </c>
      <c r="C69" s="25" t="s">
        <v>232</v>
      </c>
      <c r="D69" s="25" t="s">
        <v>415</v>
      </c>
      <c r="E69" s="92" t="s">
        <v>1162</v>
      </c>
      <c r="F69" s="26"/>
      <c r="G69" s="123" t="s">
        <v>1084</v>
      </c>
      <c r="H69" s="13"/>
      <c r="I69" s="140">
        <v>8154833</v>
      </c>
      <c r="J69" s="126">
        <v>8154833</v>
      </c>
      <c r="K69" s="88">
        <f t="shared" si="0"/>
        <v>0</v>
      </c>
    </row>
    <row r="70" spans="1:11" x14ac:dyDescent="0.25">
      <c r="A70" s="24">
        <v>45323</v>
      </c>
      <c r="B70" s="25" t="s">
        <v>419</v>
      </c>
      <c r="C70" s="25" t="s">
        <v>425</v>
      </c>
      <c r="D70" s="25" t="s">
        <v>418</v>
      </c>
      <c r="E70" s="92" t="s">
        <v>1163</v>
      </c>
      <c r="F70" s="26"/>
      <c r="G70" s="123" t="s">
        <v>1085</v>
      </c>
      <c r="H70" s="13"/>
      <c r="I70" s="140">
        <v>24000000</v>
      </c>
      <c r="J70" s="126">
        <v>24000000</v>
      </c>
      <c r="K70" s="88">
        <f t="shared" si="0"/>
        <v>0</v>
      </c>
    </row>
    <row r="71" spans="1:11" x14ac:dyDescent="0.25">
      <c r="A71" s="24">
        <v>45323</v>
      </c>
      <c r="B71" s="25" t="s">
        <v>176</v>
      </c>
      <c r="C71" s="25" t="s">
        <v>389</v>
      </c>
      <c r="D71" s="25" t="s">
        <v>175</v>
      </c>
      <c r="E71" s="92" t="s">
        <v>1164</v>
      </c>
      <c r="F71" s="26"/>
      <c r="G71" s="123" t="s">
        <v>1086</v>
      </c>
      <c r="H71" s="13"/>
      <c r="I71" s="140">
        <v>18901133</v>
      </c>
      <c r="J71" s="126">
        <v>18901133</v>
      </c>
      <c r="K71" s="88">
        <f t="shared" si="0"/>
        <v>0</v>
      </c>
    </row>
    <row r="72" spans="1:11" x14ac:dyDescent="0.25">
      <c r="A72" s="24">
        <v>45323</v>
      </c>
      <c r="B72" s="25" t="s">
        <v>416</v>
      </c>
      <c r="C72" s="25" t="s">
        <v>122</v>
      </c>
      <c r="D72" s="25" t="s">
        <v>183</v>
      </c>
      <c r="E72" s="92" t="s">
        <v>1165</v>
      </c>
      <c r="F72" s="26"/>
      <c r="G72" s="123" t="s">
        <v>1087</v>
      </c>
      <c r="H72" s="13"/>
      <c r="I72" s="140">
        <v>20611200</v>
      </c>
      <c r="J72" s="126">
        <v>20611200</v>
      </c>
      <c r="K72" s="88">
        <f t="shared" si="0"/>
        <v>0</v>
      </c>
    </row>
    <row r="73" spans="1:11" x14ac:dyDescent="0.25">
      <c r="A73" s="24">
        <v>45324</v>
      </c>
      <c r="B73" s="25" t="s">
        <v>222</v>
      </c>
      <c r="C73" s="25" t="s">
        <v>715</v>
      </c>
      <c r="D73" s="25" t="s">
        <v>171</v>
      </c>
      <c r="E73" s="92" t="s">
        <v>1166</v>
      </c>
      <c r="F73" s="26"/>
      <c r="G73" s="123" t="s">
        <v>1088</v>
      </c>
      <c r="H73" s="13"/>
      <c r="I73" s="140">
        <v>24000000</v>
      </c>
      <c r="J73" s="126">
        <v>24000000</v>
      </c>
      <c r="K73" s="88">
        <f t="shared" si="0"/>
        <v>0</v>
      </c>
    </row>
    <row r="74" spans="1:11" x14ac:dyDescent="0.25">
      <c r="A74" s="24">
        <v>45324</v>
      </c>
      <c r="B74" s="25" t="s">
        <v>174</v>
      </c>
      <c r="C74" s="25" t="s">
        <v>387</v>
      </c>
      <c r="D74" s="25" t="s">
        <v>687</v>
      </c>
      <c r="E74" s="92" t="s">
        <v>1167</v>
      </c>
      <c r="F74" s="26"/>
      <c r="G74" s="123" t="s">
        <v>1089</v>
      </c>
      <c r="H74" s="13"/>
      <c r="I74" s="140">
        <f>11200000-7093333</f>
        <v>4106667</v>
      </c>
      <c r="J74" s="126">
        <v>4106667</v>
      </c>
      <c r="K74" s="88">
        <f t="shared" si="0"/>
        <v>0</v>
      </c>
    </row>
    <row r="75" spans="1:11" x14ac:dyDescent="0.25">
      <c r="A75" s="24">
        <v>45324</v>
      </c>
      <c r="B75" s="25" t="s">
        <v>223</v>
      </c>
      <c r="C75" s="25" t="s">
        <v>1043</v>
      </c>
      <c r="D75" s="25" t="s">
        <v>715</v>
      </c>
      <c r="E75" s="92" t="s">
        <v>1168</v>
      </c>
      <c r="F75" s="26"/>
      <c r="G75" s="123" t="s">
        <v>1090</v>
      </c>
      <c r="H75" s="13"/>
      <c r="I75" s="140">
        <v>21144000</v>
      </c>
      <c r="J75" s="126">
        <v>21144000</v>
      </c>
      <c r="K75" s="88">
        <f t="shared" si="0"/>
        <v>0</v>
      </c>
    </row>
    <row r="76" spans="1:11" x14ac:dyDescent="0.25">
      <c r="A76" s="24">
        <v>45324</v>
      </c>
      <c r="B76" s="25" t="s">
        <v>184</v>
      </c>
      <c r="C76" s="25" t="s">
        <v>390</v>
      </c>
      <c r="D76" s="25" t="s">
        <v>696</v>
      </c>
      <c r="E76" s="92" t="s">
        <v>1169</v>
      </c>
      <c r="F76" s="26"/>
      <c r="G76" s="123" t="s">
        <v>1091</v>
      </c>
      <c r="H76" s="13"/>
      <c r="I76" s="140">
        <v>20260900</v>
      </c>
      <c r="J76" s="126">
        <v>20260900</v>
      </c>
      <c r="K76" s="88">
        <f t="shared" si="0"/>
        <v>0</v>
      </c>
    </row>
    <row r="77" spans="1:11" x14ac:dyDescent="0.25">
      <c r="A77" s="24">
        <v>45327</v>
      </c>
      <c r="B77" s="25" t="s">
        <v>218</v>
      </c>
      <c r="C77" s="25" t="s">
        <v>1042</v>
      </c>
      <c r="D77" s="25" t="s">
        <v>1044</v>
      </c>
      <c r="E77" s="92" t="s">
        <v>1170</v>
      </c>
      <c r="F77" s="26"/>
      <c r="G77" s="123" t="s">
        <v>1092</v>
      </c>
      <c r="H77" s="13"/>
      <c r="I77" s="140">
        <v>40000000</v>
      </c>
      <c r="J77" s="126">
        <v>40000000</v>
      </c>
      <c r="K77" s="88">
        <f t="shared" si="0"/>
        <v>0</v>
      </c>
    </row>
    <row r="78" spans="1:11" x14ac:dyDescent="0.25">
      <c r="A78" s="24">
        <v>45327</v>
      </c>
      <c r="B78" s="25" t="s">
        <v>69</v>
      </c>
      <c r="C78" s="25" t="s">
        <v>1045</v>
      </c>
      <c r="D78" s="25" t="s">
        <v>972</v>
      </c>
      <c r="E78" s="92" t="s">
        <v>1168</v>
      </c>
      <c r="F78" s="26"/>
      <c r="G78" s="123" t="s">
        <v>1093</v>
      </c>
      <c r="H78" s="13"/>
      <c r="I78" s="140">
        <v>19516000</v>
      </c>
      <c r="J78" s="126">
        <v>19516000</v>
      </c>
      <c r="K78" s="88">
        <f t="shared" si="0"/>
        <v>0</v>
      </c>
    </row>
    <row r="79" spans="1:11" x14ac:dyDescent="0.25">
      <c r="A79" s="24">
        <v>45327</v>
      </c>
      <c r="B79" s="25" t="s">
        <v>214</v>
      </c>
      <c r="C79" s="25" t="s">
        <v>217</v>
      </c>
      <c r="D79" s="25" t="s">
        <v>1043</v>
      </c>
      <c r="E79" s="92" t="s">
        <v>1171</v>
      </c>
      <c r="F79" s="26"/>
      <c r="G79" s="123" t="s">
        <v>1094</v>
      </c>
      <c r="H79" s="13"/>
      <c r="I79" s="140">
        <v>26892000</v>
      </c>
      <c r="J79" s="126">
        <v>26892000</v>
      </c>
      <c r="K79" s="88">
        <f t="shared" ref="K79:K142" si="1">+I79-J79</f>
        <v>0</v>
      </c>
    </row>
    <row r="80" spans="1:11" x14ac:dyDescent="0.25">
      <c r="A80" s="24">
        <v>45327</v>
      </c>
      <c r="B80" s="25" t="s">
        <v>228</v>
      </c>
      <c r="C80" s="25" t="s">
        <v>224</v>
      </c>
      <c r="D80" s="25" t="s">
        <v>709</v>
      </c>
      <c r="E80" s="92" t="s">
        <v>1172</v>
      </c>
      <c r="F80" s="26"/>
      <c r="G80" s="123" t="s">
        <v>1095</v>
      </c>
      <c r="H80" s="13"/>
      <c r="I80" s="140">
        <v>21200000</v>
      </c>
      <c r="J80" s="126">
        <v>21200000</v>
      </c>
      <c r="K80" s="88">
        <f t="shared" si="1"/>
        <v>0</v>
      </c>
    </row>
    <row r="81" spans="1:11" x14ac:dyDescent="0.25">
      <c r="A81" s="24">
        <v>45327</v>
      </c>
      <c r="B81" s="25" t="s">
        <v>391</v>
      </c>
      <c r="C81" s="25" t="s">
        <v>685</v>
      </c>
      <c r="D81" s="25" t="s">
        <v>693</v>
      </c>
      <c r="E81" s="92" t="s">
        <v>1168</v>
      </c>
      <c r="F81" s="26"/>
      <c r="G81" s="123" t="s">
        <v>1096</v>
      </c>
      <c r="H81" s="13"/>
      <c r="I81" s="140">
        <v>22412000</v>
      </c>
      <c r="J81" s="126">
        <v>22412000</v>
      </c>
      <c r="K81" s="88">
        <f t="shared" si="1"/>
        <v>0</v>
      </c>
    </row>
    <row r="82" spans="1:11" x14ac:dyDescent="0.25">
      <c r="A82" s="24">
        <v>45327</v>
      </c>
      <c r="B82" s="25" t="s">
        <v>386</v>
      </c>
      <c r="C82" s="25" t="s">
        <v>444</v>
      </c>
      <c r="D82" s="25" t="s">
        <v>647</v>
      </c>
      <c r="E82" s="92" t="s">
        <v>1173</v>
      </c>
      <c r="F82" s="26"/>
      <c r="G82" s="123" t="s">
        <v>1097</v>
      </c>
      <c r="H82" s="13"/>
      <c r="I82" s="140">
        <v>32815200</v>
      </c>
      <c r="J82" s="126">
        <v>32815200</v>
      </c>
      <c r="K82" s="88">
        <f t="shared" si="1"/>
        <v>0</v>
      </c>
    </row>
    <row r="83" spans="1:11" x14ac:dyDescent="0.25">
      <c r="A83" s="24">
        <v>45327</v>
      </c>
      <c r="B83" s="25" t="s">
        <v>1074</v>
      </c>
      <c r="C83" s="25" t="s">
        <v>276</v>
      </c>
      <c r="D83" s="25" t="s">
        <v>1046</v>
      </c>
      <c r="E83" s="92" t="s">
        <v>1174</v>
      </c>
      <c r="F83" s="26"/>
      <c r="G83" s="123" t="s">
        <v>1098</v>
      </c>
      <c r="H83" s="13"/>
      <c r="I83" s="140">
        <v>20700000</v>
      </c>
      <c r="J83" s="126">
        <v>20182500</v>
      </c>
      <c r="K83" s="88">
        <f t="shared" si="1"/>
        <v>517500</v>
      </c>
    </row>
    <row r="84" spans="1:11" x14ac:dyDescent="0.25">
      <c r="A84" s="24">
        <v>45327</v>
      </c>
      <c r="B84" s="25" t="s">
        <v>226</v>
      </c>
      <c r="C84" s="25" t="s">
        <v>222</v>
      </c>
      <c r="D84" s="25" t="s">
        <v>1047</v>
      </c>
      <c r="E84" s="92" t="s">
        <v>753</v>
      </c>
      <c r="F84" s="26"/>
      <c r="G84" s="123" t="s">
        <v>1099</v>
      </c>
      <c r="H84" s="13"/>
      <c r="I84" s="140">
        <v>12800000</v>
      </c>
      <c r="J84" s="126">
        <v>12800000</v>
      </c>
      <c r="K84" s="88">
        <f t="shared" si="1"/>
        <v>0</v>
      </c>
    </row>
    <row r="85" spans="1:11" x14ac:dyDescent="0.25">
      <c r="A85" s="24">
        <v>45328</v>
      </c>
      <c r="B85" s="25" t="s">
        <v>1042</v>
      </c>
      <c r="C85" s="25" t="s">
        <v>214</v>
      </c>
      <c r="D85" s="25" t="s">
        <v>463</v>
      </c>
      <c r="E85" s="92" t="s">
        <v>1175</v>
      </c>
      <c r="F85" s="26"/>
      <c r="G85" s="123" t="s">
        <v>1100</v>
      </c>
      <c r="H85" s="13"/>
      <c r="I85" s="140">
        <v>30000000</v>
      </c>
      <c r="J85" s="126">
        <v>30000000</v>
      </c>
      <c r="K85" s="88">
        <f t="shared" si="1"/>
        <v>0</v>
      </c>
    </row>
    <row r="86" spans="1:11" x14ac:dyDescent="0.25">
      <c r="A86" s="24">
        <v>45328</v>
      </c>
      <c r="B86" s="25" t="s">
        <v>215</v>
      </c>
      <c r="C86" s="25" t="s">
        <v>763</v>
      </c>
      <c r="D86" s="25" t="s">
        <v>651</v>
      </c>
      <c r="E86" s="92" t="s">
        <v>1176</v>
      </c>
      <c r="F86" s="26"/>
      <c r="G86" s="123" t="s">
        <v>1101</v>
      </c>
      <c r="H86" s="13"/>
      <c r="I86" s="140">
        <v>11528000</v>
      </c>
      <c r="J86" s="126">
        <v>11528000</v>
      </c>
      <c r="K86" s="88">
        <f t="shared" si="1"/>
        <v>0</v>
      </c>
    </row>
    <row r="87" spans="1:11" x14ac:dyDescent="0.25">
      <c r="A87" s="24">
        <v>45328</v>
      </c>
      <c r="B87" s="25" t="s">
        <v>185</v>
      </c>
      <c r="C87" s="25" t="s">
        <v>688</v>
      </c>
      <c r="D87" s="25" t="s">
        <v>472</v>
      </c>
      <c r="E87" s="92" t="s">
        <v>1177</v>
      </c>
      <c r="F87" s="26"/>
      <c r="G87" s="123" t="s">
        <v>1102</v>
      </c>
      <c r="H87" s="13"/>
      <c r="I87" s="140">
        <v>22304000</v>
      </c>
      <c r="J87" s="126">
        <v>22304000</v>
      </c>
      <c r="K87" s="88">
        <f t="shared" si="1"/>
        <v>0</v>
      </c>
    </row>
    <row r="88" spans="1:11" x14ac:dyDescent="0.25">
      <c r="A88" s="24">
        <v>45329</v>
      </c>
      <c r="B88" s="25" t="s">
        <v>433</v>
      </c>
      <c r="C88" s="25" t="s">
        <v>651</v>
      </c>
      <c r="D88" s="25" t="s">
        <v>653</v>
      </c>
      <c r="E88" s="92" t="s">
        <v>1178</v>
      </c>
      <c r="F88" s="26"/>
      <c r="G88" s="123" t="s">
        <v>1103</v>
      </c>
      <c r="H88" s="13"/>
      <c r="I88" s="140">
        <v>11528000</v>
      </c>
      <c r="J88" s="126">
        <v>11528000</v>
      </c>
      <c r="K88" s="88">
        <f t="shared" si="1"/>
        <v>0</v>
      </c>
    </row>
    <row r="89" spans="1:11" x14ac:dyDescent="0.25">
      <c r="A89" s="24">
        <v>45329</v>
      </c>
      <c r="B89" s="25" t="s">
        <v>420</v>
      </c>
      <c r="C89" s="25" t="s">
        <v>716</v>
      </c>
      <c r="D89" s="25" t="s">
        <v>650</v>
      </c>
      <c r="E89" s="92" t="s">
        <v>1179</v>
      </c>
      <c r="F89" s="26"/>
      <c r="G89" s="123" t="s">
        <v>1104</v>
      </c>
      <c r="H89" s="13"/>
      <c r="I89" s="140">
        <v>23756000</v>
      </c>
      <c r="J89" s="126">
        <v>23756000</v>
      </c>
      <c r="K89" s="88">
        <f t="shared" si="1"/>
        <v>0</v>
      </c>
    </row>
    <row r="90" spans="1:11" x14ac:dyDescent="0.25">
      <c r="A90" s="24">
        <v>45329</v>
      </c>
      <c r="B90" s="25" t="s">
        <v>418</v>
      </c>
      <c r="C90" s="25" t="s">
        <v>1044</v>
      </c>
      <c r="D90" s="25" t="s">
        <v>716</v>
      </c>
      <c r="E90" s="92" t="s">
        <v>1180</v>
      </c>
      <c r="F90" s="26"/>
      <c r="G90" s="123" t="s">
        <v>1105</v>
      </c>
      <c r="H90" s="13"/>
      <c r="I90" s="140">
        <v>28436000</v>
      </c>
      <c r="J90" s="126">
        <v>28436000</v>
      </c>
      <c r="K90" s="88">
        <f t="shared" si="1"/>
        <v>0</v>
      </c>
    </row>
    <row r="91" spans="1:11" x14ac:dyDescent="0.25">
      <c r="A91" s="24">
        <v>45329</v>
      </c>
      <c r="B91" s="25" t="s">
        <v>179</v>
      </c>
      <c r="C91" s="25" t="s">
        <v>1046</v>
      </c>
      <c r="D91" s="25" t="s">
        <v>654</v>
      </c>
      <c r="E91" s="92" t="s">
        <v>1181</v>
      </c>
      <c r="F91" s="26"/>
      <c r="G91" s="123" t="s">
        <v>1106</v>
      </c>
      <c r="H91" s="13"/>
      <c r="I91" s="140">
        <v>24600000</v>
      </c>
      <c r="J91" s="126">
        <v>24600000</v>
      </c>
      <c r="K91" s="88">
        <f t="shared" si="1"/>
        <v>0</v>
      </c>
    </row>
    <row r="92" spans="1:11" x14ac:dyDescent="0.25">
      <c r="A92" s="24">
        <v>45329</v>
      </c>
      <c r="B92" s="25" t="s">
        <v>686</v>
      </c>
      <c r="C92" s="25" t="s">
        <v>654</v>
      </c>
      <c r="D92" s="25" t="s">
        <v>1048</v>
      </c>
      <c r="E92" s="92" t="s">
        <v>1182</v>
      </c>
      <c r="F92" s="26"/>
      <c r="G92" s="123" t="s">
        <v>1107</v>
      </c>
      <c r="H92" s="13"/>
      <c r="I92" s="140">
        <v>33320000</v>
      </c>
      <c r="J92" s="126">
        <v>33320000</v>
      </c>
      <c r="K92" s="88">
        <f t="shared" si="1"/>
        <v>0</v>
      </c>
    </row>
    <row r="93" spans="1:11" x14ac:dyDescent="0.25">
      <c r="A93" s="24">
        <v>45329</v>
      </c>
      <c r="B93" s="25" t="s">
        <v>415</v>
      </c>
      <c r="C93" s="25" t="s">
        <v>182</v>
      </c>
      <c r="D93" s="25" t="s">
        <v>658</v>
      </c>
      <c r="E93" s="92" t="s">
        <v>1183</v>
      </c>
      <c r="F93" s="26"/>
      <c r="G93" s="123" t="s">
        <v>1108</v>
      </c>
      <c r="H93" s="13"/>
      <c r="I93" s="140">
        <v>25436160</v>
      </c>
      <c r="J93" s="126">
        <v>25012224</v>
      </c>
      <c r="K93" s="88">
        <f t="shared" si="1"/>
        <v>423936</v>
      </c>
    </row>
    <row r="94" spans="1:11" x14ac:dyDescent="0.25">
      <c r="A94" s="24">
        <v>45329</v>
      </c>
      <c r="B94" s="25" t="s">
        <v>181</v>
      </c>
      <c r="C94" s="25" t="s">
        <v>762</v>
      </c>
      <c r="D94" s="25" t="s">
        <v>770</v>
      </c>
      <c r="E94" s="92" t="s">
        <v>1178</v>
      </c>
      <c r="F94" s="26"/>
      <c r="G94" s="123" t="s">
        <v>1109</v>
      </c>
      <c r="H94" s="13"/>
      <c r="I94" s="140">
        <v>11528000</v>
      </c>
      <c r="J94" s="126">
        <v>11528000</v>
      </c>
      <c r="K94" s="88">
        <f t="shared" si="1"/>
        <v>0</v>
      </c>
    </row>
    <row r="95" spans="1:11" x14ac:dyDescent="0.25">
      <c r="A95" s="24">
        <v>45329</v>
      </c>
      <c r="B95" s="25" t="s">
        <v>1044</v>
      </c>
      <c r="C95" s="25" t="s">
        <v>1049</v>
      </c>
      <c r="D95" s="25" t="s">
        <v>449</v>
      </c>
      <c r="E95" s="92" t="s">
        <v>1184</v>
      </c>
      <c r="F95" s="26"/>
      <c r="G95" s="123" t="s">
        <v>1110</v>
      </c>
      <c r="H95" s="13"/>
      <c r="I95" s="140">
        <v>18904000</v>
      </c>
      <c r="J95" s="126">
        <v>18904000</v>
      </c>
      <c r="K95" s="88">
        <f t="shared" si="1"/>
        <v>0</v>
      </c>
    </row>
    <row r="96" spans="1:11" x14ac:dyDescent="0.25">
      <c r="A96" s="24">
        <v>45330</v>
      </c>
      <c r="B96" s="25" t="s">
        <v>438</v>
      </c>
      <c r="C96" s="25" t="s">
        <v>657</v>
      </c>
      <c r="D96" s="25" t="s">
        <v>659</v>
      </c>
      <c r="E96" s="92" t="s">
        <v>1185</v>
      </c>
      <c r="F96" s="26"/>
      <c r="G96" s="123" t="s">
        <v>1111</v>
      </c>
      <c r="H96" s="13"/>
      <c r="I96" s="140">
        <v>11200000</v>
      </c>
      <c r="J96" s="126">
        <v>11200000</v>
      </c>
      <c r="K96" s="88">
        <f t="shared" si="1"/>
        <v>0</v>
      </c>
    </row>
    <row r="97" spans="1:11" x14ac:dyDescent="0.25">
      <c r="A97" s="24">
        <v>45330</v>
      </c>
      <c r="B97" s="25" t="s">
        <v>439</v>
      </c>
      <c r="C97" s="25" t="s">
        <v>717</v>
      </c>
      <c r="D97" s="25" t="s">
        <v>667</v>
      </c>
      <c r="E97" s="92" t="s">
        <v>1182</v>
      </c>
      <c r="F97" s="26"/>
      <c r="G97" s="123" t="s">
        <v>1112</v>
      </c>
      <c r="H97" s="13"/>
      <c r="I97" s="140">
        <v>36949500</v>
      </c>
      <c r="J97" s="126">
        <v>36949500</v>
      </c>
      <c r="K97" s="88">
        <f t="shared" si="1"/>
        <v>0</v>
      </c>
    </row>
    <row r="98" spans="1:11" x14ac:dyDescent="0.25">
      <c r="A98" s="24">
        <v>45330</v>
      </c>
      <c r="B98" s="25" t="s">
        <v>374</v>
      </c>
      <c r="C98" s="25" t="s">
        <v>450</v>
      </c>
      <c r="D98" s="25" t="s">
        <v>937</v>
      </c>
      <c r="E98" s="92" t="s">
        <v>1186</v>
      </c>
      <c r="F98" s="26"/>
      <c r="G98" s="123" t="s">
        <v>1113</v>
      </c>
      <c r="H98" s="13"/>
      <c r="I98" s="140">
        <v>29828000</v>
      </c>
      <c r="J98" s="126">
        <v>29828000</v>
      </c>
      <c r="K98" s="88">
        <f t="shared" si="1"/>
        <v>0</v>
      </c>
    </row>
    <row r="99" spans="1:11" x14ac:dyDescent="0.25">
      <c r="A99" s="24">
        <v>45330</v>
      </c>
      <c r="B99" s="25" t="s">
        <v>175</v>
      </c>
      <c r="C99" s="25" t="s">
        <v>443</v>
      </c>
      <c r="D99" s="25" t="s">
        <v>767</v>
      </c>
      <c r="E99" s="92" t="s">
        <v>1187</v>
      </c>
      <c r="F99" s="26"/>
      <c r="G99" s="123" t="s">
        <v>1114</v>
      </c>
      <c r="H99" s="13"/>
      <c r="I99" s="140">
        <v>26000000</v>
      </c>
      <c r="J99" s="126">
        <v>26000000</v>
      </c>
      <c r="K99" s="88">
        <f t="shared" si="1"/>
        <v>0</v>
      </c>
    </row>
    <row r="100" spans="1:11" x14ac:dyDescent="0.25">
      <c r="A100" s="24">
        <v>45331</v>
      </c>
      <c r="B100" s="25" t="s">
        <v>173</v>
      </c>
      <c r="C100" s="25" t="s">
        <v>1047</v>
      </c>
      <c r="D100" s="25" t="s">
        <v>1050</v>
      </c>
      <c r="E100" s="92" t="s">
        <v>1178</v>
      </c>
      <c r="F100" s="26"/>
      <c r="G100" s="123" t="s">
        <v>1115</v>
      </c>
      <c r="H100" s="13"/>
      <c r="I100" s="140">
        <v>11528000</v>
      </c>
      <c r="J100" s="126">
        <v>11528000</v>
      </c>
      <c r="K100" s="88">
        <f t="shared" si="1"/>
        <v>0</v>
      </c>
    </row>
    <row r="101" spans="1:11" x14ac:dyDescent="0.25">
      <c r="A101" s="24">
        <v>45331</v>
      </c>
      <c r="B101" s="25" t="s">
        <v>171</v>
      </c>
      <c r="C101" s="25" t="s">
        <v>1051</v>
      </c>
      <c r="D101" s="25" t="s">
        <v>1052</v>
      </c>
      <c r="E101" s="92" t="s">
        <v>1188</v>
      </c>
      <c r="F101" s="26"/>
      <c r="G101" s="123" t="s">
        <v>1116</v>
      </c>
      <c r="H101" s="13"/>
      <c r="I101" s="140">
        <v>32000000</v>
      </c>
      <c r="J101" s="126">
        <v>32000000</v>
      </c>
      <c r="K101" s="88">
        <f t="shared" si="1"/>
        <v>0</v>
      </c>
    </row>
    <row r="102" spans="1:11" x14ac:dyDescent="0.25">
      <c r="A102" s="24">
        <v>45334</v>
      </c>
      <c r="B102" s="25" t="s">
        <v>1043</v>
      </c>
      <c r="C102" s="25" t="s">
        <v>647</v>
      </c>
      <c r="D102" s="25" t="s">
        <v>1053</v>
      </c>
      <c r="E102" s="92" t="s">
        <v>1178</v>
      </c>
      <c r="F102" s="26"/>
      <c r="G102" s="123" t="s">
        <v>1117</v>
      </c>
      <c r="H102" s="13"/>
      <c r="I102" s="140">
        <v>11528000</v>
      </c>
      <c r="J102" s="126">
        <v>11528000</v>
      </c>
      <c r="K102" s="88">
        <f t="shared" si="1"/>
        <v>0</v>
      </c>
    </row>
    <row r="103" spans="1:11" x14ac:dyDescent="0.25">
      <c r="A103" s="24">
        <v>45336</v>
      </c>
      <c r="B103" s="25" t="s">
        <v>463</v>
      </c>
      <c r="C103" s="25" t="s">
        <v>681</v>
      </c>
      <c r="D103" s="25" t="s">
        <v>668</v>
      </c>
      <c r="E103" s="92" t="s">
        <v>1189</v>
      </c>
      <c r="F103" s="26"/>
      <c r="G103" s="123" t="s">
        <v>1118</v>
      </c>
      <c r="H103" s="13"/>
      <c r="I103" s="140">
        <v>14804000</v>
      </c>
      <c r="J103" s="126">
        <v>14804000</v>
      </c>
      <c r="K103" s="88">
        <f t="shared" si="1"/>
        <v>0</v>
      </c>
    </row>
    <row r="104" spans="1:11" x14ac:dyDescent="0.25">
      <c r="A104" s="24">
        <v>45336</v>
      </c>
      <c r="B104" s="25" t="s">
        <v>1051</v>
      </c>
      <c r="C104" s="25" t="s">
        <v>775</v>
      </c>
      <c r="D104" s="25" t="s">
        <v>938</v>
      </c>
      <c r="E104" s="92" t="s">
        <v>1190</v>
      </c>
      <c r="F104" s="26"/>
      <c r="G104" s="123" t="s">
        <v>1119</v>
      </c>
      <c r="H104" s="13"/>
      <c r="I104" s="140">
        <v>21836000</v>
      </c>
      <c r="J104" s="126">
        <v>21836000</v>
      </c>
      <c r="K104" s="88">
        <f t="shared" si="1"/>
        <v>0</v>
      </c>
    </row>
    <row r="105" spans="1:11" x14ac:dyDescent="0.25">
      <c r="A105" s="24">
        <v>45337</v>
      </c>
      <c r="B105" s="25" t="s">
        <v>450</v>
      </c>
      <c r="C105" s="25" t="s">
        <v>778</v>
      </c>
      <c r="D105" s="25" t="s">
        <v>480</v>
      </c>
      <c r="E105" s="92" t="s">
        <v>1191</v>
      </c>
      <c r="F105" s="26"/>
      <c r="G105" s="123" t="s">
        <v>1120</v>
      </c>
      <c r="H105" s="13"/>
      <c r="I105" s="140">
        <v>26910000</v>
      </c>
      <c r="J105" s="126">
        <v>26910000</v>
      </c>
      <c r="K105" s="88">
        <f t="shared" si="1"/>
        <v>0</v>
      </c>
    </row>
    <row r="106" spans="1:11" x14ac:dyDescent="0.25">
      <c r="A106" s="24">
        <v>45337</v>
      </c>
      <c r="B106" s="25" t="s">
        <v>1075</v>
      </c>
      <c r="C106" s="25" t="s">
        <v>479</v>
      </c>
      <c r="D106" s="25" t="s">
        <v>793</v>
      </c>
      <c r="E106" s="92" t="s">
        <v>1192</v>
      </c>
      <c r="F106" s="26"/>
      <c r="G106" s="123" t="s">
        <v>1121</v>
      </c>
      <c r="H106" s="13"/>
      <c r="I106" s="140">
        <v>17978300</v>
      </c>
      <c r="J106" s="126">
        <v>17978300</v>
      </c>
      <c r="K106" s="88">
        <f t="shared" si="1"/>
        <v>0</v>
      </c>
    </row>
    <row r="107" spans="1:11" x14ac:dyDescent="0.25">
      <c r="A107" s="24">
        <v>45338</v>
      </c>
      <c r="B107" s="25" t="s">
        <v>766</v>
      </c>
      <c r="C107" s="25" t="s">
        <v>776</v>
      </c>
      <c r="D107" s="25" t="s">
        <v>782</v>
      </c>
      <c r="E107" s="92" t="s">
        <v>1193</v>
      </c>
      <c r="F107" s="26"/>
      <c r="G107" s="123" t="s">
        <v>1122</v>
      </c>
      <c r="H107" s="13"/>
      <c r="I107" s="140">
        <v>28436000</v>
      </c>
      <c r="J107" s="126">
        <v>28436000</v>
      </c>
      <c r="K107" s="88">
        <f t="shared" si="1"/>
        <v>0</v>
      </c>
    </row>
    <row r="108" spans="1:11" x14ac:dyDescent="0.25">
      <c r="A108" s="24">
        <v>45341</v>
      </c>
      <c r="B108" s="25" t="s">
        <v>447</v>
      </c>
      <c r="C108" s="25" t="s">
        <v>699</v>
      </c>
      <c r="D108" s="25" t="s">
        <v>488</v>
      </c>
      <c r="E108" s="92" t="s">
        <v>1178</v>
      </c>
      <c r="F108" s="26"/>
      <c r="G108" s="123" t="s">
        <v>1123</v>
      </c>
      <c r="H108" s="13"/>
      <c r="I108" s="140">
        <v>7952000</v>
      </c>
      <c r="J108" s="126">
        <v>7952000</v>
      </c>
      <c r="K108" s="88">
        <f t="shared" si="1"/>
        <v>0</v>
      </c>
    </row>
    <row r="109" spans="1:11" x14ac:dyDescent="0.25">
      <c r="A109" s="24">
        <v>45341</v>
      </c>
      <c r="B109" s="25" t="s">
        <v>771</v>
      </c>
      <c r="C109" s="25" t="s">
        <v>981</v>
      </c>
      <c r="D109" s="25" t="s">
        <v>809</v>
      </c>
      <c r="E109" s="92" t="s">
        <v>1194</v>
      </c>
      <c r="F109" s="26"/>
      <c r="G109" s="123" t="s">
        <v>1124</v>
      </c>
      <c r="H109" s="13"/>
      <c r="I109" s="140">
        <v>19092000</v>
      </c>
      <c r="J109" s="126">
        <v>19092000</v>
      </c>
      <c r="K109" s="88">
        <f t="shared" si="1"/>
        <v>0</v>
      </c>
    </row>
    <row r="110" spans="1:11" x14ac:dyDescent="0.25">
      <c r="A110" s="24">
        <v>45341</v>
      </c>
      <c r="B110" s="25" t="s">
        <v>467</v>
      </c>
      <c r="C110" s="25" t="s">
        <v>977</v>
      </c>
      <c r="D110" s="25" t="s">
        <v>707</v>
      </c>
      <c r="E110" s="92" t="s">
        <v>1195</v>
      </c>
      <c r="F110" s="26"/>
      <c r="G110" s="123" t="s">
        <v>1125</v>
      </c>
      <c r="H110" s="13"/>
      <c r="I110" s="140">
        <v>19092000</v>
      </c>
      <c r="J110" s="126">
        <v>19092000</v>
      </c>
      <c r="K110" s="88">
        <f t="shared" si="1"/>
        <v>0</v>
      </c>
    </row>
    <row r="111" spans="1:11" x14ac:dyDescent="0.25">
      <c r="A111" s="24">
        <v>45341</v>
      </c>
      <c r="B111" s="25" t="s">
        <v>462</v>
      </c>
      <c r="C111" s="25" t="s">
        <v>787</v>
      </c>
      <c r="D111" s="25" t="s">
        <v>670</v>
      </c>
      <c r="E111" s="92" t="s">
        <v>1196</v>
      </c>
      <c r="F111" s="26"/>
      <c r="G111" s="123" t="s">
        <v>1126</v>
      </c>
      <c r="H111" s="13"/>
      <c r="I111" s="140">
        <v>23260000</v>
      </c>
      <c r="J111" s="126">
        <v>23260000</v>
      </c>
      <c r="K111" s="88">
        <f t="shared" si="1"/>
        <v>0</v>
      </c>
    </row>
    <row r="112" spans="1:11" x14ac:dyDescent="0.25">
      <c r="A112" s="24">
        <v>45341</v>
      </c>
      <c r="B112" s="25" t="s">
        <v>491</v>
      </c>
      <c r="C112" s="25" t="s">
        <v>72</v>
      </c>
      <c r="D112" s="25" t="s">
        <v>671</v>
      </c>
      <c r="E112" s="92" t="s">
        <v>1197</v>
      </c>
      <c r="F112" s="26"/>
      <c r="G112" s="123" t="s">
        <v>1127</v>
      </c>
      <c r="H112" s="13"/>
      <c r="I112" s="140">
        <v>19092000</v>
      </c>
      <c r="J112" s="126">
        <v>19092000</v>
      </c>
      <c r="K112" s="88">
        <f t="shared" si="1"/>
        <v>0</v>
      </c>
    </row>
    <row r="113" spans="1:11" x14ac:dyDescent="0.25">
      <c r="A113" s="24">
        <v>45341</v>
      </c>
      <c r="B113" s="25" t="s">
        <v>769</v>
      </c>
      <c r="C113" s="25" t="s">
        <v>703</v>
      </c>
      <c r="D113" s="25" t="s">
        <v>800</v>
      </c>
      <c r="E113" s="92" t="s">
        <v>1198</v>
      </c>
      <c r="F113" s="26"/>
      <c r="G113" s="123" t="s">
        <v>1128</v>
      </c>
      <c r="H113" s="13"/>
      <c r="I113" s="140">
        <v>14804000</v>
      </c>
      <c r="J113" s="126">
        <v>14804000</v>
      </c>
      <c r="K113" s="88">
        <f t="shared" si="1"/>
        <v>0</v>
      </c>
    </row>
    <row r="114" spans="1:11" x14ac:dyDescent="0.25">
      <c r="A114" s="24">
        <v>45341</v>
      </c>
      <c r="B114" s="25" t="s">
        <v>1076</v>
      </c>
      <c r="C114" s="25" t="s">
        <v>940</v>
      </c>
      <c r="D114" s="25" t="s">
        <v>790</v>
      </c>
      <c r="E114" s="92" t="s">
        <v>1199</v>
      </c>
      <c r="F114" s="26"/>
      <c r="G114" s="123" t="s">
        <v>1129</v>
      </c>
      <c r="H114" s="13"/>
      <c r="I114" s="140">
        <v>19092000</v>
      </c>
      <c r="J114" s="126">
        <v>19092000</v>
      </c>
      <c r="K114" s="88">
        <f t="shared" si="1"/>
        <v>0</v>
      </c>
    </row>
    <row r="115" spans="1:11" x14ac:dyDescent="0.25">
      <c r="A115" s="24">
        <v>45341</v>
      </c>
      <c r="B115" s="25" t="s">
        <v>770</v>
      </c>
      <c r="C115" s="25" t="s">
        <v>992</v>
      </c>
      <c r="D115" s="25" t="s">
        <v>980</v>
      </c>
      <c r="E115" s="92" t="s">
        <v>1200</v>
      </c>
      <c r="F115" s="26"/>
      <c r="G115" s="123" t="s">
        <v>1130</v>
      </c>
      <c r="H115" s="13"/>
      <c r="I115" s="140">
        <v>11200000</v>
      </c>
      <c r="J115" s="126">
        <v>11200000</v>
      </c>
      <c r="K115" s="88">
        <f t="shared" si="1"/>
        <v>0</v>
      </c>
    </row>
    <row r="116" spans="1:11" x14ac:dyDescent="0.25">
      <c r="A116" s="24">
        <v>45342</v>
      </c>
      <c r="B116" s="25" t="s">
        <v>768</v>
      </c>
      <c r="C116" s="25" t="s">
        <v>1054</v>
      </c>
      <c r="D116" s="25" t="s">
        <v>983</v>
      </c>
      <c r="E116" s="92" t="s">
        <v>1201</v>
      </c>
      <c r="F116" s="26"/>
      <c r="G116" s="123" t="s">
        <v>1131</v>
      </c>
      <c r="H116" s="13"/>
      <c r="I116" s="140">
        <v>19092000</v>
      </c>
      <c r="J116" s="126">
        <v>19092000</v>
      </c>
      <c r="K116" s="88">
        <f t="shared" si="1"/>
        <v>0</v>
      </c>
    </row>
    <row r="117" spans="1:11" x14ac:dyDescent="0.25">
      <c r="A117" s="24">
        <v>45342</v>
      </c>
      <c r="B117" s="25" t="s">
        <v>700</v>
      </c>
      <c r="C117" s="25" t="s">
        <v>799</v>
      </c>
      <c r="D117" s="25" t="s">
        <v>1055</v>
      </c>
      <c r="E117" s="92" t="s">
        <v>1202</v>
      </c>
      <c r="F117" s="26"/>
      <c r="G117" s="123" t="s">
        <v>1132</v>
      </c>
      <c r="H117" s="13"/>
      <c r="I117" s="140">
        <v>23260000</v>
      </c>
      <c r="J117" s="126">
        <v>23260000</v>
      </c>
      <c r="K117" s="88">
        <f t="shared" si="1"/>
        <v>0</v>
      </c>
    </row>
    <row r="118" spans="1:11" x14ac:dyDescent="0.25">
      <c r="A118" s="24">
        <v>45343</v>
      </c>
      <c r="B118" s="25" t="s">
        <v>682</v>
      </c>
      <c r="C118" s="25" t="s">
        <v>502</v>
      </c>
      <c r="D118" s="25" t="s">
        <v>1054</v>
      </c>
      <c r="E118" s="92" t="s">
        <v>964</v>
      </c>
      <c r="F118" s="26"/>
      <c r="G118" s="123" t="s">
        <v>1133</v>
      </c>
      <c r="H118" s="13"/>
      <c r="I118" s="140">
        <v>21888000</v>
      </c>
      <c r="J118" s="126">
        <v>21888000</v>
      </c>
      <c r="K118" s="88">
        <f t="shared" si="1"/>
        <v>0</v>
      </c>
    </row>
    <row r="119" spans="1:11" x14ac:dyDescent="0.25">
      <c r="A119" s="24">
        <v>45343</v>
      </c>
      <c r="B119" s="25" t="s">
        <v>487</v>
      </c>
      <c r="C119" s="25" t="s">
        <v>672</v>
      </c>
      <c r="D119" s="25" t="s">
        <v>795</v>
      </c>
      <c r="E119" s="92" t="s">
        <v>1203</v>
      </c>
      <c r="F119" s="26"/>
      <c r="G119" s="123" t="s">
        <v>1134</v>
      </c>
      <c r="H119" s="13"/>
      <c r="I119" s="140">
        <v>29784000</v>
      </c>
      <c r="J119" s="126">
        <v>29784000</v>
      </c>
      <c r="K119" s="88">
        <f t="shared" si="1"/>
        <v>0</v>
      </c>
    </row>
    <row r="120" spans="1:11" x14ac:dyDescent="0.25">
      <c r="A120" s="24">
        <v>45343</v>
      </c>
      <c r="B120" s="25" t="s">
        <v>489</v>
      </c>
      <c r="C120" s="25" t="s">
        <v>496</v>
      </c>
      <c r="D120" s="25" t="s">
        <v>1056</v>
      </c>
      <c r="E120" s="92" t="s">
        <v>1204</v>
      </c>
      <c r="F120" s="26"/>
      <c r="G120" s="123" t="s">
        <v>1135</v>
      </c>
      <c r="H120" s="13"/>
      <c r="I120" s="140">
        <v>32396000</v>
      </c>
      <c r="J120" s="126">
        <v>32396000</v>
      </c>
      <c r="K120" s="88">
        <f t="shared" si="1"/>
        <v>0</v>
      </c>
    </row>
    <row r="121" spans="1:11" x14ac:dyDescent="0.25">
      <c r="A121" s="24">
        <v>45343</v>
      </c>
      <c r="B121" s="25" t="s">
        <v>470</v>
      </c>
      <c r="C121" s="25" t="s">
        <v>674</v>
      </c>
      <c r="D121" s="25" t="s">
        <v>982</v>
      </c>
      <c r="E121" s="92" t="s">
        <v>1205</v>
      </c>
      <c r="F121" s="26"/>
      <c r="G121" s="123" t="s">
        <v>1136</v>
      </c>
      <c r="H121" s="13"/>
      <c r="I121" s="140">
        <v>28452000</v>
      </c>
      <c r="J121" s="126">
        <v>28452000</v>
      </c>
      <c r="K121" s="88">
        <f t="shared" si="1"/>
        <v>0</v>
      </c>
    </row>
    <row r="122" spans="1:11" x14ac:dyDescent="0.25">
      <c r="A122" s="24">
        <v>45343</v>
      </c>
      <c r="B122" s="25" t="s">
        <v>701</v>
      </c>
      <c r="C122" s="25" t="s">
        <v>1056</v>
      </c>
      <c r="D122" s="25" t="s">
        <v>945</v>
      </c>
      <c r="E122" s="92" t="s">
        <v>1206</v>
      </c>
      <c r="F122" s="26"/>
      <c r="G122" s="123" t="s">
        <v>1137</v>
      </c>
      <c r="H122" s="13"/>
      <c r="I122" s="140">
        <v>19696000</v>
      </c>
      <c r="J122" s="126">
        <v>19696000</v>
      </c>
      <c r="K122" s="88">
        <f t="shared" si="1"/>
        <v>0</v>
      </c>
    </row>
    <row r="123" spans="1:11" x14ac:dyDescent="0.25">
      <c r="A123" s="24">
        <v>45343</v>
      </c>
      <c r="B123" s="25" t="s">
        <v>479</v>
      </c>
      <c r="C123" s="25" t="s">
        <v>673</v>
      </c>
      <c r="D123" s="25" t="s">
        <v>675</v>
      </c>
      <c r="E123" s="92" t="s">
        <v>1207</v>
      </c>
      <c r="F123" s="26"/>
      <c r="G123" s="123" t="s">
        <v>1138</v>
      </c>
      <c r="H123" s="13"/>
      <c r="I123" s="140">
        <v>28052000</v>
      </c>
      <c r="J123" s="126">
        <v>28052000</v>
      </c>
      <c r="K123" s="88">
        <f t="shared" si="1"/>
        <v>0</v>
      </c>
    </row>
    <row r="124" spans="1:11" x14ac:dyDescent="0.25">
      <c r="A124" s="24">
        <v>45344</v>
      </c>
      <c r="B124" s="25" t="s">
        <v>496</v>
      </c>
      <c r="C124" s="25" t="s">
        <v>988</v>
      </c>
      <c r="D124" s="25" t="s">
        <v>1057</v>
      </c>
      <c r="E124" s="92" t="s">
        <v>1208</v>
      </c>
      <c r="F124" s="26"/>
      <c r="G124" s="123" t="s">
        <v>1139</v>
      </c>
      <c r="H124" s="13"/>
      <c r="I124" s="140">
        <f>28436000-20142167</f>
        <v>8293833</v>
      </c>
      <c r="J124" s="126">
        <v>8293833</v>
      </c>
      <c r="K124" s="88">
        <f t="shared" si="1"/>
        <v>0</v>
      </c>
    </row>
    <row r="125" spans="1:11" x14ac:dyDescent="0.25">
      <c r="A125" s="24">
        <v>45344</v>
      </c>
      <c r="B125" s="25" t="s">
        <v>780</v>
      </c>
      <c r="C125" s="25" t="s">
        <v>710</v>
      </c>
      <c r="D125" s="25" t="s">
        <v>1058</v>
      </c>
      <c r="E125" s="92" t="s">
        <v>1209</v>
      </c>
      <c r="F125" s="26"/>
      <c r="G125" s="123" t="s">
        <v>1140</v>
      </c>
      <c r="H125" s="13"/>
      <c r="I125" s="140">
        <v>20072000</v>
      </c>
      <c r="J125" s="126">
        <v>20072000</v>
      </c>
      <c r="K125" s="88">
        <f t="shared" si="1"/>
        <v>0</v>
      </c>
    </row>
    <row r="126" spans="1:11" x14ac:dyDescent="0.25">
      <c r="A126" s="24">
        <v>45344</v>
      </c>
      <c r="B126" s="25" t="s">
        <v>980</v>
      </c>
      <c r="C126" s="25" t="s">
        <v>513</v>
      </c>
      <c r="D126" s="25" t="s">
        <v>1059</v>
      </c>
      <c r="E126" s="92" t="s">
        <v>1210</v>
      </c>
      <c r="F126" s="26"/>
      <c r="G126" s="123" t="s">
        <v>1141</v>
      </c>
      <c r="H126" s="13"/>
      <c r="I126" s="140">
        <v>22004000</v>
      </c>
      <c r="J126" s="126">
        <v>22004000</v>
      </c>
      <c r="K126" s="88">
        <f t="shared" si="1"/>
        <v>0</v>
      </c>
    </row>
    <row r="127" spans="1:11" x14ac:dyDescent="0.25">
      <c r="A127" s="24">
        <v>45344</v>
      </c>
      <c r="B127" s="25" t="s">
        <v>66</v>
      </c>
      <c r="C127" s="25" t="s">
        <v>511</v>
      </c>
      <c r="D127" s="25" t="s">
        <v>1060</v>
      </c>
      <c r="E127" s="92" t="s">
        <v>1211</v>
      </c>
      <c r="F127" s="26"/>
      <c r="G127" s="123" t="s">
        <v>1142</v>
      </c>
      <c r="H127" s="13"/>
      <c r="I127" s="140">
        <v>22004000</v>
      </c>
      <c r="J127" s="126">
        <v>22004000</v>
      </c>
      <c r="K127" s="88">
        <f t="shared" si="1"/>
        <v>0</v>
      </c>
    </row>
    <row r="128" spans="1:11" x14ac:dyDescent="0.25">
      <c r="A128" s="24">
        <v>45344</v>
      </c>
      <c r="B128" s="25" t="s">
        <v>809</v>
      </c>
      <c r="C128" s="25" t="s">
        <v>429</v>
      </c>
      <c r="D128" s="25" t="s">
        <v>521</v>
      </c>
      <c r="E128" s="92" t="s">
        <v>1212</v>
      </c>
      <c r="F128" s="26"/>
      <c r="G128" s="123" t="s">
        <v>1143</v>
      </c>
      <c r="H128" s="13"/>
      <c r="I128" s="140">
        <v>22412000</v>
      </c>
      <c r="J128" s="126">
        <v>22412000</v>
      </c>
      <c r="K128" s="88">
        <f t="shared" si="1"/>
        <v>0</v>
      </c>
    </row>
    <row r="129" spans="1:11" x14ac:dyDescent="0.25">
      <c r="A129" s="24">
        <v>45344</v>
      </c>
      <c r="B129" s="25" t="s">
        <v>695</v>
      </c>
      <c r="C129" s="25" t="s">
        <v>526</v>
      </c>
      <c r="D129" s="25" t="s">
        <v>508</v>
      </c>
      <c r="E129" s="92" t="s">
        <v>1213</v>
      </c>
      <c r="F129" s="26"/>
      <c r="G129" s="123" t="s">
        <v>1144</v>
      </c>
      <c r="H129" s="13"/>
      <c r="I129" s="140">
        <v>37208000</v>
      </c>
      <c r="J129" s="126">
        <v>37208000</v>
      </c>
      <c r="K129" s="88">
        <f t="shared" si="1"/>
        <v>0</v>
      </c>
    </row>
    <row r="130" spans="1:11" x14ac:dyDescent="0.25">
      <c r="A130" s="24">
        <v>45344</v>
      </c>
      <c r="B130" s="25" t="s">
        <v>795</v>
      </c>
      <c r="C130" s="25" t="s">
        <v>1060</v>
      </c>
      <c r="D130" s="25" t="s">
        <v>530</v>
      </c>
      <c r="E130" s="92" t="s">
        <v>1214</v>
      </c>
      <c r="F130" s="26"/>
      <c r="G130" s="123" t="s">
        <v>1145</v>
      </c>
      <c r="H130" s="13"/>
      <c r="I130" s="140">
        <v>28436000</v>
      </c>
      <c r="J130" s="126">
        <v>28436000</v>
      </c>
      <c r="K130" s="88">
        <f t="shared" si="1"/>
        <v>0</v>
      </c>
    </row>
    <row r="131" spans="1:11" x14ac:dyDescent="0.25">
      <c r="A131" s="24">
        <v>45344</v>
      </c>
      <c r="B131" s="25" t="s">
        <v>478</v>
      </c>
      <c r="C131" s="25" t="s">
        <v>833</v>
      </c>
      <c r="D131" s="25" t="s">
        <v>821</v>
      </c>
      <c r="E131" s="92" t="s">
        <v>1215</v>
      </c>
      <c r="F131" s="26"/>
      <c r="G131" s="123" t="s">
        <v>1146</v>
      </c>
      <c r="H131" s="13"/>
      <c r="I131" s="140">
        <v>33832000</v>
      </c>
      <c r="J131" s="126">
        <v>33832000</v>
      </c>
      <c r="K131" s="88">
        <f t="shared" si="1"/>
        <v>0</v>
      </c>
    </row>
    <row r="132" spans="1:11" x14ac:dyDescent="0.25">
      <c r="A132" s="24">
        <v>45348</v>
      </c>
      <c r="B132" s="25" t="s">
        <v>982</v>
      </c>
      <c r="C132" s="25" t="s">
        <v>811</v>
      </c>
      <c r="D132" s="25" t="s">
        <v>1061</v>
      </c>
      <c r="E132" s="92" t="s">
        <v>1216</v>
      </c>
      <c r="F132" s="26"/>
      <c r="G132" s="123" t="s">
        <v>1147</v>
      </c>
      <c r="H132" s="13"/>
      <c r="I132" s="140">
        <v>28436000</v>
      </c>
      <c r="J132" s="126">
        <v>28436000</v>
      </c>
      <c r="K132" s="88">
        <f t="shared" si="1"/>
        <v>0</v>
      </c>
    </row>
    <row r="133" spans="1:11" x14ac:dyDescent="0.25">
      <c r="A133" s="24">
        <v>45350</v>
      </c>
      <c r="B133" s="25" t="s">
        <v>818</v>
      </c>
      <c r="C133" s="25" t="s">
        <v>1062</v>
      </c>
      <c r="D133" s="25" t="s">
        <v>428</v>
      </c>
      <c r="E133" s="92" t="s">
        <v>1217</v>
      </c>
      <c r="F133" s="26"/>
      <c r="G133" s="123" t="s">
        <v>1148</v>
      </c>
      <c r="H133" s="13"/>
      <c r="I133" s="140">
        <v>9000000</v>
      </c>
      <c r="J133" s="126">
        <v>9000000</v>
      </c>
      <c r="K133" s="88">
        <f t="shared" si="1"/>
        <v>0</v>
      </c>
    </row>
    <row r="134" spans="1:11" x14ac:dyDescent="0.25">
      <c r="A134" s="24">
        <v>45350</v>
      </c>
      <c r="B134" s="25" t="s">
        <v>829</v>
      </c>
      <c r="C134" s="25" t="s">
        <v>1063</v>
      </c>
      <c r="D134" s="25" t="s">
        <v>1064</v>
      </c>
      <c r="E134" s="92" t="s">
        <v>352</v>
      </c>
      <c r="F134" s="26"/>
      <c r="G134" s="123" t="s">
        <v>1149</v>
      </c>
      <c r="H134" s="13"/>
      <c r="I134" s="140">
        <v>26264000</v>
      </c>
      <c r="J134" s="126">
        <v>26264000</v>
      </c>
      <c r="K134" s="88">
        <f t="shared" si="1"/>
        <v>0</v>
      </c>
    </row>
    <row r="135" spans="1:11" x14ac:dyDescent="0.25">
      <c r="A135" s="24">
        <v>45351</v>
      </c>
      <c r="B135" s="25" t="s">
        <v>807</v>
      </c>
      <c r="C135" s="25" t="s">
        <v>1065</v>
      </c>
      <c r="D135" s="25" t="s">
        <v>1066</v>
      </c>
      <c r="E135" s="92" t="s">
        <v>1218</v>
      </c>
      <c r="F135" s="26"/>
      <c r="G135" s="123" t="s">
        <v>1150</v>
      </c>
      <c r="H135" s="13"/>
      <c r="I135" s="140">
        <v>26892000</v>
      </c>
      <c r="J135" s="126">
        <v>26892000</v>
      </c>
      <c r="K135" s="88">
        <f t="shared" si="1"/>
        <v>0</v>
      </c>
    </row>
    <row r="136" spans="1:11" x14ac:dyDescent="0.25">
      <c r="A136" s="24">
        <v>45351</v>
      </c>
      <c r="B136" s="25" t="s">
        <v>799</v>
      </c>
      <c r="C136" s="25" t="s">
        <v>1067</v>
      </c>
      <c r="D136" s="25" t="s">
        <v>986</v>
      </c>
      <c r="E136" s="92" t="s">
        <v>1219</v>
      </c>
      <c r="F136" s="26"/>
      <c r="G136" s="123" t="s">
        <v>1151</v>
      </c>
      <c r="H136" s="13"/>
      <c r="I136" s="140">
        <v>24000000</v>
      </c>
      <c r="J136" s="126">
        <v>24000000</v>
      </c>
      <c r="K136" s="88">
        <f t="shared" si="1"/>
        <v>0</v>
      </c>
    </row>
    <row r="137" spans="1:11" x14ac:dyDescent="0.25">
      <c r="A137" s="24">
        <v>45351</v>
      </c>
      <c r="B137" s="25" t="s">
        <v>943</v>
      </c>
      <c r="C137" s="25" t="s">
        <v>1068</v>
      </c>
      <c r="D137" s="25" t="s">
        <v>1062</v>
      </c>
      <c r="E137" s="92" t="s">
        <v>1220</v>
      </c>
      <c r="F137" s="26"/>
      <c r="G137" s="123" t="s">
        <v>1152</v>
      </c>
      <c r="H137" s="13"/>
      <c r="I137" s="140">
        <f>31376000-21701733</f>
        <v>9674267</v>
      </c>
      <c r="J137" s="126">
        <v>9674267</v>
      </c>
      <c r="K137" s="88">
        <f t="shared" si="1"/>
        <v>0</v>
      </c>
    </row>
    <row r="138" spans="1:11" x14ac:dyDescent="0.25">
      <c r="A138" s="24">
        <v>45351</v>
      </c>
      <c r="B138" s="25" t="s">
        <v>804</v>
      </c>
      <c r="C138" s="25" t="s">
        <v>1069</v>
      </c>
      <c r="D138" s="25" t="s">
        <v>839</v>
      </c>
      <c r="E138" s="92" t="s">
        <v>1221</v>
      </c>
      <c r="F138" s="26"/>
      <c r="G138" s="123" t="s">
        <v>1153</v>
      </c>
      <c r="H138" s="13"/>
      <c r="I138" s="140">
        <v>22400000</v>
      </c>
      <c r="J138" s="126">
        <v>22400000</v>
      </c>
      <c r="K138" s="88">
        <f t="shared" si="1"/>
        <v>0</v>
      </c>
    </row>
    <row r="139" spans="1:11" x14ac:dyDescent="0.25">
      <c r="A139" s="24">
        <v>45351</v>
      </c>
      <c r="B139" s="25" t="s">
        <v>805</v>
      </c>
      <c r="C139" s="25" t="s">
        <v>1070</v>
      </c>
      <c r="D139" s="25" t="s">
        <v>834</v>
      </c>
      <c r="E139" s="92" t="s">
        <v>1222</v>
      </c>
      <c r="F139" s="26"/>
      <c r="G139" s="123" t="s">
        <v>1154</v>
      </c>
      <c r="H139" s="13"/>
      <c r="I139" s="140">
        <v>21836000</v>
      </c>
      <c r="J139" s="126">
        <v>21836000</v>
      </c>
      <c r="K139" s="88">
        <f t="shared" si="1"/>
        <v>0</v>
      </c>
    </row>
    <row r="140" spans="1:11" x14ac:dyDescent="0.25">
      <c r="A140" s="24">
        <v>45351</v>
      </c>
      <c r="B140" s="25" t="s">
        <v>806</v>
      </c>
      <c r="C140" s="25" t="s">
        <v>1071</v>
      </c>
      <c r="D140" s="25" t="s">
        <v>985</v>
      </c>
      <c r="E140" s="92" t="s">
        <v>1223</v>
      </c>
      <c r="F140" s="26"/>
      <c r="G140" s="123" t="s">
        <v>1155</v>
      </c>
      <c r="H140" s="13"/>
      <c r="I140" s="140">
        <v>33832000</v>
      </c>
      <c r="J140" s="126">
        <v>33832000</v>
      </c>
      <c r="K140" s="88">
        <f t="shared" si="1"/>
        <v>0</v>
      </c>
    </row>
    <row r="141" spans="1:11" x14ac:dyDescent="0.25">
      <c r="A141" s="24">
        <v>45351</v>
      </c>
      <c r="B141" s="25" t="s">
        <v>945</v>
      </c>
      <c r="C141" s="25" t="s">
        <v>1072</v>
      </c>
      <c r="D141" s="25" t="s">
        <v>1073</v>
      </c>
      <c r="E141" s="92" t="s">
        <v>1224</v>
      </c>
      <c r="F141" s="26"/>
      <c r="G141" s="123" t="s">
        <v>1156</v>
      </c>
      <c r="H141" s="13"/>
      <c r="I141" s="140">
        <v>19176000</v>
      </c>
      <c r="J141" s="126">
        <v>19176000</v>
      </c>
      <c r="K141" s="88">
        <f t="shared" si="1"/>
        <v>0</v>
      </c>
    </row>
    <row r="142" spans="1:11" x14ac:dyDescent="0.25">
      <c r="A142" s="24">
        <v>45352</v>
      </c>
      <c r="B142" s="25" t="s">
        <v>815</v>
      </c>
      <c r="C142" s="25" t="s">
        <v>1278</v>
      </c>
      <c r="D142" s="25" t="s">
        <v>1525</v>
      </c>
      <c r="E142" s="92" t="s">
        <v>1735</v>
      </c>
      <c r="F142" s="26"/>
      <c r="G142" s="91" t="s">
        <v>1692</v>
      </c>
      <c r="H142" s="13"/>
      <c r="I142" s="140">
        <v>34000000</v>
      </c>
      <c r="J142" s="126">
        <v>34000000</v>
      </c>
      <c r="K142" s="88">
        <f t="shared" si="1"/>
        <v>0</v>
      </c>
    </row>
    <row r="143" spans="1:11" x14ac:dyDescent="0.25">
      <c r="A143" s="24">
        <v>45352</v>
      </c>
      <c r="B143" s="25" t="s">
        <v>706</v>
      </c>
      <c r="C143" s="25" t="s">
        <v>1543</v>
      </c>
      <c r="D143" s="25" t="s">
        <v>1524</v>
      </c>
      <c r="E143" s="92" t="s">
        <v>1736</v>
      </c>
      <c r="F143" s="26"/>
      <c r="G143" s="91" t="s">
        <v>1693</v>
      </c>
      <c r="H143" s="13"/>
      <c r="I143" s="140">
        <v>32000000</v>
      </c>
      <c r="J143" s="126">
        <v>32000000</v>
      </c>
      <c r="K143" s="88">
        <f t="shared" ref="K143:K387" si="2">+I143-J143</f>
        <v>0</v>
      </c>
    </row>
    <row r="144" spans="1:11" x14ac:dyDescent="0.25">
      <c r="A144" s="24">
        <v>45352</v>
      </c>
      <c r="B144" s="25" t="s">
        <v>798</v>
      </c>
      <c r="C144" s="25" t="s">
        <v>1271</v>
      </c>
      <c r="D144" s="25" t="s">
        <v>1361</v>
      </c>
      <c r="E144" s="92" t="s">
        <v>1737</v>
      </c>
      <c r="F144" s="26"/>
      <c r="G144" s="91" t="s">
        <v>1694</v>
      </c>
      <c r="H144" s="13"/>
      <c r="I144" s="140">
        <v>21144000</v>
      </c>
      <c r="J144" s="126">
        <v>21144000</v>
      </c>
      <c r="K144" s="88">
        <f t="shared" si="2"/>
        <v>0</v>
      </c>
    </row>
    <row r="145" spans="1:11" x14ac:dyDescent="0.25">
      <c r="A145" s="24">
        <v>45352</v>
      </c>
      <c r="B145" s="25" t="s">
        <v>788</v>
      </c>
      <c r="C145" s="25" t="s">
        <v>1524</v>
      </c>
      <c r="D145" s="25" t="s">
        <v>1072</v>
      </c>
      <c r="E145" s="92" t="s">
        <v>1738</v>
      </c>
      <c r="F145" s="26"/>
      <c r="G145" s="91" t="s">
        <v>1695</v>
      </c>
      <c r="H145" s="13"/>
      <c r="I145" s="118">
        <v>27464000</v>
      </c>
      <c r="J145" s="126">
        <v>27006267</v>
      </c>
      <c r="K145" s="88">
        <f t="shared" si="2"/>
        <v>457733</v>
      </c>
    </row>
    <row r="146" spans="1:11" x14ac:dyDescent="0.25">
      <c r="A146" s="24">
        <v>45352</v>
      </c>
      <c r="B146" s="25" t="s">
        <v>821</v>
      </c>
      <c r="C146" s="25" t="s">
        <v>1363</v>
      </c>
      <c r="D146" s="25" t="s">
        <v>1067</v>
      </c>
      <c r="E146" s="92" t="s">
        <v>1739</v>
      </c>
      <c r="F146" s="26"/>
      <c r="G146" s="100" t="s">
        <v>1696</v>
      </c>
      <c r="H146" s="13"/>
      <c r="I146" s="119">
        <v>34000000</v>
      </c>
      <c r="J146" s="126">
        <v>34000000</v>
      </c>
      <c r="K146" s="88">
        <f t="shared" si="2"/>
        <v>0</v>
      </c>
    </row>
    <row r="147" spans="1:11" x14ac:dyDescent="0.25">
      <c r="A147" s="112">
        <v>45355</v>
      </c>
      <c r="B147" s="25" t="s">
        <v>1054</v>
      </c>
      <c r="C147" s="114" t="s">
        <v>838</v>
      </c>
      <c r="D147" s="25" t="s">
        <v>1542</v>
      </c>
      <c r="E147" s="92" t="s">
        <v>1740</v>
      </c>
      <c r="F147" s="26"/>
      <c r="G147" s="100" t="s">
        <v>1697</v>
      </c>
      <c r="H147" s="13"/>
      <c r="I147" s="119">
        <v>28800000</v>
      </c>
      <c r="J147" s="126">
        <v>28800000</v>
      </c>
      <c r="K147" s="88">
        <f t="shared" si="2"/>
        <v>0</v>
      </c>
    </row>
    <row r="148" spans="1:11" x14ac:dyDescent="0.25">
      <c r="A148" s="112">
        <v>45355</v>
      </c>
      <c r="B148" s="25" t="s">
        <v>939</v>
      </c>
      <c r="C148" s="114" t="s">
        <v>711</v>
      </c>
      <c r="D148" s="25" t="s">
        <v>1543</v>
      </c>
      <c r="E148" s="92" t="s">
        <v>1741</v>
      </c>
      <c r="F148" s="26"/>
      <c r="G148" s="100" t="s">
        <v>1698</v>
      </c>
      <c r="H148" s="13"/>
      <c r="I148" s="119">
        <v>28800000</v>
      </c>
      <c r="J148" s="126">
        <v>28800000</v>
      </c>
      <c r="K148" s="88">
        <f t="shared" si="2"/>
        <v>0</v>
      </c>
    </row>
    <row r="149" spans="1:11" x14ac:dyDescent="0.25">
      <c r="A149" s="112">
        <v>45356</v>
      </c>
      <c r="B149" s="25" t="s">
        <v>942</v>
      </c>
      <c r="C149" s="114" t="s">
        <v>1540</v>
      </c>
      <c r="D149" s="25" t="s">
        <v>1541</v>
      </c>
      <c r="E149" s="92" t="s">
        <v>1742</v>
      </c>
      <c r="F149" s="26"/>
      <c r="G149" s="100" t="s">
        <v>1699</v>
      </c>
      <c r="H149" s="13"/>
      <c r="I149" s="119">
        <v>34000000</v>
      </c>
      <c r="J149" s="126">
        <v>34000000</v>
      </c>
      <c r="K149" s="88">
        <f t="shared" si="2"/>
        <v>0</v>
      </c>
    </row>
    <row r="150" spans="1:11" x14ac:dyDescent="0.25">
      <c r="A150" s="112">
        <v>45358</v>
      </c>
      <c r="B150" s="25" t="s">
        <v>802</v>
      </c>
      <c r="C150" s="114" t="s">
        <v>1527</v>
      </c>
      <c r="D150" s="25" t="s">
        <v>1663</v>
      </c>
      <c r="E150" s="92" t="s">
        <v>1740</v>
      </c>
      <c r="F150" s="26"/>
      <c r="G150" s="100" t="s">
        <v>1700</v>
      </c>
      <c r="H150" s="13"/>
      <c r="I150" s="119">
        <v>21200000</v>
      </c>
      <c r="J150" s="126">
        <v>21200000</v>
      </c>
      <c r="K150" s="88">
        <f t="shared" si="2"/>
        <v>0</v>
      </c>
    </row>
    <row r="151" spans="1:11" x14ac:dyDescent="0.25">
      <c r="A151" s="112">
        <v>45358</v>
      </c>
      <c r="B151" s="25" t="s">
        <v>516</v>
      </c>
      <c r="C151" s="114" t="s">
        <v>1055</v>
      </c>
      <c r="D151" s="25" t="s">
        <v>1664</v>
      </c>
      <c r="E151" s="92" t="s">
        <v>1743</v>
      </c>
      <c r="F151" s="26"/>
      <c r="G151" s="100" t="s">
        <v>1701</v>
      </c>
      <c r="H151" s="13"/>
      <c r="I151" s="119">
        <v>24000000</v>
      </c>
      <c r="J151" s="126">
        <v>24000000</v>
      </c>
      <c r="K151" s="88">
        <f t="shared" si="2"/>
        <v>0</v>
      </c>
    </row>
    <row r="152" spans="1:11" x14ac:dyDescent="0.25">
      <c r="A152" s="112">
        <v>45358</v>
      </c>
      <c r="B152" s="25" t="s">
        <v>989</v>
      </c>
      <c r="C152" s="114" t="s">
        <v>1627</v>
      </c>
      <c r="D152" s="25" t="s">
        <v>1665</v>
      </c>
      <c r="E152" s="92" t="s">
        <v>1744</v>
      </c>
      <c r="F152" s="26"/>
      <c r="G152" s="100" t="s">
        <v>1702</v>
      </c>
      <c r="H152" s="13"/>
      <c r="I152" s="119">
        <v>28452000</v>
      </c>
      <c r="J152" s="126">
        <v>28452000</v>
      </c>
      <c r="K152" s="88">
        <f t="shared" si="2"/>
        <v>0</v>
      </c>
    </row>
    <row r="153" spans="1:11" x14ac:dyDescent="0.25">
      <c r="A153" s="112">
        <v>45358</v>
      </c>
      <c r="B153" s="25" t="s">
        <v>835</v>
      </c>
      <c r="C153" s="114" t="s">
        <v>1666</v>
      </c>
      <c r="D153" s="25" t="s">
        <v>1667</v>
      </c>
      <c r="E153" s="92" t="s">
        <v>1745</v>
      </c>
      <c r="F153" s="26"/>
      <c r="G153" s="100" t="s">
        <v>1703</v>
      </c>
      <c r="H153" s="13"/>
      <c r="I153" s="119">
        <v>33832000</v>
      </c>
      <c r="J153" s="126">
        <v>33832000</v>
      </c>
      <c r="K153" s="88">
        <f t="shared" si="2"/>
        <v>0</v>
      </c>
    </row>
    <row r="154" spans="1:11" x14ac:dyDescent="0.25">
      <c r="A154" s="112">
        <v>45359</v>
      </c>
      <c r="B154" s="25" t="s">
        <v>512</v>
      </c>
      <c r="C154" s="114" t="s">
        <v>1561</v>
      </c>
      <c r="D154" s="25" t="s">
        <v>1535</v>
      </c>
      <c r="E154" s="92" t="s">
        <v>1746</v>
      </c>
      <c r="F154" s="26"/>
      <c r="G154" s="100" t="s">
        <v>1704</v>
      </c>
      <c r="H154" s="13"/>
      <c r="I154" s="119">
        <v>29600000</v>
      </c>
      <c r="J154" s="126">
        <v>29600000</v>
      </c>
      <c r="K154" s="88">
        <f t="shared" si="2"/>
        <v>0</v>
      </c>
    </row>
    <row r="155" spans="1:11" x14ac:dyDescent="0.25">
      <c r="A155" s="112">
        <v>45359</v>
      </c>
      <c r="B155" s="25" t="s">
        <v>825</v>
      </c>
      <c r="C155" s="114" t="s">
        <v>700</v>
      </c>
      <c r="D155" s="25" t="s">
        <v>1533</v>
      </c>
      <c r="E155" s="92" t="s">
        <v>1178</v>
      </c>
      <c r="F155" s="26"/>
      <c r="G155" s="100" t="s">
        <v>1705</v>
      </c>
      <c r="H155" s="13"/>
      <c r="I155" s="119">
        <v>7952000</v>
      </c>
      <c r="J155" s="126">
        <v>7952000</v>
      </c>
      <c r="K155" s="88">
        <f t="shared" si="2"/>
        <v>0</v>
      </c>
    </row>
    <row r="156" spans="1:11" x14ac:dyDescent="0.25">
      <c r="A156" s="112">
        <v>45359</v>
      </c>
      <c r="B156" s="25" t="s">
        <v>1689</v>
      </c>
      <c r="C156" s="114" t="s">
        <v>1668</v>
      </c>
      <c r="D156" s="25" t="s">
        <v>1272</v>
      </c>
      <c r="E156" s="92" t="s">
        <v>1747</v>
      </c>
      <c r="F156" s="26"/>
      <c r="G156" s="100" t="s">
        <v>1706</v>
      </c>
      <c r="H156" s="13"/>
      <c r="I156" s="119">
        <v>37208000</v>
      </c>
      <c r="J156" s="126">
        <v>37208000</v>
      </c>
      <c r="K156" s="88">
        <f t="shared" si="2"/>
        <v>0</v>
      </c>
    </row>
    <row r="157" spans="1:11" x14ac:dyDescent="0.25">
      <c r="A157" s="112">
        <v>45359</v>
      </c>
      <c r="B157" s="25" t="s">
        <v>523</v>
      </c>
      <c r="C157" s="114" t="s">
        <v>1531</v>
      </c>
      <c r="D157" s="25" t="s">
        <v>1545</v>
      </c>
      <c r="E157" s="92" t="s">
        <v>1748</v>
      </c>
      <c r="F157" s="26"/>
      <c r="G157" s="100" t="s">
        <v>1707</v>
      </c>
      <c r="H157" s="13"/>
      <c r="I157" s="119">
        <v>28436000</v>
      </c>
      <c r="J157" s="126">
        <v>28436000</v>
      </c>
      <c r="K157" s="88">
        <f t="shared" si="2"/>
        <v>0</v>
      </c>
    </row>
    <row r="158" spans="1:11" x14ac:dyDescent="0.25">
      <c r="A158" s="112">
        <v>45359</v>
      </c>
      <c r="B158" s="25" t="s">
        <v>527</v>
      </c>
      <c r="C158" s="114" t="s">
        <v>1669</v>
      </c>
      <c r="D158" s="25" t="s">
        <v>1367</v>
      </c>
      <c r="E158" s="92" t="s">
        <v>1178</v>
      </c>
      <c r="F158" s="26"/>
      <c r="G158" s="100" t="s">
        <v>1708</v>
      </c>
      <c r="H158" s="13"/>
      <c r="I158" s="119">
        <v>11528000</v>
      </c>
      <c r="J158" s="126">
        <v>11528000</v>
      </c>
      <c r="K158" s="88">
        <f t="shared" si="2"/>
        <v>0</v>
      </c>
    </row>
    <row r="159" spans="1:11" x14ac:dyDescent="0.25">
      <c r="A159" s="112">
        <v>45362</v>
      </c>
      <c r="B159" s="25" t="s">
        <v>1690</v>
      </c>
      <c r="C159" s="114" t="s">
        <v>1670</v>
      </c>
      <c r="D159" s="25" t="s">
        <v>1290</v>
      </c>
      <c r="E159" s="92" t="s">
        <v>1749</v>
      </c>
      <c r="F159" s="26"/>
      <c r="G159" s="100" t="s">
        <v>1709</v>
      </c>
      <c r="H159" s="13"/>
      <c r="I159" s="119">
        <v>18600000</v>
      </c>
      <c r="J159" s="126">
        <v>18600000</v>
      </c>
      <c r="K159" s="88">
        <f t="shared" si="2"/>
        <v>0</v>
      </c>
    </row>
    <row r="160" spans="1:11" x14ac:dyDescent="0.25">
      <c r="A160" s="112">
        <v>45362</v>
      </c>
      <c r="B160" s="25" t="s">
        <v>1062</v>
      </c>
      <c r="C160" s="114" t="s">
        <v>1303</v>
      </c>
      <c r="D160" s="25" t="s">
        <v>1649</v>
      </c>
      <c r="E160" s="92" t="s">
        <v>1750</v>
      </c>
      <c r="F160" s="26"/>
      <c r="G160" s="100" t="s">
        <v>1710</v>
      </c>
      <c r="H160" s="13"/>
      <c r="I160" s="119">
        <v>25100000</v>
      </c>
      <c r="J160" s="126">
        <v>25100000</v>
      </c>
      <c r="K160" s="88">
        <f t="shared" si="2"/>
        <v>0</v>
      </c>
    </row>
    <row r="161" spans="1:11" x14ac:dyDescent="0.25">
      <c r="A161" s="112">
        <v>45363</v>
      </c>
      <c r="B161" s="25" t="s">
        <v>1361</v>
      </c>
      <c r="C161" s="114" t="s">
        <v>1534</v>
      </c>
      <c r="D161" s="25" t="s">
        <v>1377</v>
      </c>
      <c r="E161" s="92" t="s">
        <v>1751</v>
      </c>
      <c r="F161" s="26"/>
      <c r="G161" s="100" t="s">
        <v>1711</v>
      </c>
      <c r="H161" s="13"/>
      <c r="I161" s="119">
        <v>21012000</v>
      </c>
      <c r="J161" s="126">
        <v>21012000</v>
      </c>
      <c r="K161" s="88">
        <f t="shared" si="2"/>
        <v>0</v>
      </c>
    </row>
    <row r="162" spans="1:11" x14ac:dyDescent="0.25">
      <c r="A162" s="112">
        <v>45363</v>
      </c>
      <c r="B162" s="25" t="s">
        <v>839</v>
      </c>
      <c r="C162" s="114" t="s">
        <v>1565</v>
      </c>
      <c r="D162" s="25" t="s">
        <v>1671</v>
      </c>
      <c r="E162" s="92" t="s">
        <v>1752</v>
      </c>
      <c r="F162" s="26"/>
      <c r="G162" s="100" t="s">
        <v>1712</v>
      </c>
      <c r="H162" s="13"/>
      <c r="I162" s="119">
        <v>29792000</v>
      </c>
      <c r="J162" s="126">
        <v>29792000</v>
      </c>
      <c r="K162" s="88">
        <f t="shared" si="2"/>
        <v>0</v>
      </c>
    </row>
    <row r="163" spans="1:11" x14ac:dyDescent="0.25">
      <c r="A163" s="112">
        <v>45363</v>
      </c>
      <c r="B163" s="25" t="s">
        <v>986</v>
      </c>
      <c r="C163" s="114" t="s">
        <v>1664</v>
      </c>
      <c r="D163" s="25" t="s">
        <v>1669</v>
      </c>
      <c r="E163" s="92" t="s">
        <v>1178</v>
      </c>
      <c r="F163" s="26"/>
      <c r="G163" s="100" t="s">
        <v>1713</v>
      </c>
      <c r="H163" s="13"/>
      <c r="I163" s="119">
        <v>7952000</v>
      </c>
      <c r="J163" s="126">
        <v>7952000</v>
      </c>
      <c r="K163" s="88">
        <f t="shared" si="2"/>
        <v>0</v>
      </c>
    </row>
    <row r="164" spans="1:11" x14ac:dyDescent="0.25">
      <c r="A164" s="112">
        <v>45364</v>
      </c>
      <c r="B164" s="25" t="s">
        <v>1627</v>
      </c>
      <c r="C164" s="114" t="s">
        <v>1557</v>
      </c>
      <c r="D164" s="25" t="s">
        <v>1672</v>
      </c>
      <c r="E164" s="92" t="s">
        <v>1753</v>
      </c>
      <c r="F164" s="26"/>
      <c r="G164" s="100" t="s">
        <v>1714</v>
      </c>
      <c r="H164" s="13"/>
      <c r="I164" s="119">
        <v>19100000</v>
      </c>
      <c r="J164" s="126">
        <v>19100000</v>
      </c>
      <c r="K164" s="88">
        <f t="shared" si="2"/>
        <v>0</v>
      </c>
    </row>
    <row r="165" spans="1:11" x14ac:dyDescent="0.25">
      <c r="A165" s="112">
        <v>45364</v>
      </c>
      <c r="B165" s="25" t="s">
        <v>1073</v>
      </c>
      <c r="C165" s="114" t="s">
        <v>1300</v>
      </c>
      <c r="D165" s="25" t="s">
        <v>1552</v>
      </c>
      <c r="E165" s="92" t="s">
        <v>1754</v>
      </c>
      <c r="F165" s="26"/>
      <c r="G165" s="100" t="s">
        <v>1715</v>
      </c>
      <c r="H165" s="13"/>
      <c r="I165" s="119">
        <v>32396000</v>
      </c>
      <c r="J165" s="126">
        <v>32396000</v>
      </c>
      <c r="K165" s="88">
        <f t="shared" si="2"/>
        <v>0</v>
      </c>
    </row>
    <row r="166" spans="1:11" x14ac:dyDescent="0.25">
      <c r="A166" s="112">
        <v>45365</v>
      </c>
      <c r="B166" s="25" t="s">
        <v>61</v>
      </c>
      <c r="C166" s="114" t="s">
        <v>1673</v>
      </c>
      <c r="D166" s="25" t="s">
        <v>1674</v>
      </c>
      <c r="E166" s="92" t="s">
        <v>1178</v>
      </c>
      <c r="F166" s="26"/>
      <c r="G166" s="100" t="s">
        <v>1716</v>
      </c>
      <c r="H166" s="13"/>
      <c r="I166" s="119">
        <v>11528000</v>
      </c>
      <c r="J166" s="126">
        <v>11528000</v>
      </c>
      <c r="K166" s="88">
        <f t="shared" si="2"/>
        <v>0</v>
      </c>
    </row>
    <row r="167" spans="1:11" x14ac:dyDescent="0.25">
      <c r="A167" s="112">
        <v>45365</v>
      </c>
      <c r="B167" s="25" t="s">
        <v>1668</v>
      </c>
      <c r="C167" s="114" t="s">
        <v>1675</v>
      </c>
      <c r="D167" s="25" t="s">
        <v>1376</v>
      </c>
      <c r="E167" s="92" t="s">
        <v>1755</v>
      </c>
      <c r="F167" s="26"/>
      <c r="G167" s="100" t="s">
        <v>1717</v>
      </c>
      <c r="H167" s="13"/>
      <c r="I167" s="119">
        <v>40000000</v>
      </c>
      <c r="J167" s="126">
        <v>40000000</v>
      </c>
      <c r="K167" s="88">
        <f t="shared" si="2"/>
        <v>0</v>
      </c>
    </row>
    <row r="168" spans="1:11" x14ac:dyDescent="0.25">
      <c r="A168" s="112">
        <v>45365</v>
      </c>
      <c r="B168" s="25" t="s">
        <v>1269</v>
      </c>
      <c r="C168" s="114" t="s">
        <v>1676</v>
      </c>
      <c r="D168" s="25" t="s">
        <v>1650</v>
      </c>
      <c r="E168" s="92" t="s">
        <v>1756</v>
      </c>
      <c r="F168" s="26"/>
      <c r="G168" s="100" t="s">
        <v>1718</v>
      </c>
      <c r="H168" s="13"/>
      <c r="I168" s="119">
        <v>28452000</v>
      </c>
      <c r="J168" s="126">
        <v>28452000</v>
      </c>
      <c r="K168" s="88">
        <f t="shared" si="2"/>
        <v>0</v>
      </c>
    </row>
    <row r="169" spans="1:11" x14ac:dyDescent="0.25">
      <c r="A169" s="112">
        <v>45366</v>
      </c>
      <c r="B169" s="25" t="s">
        <v>1273</v>
      </c>
      <c r="C169" s="114" t="s">
        <v>1677</v>
      </c>
      <c r="D169" s="25" t="s">
        <v>1677</v>
      </c>
      <c r="E169" s="92" t="s">
        <v>1178</v>
      </c>
      <c r="F169" s="26"/>
      <c r="G169" s="100" t="s">
        <v>1719</v>
      </c>
      <c r="H169" s="13"/>
      <c r="I169" s="119">
        <v>11528000</v>
      </c>
      <c r="J169" s="126">
        <v>11528000</v>
      </c>
      <c r="K169" s="88">
        <f t="shared" si="2"/>
        <v>0</v>
      </c>
    </row>
    <row r="170" spans="1:11" x14ac:dyDescent="0.25">
      <c r="A170" s="112">
        <v>45366</v>
      </c>
      <c r="B170" s="25" t="s">
        <v>837</v>
      </c>
      <c r="C170" s="114" t="s">
        <v>1674</v>
      </c>
      <c r="D170" s="25" t="s">
        <v>1670</v>
      </c>
      <c r="E170" s="92" t="s">
        <v>1757</v>
      </c>
      <c r="F170" s="26"/>
      <c r="G170" s="100" t="s">
        <v>1720</v>
      </c>
      <c r="H170" s="13"/>
      <c r="I170" s="119">
        <v>19092000</v>
      </c>
      <c r="J170" s="126">
        <v>19092000</v>
      </c>
      <c r="K170" s="88">
        <f t="shared" si="2"/>
        <v>0</v>
      </c>
    </row>
    <row r="171" spans="1:11" x14ac:dyDescent="0.25">
      <c r="A171" s="112">
        <v>45369</v>
      </c>
      <c r="B171" s="25" t="s">
        <v>1648</v>
      </c>
      <c r="C171" s="114" t="s">
        <v>1678</v>
      </c>
      <c r="D171" s="25" t="s">
        <v>1386</v>
      </c>
      <c r="E171" s="92" t="s">
        <v>1178</v>
      </c>
      <c r="F171" s="26"/>
      <c r="G171" s="100" t="s">
        <v>1721</v>
      </c>
      <c r="H171" s="13"/>
      <c r="I171" s="119">
        <v>11528000</v>
      </c>
      <c r="J171" s="126">
        <v>11143734</v>
      </c>
      <c r="K171" s="88">
        <f t="shared" si="2"/>
        <v>384266</v>
      </c>
    </row>
    <row r="172" spans="1:11" x14ac:dyDescent="0.25">
      <c r="A172" s="112">
        <v>45369</v>
      </c>
      <c r="B172" s="25" t="s">
        <v>1275</v>
      </c>
      <c r="C172" s="114" t="s">
        <v>1411</v>
      </c>
      <c r="D172" s="25" t="s">
        <v>1679</v>
      </c>
      <c r="E172" s="92" t="s">
        <v>1758</v>
      </c>
      <c r="F172" s="26"/>
      <c r="G172" s="100" t="s">
        <v>1722</v>
      </c>
      <c r="H172" s="13"/>
      <c r="I172" s="119">
        <v>28452000</v>
      </c>
      <c r="J172" s="126">
        <v>28452000</v>
      </c>
      <c r="K172" s="88">
        <f t="shared" si="2"/>
        <v>0</v>
      </c>
    </row>
    <row r="173" spans="1:11" x14ac:dyDescent="0.25">
      <c r="A173" s="112">
        <v>45370</v>
      </c>
      <c r="B173" s="25" t="s">
        <v>1280</v>
      </c>
      <c r="C173" s="114" t="s">
        <v>1680</v>
      </c>
      <c r="D173" s="25" t="s">
        <v>1408</v>
      </c>
      <c r="E173" s="92" t="s">
        <v>1759</v>
      </c>
      <c r="F173" s="26"/>
      <c r="G173" s="100" t="s">
        <v>1723</v>
      </c>
      <c r="H173" s="13"/>
      <c r="I173" s="119">
        <f>45000000-41333333</f>
        <v>3666667</v>
      </c>
      <c r="J173" s="126">
        <v>3666667</v>
      </c>
      <c r="K173" s="88">
        <f t="shared" si="2"/>
        <v>0</v>
      </c>
    </row>
    <row r="174" spans="1:11" x14ac:dyDescent="0.25">
      <c r="A174" s="112">
        <v>45370</v>
      </c>
      <c r="B174" s="25" t="s">
        <v>1270</v>
      </c>
      <c r="C174" s="114" t="s">
        <v>1681</v>
      </c>
      <c r="D174" s="25" t="s">
        <v>1682</v>
      </c>
      <c r="E174" s="92" t="s">
        <v>1760</v>
      </c>
      <c r="F174" s="26"/>
      <c r="G174" s="100" t="s">
        <v>1724</v>
      </c>
      <c r="H174" s="13"/>
      <c r="I174" s="119">
        <v>25584000</v>
      </c>
      <c r="J174" s="126">
        <v>25584000</v>
      </c>
      <c r="K174" s="88">
        <f t="shared" si="2"/>
        <v>0</v>
      </c>
    </row>
    <row r="175" spans="1:11" x14ac:dyDescent="0.25">
      <c r="A175" s="112">
        <v>45370</v>
      </c>
      <c r="B175" s="25" t="s">
        <v>1663</v>
      </c>
      <c r="C175" s="114" t="s">
        <v>1422</v>
      </c>
      <c r="D175" s="25" t="s">
        <v>1563</v>
      </c>
      <c r="E175" s="92" t="s">
        <v>1761</v>
      </c>
      <c r="F175" s="26"/>
      <c r="G175" s="100" t="s">
        <v>1725</v>
      </c>
      <c r="H175" s="13"/>
      <c r="I175" s="119">
        <v>33832000</v>
      </c>
      <c r="J175" s="126">
        <v>33832000</v>
      </c>
      <c r="K175" s="88">
        <f t="shared" si="2"/>
        <v>0</v>
      </c>
    </row>
    <row r="176" spans="1:11" x14ac:dyDescent="0.25">
      <c r="A176" s="112">
        <v>45371</v>
      </c>
      <c r="B176" s="25" t="s">
        <v>1664</v>
      </c>
      <c r="C176" s="114" t="s">
        <v>1567</v>
      </c>
      <c r="D176" s="25" t="s">
        <v>1681</v>
      </c>
      <c r="E176" s="92" t="s">
        <v>1762</v>
      </c>
      <c r="F176" s="26"/>
      <c r="G176" s="100" t="s">
        <v>1726</v>
      </c>
      <c r="H176" s="13"/>
      <c r="I176" s="119">
        <v>27488000</v>
      </c>
      <c r="J176" s="126">
        <v>27488000</v>
      </c>
      <c r="K176" s="88">
        <f t="shared" si="2"/>
        <v>0</v>
      </c>
    </row>
    <row r="177" spans="1:11" x14ac:dyDescent="0.25">
      <c r="A177" s="112">
        <v>45371</v>
      </c>
      <c r="B177" s="25" t="s">
        <v>1277</v>
      </c>
      <c r="C177" s="114" t="s">
        <v>1683</v>
      </c>
      <c r="D177" s="25" t="s">
        <v>1684</v>
      </c>
      <c r="E177" s="92" t="s">
        <v>1763</v>
      </c>
      <c r="F177" s="26"/>
      <c r="G177" s="100" t="s">
        <v>1727</v>
      </c>
      <c r="H177" s="13"/>
      <c r="I177" s="119">
        <v>30000000</v>
      </c>
      <c r="J177" s="126">
        <v>30000000</v>
      </c>
      <c r="K177" s="88">
        <f t="shared" si="2"/>
        <v>0</v>
      </c>
    </row>
    <row r="178" spans="1:11" x14ac:dyDescent="0.25">
      <c r="A178" s="112">
        <v>45371</v>
      </c>
      <c r="B178" s="25" t="s">
        <v>73</v>
      </c>
      <c r="C178" s="114" t="s">
        <v>1684</v>
      </c>
      <c r="D178" s="25" t="s">
        <v>1683</v>
      </c>
      <c r="E178" s="92" t="s">
        <v>1764</v>
      </c>
      <c r="F178" s="26"/>
      <c r="G178" s="100" t="s">
        <v>1728</v>
      </c>
      <c r="H178" s="13"/>
      <c r="I178" s="119">
        <v>20000000</v>
      </c>
      <c r="J178" s="126">
        <v>20000000</v>
      </c>
      <c r="K178" s="88">
        <f t="shared" si="2"/>
        <v>0</v>
      </c>
    </row>
    <row r="179" spans="1:11" x14ac:dyDescent="0.25">
      <c r="A179" s="112">
        <v>45371</v>
      </c>
      <c r="B179" s="25" t="s">
        <v>1285</v>
      </c>
      <c r="C179" s="114" t="s">
        <v>1685</v>
      </c>
      <c r="D179" s="25" t="s">
        <v>1685</v>
      </c>
      <c r="E179" s="92" t="s">
        <v>1765</v>
      </c>
      <c r="F179" s="26"/>
      <c r="G179" s="100" t="s">
        <v>1729</v>
      </c>
      <c r="H179" s="13"/>
      <c r="I179" s="119">
        <v>30000000</v>
      </c>
      <c r="J179" s="126">
        <v>30000000</v>
      </c>
      <c r="K179" s="88">
        <f t="shared" si="2"/>
        <v>0</v>
      </c>
    </row>
    <row r="180" spans="1:11" x14ac:dyDescent="0.25">
      <c r="A180" s="112">
        <v>45372</v>
      </c>
      <c r="B180" s="25" t="s">
        <v>1647</v>
      </c>
      <c r="C180" s="114" t="s">
        <v>1414</v>
      </c>
      <c r="D180" s="25" t="s">
        <v>1680</v>
      </c>
      <c r="E180" s="92" t="s">
        <v>1766</v>
      </c>
      <c r="F180" s="26"/>
      <c r="G180" s="100" t="s">
        <v>1730</v>
      </c>
      <c r="H180" s="13"/>
      <c r="I180" s="119">
        <v>20000000</v>
      </c>
      <c r="J180" s="126">
        <v>20000000</v>
      </c>
      <c r="K180" s="88">
        <f t="shared" si="2"/>
        <v>0</v>
      </c>
    </row>
    <row r="181" spans="1:11" x14ac:dyDescent="0.25">
      <c r="A181" s="112">
        <v>45372</v>
      </c>
      <c r="B181" s="25" t="s">
        <v>1667</v>
      </c>
      <c r="C181" s="114" t="s">
        <v>1420</v>
      </c>
      <c r="D181" s="25" t="s">
        <v>1686</v>
      </c>
      <c r="E181" s="92" t="s">
        <v>1767</v>
      </c>
      <c r="F181" s="26"/>
      <c r="G181" s="100" t="s">
        <v>1731</v>
      </c>
      <c r="H181" s="13"/>
      <c r="I181" s="119">
        <v>19092000</v>
      </c>
      <c r="J181" s="126">
        <v>19092000</v>
      </c>
      <c r="K181" s="88">
        <f t="shared" si="2"/>
        <v>0</v>
      </c>
    </row>
    <row r="182" spans="1:11" x14ac:dyDescent="0.25">
      <c r="A182" s="112">
        <v>45372</v>
      </c>
      <c r="B182" s="25" t="s">
        <v>1550</v>
      </c>
      <c r="C182" s="114" t="s">
        <v>1416</v>
      </c>
      <c r="D182" s="25" t="s">
        <v>1687</v>
      </c>
      <c r="E182" s="92" t="s">
        <v>1217</v>
      </c>
      <c r="F182" s="26"/>
      <c r="G182" s="100" t="s">
        <v>1732</v>
      </c>
      <c r="H182" s="13"/>
      <c r="I182" s="119">
        <v>9000000</v>
      </c>
      <c r="J182" s="126">
        <v>9000000</v>
      </c>
      <c r="K182" s="88">
        <f t="shared" si="2"/>
        <v>0</v>
      </c>
    </row>
    <row r="183" spans="1:11" x14ac:dyDescent="0.25">
      <c r="A183" s="112">
        <v>45373</v>
      </c>
      <c r="B183" s="25" t="s">
        <v>1370</v>
      </c>
      <c r="C183" s="114" t="s">
        <v>1686</v>
      </c>
      <c r="D183" s="25" t="s">
        <v>1570</v>
      </c>
      <c r="E183" s="92" t="s">
        <v>1768</v>
      </c>
      <c r="F183" s="26"/>
      <c r="G183" s="100" t="s">
        <v>1733</v>
      </c>
      <c r="H183" s="13"/>
      <c r="I183" s="119">
        <v>21012000</v>
      </c>
      <c r="J183" s="126">
        <v>21012000</v>
      </c>
      <c r="K183" s="88">
        <f t="shared" si="2"/>
        <v>0</v>
      </c>
    </row>
    <row r="184" spans="1:11" x14ac:dyDescent="0.25">
      <c r="A184" s="112">
        <v>45373</v>
      </c>
      <c r="B184" s="25" t="s">
        <v>1691</v>
      </c>
      <c r="C184" s="114" t="s">
        <v>1304</v>
      </c>
      <c r="D184" s="25" t="s">
        <v>1688</v>
      </c>
      <c r="E184" s="92" t="s">
        <v>1769</v>
      </c>
      <c r="F184" s="26"/>
      <c r="G184" s="100" t="s">
        <v>1734</v>
      </c>
      <c r="H184" s="13"/>
      <c r="I184" s="119">
        <v>3873450</v>
      </c>
      <c r="J184" s="126">
        <v>3873450</v>
      </c>
      <c r="K184" s="88">
        <f t="shared" si="2"/>
        <v>0</v>
      </c>
    </row>
    <row r="185" spans="1:11" x14ac:dyDescent="0.25">
      <c r="A185" s="112">
        <v>45383</v>
      </c>
      <c r="B185" s="25" t="s">
        <v>1630</v>
      </c>
      <c r="C185" s="114" t="s">
        <v>427</v>
      </c>
      <c r="D185" s="25" t="s">
        <v>1923</v>
      </c>
      <c r="E185" s="92" t="s">
        <v>1217</v>
      </c>
      <c r="F185" s="26"/>
      <c r="G185" s="100" t="s">
        <v>2178</v>
      </c>
      <c r="H185" s="13"/>
      <c r="I185" s="119">
        <v>9000000</v>
      </c>
      <c r="J185" s="126">
        <v>9000000</v>
      </c>
      <c r="K185" s="88">
        <f t="shared" si="2"/>
        <v>0</v>
      </c>
    </row>
    <row r="186" spans="1:11" x14ac:dyDescent="0.25">
      <c r="A186" s="112">
        <v>45383</v>
      </c>
      <c r="B186" s="25" t="s">
        <v>1377</v>
      </c>
      <c r="C186" s="114" t="s">
        <v>2020</v>
      </c>
      <c r="D186" s="25" t="s">
        <v>2014</v>
      </c>
      <c r="E186" s="92" t="s">
        <v>2141</v>
      </c>
      <c r="F186" s="26"/>
      <c r="G186" s="100" t="s">
        <v>2179</v>
      </c>
      <c r="H186" s="13"/>
      <c r="I186" s="119">
        <v>9000000</v>
      </c>
      <c r="J186" s="126">
        <v>9000000</v>
      </c>
      <c r="K186" s="88">
        <f t="shared" si="2"/>
        <v>0</v>
      </c>
    </row>
    <row r="187" spans="1:11" x14ac:dyDescent="0.25">
      <c r="A187" s="112">
        <v>45383</v>
      </c>
      <c r="B187" s="25" t="s">
        <v>1371</v>
      </c>
      <c r="C187" s="114" t="s">
        <v>1823</v>
      </c>
      <c r="D187" s="25" t="s">
        <v>1819</v>
      </c>
      <c r="E187" s="92" t="s">
        <v>2142</v>
      </c>
      <c r="F187" s="26"/>
      <c r="G187" s="100" t="s">
        <v>2180</v>
      </c>
      <c r="H187" s="13"/>
      <c r="I187" s="119">
        <v>14600000</v>
      </c>
      <c r="J187" s="126">
        <v>14600000</v>
      </c>
      <c r="K187" s="88">
        <f t="shared" si="2"/>
        <v>0</v>
      </c>
    </row>
    <row r="188" spans="1:11" x14ac:dyDescent="0.25">
      <c r="A188" s="112">
        <v>45383</v>
      </c>
      <c r="B188" s="25" t="s">
        <v>1374</v>
      </c>
      <c r="C188" s="114" t="s">
        <v>2095</v>
      </c>
      <c r="D188" s="25" t="s">
        <v>2096</v>
      </c>
      <c r="E188" s="92" t="s">
        <v>2143</v>
      </c>
      <c r="F188" s="26"/>
      <c r="G188" s="100" t="s">
        <v>2181</v>
      </c>
      <c r="H188" s="13"/>
      <c r="I188" s="119">
        <f>12800000-639999</f>
        <v>12160001</v>
      </c>
      <c r="J188" s="126">
        <v>12160001</v>
      </c>
      <c r="K188" s="88">
        <f t="shared" si="2"/>
        <v>0</v>
      </c>
    </row>
    <row r="189" spans="1:11" x14ac:dyDescent="0.25">
      <c r="A189" s="112">
        <v>45383</v>
      </c>
      <c r="B189" s="25" t="s">
        <v>1649</v>
      </c>
      <c r="C189" s="114" t="s">
        <v>2097</v>
      </c>
      <c r="D189" s="25" t="s">
        <v>1817</v>
      </c>
      <c r="E189" s="92" t="s">
        <v>1217</v>
      </c>
      <c r="F189" s="26"/>
      <c r="G189" s="100" t="s">
        <v>2182</v>
      </c>
      <c r="H189" s="13"/>
      <c r="I189" s="119">
        <v>9000000</v>
      </c>
      <c r="J189" s="126">
        <v>9000000</v>
      </c>
      <c r="K189" s="88">
        <f t="shared" si="2"/>
        <v>0</v>
      </c>
    </row>
    <row r="190" spans="1:11" x14ac:dyDescent="0.25">
      <c r="A190" s="112">
        <v>45383</v>
      </c>
      <c r="B190" s="25" t="s">
        <v>1554</v>
      </c>
      <c r="C190" s="114" t="s">
        <v>1418</v>
      </c>
      <c r="D190" s="25" t="s">
        <v>1391</v>
      </c>
      <c r="E190" s="92" t="s">
        <v>1217</v>
      </c>
      <c r="F190" s="26"/>
      <c r="G190" s="100" t="s">
        <v>2183</v>
      </c>
      <c r="H190" s="13"/>
      <c r="I190" s="119">
        <v>9000000</v>
      </c>
      <c r="J190" s="126">
        <v>9000000</v>
      </c>
      <c r="K190" s="88">
        <f t="shared" si="2"/>
        <v>0</v>
      </c>
    </row>
    <row r="191" spans="1:11" x14ac:dyDescent="0.25">
      <c r="A191" s="112">
        <v>45383</v>
      </c>
      <c r="B191" s="25" t="s">
        <v>1290</v>
      </c>
      <c r="C191" s="114" t="s">
        <v>2082</v>
      </c>
      <c r="D191" s="25" t="s">
        <v>2015</v>
      </c>
      <c r="E191" s="92" t="s">
        <v>2144</v>
      </c>
      <c r="F191" s="26"/>
      <c r="G191" s="100" t="s">
        <v>2184</v>
      </c>
      <c r="H191" s="13"/>
      <c r="I191" s="119">
        <v>29792000</v>
      </c>
      <c r="J191" s="126">
        <v>29792000</v>
      </c>
      <c r="K191" s="88">
        <f t="shared" si="2"/>
        <v>0</v>
      </c>
    </row>
    <row r="192" spans="1:11" x14ac:dyDescent="0.25">
      <c r="A192" s="112">
        <v>45383</v>
      </c>
      <c r="B192" s="25" t="s">
        <v>1381</v>
      </c>
      <c r="C192" s="114" t="s">
        <v>2098</v>
      </c>
      <c r="D192" s="25" t="s">
        <v>1308</v>
      </c>
      <c r="E192" s="92" t="s">
        <v>2145</v>
      </c>
      <c r="F192" s="26"/>
      <c r="G192" s="100" t="s">
        <v>2185</v>
      </c>
      <c r="H192" s="13"/>
      <c r="I192" s="119">
        <v>28000000</v>
      </c>
      <c r="J192" s="126">
        <v>28000000</v>
      </c>
      <c r="K192" s="88">
        <f t="shared" si="2"/>
        <v>0</v>
      </c>
    </row>
    <row r="193" spans="1:11" x14ac:dyDescent="0.25">
      <c r="A193" s="112">
        <v>45383</v>
      </c>
      <c r="B193" s="25" t="s">
        <v>1289</v>
      </c>
      <c r="C193" s="114" t="s">
        <v>2096</v>
      </c>
      <c r="D193" s="25" t="s">
        <v>1568</v>
      </c>
      <c r="E193" s="92" t="s">
        <v>2146</v>
      </c>
      <c r="F193" s="26"/>
      <c r="G193" s="100" t="s">
        <v>2186</v>
      </c>
      <c r="H193" s="13"/>
      <c r="I193" s="119">
        <v>26800000</v>
      </c>
      <c r="J193" s="126">
        <v>26800000</v>
      </c>
      <c r="K193" s="88">
        <f t="shared" si="2"/>
        <v>0</v>
      </c>
    </row>
    <row r="194" spans="1:11" x14ac:dyDescent="0.25">
      <c r="A194" s="112">
        <v>45383</v>
      </c>
      <c r="B194" s="25" t="s">
        <v>1771</v>
      </c>
      <c r="C194" s="114" t="s">
        <v>1921</v>
      </c>
      <c r="D194" s="25" t="s">
        <v>1432</v>
      </c>
      <c r="E194" s="92" t="s">
        <v>2147</v>
      </c>
      <c r="F194" s="26"/>
      <c r="G194" s="100" t="s">
        <v>2187</v>
      </c>
      <c r="H194" s="13"/>
      <c r="I194" s="119">
        <v>20000000</v>
      </c>
      <c r="J194" s="126">
        <v>20000000</v>
      </c>
      <c r="K194" s="88">
        <f t="shared" si="2"/>
        <v>0</v>
      </c>
    </row>
    <row r="195" spans="1:11" x14ac:dyDescent="0.25">
      <c r="A195" s="112">
        <v>45384</v>
      </c>
      <c r="B195" s="25" t="s">
        <v>1365</v>
      </c>
      <c r="C195" s="114" t="s">
        <v>2099</v>
      </c>
      <c r="D195" s="25" t="s">
        <v>2100</v>
      </c>
      <c r="E195" s="92" t="s">
        <v>2148</v>
      </c>
      <c r="F195" s="26"/>
      <c r="G195" s="100" t="s">
        <v>2188</v>
      </c>
      <c r="H195" s="13"/>
      <c r="I195" s="119">
        <v>28000000</v>
      </c>
      <c r="J195" s="126">
        <v>28000000</v>
      </c>
      <c r="K195" s="88">
        <f t="shared" si="2"/>
        <v>0</v>
      </c>
    </row>
    <row r="196" spans="1:11" x14ac:dyDescent="0.25">
      <c r="A196" s="112">
        <v>45385</v>
      </c>
      <c r="B196" s="25" t="s">
        <v>1552</v>
      </c>
      <c r="C196" s="114" t="s">
        <v>2101</v>
      </c>
      <c r="D196" s="25" t="s">
        <v>1631</v>
      </c>
      <c r="E196" s="92" t="s">
        <v>2149</v>
      </c>
      <c r="F196" s="26"/>
      <c r="G196" s="100" t="s">
        <v>2189</v>
      </c>
      <c r="H196" s="13"/>
      <c r="I196" s="119">
        <v>34400000</v>
      </c>
      <c r="J196" s="126">
        <v>34400000</v>
      </c>
      <c r="K196" s="88">
        <f t="shared" si="2"/>
        <v>0</v>
      </c>
    </row>
    <row r="197" spans="1:11" x14ac:dyDescent="0.25">
      <c r="A197" s="112">
        <v>45386</v>
      </c>
      <c r="B197" s="25" t="s">
        <v>1650</v>
      </c>
      <c r="C197" s="114" t="s">
        <v>1930</v>
      </c>
      <c r="D197" s="25" t="s">
        <v>1632</v>
      </c>
      <c r="E197" s="92" t="s">
        <v>2150</v>
      </c>
      <c r="F197" s="26"/>
      <c r="G197" s="100" t="s">
        <v>2190</v>
      </c>
      <c r="H197" s="13"/>
      <c r="I197" s="119">
        <v>21064000</v>
      </c>
      <c r="J197" s="126">
        <v>21064000</v>
      </c>
      <c r="K197" s="88">
        <f t="shared" si="2"/>
        <v>0</v>
      </c>
    </row>
    <row r="198" spans="1:11" x14ac:dyDescent="0.25">
      <c r="A198" s="112">
        <v>45386</v>
      </c>
      <c r="B198" s="25" t="s">
        <v>1553</v>
      </c>
      <c r="C198" s="114" t="s">
        <v>2102</v>
      </c>
      <c r="D198" s="25" t="s">
        <v>2103</v>
      </c>
      <c r="E198" s="92" t="s">
        <v>2151</v>
      </c>
      <c r="F198" s="26"/>
      <c r="G198" s="100" t="s">
        <v>2191</v>
      </c>
      <c r="H198" s="13"/>
      <c r="I198" s="119">
        <v>36000000</v>
      </c>
      <c r="J198" s="126">
        <v>36000000</v>
      </c>
      <c r="K198" s="88">
        <f t="shared" si="2"/>
        <v>0</v>
      </c>
    </row>
    <row r="199" spans="1:11" x14ac:dyDescent="0.25">
      <c r="A199" s="112">
        <v>45386</v>
      </c>
      <c r="B199" s="25" t="s">
        <v>2013</v>
      </c>
      <c r="C199" s="114" t="s">
        <v>1383</v>
      </c>
      <c r="D199" s="25" t="s">
        <v>2097</v>
      </c>
      <c r="E199" s="92" t="s">
        <v>2152</v>
      </c>
      <c r="F199" s="26"/>
      <c r="G199" s="100" t="s">
        <v>722</v>
      </c>
      <c r="H199" s="13"/>
      <c r="I199" s="119">
        <v>1789000</v>
      </c>
      <c r="J199" s="126">
        <v>1789000</v>
      </c>
      <c r="K199" s="88">
        <f t="shared" si="2"/>
        <v>0</v>
      </c>
    </row>
    <row r="200" spans="1:11" x14ac:dyDescent="0.25">
      <c r="A200" s="112">
        <v>45386</v>
      </c>
      <c r="B200" s="25" t="s">
        <v>2013</v>
      </c>
      <c r="C200" s="114" t="s">
        <v>1672</v>
      </c>
      <c r="D200" s="25" t="s">
        <v>2095</v>
      </c>
      <c r="E200" s="92" t="s">
        <v>2153</v>
      </c>
      <c r="F200" s="26"/>
      <c r="G200" s="100" t="s">
        <v>722</v>
      </c>
      <c r="H200" s="13"/>
      <c r="I200" s="119">
        <v>132700</v>
      </c>
      <c r="J200" s="126">
        <v>132700</v>
      </c>
      <c r="K200" s="88">
        <f t="shared" si="2"/>
        <v>0</v>
      </c>
    </row>
    <row r="201" spans="1:11" x14ac:dyDescent="0.25">
      <c r="A201" s="112">
        <v>45387</v>
      </c>
      <c r="B201" s="25" t="s">
        <v>1402</v>
      </c>
      <c r="C201" s="114" t="s">
        <v>1837</v>
      </c>
      <c r="D201" s="25" t="s">
        <v>2083</v>
      </c>
      <c r="E201" s="92" t="s">
        <v>2154</v>
      </c>
      <c r="F201" s="26"/>
      <c r="G201" s="100" t="s">
        <v>2192</v>
      </c>
      <c r="H201" s="13"/>
      <c r="I201" s="119">
        <v>21568000</v>
      </c>
      <c r="J201" s="126">
        <v>21568000</v>
      </c>
      <c r="K201" s="88">
        <f t="shared" si="2"/>
        <v>0</v>
      </c>
    </row>
    <row r="202" spans="1:11" x14ac:dyDescent="0.25">
      <c r="A202" s="112">
        <v>45390</v>
      </c>
      <c r="B202" s="25" t="s">
        <v>1678</v>
      </c>
      <c r="C202" s="114" t="s">
        <v>1932</v>
      </c>
      <c r="D202" s="25" t="s">
        <v>2102</v>
      </c>
      <c r="E202" s="92" t="s">
        <v>2155</v>
      </c>
      <c r="F202" s="26"/>
      <c r="G202" s="100" t="s">
        <v>2193</v>
      </c>
      <c r="H202" s="13"/>
      <c r="I202" s="119">
        <v>30000000</v>
      </c>
      <c r="J202" s="126">
        <v>30000000</v>
      </c>
      <c r="K202" s="88">
        <f t="shared" si="2"/>
        <v>0</v>
      </c>
    </row>
    <row r="203" spans="1:11" x14ac:dyDescent="0.25">
      <c r="A203" s="112">
        <v>45390</v>
      </c>
      <c r="B203" s="25" t="s">
        <v>1677</v>
      </c>
      <c r="C203" s="114" t="s">
        <v>2024</v>
      </c>
      <c r="D203" s="25" t="s">
        <v>1926</v>
      </c>
      <c r="E203" s="92" t="s">
        <v>2156</v>
      </c>
      <c r="F203" s="26"/>
      <c r="G203" s="100" t="s">
        <v>2194</v>
      </c>
      <c r="H203" s="13"/>
      <c r="I203" s="119">
        <v>32000000</v>
      </c>
      <c r="J203" s="126">
        <v>32000000</v>
      </c>
      <c r="K203" s="88">
        <f t="shared" si="2"/>
        <v>0</v>
      </c>
    </row>
    <row r="204" spans="1:11" x14ac:dyDescent="0.25">
      <c r="A204" s="112">
        <v>45390</v>
      </c>
      <c r="B204" s="25" t="s">
        <v>1559</v>
      </c>
      <c r="C204" s="114" t="s">
        <v>1816</v>
      </c>
      <c r="D204" s="25" t="s">
        <v>2104</v>
      </c>
      <c r="E204" s="92" t="s">
        <v>2157</v>
      </c>
      <c r="F204" s="26"/>
      <c r="G204" s="100" t="s">
        <v>2195</v>
      </c>
      <c r="H204" s="13"/>
      <c r="I204" s="119">
        <v>15200000</v>
      </c>
      <c r="J204" s="126">
        <v>15200000</v>
      </c>
      <c r="K204" s="88">
        <f t="shared" si="2"/>
        <v>0</v>
      </c>
    </row>
    <row r="205" spans="1:11" x14ac:dyDescent="0.25">
      <c r="A205" s="112">
        <v>45391</v>
      </c>
      <c r="B205" s="25" t="s">
        <v>1376</v>
      </c>
      <c r="C205" s="114" t="s">
        <v>2105</v>
      </c>
      <c r="D205" s="25" t="s">
        <v>1833</v>
      </c>
      <c r="E205" s="92" t="s">
        <v>2158</v>
      </c>
      <c r="F205" s="26"/>
      <c r="G205" s="100" t="s">
        <v>2196</v>
      </c>
      <c r="H205" s="13"/>
      <c r="I205" s="119">
        <v>52000000</v>
      </c>
      <c r="J205" s="126">
        <v>52000000</v>
      </c>
      <c r="K205" s="88">
        <f t="shared" si="2"/>
        <v>0</v>
      </c>
    </row>
    <row r="206" spans="1:11" x14ac:dyDescent="0.25">
      <c r="A206" s="112">
        <v>45391</v>
      </c>
      <c r="B206" s="25" t="s">
        <v>1773</v>
      </c>
      <c r="C206" s="114" t="s">
        <v>2106</v>
      </c>
      <c r="D206" s="25" t="s">
        <v>2105</v>
      </c>
      <c r="E206" s="92" t="s">
        <v>1178</v>
      </c>
      <c r="F206" s="26"/>
      <c r="G206" s="100" t="s">
        <v>2197</v>
      </c>
      <c r="H206" s="13"/>
      <c r="I206" s="119">
        <v>7952000</v>
      </c>
      <c r="J206" s="126">
        <v>7952000</v>
      </c>
      <c r="K206" s="88">
        <f t="shared" si="2"/>
        <v>0</v>
      </c>
    </row>
    <row r="207" spans="1:11" x14ac:dyDescent="0.25">
      <c r="A207" s="112">
        <v>45392</v>
      </c>
      <c r="B207" s="25" t="s">
        <v>1393</v>
      </c>
      <c r="C207" s="114" t="s">
        <v>2107</v>
      </c>
      <c r="D207" s="25" t="s">
        <v>1849</v>
      </c>
      <c r="E207" s="92" t="s">
        <v>2159</v>
      </c>
      <c r="F207" s="26"/>
      <c r="G207" s="100" t="s">
        <v>2198</v>
      </c>
      <c r="H207" s="13"/>
      <c r="I207" s="119">
        <v>22391600</v>
      </c>
      <c r="J207" s="126">
        <v>22391600</v>
      </c>
      <c r="K207" s="88">
        <f t="shared" si="2"/>
        <v>0</v>
      </c>
    </row>
    <row r="208" spans="1:11" x14ac:dyDescent="0.25">
      <c r="A208" s="112">
        <v>45393</v>
      </c>
      <c r="B208" s="25" t="s">
        <v>1398</v>
      </c>
      <c r="C208" s="114" t="s">
        <v>2108</v>
      </c>
      <c r="D208" s="25" t="s">
        <v>2109</v>
      </c>
      <c r="E208" s="92" t="s">
        <v>1217</v>
      </c>
      <c r="F208" s="26"/>
      <c r="G208" s="100" t="s">
        <v>2199</v>
      </c>
      <c r="H208" s="13"/>
      <c r="I208" s="119">
        <v>9000000</v>
      </c>
      <c r="J208" s="126">
        <v>9000000</v>
      </c>
      <c r="K208" s="88">
        <f t="shared" si="2"/>
        <v>0</v>
      </c>
    </row>
    <row r="209" spans="1:11" x14ac:dyDescent="0.25">
      <c r="A209" s="112">
        <v>45393</v>
      </c>
      <c r="B209" s="25" t="s">
        <v>1415</v>
      </c>
      <c r="C209" s="114" t="s">
        <v>2027</v>
      </c>
      <c r="D209" s="25" t="s">
        <v>2108</v>
      </c>
      <c r="E209" s="92" t="s">
        <v>2160</v>
      </c>
      <c r="F209" s="26"/>
      <c r="G209" s="100" t="s">
        <v>2200</v>
      </c>
      <c r="H209" s="13"/>
      <c r="I209" s="119">
        <v>15200000</v>
      </c>
      <c r="J209" s="126">
        <v>15200000</v>
      </c>
      <c r="K209" s="88">
        <f t="shared" si="2"/>
        <v>0</v>
      </c>
    </row>
    <row r="210" spans="1:11" x14ac:dyDescent="0.25">
      <c r="A210" s="112">
        <v>45393</v>
      </c>
      <c r="B210" s="25" t="s">
        <v>1682</v>
      </c>
      <c r="C210" s="114" t="s">
        <v>2104</v>
      </c>
      <c r="D210" s="25" t="s">
        <v>2110</v>
      </c>
      <c r="E210" s="92" t="s">
        <v>2161</v>
      </c>
      <c r="F210" s="26"/>
      <c r="G210" s="100" t="s">
        <v>2201</v>
      </c>
      <c r="H210" s="13"/>
      <c r="I210" s="119">
        <v>19052000</v>
      </c>
      <c r="J210" s="126">
        <v>19052000</v>
      </c>
      <c r="K210" s="88">
        <f t="shared" si="2"/>
        <v>0</v>
      </c>
    </row>
    <row r="211" spans="1:11" x14ac:dyDescent="0.25">
      <c r="A211" s="112">
        <v>45393</v>
      </c>
      <c r="B211" s="25" t="s">
        <v>1564</v>
      </c>
      <c r="C211" s="114" t="s">
        <v>2111</v>
      </c>
      <c r="D211" s="25" t="s">
        <v>2112</v>
      </c>
      <c r="E211" s="92" t="s">
        <v>2162</v>
      </c>
      <c r="F211" s="26"/>
      <c r="G211" s="100" t="s">
        <v>1104</v>
      </c>
      <c r="H211" s="13"/>
      <c r="I211" s="119">
        <v>26264000</v>
      </c>
      <c r="J211" s="126">
        <v>26264000</v>
      </c>
      <c r="K211" s="88">
        <f t="shared" si="2"/>
        <v>0</v>
      </c>
    </row>
    <row r="212" spans="1:11" x14ac:dyDescent="0.25">
      <c r="A212" s="112">
        <v>45393</v>
      </c>
      <c r="B212" s="25" t="s">
        <v>1388</v>
      </c>
      <c r="C212" s="114" t="s">
        <v>2110</v>
      </c>
      <c r="D212" s="25" t="s">
        <v>2113</v>
      </c>
      <c r="E212" s="92" t="s">
        <v>1217</v>
      </c>
      <c r="F212" s="26"/>
      <c r="G212" s="100" t="s">
        <v>2202</v>
      </c>
      <c r="H212" s="13"/>
      <c r="I212" s="119">
        <v>9000000</v>
      </c>
      <c r="J212" s="126">
        <v>9000000</v>
      </c>
      <c r="K212" s="88">
        <f t="shared" si="2"/>
        <v>0</v>
      </c>
    </row>
    <row r="213" spans="1:11" x14ac:dyDescent="0.25">
      <c r="A213" s="112">
        <v>45394</v>
      </c>
      <c r="B213" s="25" t="s">
        <v>1563</v>
      </c>
      <c r="C213" s="114" t="s">
        <v>2113</v>
      </c>
      <c r="D213" s="25" t="s">
        <v>1920</v>
      </c>
      <c r="E213" s="92" t="s">
        <v>2163</v>
      </c>
      <c r="F213" s="26"/>
      <c r="G213" s="100" t="s">
        <v>2203</v>
      </c>
      <c r="H213" s="13"/>
      <c r="I213" s="119">
        <v>12800000</v>
      </c>
      <c r="J213" s="126">
        <v>12800000</v>
      </c>
      <c r="K213" s="88">
        <f t="shared" si="2"/>
        <v>0</v>
      </c>
    </row>
    <row r="214" spans="1:11" x14ac:dyDescent="0.25">
      <c r="A214" s="112">
        <v>45398</v>
      </c>
      <c r="B214" s="25" t="s">
        <v>1687</v>
      </c>
      <c r="C214" s="114" t="s">
        <v>2114</v>
      </c>
      <c r="D214" s="25" t="s">
        <v>1860</v>
      </c>
      <c r="E214" s="92" t="s">
        <v>2164</v>
      </c>
      <c r="F214" s="26"/>
      <c r="G214" s="100" t="s">
        <v>2204</v>
      </c>
      <c r="H214" s="13"/>
      <c r="I214" s="119">
        <v>21832000</v>
      </c>
      <c r="J214" s="126">
        <v>21832000</v>
      </c>
      <c r="K214" s="88">
        <f t="shared" si="2"/>
        <v>0</v>
      </c>
    </row>
    <row r="215" spans="1:11" x14ac:dyDescent="0.25">
      <c r="A215" s="112">
        <v>45398</v>
      </c>
      <c r="B215" s="25" t="s">
        <v>1567</v>
      </c>
      <c r="C215" s="114" t="s">
        <v>2115</v>
      </c>
      <c r="D215" s="25" t="s">
        <v>2116</v>
      </c>
      <c r="E215" s="92" t="s">
        <v>1175</v>
      </c>
      <c r="F215" s="26"/>
      <c r="G215" s="100" t="s">
        <v>2205</v>
      </c>
      <c r="H215" s="13"/>
      <c r="I215" s="119">
        <v>24000000</v>
      </c>
      <c r="J215" s="126">
        <v>24000000</v>
      </c>
      <c r="K215" s="88">
        <f t="shared" si="2"/>
        <v>0</v>
      </c>
    </row>
    <row r="216" spans="1:11" x14ac:dyDescent="0.25">
      <c r="A216" s="112">
        <v>45398</v>
      </c>
      <c r="B216" s="25" t="s">
        <v>79</v>
      </c>
      <c r="C216" s="114" t="s">
        <v>2117</v>
      </c>
      <c r="D216" s="25" t="s">
        <v>1933</v>
      </c>
      <c r="E216" s="92" t="s">
        <v>1217</v>
      </c>
      <c r="F216" s="26"/>
      <c r="G216" s="100" t="s">
        <v>2206</v>
      </c>
      <c r="H216" s="13"/>
      <c r="I216" s="119">
        <v>9000000</v>
      </c>
      <c r="J216" s="126">
        <v>8775000</v>
      </c>
      <c r="K216" s="88">
        <f t="shared" si="2"/>
        <v>225000</v>
      </c>
    </row>
    <row r="217" spans="1:11" x14ac:dyDescent="0.25">
      <c r="A217" s="112">
        <v>45401</v>
      </c>
      <c r="B217" s="25" t="s">
        <v>1673</v>
      </c>
      <c r="C217" s="114" t="s">
        <v>1925</v>
      </c>
      <c r="D217" s="25" t="s">
        <v>2118</v>
      </c>
      <c r="E217" s="92" t="s">
        <v>2165</v>
      </c>
      <c r="F217" s="26"/>
      <c r="G217" s="100" t="s">
        <v>2207</v>
      </c>
      <c r="H217" s="13"/>
      <c r="I217" s="119">
        <v>10800000</v>
      </c>
      <c r="J217" s="126">
        <v>10800000</v>
      </c>
      <c r="K217" s="88">
        <f t="shared" si="2"/>
        <v>0</v>
      </c>
    </row>
    <row r="218" spans="1:11" x14ac:dyDescent="0.25">
      <c r="A218" s="112">
        <v>45405</v>
      </c>
      <c r="B218" s="25" t="s">
        <v>1922</v>
      </c>
      <c r="C218" s="114" t="s">
        <v>2119</v>
      </c>
      <c r="D218" s="25" t="s">
        <v>1940</v>
      </c>
      <c r="E218" s="92" t="s">
        <v>2166</v>
      </c>
      <c r="F218" s="26"/>
      <c r="G218" s="100" t="s">
        <v>2208</v>
      </c>
      <c r="H218" s="13"/>
      <c r="I218" s="119">
        <v>19092000</v>
      </c>
      <c r="J218" s="126">
        <v>19092000</v>
      </c>
      <c r="K218" s="88">
        <f t="shared" si="2"/>
        <v>0</v>
      </c>
    </row>
    <row r="219" spans="1:11" x14ac:dyDescent="0.25">
      <c r="A219" s="112">
        <v>45406</v>
      </c>
      <c r="B219" s="25" t="s">
        <v>1305</v>
      </c>
      <c r="C219" s="114" t="s">
        <v>2120</v>
      </c>
      <c r="D219" s="25" t="s">
        <v>1946</v>
      </c>
      <c r="E219" s="92" t="s">
        <v>2141</v>
      </c>
      <c r="F219" s="26"/>
      <c r="G219" s="100" t="s">
        <v>2209</v>
      </c>
      <c r="H219" s="13"/>
      <c r="I219" s="119">
        <v>9000000</v>
      </c>
      <c r="J219" s="126">
        <v>9000000</v>
      </c>
      <c r="K219" s="88">
        <f t="shared" si="2"/>
        <v>0</v>
      </c>
    </row>
    <row r="220" spans="1:11" x14ac:dyDescent="0.25">
      <c r="A220" s="112">
        <v>45407</v>
      </c>
      <c r="B220" s="25" t="s">
        <v>1817</v>
      </c>
      <c r="C220" s="114" t="s">
        <v>2121</v>
      </c>
      <c r="D220" s="25" t="s">
        <v>2122</v>
      </c>
      <c r="E220" s="92" t="s">
        <v>2167</v>
      </c>
      <c r="F220" s="26"/>
      <c r="G220" s="100" t="s">
        <v>2210</v>
      </c>
      <c r="H220" s="13"/>
      <c r="I220" s="119">
        <v>28000000</v>
      </c>
      <c r="J220" s="126">
        <v>28000000</v>
      </c>
      <c r="K220" s="88">
        <f t="shared" si="2"/>
        <v>0</v>
      </c>
    </row>
    <row r="221" spans="1:11" x14ac:dyDescent="0.25">
      <c r="A221" s="112">
        <v>45411</v>
      </c>
      <c r="B221" s="25" t="s">
        <v>1816</v>
      </c>
      <c r="C221" s="114" t="s">
        <v>2123</v>
      </c>
      <c r="D221" s="25" t="s">
        <v>2124</v>
      </c>
      <c r="E221" s="92" t="s">
        <v>1217</v>
      </c>
      <c r="F221" s="26"/>
      <c r="G221" s="100" t="s">
        <v>2211</v>
      </c>
      <c r="H221" s="13"/>
      <c r="I221" s="119">
        <v>9000000</v>
      </c>
      <c r="J221" s="126">
        <v>9000000</v>
      </c>
      <c r="K221" s="88">
        <f t="shared" si="2"/>
        <v>0</v>
      </c>
    </row>
    <row r="222" spans="1:11" x14ac:dyDescent="0.25">
      <c r="A222" s="112">
        <v>45412</v>
      </c>
      <c r="B222" s="25" t="s">
        <v>1430</v>
      </c>
      <c r="C222" s="114" t="s">
        <v>2125</v>
      </c>
      <c r="D222" s="25" t="s">
        <v>2119</v>
      </c>
      <c r="E222" s="92" t="s">
        <v>2168</v>
      </c>
      <c r="F222" s="26"/>
      <c r="G222" s="100" t="s">
        <v>2212</v>
      </c>
      <c r="H222" s="13"/>
      <c r="I222" s="119">
        <v>28452000</v>
      </c>
      <c r="J222" s="126">
        <v>28452000</v>
      </c>
      <c r="K222" s="88">
        <f t="shared" si="2"/>
        <v>0</v>
      </c>
    </row>
    <row r="223" spans="1:11" x14ac:dyDescent="0.25">
      <c r="A223" s="112">
        <v>45412</v>
      </c>
      <c r="B223" s="25" t="s">
        <v>1431</v>
      </c>
      <c r="C223" s="114" t="s">
        <v>2126</v>
      </c>
      <c r="D223" s="25" t="s">
        <v>2127</v>
      </c>
      <c r="E223" s="92" t="s">
        <v>2169</v>
      </c>
      <c r="F223" s="26"/>
      <c r="G223" s="100" t="s">
        <v>2213</v>
      </c>
      <c r="H223" s="13"/>
      <c r="I223" s="119">
        <v>24000000</v>
      </c>
      <c r="J223" s="126">
        <v>24000000</v>
      </c>
      <c r="K223" s="88">
        <f t="shared" si="2"/>
        <v>0</v>
      </c>
    </row>
    <row r="224" spans="1:11" x14ac:dyDescent="0.25">
      <c r="A224" s="112">
        <v>45412</v>
      </c>
      <c r="B224" s="25" t="s">
        <v>2140</v>
      </c>
      <c r="C224" s="114" t="s">
        <v>2128</v>
      </c>
      <c r="D224" s="25" t="s">
        <v>2042</v>
      </c>
      <c r="E224" s="92" t="s">
        <v>347</v>
      </c>
      <c r="F224" s="26"/>
      <c r="G224" s="100" t="s">
        <v>2214</v>
      </c>
      <c r="H224" s="13"/>
      <c r="I224" s="119">
        <v>29600000</v>
      </c>
      <c r="J224" s="126">
        <v>29600000</v>
      </c>
      <c r="K224" s="88">
        <f t="shared" si="2"/>
        <v>0</v>
      </c>
    </row>
    <row r="225" spans="1:11" x14ac:dyDescent="0.25">
      <c r="A225" s="112">
        <v>45412</v>
      </c>
      <c r="B225" s="25" t="s">
        <v>806</v>
      </c>
      <c r="C225" s="114" t="s">
        <v>2129</v>
      </c>
      <c r="D225" s="25" t="s">
        <v>2130</v>
      </c>
      <c r="E225" s="92" t="s">
        <v>2170</v>
      </c>
      <c r="F225" s="26"/>
      <c r="G225" s="100" t="s">
        <v>1155</v>
      </c>
      <c r="H225" s="13"/>
      <c r="I225" s="119">
        <v>16916000</v>
      </c>
      <c r="J225" s="126">
        <v>16916000</v>
      </c>
      <c r="K225" s="88">
        <f t="shared" si="2"/>
        <v>0</v>
      </c>
    </row>
    <row r="226" spans="1:11" x14ac:dyDescent="0.25">
      <c r="A226" s="112">
        <v>45412</v>
      </c>
      <c r="B226" s="25" t="s">
        <v>989</v>
      </c>
      <c r="C226" s="114" t="s">
        <v>2131</v>
      </c>
      <c r="D226" s="25" t="s">
        <v>2132</v>
      </c>
      <c r="E226" s="92" t="s">
        <v>2171</v>
      </c>
      <c r="F226" s="26"/>
      <c r="G226" s="100" t="s">
        <v>1702</v>
      </c>
      <c r="H226" s="13"/>
      <c r="I226" s="119">
        <v>14226000</v>
      </c>
      <c r="J226" s="126">
        <v>14226000</v>
      </c>
      <c r="K226" s="88">
        <f t="shared" si="2"/>
        <v>0</v>
      </c>
    </row>
    <row r="227" spans="1:11" x14ac:dyDescent="0.25">
      <c r="A227" s="112">
        <v>45412</v>
      </c>
      <c r="B227" s="25" t="s">
        <v>512</v>
      </c>
      <c r="C227" s="114" t="s">
        <v>2133</v>
      </c>
      <c r="D227" s="25" t="s">
        <v>2134</v>
      </c>
      <c r="E227" s="92" t="s">
        <v>2172</v>
      </c>
      <c r="F227" s="26"/>
      <c r="G227" s="100" t="s">
        <v>1704</v>
      </c>
      <c r="H227" s="13"/>
      <c r="I227" s="119">
        <v>14800000</v>
      </c>
      <c r="J227" s="126">
        <v>14800000</v>
      </c>
      <c r="K227" s="88">
        <f t="shared" si="2"/>
        <v>0</v>
      </c>
    </row>
    <row r="228" spans="1:11" x14ac:dyDescent="0.25">
      <c r="A228" s="112">
        <v>45412</v>
      </c>
      <c r="B228" s="25" t="s">
        <v>216</v>
      </c>
      <c r="C228" s="114" t="s">
        <v>2135</v>
      </c>
      <c r="D228" s="25" t="s">
        <v>1959</v>
      </c>
      <c r="E228" s="92" t="s">
        <v>2173</v>
      </c>
      <c r="F228" s="26"/>
      <c r="G228" s="100" t="s">
        <v>334</v>
      </c>
      <c r="H228" s="13"/>
      <c r="I228" s="119">
        <v>24000000</v>
      </c>
      <c r="J228" s="126">
        <v>24000000</v>
      </c>
      <c r="K228" s="88">
        <f t="shared" si="2"/>
        <v>0</v>
      </c>
    </row>
    <row r="229" spans="1:11" x14ac:dyDescent="0.25">
      <c r="A229" s="112">
        <v>45412</v>
      </c>
      <c r="B229" s="25" t="s">
        <v>1689</v>
      </c>
      <c r="C229" s="114" t="s">
        <v>2136</v>
      </c>
      <c r="D229" s="25" t="s">
        <v>1864</v>
      </c>
      <c r="E229" s="92" t="s">
        <v>2174</v>
      </c>
      <c r="F229" s="26"/>
      <c r="G229" s="100" t="s">
        <v>1706</v>
      </c>
      <c r="H229" s="13"/>
      <c r="I229" s="119">
        <v>18604000</v>
      </c>
      <c r="J229" s="126">
        <v>18604000</v>
      </c>
      <c r="K229" s="88">
        <f t="shared" si="2"/>
        <v>0</v>
      </c>
    </row>
    <row r="230" spans="1:11" x14ac:dyDescent="0.25">
      <c r="A230" s="112">
        <v>45412</v>
      </c>
      <c r="B230" s="25" t="s">
        <v>218</v>
      </c>
      <c r="C230" s="114" t="s">
        <v>2137</v>
      </c>
      <c r="D230" s="25" t="s">
        <v>2121</v>
      </c>
      <c r="E230" s="92" t="s">
        <v>2175</v>
      </c>
      <c r="F230" s="26"/>
      <c r="G230" s="100" t="s">
        <v>1092</v>
      </c>
      <c r="H230" s="13"/>
      <c r="I230" s="119">
        <v>20000000</v>
      </c>
      <c r="J230" s="126">
        <v>20000000</v>
      </c>
      <c r="K230" s="88">
        <f t="shared" si="2"/>
        <v>0</v>
      </c>
    </row>
    <row r="231" spans="1:11" x14ac:dyDescent="0.25">
      <c r="A231" s="112">
        <v>45412</v>
      </c>
      <c r="B231" s="25" t="s">
        <v>821</v>
      </c>
      <c r="C231" s="114" t="s">
        <v>2138</v>
      </c>
      <c r="D231" s="25" t="s">
        <v>1853</v>
      </c>
      <c r="E231" s="92" t="s">
        <v>2176</v>
      </c>
      <c r="F231" s="26"/>
      <c r="G231" s="100" t="s">
        <v>1696</v>
      </c>
      <c r="H231" s="13"/>
      <c r="I231" s="119">
        <v>17000000</v>
      </c>
      <c r="J231" s="126">
        <v>17000000</v>
      </c>
      <c r="K231" s="88">
        <f t="shared" si="2"/>
        <v>0</v>
      </c>
    </row>
    <row r="232" spans="1:11" x14ac:dyDescent="0.25">
      <c r="A232" s="112">
        <v>45412</v>
      </c>
      <c r="B232" s="25" t="s">
        <v>478</v>
      </c>
      <c r="C232" s="114" t="s">
        <v>2139</v>
      </c>
      <c r="D232" s="25" t="s">
        <v>2120</v>
      </c>
      <c r="E232" s="92" t="s">
        <v>2177</v>
      </c>
      <c r="F232" s="26"/>
      <c r="G232" s="100" t="s">
        <v>1146</v>
      </c>
      <c r="H232" s="13"/>
      <c r="I232" s="269">
        <v>16916000</v>
      </c>
      <c r="J232" s="126">
        <v>16916000</v>
      </c>
      <c r="K232" s="88">
        <f t="shared" si="2"/>
        <v>0</v>
      </c>
    </row>
    <row r="233" spans="1:11" x14ac:dyDescent="0.25">
      <c r="A233" s="112">
        <v>45414</v>
      </c>
      <c r="B233" s="180" t="s">
        <v>835</v>
      </c>
      <c r="C233" s="114" t="s">
        <v>3042</v>
      </c>
      <c r="D233" s="25" t="s">
        <v>3043</v>
      </c>
      <c r="E233" s="161" t="s">
        <v>3166</v>
      </c>
      <c r="F233" s="26"/>
      <c r="G233" s="192" t="s">
        <v>1703</v>
      </c>
      <c r="H233" s="13"/>
      <c r="I233" s="247">
        <v>16916000</v>
      </c>
      <c r="J233" s="126">
        <v>16916000</v>
      </c>
      <c r="K233" s="88">
        <f t="shared" si="2"/>
        <v>0</v>
      </c>
    </row>
    <row r="234" spans="1:11" x14ac:dyDescent="0.25">
      <c r="A234" s="112">
        <v>45414</v>
      </c>
      <c r="B234" s="180" t="s">
        <v>2016</v>
      </c>
      <c r="C234" s="114" t="s">
        <v>3044</v>
      </c>
      <c r="D234" s="25" t="s">
        <v>3045</v>
      </c>
      <c r="E234" s="161" t="s">
        <v>1217</v>
      </c>
      <c r="F234" s="26"/>
      <c r="G234" s="123" t="s">
        <v>3140</v>
      </c>
      <c r="H234" s="13"/>
      <c r="I234" s="247">
        <v>9000000</v>
      </c>
      <c r="J234" s="126">
        <v>9000000</v>
      </c>
      <c r="K234" s="88">
        <f t="shared" si="2"/>
        <v>0</v>
      </c>
    </row>
    <row r="235" spans="1:11" x14ac:dyDescent="0.25">
      <c r="A235" s="112">
        <v>45414</v>
      </c>
      <c r="B235" s="180" t="s">
        <v>74</v>
      </c>
      <c r="C235" s="114" t="s">
        <v>2718</v>
      </c>
      <c r="D235" s="25" t="s">
        <v>2349</v>
      </c>
      <c r="E235" s="161" t="s">
        <v>3167</v>
      </c>
      <c r="F235" s="26"/>
      <c r="G235" s="123" t="s">
        <v>299</v>
      </c>
      <c r="H235" s="13"/>
      <c r="I235" s="247">
        <v>16000000</v>
      </c>
      <c r="J235" s="126">
        <v>16000000</v>
      </c>
      <c r="K235" s="88">
        <f t="shared" si="2"/>
        <v>0</v>
      </c>
    </row>
    <row r="236" spans="1:11" x14ac:dyDescent="0.25">
      <c r="A236" s="112">
        <v>45414</v>
      </c>
      <c r="B236" s="180" t="s">
        <v>397</v>
      </c>
      <c r="C236" s="114" t="s">
        <v>3046</v>
      </c>
      <c r="D236" s="25" t="s">
        <v>2266</v>
      </c>
      <c r="E236" s="161" t="s">
        <v>3168</v>
      </c>
      <c r="F236" s="26"/>
      <c r="G236" s="123" t="s">
        <v>302</v>
      </c>
      <c r="H236" s="13"/>
      <c r="I236" s="247">
        <f>16000000-266667</f>
        <v>15733333</v>
      </c>
      <c r="J236" s="126">
        <v>15733333</v>
      </c>
      <c r="K236" s="88">
        <f t="shared" si="2"/>
        <v>0</v>
      </c>
    </row>
    <row r="237" spans="1:11" x14ac:dyDescent="0.25">
      <c r="A237" s="112">
        <v>45414</v>
      </c>
      <c r="B237" s="180" t="s">
        <v>385</v>
      </c>
      <c r="C237" s="114" t="s">
        <v>2268</v>
      </c>
      <c r="D237" s="25" t="s">
        <v>2584</v>
      </c>
      <c r="E237" s="161" t="s">
        <v>3169</v>
      </c>
      <c r="F237" s="26"/>
      <c r="G237" s="123" t="s">
        <v>1083</v>
      </c>
      <c r="H237" s="13"/>
      <c r="I237" s="247">
        <v>10000000</v>
      </c>
      <c r="J237" s="126">
        <v>10000000</v>
      </c>
      <c r="K237" s="88">
        <f t="shared" si="2"/>
        <v>0</v>
      </c>
    </row>
    <row r="238" spans="1:11" x14ac:dyDescent="0.25">
      <c r="A238" s="112">
        <v>45414</v>
      </c>
      <c r="B238" s="180" t="s">
        <v>809</v>
      </c>
      <c r="C238" s="114" t="s">
        <v>3047</v>
      </c>
      <c r="D238" s="25" t="s">
        <v>2393</v>
      </c>
      <c r="E238" s="161" t="s">
        <v>3170</v>
      </c>
      <c r="F238" s="26"/>
      <c r="G238" s="123" t="s">
        <v>1143</v>
      </c>
      <c r="H238" s="13"/>
      <c r="I238" s="247">
        <v>11206000</v>
      </c>
      <c r="J238" s="126">
        <v>11206000</v>
      </c>
      <c r="K238" s="88">
        <f t="shared" si="2"/>
        <v>0</v>
      </c>
    </row>
    <row r="239" spans="1:11" x14ac:dyDescent="0.25">
      <c r="A239" s="112">
        <v>45414</v>
      </c>
      <c r="B239" s="180" t="s">
        <v>780</v>
      </c>
      <c r="C239" s="114" t="s">
        <v>3048</v>
      </c>
      <c r="D239" s="25" t="s">
        <v>2576</v>
      </c>
      <c r="E239" s="161" t="s">
        <v>3171</v>
      </c>
      <c r="F239" s="26"/>
      <c r="G239" s="123" t="s">
        <v>1140</v>
      </c>
      <c r="H239" s="13"/>
      <c r="I239" s="247">
        <v>10036000</v>
      </c>
      <c r="J239" s="126">
        <v>10036000</v>
      </c>
      <c r="K239" s="88">
        <f t="shared" si="2"/>
        <v>0</v>
      </c>
    </row>
    <row r="240" spans="1:11" x14ac:dyDescent="0.25">
      <c r="A240" s="112">
        <v>45414</v>
      </c>
      <c r="B240" s="180" t="s">
        <v>771</v>
      </c>
      <c r="C240" s="114" t="s">
        <v>3049</v>
      </c>
      <c r="D240" s="25" t="s">
        <v>2586</v>
      </c>
      <c r="E240" s="161" t="s">
        <v>3172</v>
      </c>
      <c r="F240" s="26"/>
      <c r="G240" s="123" t="s">
        <v>1124</v>
      </c>
      <c r="H240" s="13"/>
      <c r="I240" s="247">
        <v>9546000</v>
      </c>
      <c r="J240" s="126">
        <v>9546000</v>
      </c>
      <c r="K240" s="88">
        <f t="shared" si="2"/>
        <v>0</v>
      </c>
    </row>
    <row r="241" spans="1:11" x14ac:dyDescent="0.25">
      <c r="A241" s="112">
        <v>45414</v>
      </c>
      <c r="B241" s="180" t="s">
        <v>3314</v>
      </c>
      <c r="C241" s="114" t="s">
        <v>3050</v>
      </c>
      <c r="D241" s="25" t="s">
        <v>1961</v>
      </c>
      <c r="E241" s="161" t="s">
        <v>3173</v>
      </c>
      <c r="F241" s="26"/>
      <c r="G241" s="123" t="s">
        <v>291</v>
      </c>
      <c r="H241" s="13"/>
      <c r="I241" s="247">
        <v>14800000</v>
      </c>
      <c r="J241" s="126">
        <v>14800000</v>
      </c>
      <c r="K241" s="88">
        <f t="shared" si="2"/>
        <v>0</v>
      </c>
    </row>
    <row r="242" spans="1:11" x14ac:dyDescent="0.25">
      <c r="A242" s="112">
        <v>45414</v>
      </c>
      <c r="B242" s="180" t="s">
        <v>176</v>
      </c>
      <c r="C242" s="114" t="s">
        <v>2585</v>
      </c>
      <c r="D242" s="25" t="s">
        <v>1951</v>
      </c>
      <c r="E242" s="161" t="s">
        <v>3174</v>
      </c>
      <c r="F242" s="26"/>
      <c r="G242" s="123" t="s">
        <v>1086</v>
      </c>
      <c r="H242" s="13"/>
      <c r="I242" s="247">
        <v>9366933</v>
      </c>
      <c r="J242" s="126">
        <v>9366933</v>
      </c>
      <c r="K242" s="88">
        <f t="shared" si="2"/>
        <v>0</v>
      </c>
    </row>
    <row r="243" spans="1:11" x14ac:dyDescent="0.25">
      <c r="A243" s="112">
        <v>45414</v>
      </c>
      <c r="B243" s="180" t="s">
        <v>419</v>
      </c>
      <c r="C243" s="114" t="s">
        <v>2583</v>
      </c>
      <c r="D243" s="25" t="s">
        <v>3051</v>
      </c>
      <c r="E243" s="161" t="s">
        <v>3175</v>
      </c>
      <c r="F243" s="26"/>
      <c r="G243" s="123" t="s">
        <v>1085</v>
      </c>
      <c r="H243" s="13"/>
      <c r="I243" s="247">
        <v>12000000</v>
      </c>
      <c r="J243" s="126">
        <v>11800000</v>
      </c>
      <c r="K243" s="88">
        <f t="shared" si="2"/>
        <v>200000</v>
      </c>
    </row>
    <row r="244" spans="1:11" x14ac:dyDescent="0.25">
      <c r="A244" s="112">
        <v>45414</v>
      </c>
      <c r="B244" s="180" t="s">
        <v>416</v>
      </c>
      <c r="C244" s="114" t="s">
        <v>2587</v>
      </c>
      <c r="D244" s="25" t="s">
        <v>2125</v>
      </c>
      <c r="E244" s="161" t="s">
        <v>3176</v>
      </c>
      <c r="F244" s="26"/>
      <c r="G244" s="123" t="s">
        <v>1087</v>
      </c>
      <c r="H244" s="13"/>
      <c r="I244" s="247">
        <v>10214400</v>
      </c>
      <c r="J244" s="126">
        <v>10214400</v>
      </c>
      <c r="K244" s="88">
        <f t="shared" si="2"/>
        <v>0</v>
      </c>
    </row>
    <row r="245" spans="1:11" x14ac:dyDescent="0.25">
      <c r="A245" s="112">
        <v>45415</v>
      </c>
      <c r="B245" s="180" t="s">
        <v>3315</v>
      </c>
      <c r="C245" s="114" t="s">
        <v>426</v>
      </c>
      <c r="D245" s="25" t="s">
        <v>3052</v>
      </c>
      <c r="E245" s="161" t="s">
        <v>3177</v>
      </c>
      <c r="F245" s="26"/>
      <c r="G245" s="123" t="s">
        <v>297</v>
      </c>
      <c r="H245" s="13"/>
      <c r="I245" s="247">
        <v>14800000</v>
      </c>
      <c r="J245" s="126">
        <v>14800000</v>
      </c>
      <c r="K245" s="88">
        <f t="shared" si="2"/>
        <v>0</v>
      </c>
    </row>
    <row r="246" spans="1:11" x14ac:dyDescent="0.25">
      <c r="A246" s="112">
        <v>45415</v>
      </c>
      <c r="B246" s="180" t="s">
        <v>3316</v>
      </c>
      <c r="C246" s="114" t="s">
        <v>3053</v>
      </c>
      <c r="D246" s="25" t="s">
        <v>3054</v>
      </c>
      <c r="E246" s="161" t="s">
        <v>3178</v>
      </c>
      <c r="F246" s="26"/>
      <c r="G246" s="123" t="s">
        <v>293</v>
      </c>
      <c r="H246" s="13"/>
      <c r="I246" s="247">
        <v>14800000</v>
      </c>
      <c r="J246" s="126">
        <v>14800000</v>
      </c>
      <c r="K246" s="88">
        <f t="shared" si="2"/>
        <v>0</v>
      </c>
    </row>
    <row r="247" spans="1:11" x14ac:dyDescent="0.25">
      <c r="A247" s="112">
        <v>45415</v>
      </c>
      <c r="B247" s="180" t="s">
        <v>3317</v>
      </c>
      <c r="C247" s="114" t="s">
        <v>3055</v>
      </c>
      <c r="D247" s="25" t="s">
        <v>3056</v>
      </c>
      <c r="E247" s="161" t="s">
        <v>3179</v>
      </c>
      <c r="F247" s="26"/>
      <c r="G247" s="123" t="s">
        <v>298</v>
      </c>
      <c r="H247" s="13"/>
      <c r="I247" s="247">
        <v>18800000</v>
      </c>
      <c r="J247" s="126">
        <v>18800000</v>
      </c>
      <c r="K247" s="88">
        <f t="shared" si="2"/>
        <v>0</v>
      </c>
    </row>
    <row r="248" spans="1:11" x14ac:dyDescent="0.25">
      <c r="A248" s="112">
        <v>45415</v>
      </c>
      <c r="B248" s="180" t="s">
        <v>3318</v>
      </c>
      <c r="C248" s="114" t="s">
        <v>3057</v>
      </c>
      <c r="D248" s="25" t="s">
        <v>2133</v>
      </c>
      <c r="E248" s="161" t="s">
        <v>3180</v>
      </c>
      <c r="F248" s="26"/>
      <c r="G248" s="123" t="s">
        <v>311</v>
      </c>
      <c r="H248" s="13"/>
      <c r="I248" s="247">
        <v>14800000</v>
      </c>
      <c r="J248" s="126">
        <v>14800000</v>
      </c>
      <c r="K248" s="88">
        <f t="shared" si="2"/>
        <v>0</v>
      </c>
    </row>
    <row r="249" spans="1:11" x14ac:dyDescent="0.25">
      <c r="A249" s="112">
        <v>45415</v>
      </c>
      <c r="B249" s="180" t="s">
        <v>375</v>
      </c>
      <c r="C249" s="114" t="s">
        <v>2719</v>
      </c>
      <c r="D249" s="25" t="s">
        <v>2135</v>
      </c>
      <c r="E249" s="161" t="s">
        <v>3181</v>
      </c>
      <c r="F249" s="26"/>
      <c r="G249" s="123" t="s">
        <v>300</v>
      </c>
      <c r="H249" s="13"/>
      <c r="I249" s="247">
        <v>14000000</v>
      </c>
      <c r="J249" s="126">
        <v>14000000</v>
      </c>
      <c r="K249" s="88">
        <f t="shared" si="2"/>
        <v>0</v>
      </c>
    </row>
    <row r="250" spans="1:11" x14ac:dyDescent="0.25">
      <c r="A250" s="112">
        <v>45415</v>
      </c>
      <c r="B250" s="180" t="s">
        <v>3319</v>
      </c>
      <c r="C250" s="114" t="s">
        <v>3058</v>
      </c>
      <c r="D250" s="25" t="s">
        <v>2296</v>
      </c>
      <c r="E250" s="161" t="s">
        <v>3182</v>
      </c>
      <c r="F250" s="26"/>
      <c r="G250" s="123" t="s">
        <v>3141</v>
      </c>
      <c r="H250" s="13"/>
      <c r="I250" s="247">
        <f>36000000-18600000</f>
        <v>17400000</v>
      </c>
      <c r="J250" s="126">
        <v>17400000</v>
      </c>
      <c r="K250" s="248">
        <f t="shared" si="2"/>
        <v>0</v>
      </c>
    </row>
    <row r="251" spans="1:11" x14ac:dyDescent="0.25">
      <c r="A251" s="112">
        <v>45415</v>
      </c>
      <c r="B251" s="180" t="s">
        <v>2712</v>
      </c>
      <c r="C251" s="114" t="s">
        <v>1383</v>
      </c>
      <c r="D251" s="25" t="s">
        <v>2290</v>
      </c>
      <c r="E251" s="161" t="s">
        <v>1484</v>
      </c>
      <c r="F251" s="26"/>
      <c r="G251" s="123" t="s">
        <v>722</v>
      </c>
      <c r="H251" s="13"/>
      <c r="I251" s="247">
        <v>1887600</v>
      </c>
      <c r="J251" s="126">
        <v>1887600</v>
      </c>
      <c r="K251" s="248">
        <f t="shared" si="2"/>
        <v>0</v>
      </c>
    </row>
    <row r="252" spans="1:11" x14ac:dyDescent="0.25">
      <c r="A252" s="112">
        <v>45415</v>
      </c>
      <c r="B252" s="180" t="s">
        <v>2712</v>
      </c>
      <c r="C252" s="114" t="s">
        <v>1672</v>
      </c>
      <c r="D252" s="25" t="s">
        <v>2290</v>
      </c>
      <c r="E252" s="161" t="s">
        <v>1484</v>
      </c>
      <c r="F252" s="26"/>
      <c r="G252" s="123" t="s">
        <v>722</v>
      </c>
      <c r="H252" s="13"/>
      <c r="I252" s="247">
        <v>133000</v>
      </c>
      <c r="J252" s="126">
        <v>133000</v>
      </c>
      <c r="K252" s="248">
        <f t="shared" si="2"/>
        <v>0</v>
      </c>
    </row>
    <row r="253" spans="1:11" x14ac:dyDescent="0.25">
      <c r="A253" s="112">
        <v>45415</v>
      </c>
      <c r="B253" s="180" t="s">
        <v>275</v>
      </c>
      <c r="C253" s="114" t="s">
        <v>3059</v>
      </c>
      <c r="D253" s="25" t="s">
        <v>2139</v>
      </c>
      <c r="E253" s="161" t="s">
        <v>3183</v>
      </c>
      <c r="F253" s="26"/>
      <c r="G253" s="123" t="s">
        <v>328</v>
      </c>
      <c r="H253" s="13"/>
      <c r="I253" s="247">
        <v>9526000</v>
      </c>
      <c r="J253" s="126">
        <v>9526000</v>
      </c>
      <c r="K253" s="248">
        <f t="shared" si="2"/>
        <v>0</v>
      </c>
    </row>
    <row r="254" spans="1:11" x14ac:dyDescent="0.25">
      <c r="A254" s="112">
        <v>45415</v>
      </c>
      <c r="B254" s="180" t="s">
        <v>3320</v>
      </c>
      <c r="C254" s="114" t="s">
        <v>3060</v>
      </c>
      <c r="D254" s="25" t="s">
        <v>2129</v>
      </c>
      <c r="E254" s="161" t="s">
        <v>3184</v>
      </c>
      <c r="F254" s="26"/>
      <c r="G254" s="123" t="s">
        <v>3142</v>
      </c>
      <c r="H254" s="13"/>
      <c r="I254" s="247">
        <v>4239360</v>
      </c>
      <c r="J254" s="126">
        <v>4239360</v>
      </c>
      <c r="K254" s="248">
        <f t="shared" si="2"/>
        <v>0</v>
      </c>
    </row>
    <row r="255" spans="1:11" x14ac:dyDescent="0.25">
      <c r="A255" s="112">
        <v>45415</v>
      </c>
      <c r="B255" s="180" t="s">
        <v>3321</v>
      </c>
      <c r="C255" s="114" t="s">
        <v>3061</v>
      </c>
      <c r="D255" s="25" t="s">
        <v>3042</v>
      </c>
      <c r="E255" s="161" t="s">
        <v>3185</v>
      </c>
      <c r="F255" s="26"/>
      <c r="G255" s="123" t="s">
        <v>292</v>
      </c>
      <c r="H255" s="13"/>
      <c r="I255" s="247">
        <v>14800000</v>
      </c>
      <c r="J255" s="126">
        <v>14800000</v>
      </c>
      <c r="K255" s="248">
        <f t="shared" si="2"/>
        <v>0</v>
      </c>
    </row>
    <row r="256" spans="1:11" x14ac:dyDescent="0.25">
      <c r="A256" s="112">
        <v>45415</v>
      </c>
      <c r="B256" s="180" t="s">
        <v>1823</v>
      </c>
      <c r="C256" s="114" t="s">
        <v>3062</v>
      </c>
      <c r="D256" s="25" t="s">
        <v>2136</v>
      </c>
      <c r="E256" s="161" t="s">
        <v>3186</v>
      </c>
      <c r="F256" s="26"/>
      <c r="G256" s="123" t="s">
        <v>3143</v>
      </c>
      <c r="H256" s="13"/>
      <c r="I256" s="247">
        <v>54980000</v>
      </c>
      <c r="J256" s="126">
        <v>54980000</v>
      </c>
      <c r="K256" s="248">
        <f t="shared" si="2"/>
        <v>0</v>
      </c>
    </row>
    <row r="257" spans="1:11" x14ac:dyDescent="0.25">
      <c r="A257" s="112">
        <v>45415</v>
      </c>
      <c r="B257" s="180" t="s">
        <v>695</v>
      </c>
      <c r="C257" s="114" t="s">
        <v>2588</v>
      </c>
      <c r="D257" s="25" t="s">
        <v>2128</v>
      </c>
      <c r="E257" s="161" t="s">
        <v>3187</v>
      </c>
      <c r="F257" s="26"/>
      <c r="G257" s="123" t="s">
        <v>1144</v>
      </c>
      <c r="H257" s="13"/>
      <c r="I257" s="247">
        <v>18604000</v>
      </c>
      <c r="J257" s="126">
        <v>18604000</v>
      </c>
      <c r="K257" s="248">
        <f t="shared" si="2"/>
        <v>0</v>
      </c>
    </row>
    <row r="258" spans="1:11" x14ac:dyDescent="0.25">
      <c r="A258" s="112">
        <v>45418</v>
      </c>
      <c r="B258" s="180" t="s">
        <v>270</v>
      </c>
      <c r="C258" s="114" t="s">
        <v>3063</v>
      </c>
      <c r="D258" s="25" t="s">
        <v>3049</v>
      </c>
      <c r="E258" s="161" t="s">
        <v>3188</v>
      </c>
      <c r="F258" s="26"/>
      <c r="G258" s="123" t="s">
        <v>329</v>
      </c>
      <c r="H258" s="13"/>
      <c r="I258" s="247">
        <v>16916000</v>
      </c>
      <c r="J258" s="126">
        <v>16916000</v>
      </c>
      <c r="K258" s="248">
        <f t="shared" si="2"/>
        <v>0</v>
      </c>
    </row>
    <row r="259" spans="1:11" x14ac:dyDescent="0.25">
      <c r="A259" s="112">
        <v>45418</v>
      </c>
      <c r="B259" s="180" t="s">
        <v>386</v>
      </c>
      <c r="C259" s="114" t="s">
        <v>2270</v>
      </c>
      <c r="D259" s="25" t="s">
        <v>3046</v>
      </c>
      <c r="E259" s="161" t="s">
        <v>3189</v>
      </c>
      <c r="F259" s="26"/>
      <c r="G259" s="123" t="s">
        <v>1097</v>
      </c>
      <c r="H259" s="13"/>
      <c r="I259" s="247">
        <v>16262400</v>
      </c>
      <c r="J259" s="126">
        <v>16262400</v>
      </c>
      <c r="K259" s="248">
        <f t="shared" si="2"/>
        <v>0</v>
      </c>
    </row>
    <row r="260" spans="1:11" x14ac:dyDescent="0.25">
      <c r="A260" s="112">
        <v>45419</v>
      </c>
      <c r="B260" s="180" t="s">
        <v>164</v>
      </c>
      <c r="C260" s="114" t="s">
        <v>2589</v>
      </c>
      <c r="D260" s="25" t="s">
        <v>3064</v>
      </c>
      <c r="E260" s="161" t="s">
        <v>3190</v>
      </c>
      <c r="F260" s="26"/>
      <c r="G260" s="123" t="s">
        <v>312</v>
      </c>
      <c r="H260" s="13"/>
      <c r="I260" s="247">
        <v>14800000</v>
      </c>
      <c r="J260" s="126">
        <v>14800000</v>
      </c>
      <c r="K260" s="248">
        <f t="shared" si="2"/>
        <v>0</v>
      </c>
    </row>
    <row r="261" spans="1:11" x14ac:dyDescent="0.25">
      <c r="A261" s="112">
        <v>45419</v>
      </c>
      <c r="B261" s="180" t="s">
        <v>438</v>
      </c>
      <c r="C261" s="114" t="s">
        <v>2293</v>
      </c>
      <c r="D261" s="25" t="s">
        <v>3065</v>
      </c>
      <c r="E261" s="161" t="s">
        <v>3191</v>
      </c>
      <c r="F261" s="26"/>
      <c r="G261" s="123" t="s">
        <v>1111</v>
      </c>
      <c r="H261" s="13"/>
      <c r="I261" s="247">
        <v>5600000</v>
      </c>
      <c r="J261" s="126">
        <v>5600000</v>
      </c>
      <c r="K261" s="248">
        <f t="shared" si="2"/>
        <v>0</v>
      </c>
    </row>
    <row r="262" spans="1:11" x14ac:dyDescent="0.25">
      <c r="A262" s="112">
        <v>45419</v>
      </c>
      <c r="B262" s="180" t="s">
        <v>770</v>
      </c>
      <c r="C262" s="114" t="s">
        <v>2295</v>
      </c>
      <c r="D262" s="25" t="s">
        <v>3066</v>
      </c>
      <c r="E262" s="161" t="s">
        <v>3192</v>
      </c>
      <c r="F262" s="26"/>
      <c r="G262" s="123" t="s">
        <v>1130</v>
      </c>
      <c r="H262" s="13"/>
      <c r="I262" s="247">
        <v>5600000</v>
      </c>
      <c r="J262" s="126">
        <v>5600000</v>
      </c>
      <c r="K262" s="248">
        <f t="shared" si="2"/>
        <v>0</v>
      </c>
    </row>
    <row r="263" spans="1:11" x14ac:dyDescent="0.25">
      <c r="A263" s="112">
        <v>45419</v>
      </c>
      <c r="B263" s="180" t="s">
        <v>3322</v>
      </c>
      <c r="C263" s="114" t="s">
        <v>3067</v>
      </c>
      <c r="D263" s="25" t="s">
        <v>3068</v>
      </c>
      <c r="E263" s="161" t="s">
        <v>3193</v>
      </c>
      <c r="F263" s="26"/>
      <c r="G263" s="123" t="s">
        <v>294</v>
      </c>
      <c r="H263" s="13"/>
      <c r="I263" s="247">
        <v>14800000</v>
      </c>
      <c r="J263" s="126">
        <v>14800000</v>
      </c>
      <c r="K263" s="248">
        <f t="shared" si="2"/>
        <v>0</v>
      </c>
    </row>
    <row r="264" spans="1:11" x14ac:dyDescent="0.25">
      <c r="A264" s="112">
        <v>45419</v>
      </c>
      <c r="B264" s="180" t="s">
        <v>3323</v>
      </c>
      <c r="C264" s="114" t="s">
        <v>3069</v>
      </c>
      <c r="D264" s="25" t="s">
        <v>3070</v>
      </c>
      <c r="E264" s="161" t="s">
        <v>3194</v>
      </c>
      <c r="F264" s="26"/>
      <c r="G264" s="123" t="s">
        <v>295</v>
      </c>
      <c r="H264" s="13"/>
      <c r="I264" s="247">
        <v>14800000</v>
      </c>
      <c r="J264" s="126">
        <v>14800000</v>
      </c>
      <c r="K264" s="248">
        <f t="shared" si="2"/>
        <v>0</v>
      </c>
    </row>
    <row r="265" spans="1:11" x14ac:dyDescent="0.25">
      <c r="A265" s="112">
        <v>45419</v>
      </c>
      <c r="B265" s="180" t="s">
        <v>3324</v>
      </c>
      <c r="C265" s="114" t="s">
        <v>2721</v>
      </c>
      <c r="D265" s="25" t="s">
        <v>3058</v>
      </c>
      <c r="E265" s="161" t="s">
        <v>3195</v>
      </c>
      <c r="F265" s="26"/>
      <c r="G265" s="123" t="s">
        <v>1079</v>
      </c>
      <c r="H265" s="13"/>
      <c r="I265" s="247">
        <v>18800000</v>
      </c>
      <c r="J265" s="126">
        <v>18800000</v>
      </c>
      <c r="K265" s="248">
        <f t="shared" si="2"/>
        <v>0</v>
      </c>
    </row>
    <row r="266" spans="1:11" x14ac:dyDescent="0.25">
      <c r="A266" s="112">
        <v>45419</v>
      </c>
      <c r="B266" s="180" t="s">
        <v>387</v>
      </c>
      <c r="C266" s="114" t="s">
        <v>3071</v>
      </c>
      <c r="D266" s="25" t="s">
        <v>3059</v>
      </c>
      <c r="E266" s="161" t="s">
        <v>3196</v>
      </c>
      <c r="F266" s="26"/>
      <c r="G266" s="123" t="s">
        <v>1080</v>
      </c>
      <c r="H266" s="13"/>
      <c r="I266" s="247">
        <v>7600000</v>
      </c>
      <c r="J266" s="126">
        <v>7600000</v>
      </c>
      <c r="K266" s="248">
        <f t="shared" si="2"/>
        <v>0</v>
      </c>
    </row>
    <row r="267" spans="1:11" x14ac:dyDescent="0.25">
      <c r="A267" s="112">
        <v>45419</v>
      </c>
      <c r="B267" s="180" t="s">
        <v>172</v>
      </c>
      <c r="C267" s="114" t="s">
        <v>3072</v>
      </c>
      <c r="D267" s="25" t="s">
        <v>3073</v>
      </c>
      <c r="E267" s="161" t="s">
        <v>3197</v>
      </c>
      <c r="F267" s="26"/>
      <c r="G267" s="123" t="s">
        <v>1081</v>
      </c>
      <c r="H267" s="13"/>
      <c r="I267" s="247">
        <v>7600000</v>
      </c>
      <c r="J267" s="126">
        <v>7600000</v>
      </c>
      <c r="K267" s="248">
        <f t="shared" si="2"/>
        <v>0</v>
      </c>
    </row>
    <row r="268" spans="1:11" x14ac:dyDescent="0.25">
      <c r="A268" s="112">
        <v>45419</v>
      </c>
      <c r="B268" s="180" t="s">
        <v>224</v>
      </c>
      <c r="C268" s="114" t="s">
        <v>3074</v>
      </c>
      <c r="D268" s="25" t="s">
        <v>3050</v>
      </c>
      <c r="E268" s="161" t="s">
        <v>3198</v>
      </c>
      <c r="F268" s="26"/>
      <c r="G268" s="123" t="s">
        <v>1082</v>
      </c>
      <c r="H268" s="13"/>
      <c r="I268" s="247">
        <v>7600000</v>
      </c>
      <c r="J268" s="126">
        <v>7600000</v>
      </c>
      <c r="K268" s="248">
        <f t="shared" si="2"/>
        <v>0</v>
      </c>
    </row>
    <row r="269" spans="1:11" x14ac:dyDescent="0.25">
      <c r="A269" s="112">
        <v>45419</v>
      </c>
      <c r="B269" s="180" t="s">
        <v>69</v>
      </c>
      <c r="C269" s="114" t="s">
        <v>2284</v>
      </c>
      <c r="D269" s="25" t="s">
        <v>3067</v>
      </c>
      <c r="E269" s="161" t="s">
        <v>3199</v>
      </c>
      <c r="F269" s="26"/>
      <c r="G269" s="123" t="s">
        <v>1093</v>
      </c>
      <c r="H269" s="13"/>
      <c r="I269" s="247">
        <v>9758000</v>
      </c>
      <c r="J269" s="126">
        <v>9758000</v>
      </c>
      <c r="K269" s="248">
        <f t="shared" si="2"/>
        <v>0</v>
      </c>
    </row>
    <row r="270" spans="1:11" x14ac:dyDescent="0.25">
      <c r="A270" s="112">
        <v>45419</v>
      </c>
      <c r="B270" s="180" t="s">
        <v>398</v>
      </c>
      <c r="C270" s="114" t="s">
        <v>3075</v>
      </c>
      <c r="D270" s="25" t="s">
        <v>3055</v>
      </c>
      <c r="E270" s="161" t="s">
        <v>3200</v>
      </c>
      <c r="F270" s="26"/>
      <c r="G270" s="123" t="s">
        <v>307</v>
      </c>
      <c r="H270" s="13"/>
      <c r="I270" s="247">
        <v>5764000</v>
      </c>
      <c r="J270" s="126">
        <v>5764000</v>
      </c>
      <c r="K270" s="248">
        <f t="shared" si="2"/>
        <v>0</v>
      </c>
    </row>
    <row r="271" spans="1:11" x14ac:dyDescent="0.25">
      <c r="A271" s="112">
        <v>45419</v>
      </c>
      <c r="B271" s="180" t="s">
        <v>273</v>
      </c>
      <c r="C271" s="114" t="s">
        <v>3076</v>
      </c>
      <c r="D271" s="25" t="s">
        <v>3062</v>
      </c>
      <c r="E271" s="161" t="s">
        <v>3201</v>
      </c>
      <c r="F271" s="26"/>
      <c r="G271" s="123" t="s">
        <v>1077</v>
      </c>
      <c r="H271" s="13"/>
      <c r="I271" s="247">
        <v>12600000</v>
      </c>
      <c r="J271" s="126">
        <v>12600000</v>
      </c>
      <c r="K271" s="248">
        <f t="shared" si="2"/>
        <v>0</v>
      </c>
    </row>
    <row r="272" spans="1:11" x14ac:dyDescent="0.25">
      <c r="A272" s="112">
        <v>45419</v>
      </c>
      <c r="B272" s="180" t="s">
        <v>381</v>
      </c>
      <c r="C272" s="114" t="s">
        <v>3077</v>
      </c>
      <c r="D272" s="25" t="s">
        <v>2327</v>
      </c>
      <c r="E272" s="161" t="s">
        <v>3202</v>
      </c>
      <c r="F272" s="26"/>
      <c r="G272" s="123" t="s">
        <v>324</v>
      </c>
      <c r="H272" s="13"/>
      <c r="I272" s="247">
        <v>13658000</v>
      </c>
      <c r="J272" s="126">
        <v>13658000</v>
      </c>
      <c r="K272" s="248">
        <f t="shared" si="2"/>
        <v>0</v>
      </c>
    </row>
    <row r="273" spans="1:11" x14ac:dyDescent="0.25">
      <c r="A273" s="112">
        <v>45419</v>
      </c>
      <c r="B273" s="180" t="s">
        <v>272</v>
      </c>
      <c r="C273" s="114" t="s">
        <v>3078</v>
      </c>
      <c r="D273" s="25" t="s">
        <v>3057</v>
      </c>
      <c r="E273" s="161" t="s">
        <v>3203</v>
      </c>
      <c r="F273" s="26"/>
      <c r="G273" s="123" t="s">
        <v>319</v>
      </c>
      <c r="H273" s="13"/>
      <c r="I273" s="247">
        <v>13132000</v>
      </c>
      <c r="J273" s="126">
        <v>13132000</v>
      </c>
      <c r="K273" s="248">
        <f t="shared" si="2"/>
        <v>0</v>
      </c>
    </row>
    <row r="274" spans="1:11" x14ac:dyDescent="0.25">
      <c r="A274" s="112">
        <v>45419</v>
      </c>
      <c r="B274" s="180" t="s">
        <v>3325</v>
      </c>
      <c r="C274" s="114" t="s">
        <v>2299</v>
      </c>
      <c r="D274" s="25" t="s">
        <v>196</v>
      </c>
      <c r="E274" s="161" t="s">
        <v>3204</v>
      </c>
      <c r="F274" s="26"/>
      <c r="G274" s="123" t="s">
        <v>318</v>
      </c>
      <c r="H274" s="13"/>
      <c r="I274" s="247">
        <v>13132000</v>
      </c>
      <c r="J274" s="126">
        <v>11381067</v>
      </c>
      <c r="K274" s="248">
        <f t="shared" si="2"/>
        <v>1750933</v>
      </c>
    </row>
    <row r="275" spans="1:11" x14ac:dyDescent="0.25">
      <c r="A275" s="112">
        <v>45419</v>
      </c>
      <c r="B275" s="180" t="s">
        <v>391</v>
      </c>
      <c r="C275" s="114" t="s">
        <v>2286</v>
      </c>
      <c r="D275" s="25" t="s">
        <v>3079</v>
      </c>
      <c r="E275" s="161" t="s">
        <v>3205</v>
      </c>
      <c r="F275" s="26"/>
      <c r="G275" s="123" t="s">
        <v>1096</v>
      </c>
      <c r="H275" s="13"/>
      <c r="I275" s="247">
        <v>11206000</v>
      </c>
      <c r="J275" s="126">
        <v>11206000</v>
      </c>
      <c r="K275" s="248">
        <f t="shared" si="2"/>
        <v>0</v>
      </c>
    </row>
    <row r="276" spans="1:11" x14ac:dyDescent="0.25">
      <c r="A276" s="112">
        <v>45419</v>
      </c>
      <c r="B276" s="180" t="s">
        <v>463</v>
      </c>
      <c r="C276" s="114" t="s">
        <v>2285</v>
      </c>
      <c r="D276" s="25" t="s">
        <v>3075</v>
      </c>
      <c r="E276" s="161" t="s">
        <v>3206</v>
      </c>
      <c r="F276" s="26"/>
      <c r="G276" s="123" t="s">
        <v>1118</v>
      </c>
      <c r="H276" s="13"/>
      <c r="I276" s="247">
        <v>7402000</v>
      </c>
      <c r="J276" s="126">
        <v>7402000</v>
      </c>
      <c r="K276" s="248">
        <f t="shared" si="2"/>
        <v>0</v>
      </c>
    </row>
    <row r="277" spans="1:11" x14ac:dyDescent="0.25">
      <c r="A277" s="112">
        <v>45420</v>
      </c>
      <c r="B277" s="180" t="s">
        <v>982</v>
      </c>
      <c r="C277" s="114" t="s">
        <v>2305</v>
      </c>
      <c r="D277" s="25" t="s">
        <v>2737</v>
      </c>
      <c r="E277" s="161" t="s">
        <v>3207</v>
      </c>
      <c r="F277" s="26"/>
      <c r="G277" s="123" t="s">
        <v>1147</v>
      </c>
      <c r="H277" s="13"/>
      <c r="I277" s="247">
        <v>14218000</v>
      </c>
      <c r="J277" s="126">
        <v>13507100</v>
      </c>
      <c r="K277" s="248">
        <f t="shared" si="2"/>
        <v>710900</v>
      </c>
    </row>
    <row r="278" spans="1:11" x14ac:dyDescent="0.25">
      <c r="A278" s="112">
        <v>45421</v>
      </c>
      <c r="B278" s="180" t="s">
        <v>217</v>
      </c>
      <c r="C278" s="114" t="s">
        <v>2289</v>
      </c>
      <c r="D278" s="25" t="s">
        <v>3074</v>
      </c>
      <c r="E278" s="161" t="s">
        <v>3208</v>
      </c>
      <c r="F278" s="26"/>
      <c r="G278" s="123" t="s">
        <v>1078</v>
      </c>
      <c r="H278" s="13"/>
      <c r="I278" s="247">
        <v>20000000</v>
      </c>
      <c r="J278" s="126">
        <v>20000000</v>
      </c>
      <c r="K278" s="248">
        <f t="shared" si="2"/>
        <v>0</v>
      </c>
    </row>
    <row r="279" spans="1:11" x14ac:dyDescent="0.25">
      <c r="A279" s="112">
        <v>45421</v>
      </c>
      <c r="B279" s="180" t="s">
        <v>213</v>
      </c>
      <c r="C279" s="114" t="s">
        <v>3080</v>
      </c>
      <c r="D279" s="25" t="s">
        <v>3072</v>
      </c>
      <c r="E279" s="161" t="s">
        <v>3209</v>
      </c>
      <c r="F279" s="26"/>
      <c r="G279" s="123" t="s">
        <v>331</v>
      </c>
      <c r="H279" s="13"/>
      <c r="I279" s="247">
        <v>6762000</v>
      </c>
      <c r="J279" s="126">
        <v>6762000</v>
      </c>
      <c r="K279" s="248">
        <f t="shared" si="2"/>
        <v>0</v>
      </c>
    </row>
    <row r="280" spans="1:11" x14ac:dyDescent="0.25">
      <c r="A280" s="112">
        <v>45421</v>
      </c>
      <c r="B280" s="180" t="s">
        <v>379</v>
      </c>
      <c r="C280" s="114" t="s">
        <v>3081</v>
      </c>
      <c r="D280" s="25" t="s">
        <v>3071</v>
      </c>
      <c r="E280" s="161" t="s">
        <v>3210</v>
      </c>
      <c r="F280" s="26"/>
      <c r="G280" s="123" t="s">
        <v>322</v>
      </c>
      <c r="H280" s="13"/>
      <c r="I280" s="247">
        <v>12688000</v>
      </c>
      <c r="J280" s="126">
        <v>12688000</v>
      </c>
      <c r="K280" s="248">
        <f t="shared" si="2"/>
        <v>0</v>
      </c>
    </row>
    <row r="281" spans="1:11" x14ac:dyDescent="0.25">
      <c r="A281" s="112">
        <v>45421</v>
      </c>
      <c r="B281" s="180" t="s">
        <v>706</v>
      </c>
      <c r="C281" s="114" t="s">
        <v>2301</v>
      </c>
      <c r="D281" s="25" t="s">
        <v>2742</v>
      </c>
      <c r="E281" s="161" t="s">
        <v>3211</v>
      </c>
      <c r="F281" s="26"/>
      <c r="G281" s="123" t="s">
        <v>1693</v>
      </c>
      <c r="H281" s="13"/>
      <c r="I281" s="247">
        <v>16000000</v>
      </c>
      <c r="J281" s="126">
        <v>16000000</v>
      </c>
      <c r="K281" s="248">
        <f t="shared" si="2"/>
        <v>0</v>
      </c>
    </row>
    <row r="282" spans="1:11" x14ac:dyDescent="0.25">
      <c r="A282" s="112">
        <v>45421</v>
      </c>
      <c r="B282" s="180" t="s">
        <v>815</v>
      </c>
      <c r="C282" s="114" t="s">
        <v>2303</v>
      </c>
      <c r="D282" s="25" t="s">
        <v>2744</v>
      </c>
      <c r="E282" s="161" t="s">
        <v>3212</v>
      </c>
      <c r="F282" s="26"/>
      <c r="G282" s="123" t="s">
        <v>1692</v>
      </c>
      <c r="H282" s="13"/>
      <c r="I282" s="247">
        <v>17000000</v>
      </c>
      <c r="J282" s="126">
        <v>17000000</v>
      </c>
      <c r="K282" s="248">
        <f t="shared" si="2"/>
        <v>0</v>
      </c>
    </row>
    <row r="283" spans="1:11" x14ac:dyDescent="0.25">
      <c r="A283" s="112">
        <v>45421</v>
      </c>
      <c r="B283" s="180" t="s">
        <v>168</v>
      </c>
      <c r="C283" s="114" t="s">
        <v>3082</v>
      </c>
      <c r="D283" s="25" t="s">
        <v>2729</v>
      </c>
      <c r="E283" s="161" t="s">
        <v>3213</v>
      </c>
      <c r="F283" s="26"/>
      <c r="G283" s="123" t="s">
        <v>323</v>
      </c>
      <c r="H283" s="13"/>
      <c r="I283" s="247">
        <v>12000000</v>
      </c>
      <c r="J283" s="126">
        <v>12000000</v>
      </c>
      <c r="K283" s="248">
        <f t="shared" si="2"/>
        <v>0</v>
      </c>
    </row>
    <row r="284" spans="1:11" x14ac:dyDescent="0.25">
      <c r="A284" s="112">
        <v>45421</v>
      </c>
      <c r="B284" s="180" t="s">
        <v>399</v>
      </c>
      <c r="C284" s="114" t="s">
        <v>3083</v>
      </c>
      <c r="D284" s="25" t="s">
        <v>2727</v>
      </c>
      <c r="E284" s="161" t="s">
        <v>3214</v>
      </c>
      <c r="F284" s="26"/>
      <c r="G284" s="123" t="s">
        <v>320</v>
      </c>
      <c r="H284" s="13"/>
      <c r="I284" s="247">
        <v>5766000</v>
      </c>
      <c r="J284" s="126">
        <v>5766000</v>
      </c>
      <c r="K284" s="248">
        <f t="shared" si="2"/>
        <v>0</v>
      </c>
    </row>
    <row r="285" spans="1:11" x14ac:dyDescent="0.25">
      <c r="A285" s="112">
        <v>45422</v>
      </c>
      <c r="B285" s="180" t="s">
        <v>1925</v>
      </c>
      <c r="C285" s="114" t="s">
        <v>2745</v>
      </c>
      <c r="D285" s="25" t="s">
        <v>3084</v>
      </c>
      <c r="E285" s="161" t="s">
        <v>3215</v>
      </c>
      <c r="F285" s="26"/>
      <c r="G285" s="123" t="s">
        <v>3144</v>
      </c>
      <c r="H285" s="13"/>
      <c r="I285" s="247">
        <v>59200000</v>
      </c>
      <c r="J285" s="126">
        <v>39713333</v>
      </c>
      <c r="K285" s="248">
        <f t="shared" si="2"/>
        <v>19486667</v>
      </c>
    </row>
    <row r="286" spans="1:11" x14ac:dyDescent="0.25">
      <c r="A286" s="112">
        <v>45422</v>
      </c>
      <c r="B286" s="180" t="s">
        <v>489</v>
      </c>
      <c r="C286" s="114" t="s">
        <v>3084</v>
      </c>
      <c r="D286" s="25" t="s">
        <v>2269</v>
      </c>
      <c r="E286" s="161" t="s">
        <v>3216</v>
      </c>
      <c r="F286" s="26"/>
      <c r="G286" s="123" t="s">
        <v>1135</v>
      </c>
      <c r="H286" s="13"/>
      <c r="I286" s="247">
        <v>16198000</v>
      </c>
      <c r="J286" s="126">
        <v>16198000</v>
      </c>
      <c r="K286" s="248">
        <f t="shared" si="2"/>
        <v>0</v>
      </c>
    </row>
    <row r="287" spans="1:11" x14ac:dyDescent="0.25">
      <c r="A287" s="112">
        <v>45422</v>
      </c>
      <c r="B287" s="180" t="s">
        <v>1076</v>
      </c>
      <c r="C287" s="114" t="s">
        <v>2594</v>
      </c>
      <c r="D287" s="25" t="s">
        <v>3076</v>
      </c>
      <c r="E287" s="161" t="s">
        <v>3217</v>
      </c>
      <c r="F287" s="26"/>
      <c r="G287" s="123" t="s">
        <v>1129</v>
      </c>
      <c r="H287" s="13"/>
      <c r="I287" s="247">
        <v>9546000</v>
      </c>
      <c r="J287" s="126">
        <v>9546000</v>
      </c>
      <c r="K287" s="248">
        <f t="shared" si="2"/>
        <v>0</v>
      </c>
    </row>
    <row r="288" spans="1:11" x14ac:dyDescent="0.25">
      <c r="A288" s="112">
        <v>45422</v>
      </c>
      <c r="B288" s="180" t="s">
        <v>470</v>
      </c>
      <c r="C288" s="114" t="s">
        <v>2311</v>
      </c>
      <c r="D288" s="25" t="s">
        <v>3080</v>
      </c>
      <c r="E288" s="161" t="s">
        <v>3218</v>
      </c>
      <c r="F288" s="26"/>
      <c r="G288" s="123" t="s">
        <v>1136</v>
      </c>
      <c r="H288" s="13"/>
      <c r="I288" s="247">
        <v>14226000</v>
      </c>
      <c r="J288" s="126">
        <v>14226000</v>
      </c>
      <c r="K288" s="248">
        <f t="shared" si="2"/>
        <v>0</v>
      </c>
    </row>
    <row r="289" spans="1:11" x14ac:dyDescent="0.25">
      <c r="A289" s="112">
        <v>45422</v>
      </c>
      <c r="B289" s="180" t="s">
        <v>701</v>
      </c>
      <c r="C289" s="114" t="s">
        <v>2313</v>
      </c>
      <c r="D289" s="25" t="s">
        <v>3081</v>
      </c>
      <c r="E289" s="161" t="s">
        <v>3219</v>
      </c>
      <c r="F289" s="26"/>
      <c r="G289" s="123" t="s">
        <v>1137</v>
      </c>
      <c r="H289" s="13"/>
      <c r="I289" s="247">
        <v>9848000</v>
      </c>
      <c r="J289" s="126">
        <v>9848000</v>
      </c>
      <c r="K289" s="248">
        <f t="shared" si="2"/>
        <v>0</v>
      </c>
    </row>
    <row r="290" spans="1:11" x14ac:dyDescent="0.25">
      <c r="A290" s="112">
        <v>45422</v>
      </c>
      <c r="B290" s="180" t="s">
        <v>491</v>
      </c>
      <c r="C290" s="114" t="s">
        <v>3085</v>
      </c>
      <c r="D290" s="25" t="s">
        <v>3082</v>
      </c>
      <c r="E290" s="161" t="s">
        <v>3220</v>
      </c>
      <c r="F290" s="26"/>
      <c r="G290" s="123" t="s">
        <v>1127</v>
      </c>
      <c r="H290" s="13"/>
      <c r="I290" s="247">
        <v>9546000</v>
      </c>
      <c r="J290" s="126">
        <v>9546000</v>
      </c>
      <c r="K290" s="248">
        <f t="shared" si="2"/>
        <v>0</v>
      </c>
    </row>
    <row r="291" spans="1:11" x14ac:dyDescent="0.25">
      <c r="A291" s="112">
        <v>45422</v>
      </c>
      <c r="B291" s="180" t="s">
        <v>523</v>
      </c>
      <c r="C291" s="114" t="s">
        <v>3086</v>
      </c>
      <c r="D291" s="25" t="s">
        <v>3077</v>
      </c>
      <c r="E291" s="161" t="s">
        <v>3221</v>
      </c>
      <c r="F291" s="26"/>
      <c r="G291" s="123" t="s">
        <v>1707</v>
      </c>
      <c r="H291" s="13"/>
      <c r="I291" s="247">
        <v>14218000</v>
      </c>
      <c r="J291" s="126">
        <v>14218000</v>
      </c>
      <c r="K291" s="248">
        <f t="shared" si="2"/>
        <v>0</v>
      </c>
    </row>
    <row r="292" spans="1:11" x14ac:dyDescent="0.25">
      <c r="A292" s="112">
        <v>45422</v>
      </c>
      <c r="B292" s="180" t="s">
        <v>942</v>
      </c>
      <c r="C292" s="114" t="s">
        <v>3087</v>
      </c>
      <c r="D292" s="25" t="s">
        <v>3078</v>
      </c>
      <c r="E292" s="161" t="s">
        <v>3222</v>
      </c>
      <c r="F292" s="26"/>
      <c r="G292" s="123" t="s">
        <v>1699</v>
      </c>
      <c r="H292" s="13"/>
      <c r="I292" s="247">
        <v>17000000</v>
      </c>
      <c r="J292" s="126">
        <v>6516667</v>
      </c>
      <c r="K292" s="248">
        <f t="shared" si="2"/>
        <v>10483333</v>
      </c>
    </row>
    <row r="293" spans="1:11" x14ac:dyDescent="0.25">
      <c r="A293" s="112">
        <v>45426</v>
      </c>
      <c r="B293" s="180" t="s">
        <v>171</v>
      </c>
      <c r="C293" s="114" t="s">
        <v>3073</v>
      </c>
      <c r="D293" s="25" t="s">
        <v>3088</v>
      </c>
      <c r="E293" s="161" t="s">
        <v>3223</v>
      </c>
      <c r="F293" s="26"/>
      <c r="G293" s="123" t="s">
        <v>1116</v>
      </c>
      <c r="H293" s="13"/>
      <c r="I293" s="247">
        <f>16000000-5333333</f>
        <v>10666667</v>
      </c>
      <c r="J293" s="126">
        <v>10666667</v>
      </c>
      <c r="K293" s="248">
        <f t="shared" si="2"/>
        <v>0</v>
      </c>
    </row>
    <row r="294" spans="1:11" x14ac:dyDescent="0.25">
      <c r="A294" s="112">
        <v>45426</v>
      </c>
      <c r="B294" s="180" t="s">
        <v>113</v>
      </c>
      <c r="C294" s="114" t="s">
        <v>2755</v>
      </c>
      <c r="D294" s="25" t="s">
        <v>2314</v>
      </c>
      <c r="E294" s="161" t="s">
        <v>3224</v>
      </c>
      <c r="F294" s="26"/>
      <c r="G294" s="123" t="s">
        <v>336</v>
      </c>
      <c r="H294" s="13"/>
      <c r="I294" s="247">
        <v>9191467</v>
      </c>
      <c r="J294" s="126">
        <v>9191467</v>
      </c>
      <c r="K294" s="248">
        <f t="shared" si="2"/>
        <v>0</v>
      </c>
    </row>
    <row r="295" spans="1:11" x14ac:dyDescent="0.25">
      <c r="A295" s="112">
        <v>45426</v>
      </c>
      <c r="B295" s="180" t="s">
        <v>447</v>
      </c>
      <c r="C295" s="114" t="s">
        <v>2335</v>
      </c>
      <c r="D295" s="25" t="s">
        <v>2298</v>
      </c>
      <c r="E295" s="161" t="s">
        <v>3225</v>
      </c>
      <c r="F295" s="26"/>
      <c r="G295" s="123" t="s">
        <v>1123</v>
      </c>
      <c r="H295" s="13"/>
      <c r="I295" s="247">
        <v>3976000</v>
      </c>
      <c r="J295" s="126">
        <v>3976000</v>
      </c>
      <c r="K295" s="248">
        <f t="shared" si="2"/>
        <v>0</v>
      </c>
    </row>
    <row r="296" spans="1:11" x14ac:dyDescent="0.25">
      <c r="A296" s="112">
        <v>45426</v>
      </c>
      <c r="B296" s="180" t="s">
        <v>173</v>
      </c>
      <c r="C296" s="114" t="s">
        <v>2760</v>
      </c>
      <c r="D296" s="25" t="s">
        <v>2344</v>
      </c>
      <c r="E296" s="161" t="s">
        <v>3226</v>
      </c>
      <c r="F296" s="26"/>
      <c r="G296" s="123" t="s">
        <v>1115</v>
      </c>
      <c r="H296" s="13"/>
      <c r="I296" s="247">
        <v>5764000</v>
      </c>
      <c r="J296" s="126">
        <v>5764000</v>
      </c>
      <c r="K296" s="248">
        <f t="shared" si="2"/>
        <v>0</v>
      </c>
    </row>
    <row r="297" spans="1:11" x14ac:dyDescent="0.25">
      <c r="A297" s="112">
        <v>45426</v>
      </c>
      <c r="B297" s="180" t="s">
        <v>185</v>
      </c>
      <c r="C297" s="114" t="s">
        <v>2337</v>
      </c>
      <c r="D297" s="25" t="s">
        <v>2749</v>
      </c>
      <c r="E297" s="161" t="s">
        <v>3227</v>
      </c>
      <c r="F297" s="26"/>
      <c r="G297" s="123" t="s">
        <v>1102</v>
      </c>
      <c r="H297" s="13"/>
      <c r="I297" s="247">
        <v>11152000</v>
      </c>
      <c r="J297" s="126">
        <v>11152000</v>
      </c>
      <c r="K297" s="248">
        <f t="shared" si="2"/>
        <v>0</v>
      </c>
    </row>
    <row r="298" spans="1:11" x14ac:dyDescent="0.25">
      <c r="A298" s="112">
        <v>45426</v>
      </c>
      <c r="B298" s="180" t="s">
        <v>682</v>
      </c>
      <c r="C298" s="114" t="s">
        <v>3089</v>
      </c>
      <c r="D298" s="25" t="s">
        <v>2741</v>
      </c>
      <c r="E298" s="161" t="s">
        <v>3228</v>
      </c>
      <c r="F298" s="26"/>
      <c r="G298" s="123" t="s">
        <v>1133</v>
      </c>
      <c r="H298" s="13"/>
      <c r="I298" s="247">
        <v>10944000</v>
      </c>
      <c r="J298" s="126">
        <v>10944000</v>
      </c>
      <c r="K298" s="248">
        <f t="shared" si="2"/>
        <v>0</v>
      </c>
    </row>
    <row r="299" spans="1:11" x14ac:dyDescent="0.25">
      <c r="A299" s="112">
        <v>45426</v>
      </c>
      <c r="B299" s="180" t="s">
        <v>1075</v>
      </c>
      <c r="C299" s="114" t="s">
        <v>3090</v>
      </c>
      <c r="D299" s="25" t="s">
        <v>2739</v>
      </c>
      <c r="E299" s="161" t="s">
        <v>3229</v>
      </c>
      <c r="F299" s="26"/>
      <c r="G299" s="123" t="s">
        <v>1121</v>
      </c>
      <c r="H299" s="13"/>
      <c r="I299" s="247">
        <v>8909600</v>
      </c>
      <c r="J299" s="126">
        <v>8750500</v>
      </c>
      <c r="K299" s="248">
        <f t="shared" si="2"/>
        <v>159100</v>
      </c>
    </row>
    <row r="300" spans="1:11" x14ac:dyDescent="0.25">
      <c r="A300" s="112">
        <v>45426</v>
      </c>
      <c r="B300" s="180" t="s">
        <v>215</v>
      </c>
      <c r="C300" s="114" t="s">
        <v>2762</v>
      </c>
      <c r="D300" s="25" t="s">
        <v>2740</v>
      </c>
      <c r="E300" s="161" t="s">
        <v>3230</v>
      </c>
      <c r="F300" s="26"/>
      <c r="G300" s="123" t="s">
        <v>1101</v>
      </c>
      <c r="H300" s="13"/>
      <c r="I300" s="247">
        <v>5764000</v>
      </c>
      <c r="J300" s="126">
        <v>5764000</v>
      </c>
      <c r="K300" s="248">
        <f t="shared" si="2"/>
        <v>0</v>
      </c>
    </row>
    <row r="301" spans="1:11" x14ac:dyDescent="0.25">
      <c r="A301" s="112">
        <v>45426</v>
      </c>
      <c r="B301" s="180" t="s">
        <v>516</v>
      </c>
      <c r="C301" s="114" t="s">
        <v>2331</v>
      </c>
      <c r="D301" s="25" t="s">
        <v>2751</v>
      </c>
      <c r="E301" s="161" t="s">
        <v>3231</v>
      </c>
      <c r="F301" s="26"/>
      <c r="G301" s="123" t="s">
        <v>1701</v>
      </c>
      <c r="H301" s="13"/>
      <c r="I301" s="247">
        <v>12000000</v>
      </c>
      <c r="J301" s="126">
        <v>12000000</v>
      </c>
      <c r="K301" s="248">
        <f t="shared" si="2"/>
        <v>0</v>
      </c>
    </row>
    <row r="302" spans="1:11" x14ac:dyDescent="0.25">
      <c r="A302" s="112">
        <v>45426</v>
      </c>
      <c r="B302" s="180" t="s">
        <v>487</v>
      </c>
      <c r="C302" s="114" t="s">
        <v>2593</v>
      </c>
      <c r="D302" s="25" t="s">
        <v>2766</v>
      </c>
      <c r="E302" s="161" t="s">
        <v>3232</v>
      </c>
      <c r="F302" s="26"/>
      <c r="G302" s="123" t="s">
        <v>1134</v>
      </c>
      <c r="H302" s="13"/>
      <c r="I302" s="247">
        <v>14892000</v>
      </c>
      <c r="J302" s="126">
        <v>14892000</v>
      </c>
      <c r="K302" s="248">
        <f t="shared" si="2"/>
        <v>0</v>
      </c>
    </row>
    <row r="303" spans="1:11" x14ac:dyDescent="0.25">
      <c r="A303" s="112">
        <v>45426</v>
      </c>
      <c r="B303" s="180" t="s">
        <v>433</v>
      </c>
      <c r="C303" s="114" t="s">
        <v>2763</v>
      </c>
      <c r="D303" s="25" t="s">
        <v>2764</v>
      </c>
      <c r="E303" s="161" t="s">
        <v>3233</v>
      </c>
      <c r="F303" s="26"/>
      <c r="G303" s="123" t="s">
        <v>1103</v>
      </c>
      <c r="H303" s="13"/>
      <c r="I303" s="247">
        <v>5764000</v>
      </c>
      <c r="J303" s="126">
        <v>5764000</v>
      </c>
      <c r="K303" s="248">
        <f t="shared" si="2"/>
        <v>0</v>
      </c>
    </row>
    <row r="304" spans="1:11" x14ac:dyDescent="0.25">
      <c r="A304" s="112">
        <v>45426</v>
      </c>
      <c r="B304" s="180" t="s">
        <v>223</v>
      </c>
      <c r="C304" s="114" t="s">
        <v>3091</v>
      </c>
      <c r="D304" s="25" t="s">
        <v>2340</v>
      </c>
      <c r="E304" s="161" t="s">
        <v>3234</v>
      </c>
      <c r="F304" s="26"/>
      <c r="G304" s="123" t="s">
        <v>1090</v>
      </c>
      <c r="H304" s="13"/>
      <c r="I304" s="247">
        <v>10572000</v>
      </c>
      <c r="J304" s="126">
        <v>10572000</v>
      </c>
      <c r="K304" s="248">
        <f t="shared" si="2"/>
        <v>0</v>
      </c>
    </row>
    <row r="305" spans="1:11" x14ac:dyDescent="0.25">
      <c r="A305" s="112">
        <v>45426</v>
      </c>
      <c r="B305" s="180" t="s">
        <v>108</v>
      </c>
      <c r="C305" s="114" t="s">
        <v>2341</v>
      </c>
      <c r="D305" s="25" t="s">
        <v>2307</v>
      </c>
      <c r="E305" s="161" t="s">
        <v>3235</v>
      </c>
      <c r="F305" s="26"/>
      <c r="G305" s="123" t="s">
        <v>315</v>
      </c>
      <c r="H305" s="13"/>
      <c r="I305" s="247">
        <v>5764000</v>
      </c>
      <c r="J305" s="126">
        <v>5764000</v>
      </c>
      <c r="K305" s="248">
        <f t="shared" si="2"/>
        <v>0</v>
      </c>
    </row>
    <row r="306" spans="1:11" x14ac:dyDescent="0.25">
      <c r="A306" s="112">
        <v>45426</v>
      </c>
      <c r="B306" s="180" t="s">
        <v>768</v>
      </c>
      <c r="C306" s="114" t="s">
        <v>2591</v>
      </c>
      <c r="D306" s="25" t="s">
        <v>2316</v>
      </c>
      <c r="E306" s="161" t="s">
        <v>3236</v>
      </c>
      <c r="F306" s="26"/>
      <c r="G306" s="123" t="s">
        <v>1131</v>
      </c>
      <c r="H306" s="13"/>
      <c r="I306" s="247">
        <v>9546000</v>
      </c>
      <c r="J306" s="126">
        <v>9546000</v>
      </c>
      <c r="K306" s="248">
        <f t="shared" si="2"/>
        <v>0</v>
      </c>
    </row>
    <row r="307" spans="1:11" x14ac:dyDescent="0.25">
      <c r="A307" s="112">
        <v>45426</v>
      </c>
      <c r="B307" s="180" t="s">
        <v>369</v>
      </c>
      <c r="C307" s="114" t="s">
        <v>2765</v>
      </c>
      <c r="D307" s="25" t="s">
        <v>2312</v>
      </c>
      <c r="E307" s="161" t="s">
        <v>3237</v>
      </c>
      <c r="F307" s="26"/>
      <c r="G307" s="123" t="s">
        <v>313</v>
      </c>
      <c r="H307" s="13"/>
      <c r="I307" s="247">
        <v>5764000</v>
      </c>
      <c r="J307" s="126">
        <v>5764000</v>
      </c>
      <c r="K307" s="248">
        <f t="shared" si="2"/>
        <v>0</v>
      </c>
    </row>
    <row r="308" spans="1:11" x14ac:dyDescent="0.25">
      <c r="A308" s="112">
        <v>45426</v>
      </c>
      <c r="B308" s="180" t="s">
        <v>370</v>
      </c>
      <c r="C308" s="114" t="s">
        <v>2767</v>
      </c>
      <c r="D308" s="25" t="s">
        <v>2302</v>
      </c>
      <c r="E308" s="161" t="s">
        <v>3238</v>
      </c>
      <c r="F308" s="26"/>
      <c r="G308" s="123" t="s">
        <v>314</v>
      </c>
      <c r="H308" s="13"/>
      <c r="I308" s="247">
        <v>5764000</v>
      </c>
      <c r="J308" s="126">
        <v>5764000</v>
      </c>
      <c r="K308" s="248">
        <f t="shared" si="2"/>
        <v>0</v>
      </c>
    </row>
    <row r="309" spans="1:11" x14ac:dyDescent="0.25">
      <c r="A309" s="112">
        <v>45426</v>
      </c>
      <c r="B309" s="180" t="s">
        <v>769</v>
      </c>
      <c r="C309" s="114" t="s">
        <v>3088</v>
      </c>
      <c r="D309" s="25" t="s">
        <v>3092</v>
      </c>
      <c r="E309" s="161" t="s">
        <v>3239</v>
      </c>
      <c r="F309" s="26"/>
      <c r="G309" s="123" t="s">
        <v>1128</v>
      </c>
      <c r="H309" s="13"/>
      <c r="I309" s="247">
        <v>7402000</v>
      </c>
      <c r="J309" s="126">
        <v>7402000</v>
      </c>
      <c r="K309" s="248">
        <f t="shared" si="2"/>
        <v>0</v>
      </c>
    </row>
    <row r="310" spans="1:11" x14ac:dyDescent="0.25">
      <c r="A310" s="112">
        <v>45426</v>
      </c>
      <c r="B310" s="180" t="s">
        <v>393</v>
      </c>
      <c r="C310" s="114" t="s">
        <v>2756</v>
      </c>
      <c r="D310" s="25" t="s">
        <v>3093</v>
      </c>
      <c r="E310" s="161" t="s">
        <v>3240</v>
      </c>
      <c r="F310" s="26"/>
      <c r="G310" s="123" t="s">
        <v>1084</v>
      </c>
      <c r="H310" s="13"/>
      <c r="I310" s="247">
        <v>4041333</v>
      </c>
      <c r="J310" s="126">
        <v>4041333</v>
      </c>
      <c r="K310" s="248">
        <f t="shared" si="2"/>
        <v>0</v>
      </c>
    </row>
    <row r="311" spans="1:11" x14ac:dyDescent="0.25">
      <c r="A311" s="112">
        <v>45426</v>
      </c>
      <c r="B311" s="180" t="s">
        <v>373</v>
      </c>
      <c r="C311" s="114" t="s">
        <v>712</v>
      </c>
      <c r="D311" s="25" t="s">
        <v>3094</v>
      </c>
      <c r="E311" s="161" t="s">
        <v>3241</v>
      </c>
      <c r="F311" s="26"/>
      <c r="G311" s="123" t="s">
        <v>310</v>
      </c>
      <c r="H311" s="13"/>
      <c r="I311" s="247">
        <v>5764000</v>
      </c>
      <c r="J311" s="126">
        <v>5764000</v>
      </c>
      <c r="K311" s="248">
        <f t="shared" si="2"/>
        <v>0</v>
      </c>
    </row>
    <row r="312" spans="1:11" x14ac:dyDescent="0.25">
      <c r="A312" s="112">
        <v>45426</v>
      </c>
      <c r="B312" s="180" t="s">
        <v>163</v>
      </c>
      <c r="C312" s="114" t="s">
        <v>2757</v>
      </c>
      <c r="D312" s="25" t="s">
        <v>3095</v>
      </c>
      <c r="E312" s="161" t="s">
        <v>3242</v>
      </c>
      <c r="F312" s="26"/>
      <c r="G312" s="123" t="s">
        <v>335</v>
      </c>
      <c r="H312" s="13"/>
      <c r="I312" s="247">
        <v>10854667</v>
      </c>
      <c r="J312" s="126">
        <v>10854667</v>
      </c>
      <c r="K312" s="248">
        <f t="shared" si="2"/>
        <v>0</v>
      </c>
    </row>
    <row r="313" spans="1:11" x14ac:dyDescent="0.25">
      <c r="A313" s="112">
        <v>45426</v>
      </c>
      <c r="B313" s="180" t="s">
        <v>371</v>
      </c>
      <c r="C313" s="114" t="s">
        <v>3096</v>
      </c>
      <c r="D313" s="25" t="s">
        <v>3097</v>
      </c>
      <c r="E313" s="161" t="s">
        <v>3243</v>
      </c>
      <c r="F313" s="26"/>
      <c r="G313" s="123" t="s">
        <v>308</v>
      </c>
      <c r="H313" s="13"/>
      <c r="I313" s="247">
        <v>5764000</v>
      </c>
      <c r="J313" s="126">
        <v>5764000</v>
      </c>
      <c r="K313" s="248">
        <f t="shared" si="2"/>
        <v>0</v>
      </c>
    </row>
    <row r="314" spans="1:11" x14ac:dyDescent="0.25">
      <c r="A314" s="112">
        <v>45426</v>
      </c>
      <c r="B314" s="180" t="s">
        <v>181</v>
      </c>
      <c r="C314" s="114" t="s">
        <v>2758</v>
      </c>
      <c r="D314" s="25" t="s">
        <v>2325</v>
      </c>
      <c r="E314" s="161" t="s">
        <v>3244</v>
      </c>
      <c r="F314" s="26"/>
      <c r="G314" s="123" t="s">
        <v>1109</v>
      </c>
      <c r="H314" s="13"/>
      <c r="I314" s="247">
        <v>5764000</v>
      </c>
      <c r="J314" s="126">
        <v>5764000</v>
      </c>
      <c r="K314" s="248">
        <f t="shared" si="2"/>
        <v>0</v>
      </c>
    </row>
    <row r="315" spans="1:11" x14ac:dyDescent="0.25">
      <c r="A315" s="112">
        <v>45426</v>
      </c>
      <c r="B315" s="180" t="s">
        <v>372</v>
      </c>
      <c r="C315" s="114" t="s">
        <v>2339</v>
      </c>
      <c r="D315" s="25" t="s">
        <v>2351</v>
      </c>
      <c r="E315" s="161" t="s">
        <v>3245</v>
      </c>
      <c r="F315" s="26"/>
      <c r="G315" s="123" t="s">
        <v>309</v>
      </c>
      <c r="H315" s="13"/>
      <c r="I315" s="247">
        <v>5764000</v>
      </c>
      <c r="J315" s="126">
        <v>5764000</v>
      </c>
      <c r="K315" s="248">
        <f t="shared" si="2"/>
        <v>0</v>
      </c>
    </row>
    <row r="316" spans="1:11" x14ac:dyDescent="0.25">
      <c r="A316" s="112">
        <v>45426</v>
      </c>
      <c r="B316" s="180" t="s">
        <v>109</v>
      </c>
      <c r="C316" s="114" t="s">
        <v>2343</v>
      </c>
      <c r="D316" s="25" t="s">
        <v>2329</v>
      </c>
      <c r="E316" s="161" t="s">
        <v>3246</v>
      </c>
      <c r="F316" s="26"/>
      <c r="G316" s="123" t="s">
        <v>306</v>
      </c>
      <c r="H316" s="13"/>
      <c r="I316" s="247">
        <v>5764000</v>
      </c>
      <c r="J316" s="126">
        <v>5764000</v>
      </c>
      <c r="K316" s="248">
        <f t="shared" si="2"/>
        <v>0</v>
      </c>
    </row>
    <row r="317" spans="1:11" x14ac:dyDescent="0.25">
      <c r="A317" s="112">
        <v>45426</v>
      </c>
      <c r="B317" s="180" t="s">
        <v>107</v>
      </c>
      <c r="C317" s="114" t="s">
        <v>2346</v>
      </c>
      <c r="D317" s="25" t="s">
        <v>2321</v>
      </c>
      <c r="E317" s="161" t="s">
        <v>3247</v>
      </c>
      <c r="F317" s="26"/>
      <c r="G317" s="123" t="s">
        <v>304</v>
      </c>
      <c r="H317" s="13"/>
      <c r="I317" s="247">
        <v>5764000</v>
      </c>
      <c r="J317" s="126">
        <v>5764000</v>
      </c>
      <c r="K317" s="248">
        <f t="shared" si="2"/>
        <v>0</v>
      </c>
    </row>
    <row r="318" spans="1:11" x14ac:dyDescent="0.25">
      <c r="A318" s="112">
        <v>45426</v>
      </c>
      <c r="B318" s="180" t="s">
        <v>219</v>
      </c>
      <c r="C318" s="114" t="s">
        <v>2748</v>
      </c>
      <c r="D318" s="25" t="s">
        <v>2336</v>
      </c>
      <c r="E318" s="161" t="s">
        <v>3248</v>
      </c>
      <c r="F318" s="26"/>
      <c r="G318" s="123" t="s">
        <v>333</v>
      </c>
      <c r="H318" s="13"/>
      <c r="I318" s="247">
        <v>20000000</v>
      </c>
      <c r="J318" s="126">
        <v>20000000</v>
      </c>
      <c r="K318" s="248">
        <f t="shared" si="2"/>
        <v>0</v>
      </c>
    </row>
    <row r="319" spans="1:11" x14ac:dyDescent="0.25">
      <c r="A319" s="112">
        <v>45427</v>
      </c>
      <c r="B319" s="180" t="s">
        <v>450</v>
      </c>
      <c r="C319" s="114" t="s">
        <v>3098</v>
      </c>
      <c r="D319" s="25" t="s">
        <v>2746</v>
      </c>
      <c r="E319" s="161" t="s">
        <v>3249</v>
      </c>
      <c r="F319" s="26"/>
      <c r="G319" s="123" t="s">
        <v>1120</v>
      </c>
      <c r="H319" s="13"/>
      <c r="I319" s="247">
        <v>13455000</v>
      </c>
      <c r="J319" s="126">
        <v>13455000</v>
      </c>
      <c r="K319" s="248">
        <f t="shared" si="2"/>
        <v>0</v>
      </c>
    </row>
    <row r="320" spans="1:11" x14ac:dyDescent="0.25">
      <c r="A320" s="112">
        <v>45427</v>
      </c>
      <c r="B320" s="180" t="s">
        <v>1074</v>
      </c>
      <c r="C320" s="114" t="s">
        <v>2358</v>
      </c>
      <c r="D320" s="25" t="s">
        <v>2759</v>
      </c>
      <c r="E320" s="161" t="s">
        <v>3250</v>
      </c>
      <c r="F320" s="26"/>
      <c r="G320" s="123" t="s">
        <v>3145</v>
      </c>
      <c r="H320" s="13"/>
      <c r="I320" s="247">
        <v>10350000</v>
      </c>
      <c r="J320" s="126">
        <v>10350000</v>
      </c>
      <c r="K320" s="248">
        <f t="shared" si="2"/>
        <v>0</v>
      </c>
    </row>
    <row r="321" spans="1:11" x14ac:dyDescent="0.25">
      <c r="A321" s="112">
        <v>45427</v>
      </c>
      <c r="B321" s="180" t="s">
        <v>81</v>
      </c>
      <c r="C321" s="114" t="s">
        <v>2360</v>
      </c>
      <c r="D321" s="25" t="s">
        <v>2761</v>
      </c>
      <c r="E321" s="161" t="s">
        <v>3251</v>
      </c>
      <c r="F321" s="26"/>
      <c r="G321" s="123" t="s">
        <v>325</v>
      </c>
      <c r="H321" s="13"/>
      <c r="I321" s="247">
        <v>14288000</v>
      </c>
      <c r="J321" s="126">
        <v>14288000</v>
      </c>
      <c r="K321" s="248">
        <f t="shared" si="2"/>
        <v>0</v>
      </c>
    </row>
    <row r="322" spans="1:11" x14ac:dyDescent="0.25">
      <c r="A322" s="112">
        <v>45427</v>
      </c>
      <c r="B322" s="180" t="s">
        <v>377</v>
      </c>
      <c r="C322" s="114" t="s">
        <v>2362</v>
      </c>
      <c r="D322" s="25" t="s">
        <v>3089</v>
      </c>
      <c r="E322" s="161" t="s">
        <v>3252</v>
      </c>
      <c r="F322" s="26"/>
      <c r="G322" s="123" t="s">
        <v>317</v>
      </c>
      <c r="H322" s="13"/>
      <c r="I322" s="247">
        <v>12480000</v>
      </c>
      <c r="J322" s="126">
        <v>12480000</v>
      </c>
      <c r="K322" s="248">
        <f t="shared" si="2"/>
        <v>0</v>
      </c>
    </row>
    <row r="323" spans="1:11" x14ac:dyDescent="0.25">
      <c r="A323" s="112">
        <v>45427</v>
      </c>
      <c r="B323" s="180" t="s">
        <v>376</v>
      </c>
      <c r="C323" s="114" t="s">
        <v>2364</v>
      </c>
      <c r="D323" s="25" t="s">
        <v>3090</v>
      </c>
      <c r="E323" s="161" t="s">
        <v>3253</v>
      </c>
      <c r="F323" s="26"/>
      <c r="G323" s="123" t="s">
        <v>316</v>
      </c>
      <c r="H323" s="13"/>
      <c r="I323" s="247">
        <v>10546272</v>
      </c>
      <c r="J323" s="126">
        <v>10546272</v>
      </c>
      <c r="K323" s="248">
        <f t="shared" si="2"/>
        <v>0</v>
      </c>
    </row>
    <row r="324" spans="1:11" x14ac:dyDescent="0.25">
      <c r="A324" s="112">
        <v>45428</v>
      </c>
      <c r="B324" s="180" t="s">
        <v>1042</v>
      </c>
      <c r="C324" s="114" t="s">
        <v>2356</v>
      </c>
      <c r="D324" s="25" t="s">
        <v>3096</v>
      </c>
      <c r="E324" s="161" t="s">
        <v>3254</v>
      </c>
      <c r="F324" s="26"/>
      <c r="G324" s="123" t="s">
        <v>3146</v>
      </c>
      <c r="H324" s="13"/>
      <c r="I324" s="247">
        <v>15000000</v>
      </c>
      <c r="J324" s="126">
        <v>15000000</v>
      </c>
      <c r="K324" s="248">
        <f t="shared" si="2"/>
        <v>0</v>
      </c>
    </row>
    <row r="325" spans="1:11" x14ac:dyDescent="0.25">
      <c r="A325" s="112">
        <v>45428</v>
      </c>
      <c r="B325" s="180" t="s">
        <v>467</v>
      </c>
      <c r="C325" s="114" t="s">
        <v>2375</v>
      </c>
      <c r="D325" s="25" t="s">
        <v>2820</v>
      </c>
      <c r="E325" s="161" t="s">
        <v>3255</v>
      </c>
      <c r="F325" s="26"/>
      <c r="G325" s="123" t="s">
        <v>1125</v>
      </c>
      <c r="H325" s="13"/>
      <c r="I325" s="247">
        <v>9546000</v>
      </c>
      <c r="J325" s="126">
        <v>9546000</v>
      </c>
      <c r="K325" s="248">
        <f t="shared" si="2"/>
        <v>0</v>
      </c>
    </row>
    <row r="326" spans="1:11" x14ac:dyDescent="0.25">
      <c r="A326" s="112">
        <v>45428</v>
      </c>
      <c r="B326" s="180" t="s">
        <v>479</v>
      </c>
      <c r="C326" s="114" t="s">
        <v>2371</v>
      </c>
      <c r="D326" s="25" t="s">
        <v>2773</v>
      </c>
      <c r="E326" s="161" t="s">
        <v>3256</v>
      </c>
      <c r="F326" s="26"/>
      <c r="G326" s="123" t="s">
        <v>1138</v>
      </c>
      <c r="H326" s="13"/>
      <c r="I326" s="247">
        <v>14026000</v>
      </c>
      <c r="J326" s="126">
        <v>9116900</v>
      </c>
      <c r="K326" s="248">
        <f t="shared" si="2"/>
        <v>4909100</v>
      </c>
    </row>
    <row r="327" spans="1:11" x14ac:dyDescent="0.25">
      <c r="A327" s="112">
        <v>45428</v>
      </c>
      <c r="B327" s="180" t="s">
        <v>527</v>
      </c>
      <c r="C327" s="114" t="s">
        <v>2600</v>
      </c>
      <c r="D327" s="25" t="s">
        <v>191</v>
      </c>
      <c r="E327" s="161" t="s">
        <v>3257</v>
      </c>
      <c r="F327" s="26"/>
      <c r="G327" s="123" t="s">
        <v>1708</v>
      </c>
      <c r="H327" s="13"/>
      <c r="I327" s="247">
        <v>5764000</v>
      </c>
      <c r="J327" s="126">
        <v>5764000</v>
      </c>
      <c r="K327" s="248">
        <f t="shared" si="2"/>
        <v>0</v>
      </c>
    </row>
    <row r="328" spans="1:11" x14ac:dyDescent="0.25">
      <c r="A328" s="112">
        <v>45428</v>
      </c>
      <c r="B328" s="180" t="s">
        <v>1051</v>
      </c>
      <c r="C328" s="114" t="s">
        <v>2770</v>
      </c>
      <c r="D328" s="25" t="s">
        <v>2768</v>
      </c>
      <c r="E328" s="161" t="s">
        <v>3258</v>
      </c>
      <c r="F328" s="26"/>
      <c r="G328" s="123" t="s">
        <v>1119</v>
      </c>
      <c r="H328" s="13"/>
      <c r="I328" s="247">
        <v>10918000</v>
      </c>
      <c r="J328" s="126">
        <v>10918000</v>
      </c>
      <c r="K328" s="248">
        <f t="shared" si="2"/>
        <v>0</v>
      </c>
    </row>
    <row r="329" spans="1:11" x14ac:dyDescent="0.25">
      <c r="A329" s="112">
        <v>45428</v>
      </c>
      <c r="B329" s="180" t="s">
        <v>462</v>
      </c>
      <c r="C329" s="114" t="s">
        <v>2605</v>
      </c>
      <c r="D329" s="25" t="s">
        <v>193</v>
      </c>
      <c r="E329" s="161" t="s">
        <v>3259</v>
      </c>
      <c r="F329" s="26"/>
      <c r="G329" s="123" t="s">
        <v>1126</v>
      </c>
      <c r="H329" s="13"/>
      <c r="I329" s="247">
        <v>11630000</v>
      </c>
      <c r="J329" s="126">
        <v>11630000</v>
      </c>
      <c r="K329" s="248">
        <f t="shared" si="2"/>
        <v>0</v>
      </c>
    </row>
    <row r="330" spans="1:11" x14ac:dyDescent="0.25">
      <c r="A330" s="112">
        <v>45428</v>
      </c>
      <c r="B330" s="180" t="s">
        <v>276</v>
      </c>
      <c r="C330" s="114" t="s">
        <v>2772</v>
      </c>
      <c r="D330" s="25" t="s">
        <v>2386</v>
      </c>
      <c r="E330" s="161" t="s">
        <v>3260</v>
      </c>
      <c r="F330" s="26"/>
      <c r="G330" s="123" t="s">
        <v>332</v>
      </c>
      <c r="H330" s="13"/>
      <c r="I330" s="247">
        <v>10572000</v>
      </c>
      <c r="J330" s="126">
        <v>10572000</v>
      </c>
      <c r="K330" s="248">
        <f t="shared" si="2"/>
        <v>0</v>
      </c>
    </row>
    <row r="331" spans="1:11" x14ac:dyDescent="0.25">
      <c r="A331" s="112">
        <v>45428</v>
      </c>
      <c r="B331" s="180" t="s">
        <v>165</v>
      </c>
      <c r="C331" s="114" t="s">
        <v>3099</v>
      </c>
      <c r="D331" s="25" t="s">
        <v>2388</v>
      </c>
      <c r="E331" s="161" t="s">
        <v>3261</v>
      </c>
      <c r="F331" s="26"/>
      <c r="G331" s="123" t="s">
        <v>327</v>
      </c>
      <c r="H331" s="13"/>
      <c r="I331" s="247">
        <v>9546000</v>
      </c>
      <c r="J331" s="126">
        <v>9546000</v>
      </c>
      <c r="K331" s="248">
        <f t="shared" si="2"/>
        <v>0</v>
      </c>
    </row>
    <row r="332" spans="1:11" x14ac:dyDescent="0.25">
      <c r="A332" s="112">
        <v>45428</v>
      </c>
      <c r="B332" s="180" t="s">
        <v>374</v>
      </c>
      <c r="C332" s="114" t="s">
        <v>3100</v>
      </c>
      <c r="D332" s="25" t="s">
        <v>2368</v>
      </c>
      <c r="E332" s="161" t="s">
        <v>3262</v>
      </c>
      <c r="F332" s="26"/>
      <c r="G332" s="123" t="s">
        <v>1113</v>
      </c>
      <c r="H332" s="13"/>
      <c r="I332" s="247">
        <v>14914000</v>
      </c>
      <c r="J332" s="126">
        <v>14914000</v>
      </c>
      <c r="K332" s="248">
        <f t="shared" si="2"/>
        <v>0</v>
      </c>
    </row>
    <row r="333" spans="1:11" x14ac:dyDescent="0.25">
      <c r="A333" s="112">
        <v>45428</v>
      </c>
      <c r="B333" s="180" t="s">
        <v>700</v>
      </c>
      <c r="C333" s="114" t="s">
        <v>2373</v>
      </c>
      <c r="D333" s="25" t="s">
        <v>2920</v>
      </c>
      <c r="E333" s="161" t="s">
        <v>3263</v>
      </c>
      <c r="F333" s="26"/>
      <c r="G333" s="123" t="s">
        <v>1132</v>
      </c>
      <c r="H333" s="13"/>
      <c r="I333" s="247">
        <v>11630000</v>
      </c>
      <c r="J333" s="126">
        <v>11630000</v>
      </c>
      <c r="K333" s="248">
        <f t="shared" si="2"/>
        <v>0</v>
      </c>
    </row>
    <row r="334" spans="1:11" x14ac:dyDescent="0.25">
      <c r="A334" s="112">
        <v>45428</v>
      </c>
      <c r="B334" s="180" t="s">
        <v>184</v>
      </c>
      <c r="C334" s="114" t="s">
        <v>2754</v>
      </c>
      <c r="D334" s="25" t="s">
        <v>2922</v>
      </c>
      <c r="E334" s="161" t="s">
        <v>3264</v>
      </c>
      <c r="F334" s="26"/>
      <c r="G334" s="123" t="s">
        <v>1091</v>
      </c>
      <c r="H334" s="13"/>
      <c r="I334" s="247">
        <v>10040800</v>
      </c>
      <c r="J334" s="126">
        <v>9861500</v>
      </c>
      <c r="K334" s="248">
        <f t="shared" si="2"/>
        <v>179300</v>
      </c>
    </row>
    <row r="335" spans="1:11" x14ac:dyDescent="0.25">
      <c r="A335" s="112">
        <v>45428</v>
      </c>
      <c r="B335" s="180" t="s">
        <v>2107</v>
      </c>
      <c r="C335" s="114" t="s">
        <v>2385</v>
      </c>
      <c r="D335" s="25" t="s">
        <v>2923</v>
      </c>
      <c r="E335" s="161" t="s">
        <v>3265</v>
      </c>
      <c r="F335" s="26"/>
      <c r="G335" s="123" t="s">
        <v>3147</v>
      </c>
      <c r="H335" s="13"/>
      <c r="I335" s="247">
        <f>70000000-36333334</f>
        <v>33666666</v>
      </c>
      <c r="J335" s="126">
        <v>33666666</v>
      </c>
      <c r="K335" s="248">
        <f t="shared" si="2"/>
        <v>0</v>
      </c>
    </row>
    <row r="336" spans="1:11" x14ac:dyDescent="0.25">
      <c r="A336" s="112">
        <v>45430</v>
      </c>
      <c r="B336" s="180" t="s">
        <v>686</v>
      </c>
      <c r="C336" s="114" t="s">
        <v>3101</v>
      </c>
      <c r="D336" s="25" t="s">
        <v>2363</v>
      </c>
      <c r="E336" s="161" t="s">
        <v>3266</v>
      </c>
      <c r="F336" s="26"/>
      <c r="G336" s="123" t="s">
        <v>1107</v>
      </c>
      <c r="H336" s="13"/>
      <c r="I336" s="247">
        <v>16660000</v>
      </c>
      <c r="J336" s="126">
        <v>16660000</v>
      </c>
      <c r="K336" s="248">
        <f t="shared" si="2"/>
        <v>0</v>
      </c>
    </row>
    <row r="337" spans="1:11" x14ac:dyDescent="0.25">
      <c r="A337" s="112">
        <v>45429</v>
      </c>
      <c r="B337" s="180" t="s">
        <v>1825</v>
      </c>
      <c r="C337" s="114" t="s">
        <v>2389</v>
      </c>
      <c r="D337" s="25" t="s">
        <v>2365</v>
      </c>
      <c r="E337" s="161" t="s">
        <v>3267</v>
      </c>
      <c r="F337" s="26"/>
      <c r="G337" s="123" t="s">
        <v>290</v>
      </c>
      <c r="H337" s="13"/>
      <c r="I337" s="247">
        <v>63000000</v>
      </c>
      <c r="J337" s="126">
        <v>48300000</v>
      </c>
      <c r="K337" s="248">
        <f t="shared" si="2"/>
        <v>14700000</v>
      </c>
    </row>
    <row r="338" spans="1:11" x14ac:dyDescent="0.25">
      <c r="A338" s="112">
        <v>45430</v>
      </c>
      <c r="B338" s="180" t="s">
        <v>788</v>
      </c>
      <c r="C338" s="114" t="s">
        <v>2379</v>
      </c>
      <c r="D338" s="25" t="s">
        <v>2366</v>
      </c>
      <c r="E338" s="161" t="s">
        <v>3268</v>
      </c>
      <c r="F338" s="26"/>
      <c r="G338" s="123" t="s">
        <v>3148</v>
      </c>
      <c r="H338" s="13"/>
      <c r="I338" s="247">
        <v>13732000</v>
      </c>
      <c r="J338" s="126">
        <v>13732000</v>
      </c>
      <c r="K338" s="248">
        <f t="shared" si="2"/>
        <v>0</v>
      </c>
    </row>
    <row r="339" spans="1:11" x14ac:dyDescent="0.25">
      <c r="A339" s="112">
        <v>45430</v>
      </c>
      <c r="B339" s="180" t="s">
        <v>945</v>
      </c>
      <c r="C339" s="114" t="s">
        <v>2381</v>
      </c>
      <c r="D339" s="25" t="s">
        <v>2395</v>
      </c>
      <c r="E339" s="161" t="s">
        <v>3269</v>
      </c>
      <c r="F339" s="26"/>
      <c r="G339" s="123" t="s">
        <v>1156</v>
      </c>
      <c r="H339" s="13"/>
      <c r="I339" s="247">
        <v>9588000</v>
      </c>
      <c r="J339" s="126">
        <v>9588000</v>
      </c>
      <c r="K339" s="248">
        <f t="shared" si="2"/>
        <v>0</v>
      </c>
    </row>
    <row r="340" spans="1:11" x14ac:dyDescent="0.25">
      <c r="A340" s="112">
        <v>45430</v>
      </c>
      <c r="B340" s="180" t="s">
        <v>382</v>
      </c>
      <c r="C340" s="114" t="s">
        <v>2780</v>
      </c>
      <c r="D340" s="25" t="s">
        <v>3099</v>
      </c>
      <c r="E340" s="161" t="s">
        <v>3270</v>
      </c>
      <c r="F340" s="26"/>
      <c r="G340" s="123" t="s">
        <v>326</v>
      </c>
      <c r="H340" s="13"/>
      <c r="I340" s="247">
        <v>12688000</v>
      </c>
      <c r="J340" s="126">
        <v>12688000</v>
      </c>
      <c r="K340" s="248">
        <f t="shared" si="2"/>
        <v>0</v>
      </c>
    </row>
    <row r="341" spans="1:11" x14ac:dyDescent="0.25">
      <c r="A341" s="112">
        <v>45429</v>
      </c>
      <c r="B341" s="180" t="s">
        <v>1932</v>
      </c>
      <c r="C341" s="114" t="s">
        <v>191</v>
      </c>
      <c r="D341" s="25" t="s">
        <v>3100</v>
      </c>
      <c r="E341" s="161" t="s">
        <v>3271</v>
      </c>
      <c r="F341" s="26"/>
      <c r="G341" s="123" t="s">
        <v>3149</v>
      </c>
      <c r="H341" s="13"/>
      <c r="I341" s="247">
        <v>29792000</v>
      </c>
      <c r="J341" s="126">
        <v>29792000</v>
      </c>
      <c r="K341" s="248">
        <f t="shared" si="2"/>
        <v>0</v>
      </c>
    </row>
    <row r="342" spans="1:11" x14ac:dyDescent="0.25">
      <c r="A342" s="112">
        <v>45430</v>
      </c>
      <c r="B342" s="180" t="s">
        <v>798</v>
      </c>
      <c r="C342" s="114" t="s">
        <v>2382</v>
      </c>
      <c r="D342" s="25" t="s">
        <v>3101</v>
      </c>
      <c r="E342" s="161" t="s">
        <v>3272</v>
      </c>
      <c r="F342" s="26"/>
      <c r="G342" s="123" t="s">
        <v>1694</v>
      </c>
      <c r="H342" s="13"/>
      <c r="I342" s="247">
        <v>10572000</v>
      </c>
      <c r="J342" s="126">
        <v>10572000</v>
      </c>
      <c r="K342" s="248">
        <f t="shared" si="2"/>
        <v>0</v>
      </c>
    </row>
    <row r="343" spans="1:11" x14ac:dyDescent="0.25">
      <c r="A343" s="112">
        <v>45430</v>
      </c>
      <c r="B343" s="180" t="s">
        <v>807</v>
      </c>
      <c r="C343" s="114" t="s">
        <v>2383</v>
      </c>
      <c r="D343" s="25" t="s">
        <v>3102</v>
      </c>
      <c r="E343" s="161" t="s">
        <v>3273</v>
      </c>
      <c r="F343" s="26"/>
      <c r="G343" s="123" t="s">
        <v>3150</v>
      </c>
      <c r="H343" s="13"/>
      <c r="I343" s="247">
        <v>13446000</v>
      </c>
      <c r="J343" s="126">
        <v>12997800</v>
      </c>
      <c r="K343" s="248">
        <f t="shared" si="2"/>
        <v>448200</v>
      </c>
    </row>
    <row r="344" spans="1:11" x14ac:dyDescent="0.25">
      <c r="A344" s="112">
        <v>45430</v>
      </c>
      <c r="B344" s="180" t="s">
        <v>799</v>
      </c>
      <c r="C344" s="114" t="s">
        <v>2776</v>
      </c>
      <c r="D344" s="25" t="s">
        <v>3103</v>
      </c>
      <c r="E344" s="161" t="s">
        <v>3274</v>
      </c>
      <c r="F344" s="26"/>
      <c r="G344" s="123" t="s">
        <v>1151</v>
      </c>
      <c r="H344" s="13"/>
      <c r="I344" s="247">
        <v>12000000</v>
      </c>
      <c r="J344" s="126">
        <v>12000000</v>
      </c>
      <c r="K344" s="248">
        <f t="shared" si="2"/>
        <v>0</v>
      </c>
    </row>
    <row r="345" spans="1:11" x14ac:dyDescent="0.25">
      <c r="A345" s="112">
        <v>45430</v>
      </c>
      <c r="B345" s="180" t="s">
        <v>378</v>
      </c>
      <c r="C345" s="114" t="s">
        <v>2782</v>
      </c>
      <c r="D345" s="25" t="s">
        <v>3104</v>
      </c>
      <c r="E345" s="161" t="s">
        <v>3275</v>
      </c>
      <c r="F345" s="26"/>
      <c r="G345" s="123" t="s">
        <v>321</v>
      </c>
      <c r="H345" s="13"/>
      <c r="I345" s="247">
        <v>5766000</v>
      </c>
      <c r="J345" s="126">
        <v>5766000</v>
      </c>
      <c r="K345" s="248">
        <f t="shared" si="2"/>
        <v>0</v>
      </c>
    </row>
    <row r="346" spans="1:11" x14ac:dyDescent="0.25">
      <c r="A346" s="112">
        <v>45430</v>
      </c>
      <c r="B346" s="180" t="s">
        <v>829</v>
      </c>
      <c r="C346" s="114" t="s">
        <v>2607</v>
      </c>
      <c r="D346" s="25" t="s">
        <v>3105</v>
      </c>
      <c r="E346" s="161" t="s">
        <v>3276</v>
      </c>
      <c r="F346" s="26"/>
      <c r="G346" s="123" t="s">
        <v>1149</v>
      </c>
      <c r="H346" s="13"/>
      <c r="I346" s="247">
        <v>13132000</v>
      </c>
      <c r="J346" s="126">
        <v>13132000</v>
      </c>
      <c r="K346" s="248">
        <f t="shared" si="2"/>
        <v>0</v>
      </c>
    </row>
    <row r="347" spans="1:11" x14ac:dyDescent="0.25">
      <c r="A347" s="112">
        <v>45430</v>
      </c>
      <c r="B347" s="180" t="s">
        <v>1043</v>
      </c>
      <c r="C347" s="114" t="s">
        <v>3104</v>
      </c>
      <c r="D347" s="25" t="s">
        <v>2779</v>
      </c>
      <c r="E347" s="161" t="s">
        <v>3277</v>
      </c>
      <c r="F347" s="26"/>
      <c r="G347" s="123" t="s">
        <v>3151</v>
      </c>
      <c r="H347" s="13"/>
      <c r="I347" s="247">
        <v>5764000</v>
      </c>
      <c r="J347" s="126">
        <v>5187600</v>
      </c>
      <c r="K347" s="248">
        <f t="shared" si="2"/>
        <v>576400</v>
      </c>
    </row>
    <row r="348" spans="1:11" x14ac:dyDescent="0.25">
      <c r="A348" s="112">
        <v>45430</v>
      </c>
      <c r="B348" s="180" t="s">
        <v>175</v>
      </c>
      <c r="C348" s="114" t="s">
        <v>3102</v>
      </c>
      <c r="D348" s="25" t="s">
        <v>2781</v>
      </c>
      <c r="E348" s="161" t="s">
        <v>3278</v>
      </c>
      <c r="F348" s="26"/>
      <c r="G348" s="123" t="s">
        <v>1114</v>
      </c>
      <c r="H348" s="13"/>
      <c r="I348" s="247">
        <v>13000000</v>
      </c>
      <c r="J348" s="126">
        <v>13000000</v>
      </c>
      <c r="K348" s="248">
        <f t="shared" si="2"/>
        <v>0</v>
      </c>
    </row>
    <row r="349" spans="1:11" x14ac:dyDescent="0.25">
      <c r="A349" s="112">
        <v>45430</v>
      </c>
      <c r="B349" s="180" t="s">
        <v>179</v>
      </c>
      <c r="C349" s="114" t="s">
        <v>2774</v>
      </c>
      <c r="D349" s="25" t="s">
        <v>2783</v>
      </c>
      <c r="E349" s="161" t="s">
        <v>3279</v>
      </c>
      <c r="F349" s="26"/>
      <c r="G349" s="123" t="s">
        <v>1106</v>
      </c>
      <c r="H349" s="13"/>
      <c r="I349" s="247">
        <v>12300000</v>
      </c>
      <c r="J349" s="126">
        <v>12300000</v>
      </c>
      <c r="K349" s="248">
        <f t="shared" si="2"/>
        <v>0</v>
      </c>
    </row>
    <row r="350" spans="1:11" x14ac:dyDescent="0.25">
      <c r="A350" s="112">
        <v>45430</v>
      </c>
      <c r="B350" s="180" t="s">
        <v>766</v>
      </c>
      <c r="C350" s="114" t="s">
        <v>3105</v>
      </c>
      <c r="D350" s="25" t="s">
        <v>2800</v>
      </c>
      <c r="E350" s="161" t="s">
        <v>3280</v>
      </c>
      <c r="F350" s="26"/>
      <c r="G350" s="123" t="s">
        <v>1122</v>
      </c>
      <c r="H350" s="13"/>
      <c r="I350" s="247">
        <v>14218000</v>
      </c>
      <c r="J350" s="126">
        <v>14218000</v>
      </c>
      <c r="K350" s="248">
        <f t="shared" si="2"/>
        <v>0</v>
      </c>
    </row>
    <row r="351" spans="1:11" x14ac:dyDescent="0.25">
      <c r="A351" s="112">
        <v>45430</v>
      </c>
      <c r="B351" s="180" t="s">
        <v>66</v>
      </c>
      <c r="C351" s="114" t="s">
        <v>3103</v>
      </c>
      <c r="D351" s="25" t="s">
        <v>2769</v>
      </c>
      <c r="E351" s="161" t="s">
        <v>3281</v>
      </c>
      <c r="F351" s="26"/>
      <c r="G351" s="123" t="s">
        <v>1142</v>
      </c>
      <c r="H351" s="13"/>
      <c r="I351" s="247">
        <v>11002000</v>
      </c>
      <c r="J351" s="126">
        <v>11002000</v>
      </c>
      <c r="K351" s="248">
        <f t="shared" si="2"/>
        <v>0</v>
      </c>
    </row>
    <row r="352" spans="1:11" x14ac:dyDescent="0.25">
      <c r="A352" s="112">
        <v>45430</v>
      </c>
      <c r="B352" s="180" t="s">
        <v>418</v>
      </c>
      <c r="C352" s="114" t="s">
        <v>2377</v>
      </c>
      <c r="D352" s="25" t="s">
        <v>2796</v>
      </c>
      <c r="E352" s="161" t="s">
        <v>3282</v>
      </c>
      <c r="F352" s="26"/>
      <c r="G352" s="123" t="s">
        <v>1105</v>
      </c>
      <c r="H352" s="13"/>
      <c r="I352" s="247">
        <v>14218000</v>
      </c>
      <c r="J352" s="126">
        <v>14218000</v>
      </c>
      <c r="K352" s="248">
        <f t="shared" si="2"/>
        <v>0</v>
      </c>
    </row>
    <row r="353" spans="1:11" x14ac:dyDescent="0.25">
      <c r="A353" s="112">
        <v>45430</v>
      </c>
      <c r="B353" s="180" t="s">
        <v>439</v>
      </c>
      <c r="C353" s="114" t="s">
        <v>3106</v>
      </c>
      <c r="D353" s="25" t="s">
        <v>2771</v>
      </c>
      <c r="E353" s="161" t="s">
        <v>3283</v>
      </c>
      <c r="F353" s="26"/>
      <c r="G353" s="123" t="s">
        <v>1112</v>
      </c>
      <c r="H353" s="13"/>
      <c r="I353" s="247">
        <v>18474750</v>
      </c>
      <c r="J353" s="126">
        <v>18474750</v>
      </c>
      <c r="K353" s="248">
        <f t="shared" si="2"/>
        <v>0</v>
      </c>
    </row>
    <row r="354" spans="1:11" x14ac:dyDescent="0.25">
      <c r="A354" s="112">
        <v>45433</v>
      </c>
      <c r="B354" s="180" t="s">
        <v>214</v>
      </c>
      <c r="C354" s="114" t="s">
        <v>2778</v>
      </c>
      <c r="D354" s="25" t="s">
        <v>2601</v>
      </c>
      <c r="E354" s="161" t="s">
        <v>3284</v>
      </c>
      <c r="F354" s="26"/>
      <c r="G354" s="123" t="s">
        <v>1094</v>
      </c>
      <c r="H354" s="13"/>
      <c r="I354" s="247">
        <v>13446000</v>
      </c>
      <c r="J354" s="126">
        <v>12101400</v>
      </c>
      <c r="K354" s="248">
        <f t="shared" si="2"/>
        <v>1344600</v>
      </c>
    </row>
    <row r="355" spans="1:11" x14ac:dyDescent="0.25">
      <c r="A355" s="112">
        <v>45433</v>
      </c>
      <c r="B355" s="180" t="s">
        <v>1054</v>
      </c>
      <c r="C355" s="114" t="s">
        <v>3107</v>
      </c>
      <c r="D355" s="25" t="s">
        <v>2794</v>
      </c>
      <c r="E355" s="161" t="s">
        <v>3285</v>
      </c>
      <c r="F355" s="26"/>
      <c r="G355" s="123" t="s">
        <v>1697</v>
      </c>
      <c r="H355" s="13"/>
      <c r="I355" s="247">
        <v>14400000</v>
      </c>
      <c r="J355" s="126">
        <v>14400000</v>
      </c>
      <c r="K355" s="248">
        <f t="shared" si="2"/>
        <v>0</v>
      </c>
    </row>
    <row r="356" spans="1:11" x14ac:dyDescent="0.25">
      <c r="A356" s="112">
        <v>45433</v>
      </c>
      <c r="B356" s="180" t="s">
        <v>226</v>
      </c>
      <c r="C356" s="114" t="s">
        <v>2801</v>
      </c>
      <c r="D356" s="25" t="s">
        <v>2802</v>
      </c>
      <c r="E356" s="161" t="s">
        <v>3286</v>
      </c>
      <c r="F356" s="26"/>
      <c r="G356" s="123" t="s">
        <v>1099</v>
      </c>
      <c r="H356" s="13"/>
      <c r="I356" s="247">
        <v>6400000</v>
      </c>
      <c r="J356" s="126">
        <v>6400000</v>
      </c>
      <c r="K356" s="248">
        <f t="shared" si="2"/>
        <v>0</v>
      </c>
    </row>
    <row r="357" spans="1:11" x14ac:dyDescent="0.25">
      <c r="A357" s="112">
        <v>45433</v>
      </c>
      <c r="B357" s="180" t="s">
        <v>106</v>
      </c>
      <c r="C357" s="114" t="s">
        <v>3108</v>
      </c>
      <c r="D357" s="25" t="s">
        <v>2792</v>
      </c>
      <c r="E357" s="161" t="s">
        <v>3287</v>
      </c>
      <c r="F357" s="26"/>
      <c r="G357" s="123" t="s">
        <v>301</v>
      </c>
      <c r="H357" s="13"/>
      <c r="I357" s="247">
        <v>14368000</v>
      </c>
      <c r="J357" s="126">
        <v>14368000</v>
      </c>
      <c r="K357" s="248">
        <f t="shared" si="2"/>
        <v>0</v>
      </c>
    </row>
    <row r="358" spans="1:11" x14ac:dyDescent="0.25">
      <c r="A358" s="112">
        <v>45433</v>
      </c>
      <c r="B358" s="180" t="s">
        <v>1044</v>
      </c>
      <c r="C358" s="114" t="s">
        <v>3109</v>
      </c>
      <c r="D358" s="25" t="s">
        <v>3107</v>
      </c>
      <c r="E358" s="161" t="s">
        <v>3288</v>
      </c>
      <c r="F358" s="26"/>
      <c r="G358" s="123" t="s">
        <v>1110</v>
      </c>
      <c r="H358" s="13"/>
      <c r="I358" s="247">
        <v>9452000</v>
      </c>
      <c r="J358" s="126">
        <v>157533</v>
      </c>
      <c r="K358" s="248">
        <f t="shared" si="2"/>
        <v>9294467</v>
      </c>
    </row>
    <row r="359" spans="1:11" x14ac:dyDescent="0.25">
      <c r="A359" s="112">
        <v>45433</v>
      </c>
      <c r="B359" s="180" t="s">
        <v>1838</v>
      </c>
      <c r="C359" s="114" t="s">
        <v>3110</v>
      </c>
      <c r="D359" s="25" t="s">
        <v>3111</v>
      </c>
      <c r="E359" s="161" t="s">
        <v>354</v>
      </c>
      <c r="F359" s="26"/>
      <c r="G359" s="123" t="s">
        <v>3152</v>
      </c>
      <c r="H359" s="13"/>
      <c r="I359" s="247">
        <v>54908000</v>
      </c>
      <c r="J359" s="126">
        <v>41050267</v>
      </c>
      <c r="K359" s="248">
        <f t="shared" si="2"/>
        <v>13857733</v>
      </c>
    </row>
    <row r="360" spans="1:11" x14ac:dyDescent="0.25">
      <c r="A360" s="112">
        <v>45433</v>
      </c>
      <c r="B360" s="180" t="s">
        <v>2090</v>
      </c>
      <c r="C360" s="114" t="s">
        <v>3112</v>
      </c>
      <c r="D360" s="25" t="s">
        <v>2805</v>
      </c>
      <c r="E360" s="161" t="s">
        <v>3289</v>
      </c>
      <c r="F360" s="26"/>
      <c r="G360" s="123" t="s">
        <v>3153</v>
      </c>
      <c r="H360" s="13"/>
      <c r="I360" s="247">
        <v>10200000</v>
      </c>
      <c r="J360" s="126">
        <v>10200000</v>
      </c>
      <c r="K360" s="248">
        <f t="shared" si="2"/>
        <v>0</v>
      </c>
    </row>
    <row r="361" spans="1:11" x14ac:dyDescent="0.25">
      <c r="A361" s="112">
        <v>45433</v>
      </c>
      <c r="B361" s="180" t="s">
        <v>1833</v>
      </c>
      <c r="C361" s="114" t="s">
        <v>2799</v>
      </c>
      <c r="D361" s="25" t="s">
        <v>3110</v>
      </c>
      <c r="E361" s="161" t="s">
        <v>3290</v>
      </c>
      <c r="F361" s="26"/>
      <c r="G361" s="123" t="s">
        <v>3154</v>
      </c>
      <c r="H361" s="13"/>
      <c r="I361" s="247">
        <v>11532000</v>
      </c>
      <c r="J361" s="126">
        <v>11532000</v>
      </c>
      <c r="K361" s="248">
        <f t="shared" si="2"/>
        <v>0</v>
      </c>
    </row>
    <row r="362" spans="1:11" x14ac:dyDescent="0.25">
      <c r="A362" s="112">
        <v>45433</v>
      </c>
      <c r="B362" s="180" t="s">
        <v>415</v>
      </c>
      <c r="C362" s="114" t="s">
        <v>3111</v>
      </c>
      <c r="D362" s="25" t="s">
        <v>3113</v>
      </c>
      <c r="E362" s="161" t="s">
        <v>3291</v>
      </c>
      <c r="F362" s="26"/>
      <c r="G362" s="123" t="s">
        <v>3155</v>
      </c>
      <c r="H362" s="13"/>
      <c r="I362" s="247">
        <v>12718000</v>
      </c>
      <c r="J362" s="126">
        <v>12718000</v>
      </c>
      <c r="K362" s="248">
        <f t="shared" si="2"/>
        <v>0</v>
      </c>
    </row>
    <row r="363" spans="1:11" x14ac:dyDescent="0.25">
      <c r="A363" s="112">
        <v>45433</v>
      </c>
      <c r="B363" s="180" t="s">
        <v>805</v>
      </c>
      <c r="C363" s="114" t="s">
        <v>3114</v>
      </c>
      <c r="D363" s="25" t="s">
        <v>3115</v>
      </c>
      <c r="E363" s="161" t="s">
        <v>3292</v>
      </c>
      <c r="F363" s="26"/>
      <c r="G363" s="123" t="s">
        <v>1154</v>
      </c>
      <c r="H363" s="13"/>
      <c r="I363" s="247">
        <v>10918000</v>
      </c>
      <c r="J363" s="126">
        <v>10918000</v>
      </c>
      <c r="K363" s="248">
        <f t="shared" si="2"/>
        <v>0</v>
      </c>
    </row>
    <row r="364" spans="1:11" x14ac:dyDescent="0.25">
      <c r="A364" s="112">
        <v>45433</v>
      </c>
      <c r="B364" s="180" t="s">
        <v>804</v>
      </c>
      <c r="C364" s="114" t="s">
        <v>3116</v>
      </c>
      <c r="D364" s="25" t="s">
        <v>3117</v>
      </c>
      <c r="E364" s="161" t="s">
        <v>3293</v>
      </c>
      <c r="F364" s="26"/>
      <c r="G364" s="123" t="s">
        <v>1153</v>
      </c>
      <c r="H364" s="13"/>
      <c r="I364" s="247">
        <v>11200000</v>
      </c>
      <c r="J364" s="126">
        <v>11200000</v>
      </c>
      <c r="K364" s="248">
        <f t="shared" si="2"/>
        <v>0</v>
      </c>
    </row>
    <row r="365" spans="1:11" x14ac:dyDescent="0.25">
      <c r="A365" s="112">
        <v>45433</v>
      </c>
      <c r="B365" s="180" t="s">
        <v>802</v>
      </c>
      <c r="C365" s="114" t="s">
        <v>3118</v>
      </c>
      <c r="D365" s="25" t="s">
        <v>3119</v>
      </c>
      <c r="E365" s="161" t="s">
        <v>3294</v>
      </c>
      <c r="F365" s="26"/>
      <c r="G365" s="123" t="s">
        <v>1700</v>
      </c>
      <c r="H365" s="13"/>
      <c r="I365" s="247">
        <v>10600000</v>
      </c>
      <c r="J365" s="126">
        <v>10600000</v>
      </c>
      <c r="K365" s="248">
        <f t="shared" si="2"/>
        <v>0</v>
      </c>
    </row>
    <row r="366" spans="1:11" x14ac:dyDescent="0.25">
      <c r="A366" s="112">
        <v>45433</v>
      </c>
      <c r="B366" s="180" t="s">
        <v>939</v>
      </c>
      <c r="C366" s="114" t="s">
        <v>3120</v>
      </c>
      <c r="D366" s="25" t="s">
        <v>3121</v>
      </c>
      <c r="E366" s="161" t="s">
        <v>3295</v>
      </c>
      <c r="F366" s="26"/>
      <c r="G366" s="123" t="s">
        <v>1698</v>
      </c>
      <c r="H366" s="13"/>
      <c r="I366" s="247">
        <v>14400000</v>
      </c>
      <c r="J366" s="126">
        <v>14400000</v>
      </c>
      <c r="K366" s="248">
        <f t="shared" si="2"/>
        <v>0</v>
      </c>
    </row>
    <row r="367" spans="1:11" x14ac:dyDescent="0.25">
      <c r="A367" s="112">
        <v>45433</v>
      </c>
      <c r="B367" s="180" t="s">
        <v>228</v>
      </c>
      <c r="C367" s="114" t="s">
        <v>2608</v>
      </c>
      <c r="D367" s="25" t="s">
        <v>3122</v>
      </c>
      <c r="E367" s="161" t="s">
        <v>3296</v>
      </c>
      <c r="F367" s="26"/>
      <c r="G367" s="123" t="s">
        <v>1095</v>
      </c>
      <c r="H367" s="13"/>
      <c r="I367" s="247">
        <v>10600000</v>
      </c>
      <c r="J367" s="126">
        <v>10600000</v>
      </c>
      <c r="K367" s="248">
        <f t="shared" si="2"/>
        <v>0</v>
      </c>
    </row>
    <row r="368" spans="1:11" x14ac:dyDescent="0.25">
      <c r="A368" s="112">
        <v>45433</v>
      </c>
      <c r="B368" s="180" t="s">
        <v>222</v>
      </c>
      <c r="C368" s="114" t="s">
        <v>2803</v>
      </c>
      <c r="D368" s="25" t="s">
        <v>3123</v>
      </c>
      <c r="E368" s="161" t="s">
        <v>3297</v>
      </c>
      <c r="F368" s="26"/>
      <c r="G368" s="123" t="s">
        <v>1088</v>
      </c>
      <c r="H368" s="13"/>
      <c r="I368" s="247">
        <v>12000000</v>
      </c>
      <c r="J368" s="126">
        <v>12000000</v>
      </c>
      <c r="K368" s="248">
        <f t="shared" si="2"/>
        <v>0</v>
      </c>
    </row>
    <row r="369" spans="1:11" x14ac:dyDescent="0.25">
      <c r="A369" s="112">
        <v>45434</v>
      </c>
      <c r="B369" s="180" t="s">
        <v>111</v>
      </c>
      <c r="C369" s="114" t="s">
        <v>3124</v>
      </c>
      <c r="D369" s="25" t="s">
        <v>3125</v>
      </c>
      <c r="E369" s="161" t="s">
        <v>3298</v>
      </c>
      <c r="F369" s="26"/>
      <c r="G369" s="123" t="s">
        <v>305</v>
      </c>
      <c r="H369" s="13"/>
      <c r="I369" s="247">
        <v>5452000</v>
      </c>
      <c r="J369" s="126">
        <v>5452000</v>
      </c>
      <c r="K369" s="248">
        <f t="shared" si="2"/>
        <v>0</v>
      </c>
    </row>
    <row r="370" spans="1:11" x14ac:dyDescent="0.25">
      <c r="A370" s="112">
        <v>45434</v>
      </c>
      <c r="B370" s="180" t="s">
        <v>818</v>
      </c>
      <c r="C370" s="114" t="s">
        <v>3126</v>
      </c>
      <c r="D370" s="25" t="s">
        <v>2807</v>
      </c>
      <c r="E370" s="161" t="s">
        <v>3299</v>
      </c>
      <c r="F370" s="26"/>
      <c r="G370" s="123" t="s">
        <v>1148</v>
      </c>
      <c r="H370" s="13"/>
      <c r="I370" s="247">
        <v>4500000</v>
      </c>
      <c r="J370" s="126">
        <v>4500000</v>
      </c>
      <c r="K370" s="248">
        <f t="shared" si="2"/>
        <v>0</v>
      </c>
    </row>
    <row r="371" spans="1:11" x14ac:dyDescent="0.25">
      <c r="A371" s="112">
        <v>45435</v>
      </c>
      <c r="B371" s="180" t="s">
        <v>420</v>
      </c>
      <c r="C371" s="114" t="s">
        <v>2819</v>
      </c>
      <c r="D371" s="25" t="s">
        <v>2997</v>
      </c>
      <c r="E371" s="161" t="s">
        <v>3300</v>
      </c>
      <c r="F371" s="26"/>
      <c r="G371" s="123" t="s">
        <v>3156</v>
      </c>
      <c r="H371" s="13"/>
      <c r="I371" s="247">
        <v>11878000</v>
      </c>
      <c r="J371" s="126">
        <v>11482066</v>
      </c>
      <c r="K371" s="248">
        <f t="shared" si="2"/>
        <v>395934</v>
      </c>
    </row>
    <row r="372" spans="1:11" x14ac:dyDescent="0.25">
      <c r="A372" s="112">
        <v>45436</v>
      </c>
      <c r="B372" s="180" t="s">
        <v>795</v>
      </c>
      <c r="C372" s="114" t="s">
        <v>3127</v>
      </c>
      <c r="D372" s="25" t="s">
        <v>2632</v>
      </c>
      <c r="E372" s="161" t="s">
        <v>3301</v>
      </c>
      <c r="F372" s="26"/>
      <c r="G372" s="123" t="s">
        <v>1145</v>
      </c>
      <c r="H372" s="13"/>
      <c r="I372" s="247">
        <v>14218000</v>
      </c>
      <c r="J372" s="126">
        <v>14218000</v>
      </c>
      <c r="K372" s="248">
        <f t="shared" si="2"/>
        <v>0</v>
      </c>
    </row>
    <row r="373" spans="1:11" x14ac:dyDescent="0.25">
      <c r="A373" s="112">
        <v>45436</v>
      </c>
      <c r="B373" s="180" t="s">
        <v>980</v>
      </c>
      <c r="C373" s="114" t="s">
        <v>2984</v>
      </c>
      <c r="D373" s="25" t="s">
        <v>2985</v>
      </c>
      <c r="E373" s="161" t="s">
        <v>3302</v>
      </c>
      <c r="F373" s="26"/>
      <c r="G373" s="123" t="s">
        <v>1141</v>
      </c>
      <c r="H373" s="13"/>
      <c r="I373" s="247">
        <v>11002000</v>
      </c>
      <c r="J373" s="126">
        <v>11002000</v>
      </c>
      <c r="K373" s="248">
        <f t="shared" si="2"/>
        <v>0</v>
      </c>
    </row>
    <row r="374" spans="1:11" x14ac:dyDescent="0.25">
      <c r="A374" s="112">
        <v>45436</v>
      </c>
      <c r="B374" s="180" t="s">
        <v>1842</v>
      </c>
      <c r="C374" s="114" t="s">
        <v>3128</v>
      </c>
      <c r="D374" s="25" t="s">
        <v>2425</v>
      </c>
      <c r="E374" s="161" t="s">
        <v>3303</v>
      </c>
      <c r="F374" s="26"/>
      <c r="G374" s="123" t="s">
        <v>3157</v>
      </c>
      <c r="H374" s="13"/>
      <c r="I374" s="247">
        <v>11675180</v>
      </c>
      <c r="J374" s="126">
        <v>11675180</v>
      </c>
      <c r="K374" s="248">
        <f t="shared" si="2"/>
        <v>0</v>
      </c>
    </row>
    <row r="375" spans="1:11" x14ac:dyDescent="0.25">
      <c r="A375" s="112">
        <v>45439</v>
      </c>
      <c r="B375" s="180" t="s">
        <v>2572</v>
      </c>
      <c r="C375" s="114" t="s">
        <v>2423</v>
      </c>
      <c r="D375" s="25" t="s">
        <v>2424</v>
      </c>
      <c r="E375" s="161" t="s">
        <v>2555</v>
      </c>
      <c r="F375" s="26"/>
      <c r="G375" s="123" t="s">
        <v>2463</v>
      </c>
      <c r="H375" s="13"/>
      <c r="I375" s="247">
        <v>13000000</v>
      </c>
      <c r="J375" s="126">
        <v>13000000</v>
      </c>
      <c r="K375" s="248">
        <f t="shared" si="2"/>
        <v>0</v>
      </c>
    </row>
    <row r="376" spans="1:11" x14ac:dyDescent="0.25">
      <c r="A376" s="112">
        <v>45439</v>
      </c>
      <c r="B376" s="180" t="s">
        <v>1837</v>
      </c>
      <c r="C376" s="114" t="s">
        <v>2986</v>
      </c>
      <c r="D376" s="25" t="s">
        <v>2641</v>
      </c>
      <c r="E376" s="161" t="s">
        <v>3304</v>
      </c>
      <c r="F376" s="26"/>
      <c r="G376" s="123" t="s">
        <v>303</v>
      </c>
      <c r="H376" s="13"/>
      <c r="I376" s="247">
        <v>65100000</v>
      </c>
      <c r="J376" s="126">
        <v>47430000</v>
      </c>
      <c r="K376" s="248">
        <f t="shared" si="2"/>
        <v>17670000</v>
      </c>
    </row>
    <row r="377" spans="1:11" x14ac:dyDescent="0.25">
      <c r="A377" s="112">
        <v>45440</v>
      </c>
      <c r="B377" s="180" t="s">
        <v>2109</v>
      </c>
      <c r="C377" s="114" t="s">
        <v>3001</v>
      </c>
      <c r="D377" s="25" t="s">
        <v>3129</v>
      </c>
      <c r="E377" s="161" t="s">
        <v>3305</v>
      </c>
      <c r="F377" s="26"/>
      <c r="G377" s="123" t="s">
        <v>3158</v>
      </c>
      <c r="H377" s="13"/>
      <c r="I377" s="247">
        <v>27200000</v>
      </c>
      <c r="J377" s="126">
        <v>27200000</v>
      </c>
      <c r="K377" s="248">
        <f t="shared" si="2"/>
        <v>0</v>
      </c>
    </row>
    <row r="378" spans="1:11" x14ac:dyDescent="0.25">
      <c r="A378" s="112">
        <v>45440</v>
      </c>
      <c r="B378" s="180" t="s">
        <v>2112</v>
      </c>
      <c r="C378" s="114" t="s">
        <v>2785</v>
      </c>
      <c r="D378" s="25" t="s">
        <v>3130</v>
      </c>
      <c r="E378" s="161" t="s">
        <v>3306</v>
      </c>
      <c r="F378" s="26"/>
      <c r="G378" s="123" t="s">
        <v>3159</v>
      </c>
      <c r="H378" s="13"/>
      <c r="I378" s="247">
        <v>11700000</v>
      </c>
      <c r="J378" s="126">
        <v>9555000</v>
      </c>
      <c r="K378" s="248">
        <f t="shared" si="2"/>
        <v>2145000</v>
      </c>
    </row>
    <row r="379" spans="1:11" x14ac:dyDescent="0.25">
      <c r="A379" s="112">
        <v>45440</v>
      </c>
      <c r="B379" s="180" t="s">
        <v>415</v>
      </c>
      <c r="C379" s="114" t="s">
        <v>3111</v>
      </c>
      <c r="D379" s="25" t="s">
        <v>3131</v>
      </c>
      <c r="E379" s="161" t="s">
        <v>3291</v>
      </c>
      <c r="F379" s="26"/>
      <c r="G379" s="123" t="s">
        <v>3155</v>
      </c>
      <c r="H379" s="13"/>
      <c r="I379" s="247">
        <v>80</v>
      </c>
      <c r="J379" s="126">
        <v>80</v>
      </c>
      <c r="K379" s="248">
        <f t="shared" si="2"/>
        <v>0</v>
      </c>
    </row>
    <row r="380" spans="1:11" x14ac:dyDescent="0.25">
      <c r="A380" s="112">
        <v>45440</v>
      </c>
      <c r="B380" s="180" t="s">
        <v>2575</v>
      </c>
      <c r="C380" s="114" t="s">
        <v>1383</v>
      </c>
      <c r="D380" s="25" t="s">
        <v>3132</v>
      </c>
      <c r="E380" s="161" t="s">
        <v>3307</v>
      </c>
      <c r="F380" s="26"/>
      <c r="G380" s="123" t="s">
        <v>722</v>
      </c>
      <c r="H380" s="13"/>
      <c r="I380" s="247">
        <v>1887000</v>
      </c>
      <c r="J380" s="126">
        <v>1887000</v>
      </c>
      <c r="K380" s="248">
        <f t="shared" si="2"/>
        <v>0</v>
      </c>
    </row>
    <row r="381" spans="1:11" x14ac:dyDescent="0.25">
      <c r="A381" s="112">
        <v>45440</v>
      </c>
      <c r="B381" s="180" t="s">
        <v>2575</v>
      </c>
      <c r="C381" s="114" t="s">
        <v>1672</v>
      </c>
      <c r="D381" s="25" t="s">
        <v>3133</v>
      </c>
      <c r="E381" s="161" t="s">
        <v>3308</v>
      </c>
      <c r="F381" s="26"/>
      <c r="G381" s="123" t="s">
        <v>722</v>
      </c>
      <c r="H381" s="13"/>
      <c r="I381" s="247">
        <v>133000</v>
      </c>
      <c r="J381" s="126">
        <v>133000</v>
      </c>
      <c r="K381" s="248">
        <f t="shared" si="2"/>
        <v>0</v>
      </c>
    </row>
    <row r="382" spans="1:11" x14ac:dyDescent="0.25">
      <c r="A382" s="112">
        <v>45440</v>
      </c>
      <c r="B382" s="180" t="s">
        <v>2028</v>
      </c>
      <c r="C382" s="114" t="s">
        <v>2578</v>
      </c>
      <c r="D382" s="25" t="s">
        <v>3134</v>
      </c>
      <c r="E382" s="161" t="s">
        <v>3309</v>
      </c>
      <c r="F382" s="26"/>
      <c r="G382" s="123" t="s">
        <v>3160</v>
      </c>
      <c r="H382" s="13"/>
      <c r="I382" s="247">
        <v>739429162</v>
      </c>
      <c r="J382" s="126">
        <v>739429162</v>
      </c>
      <c r="K382" s="248">
        <f t="shared" si="2"/>
        <v>0</v>
      </c>
    </row>
    <row r="383" spans="1:11" x14ac:dyDescent="0.25">
      <c r="A383" s="112">
        <v>45441</v>
      </c>
      <c r="B383" s="180" t="s">
        <v>1841</v>
      </c>
      <c r="C383" s="114" t="s">
        <v>3003</v>
      </c>
      <c r="D383" s="25" t="s">
        <v>3135</v>
      </c>
      <c r="E383" s="161" t="s">
        <v>3310</v>
      </c>
      <c r="F383" s="26"/>
      <c r="G383" s="123" t="s">
        <v>3161</v>
      </c>
      <c r="H383" s="13"/>
      <c r="I383" s="247">
        <v>58310000</v>
      </c>
      <c r="J383" s="126">
        <v>33597667</v>
      </c>
      <c r="K383" s="248">
        <f t="shared" si="2"/>
        <v>24712333</v>
      </c>
    </row>
    <row r="384" spans="1:11" x14ac:dyDescent="0.25">
      <c r="A384" s="112">
        <v>45441</v>
      </c>
      <c r="B384" s="180" t="s">
        <v>1822</v>
      </c>
      <c r="C384" s="114" t="s">
        <v>2995</v>
      </c>
      <c r="D384" s="25" t="s">
        <v>3136</v>
      </c>
      <c r="E384" s="161" t="s">
        <v>3311</v>
      </c>
      <c r="F384" s="26"/>
      <c r="G384" s="123" t="s">
        <v>3162</v>
      </c>
      <c r="H384" s="13"/>
      <c r="I384" s="247">
        <v>19100000</v>
      </c>
      <c r="J384" s="126">
        <v>18622500</v>
      </c>
      <c r="K384" s="248">
        <f t="shared" si="2"/>
        <v>477500</v>
      </c>
    </row>
    <row r="385" spans="1:11" x14ac:dyDescent="0.25">
      <c r="A385" s="112">
        <v>45441</v>
      </c>
      <c r="B385" s="180" t="s">
        <v>2113</v>
      </c>
      <c r="C385" s="114" t="s">
        <v>2634</v>
      </c>
      <c r="D385" s="25" t="s">
        <v>3137</v>
      </c>
      <c r="E385" s="161" t="s">
        <v>3312</v>
      </c>
      <c r="F385" s="26"/>
      <c r="G385" s="123" t="s">
        <v>3163</v>
      </c>
      <c r="H385" s="13"/>
      <c r="I385" s="247">
        <v>36000000</v>
      </c>
      <c r="J385" s="126">
        <v>35100000</v>
      </c>
      <c r="K385" s="248">
        <f t="shared" si="2"/>
        <v>900000</v>
      </c>
    </row>
    <row r="386" spans="1:11" x14ac:dyDescent="0.25">
      <c r="A386" s="112">
        <v>45441</v>
      </c>
      <c r="B386" s="180" t="s">
        <v>491</v>
      </c>
      <c r="C386" s="114" t="s">
        <v>2938</v>
      </c>
      <c r="D386" s="25" t="s">
        <v>3138</v>
      </c>
      <c r="E386" s="161" t="s">
        <v>3313</v>
      </c>
      <c r="F386" s="26"/>
      <c r="G386" s="123" t="s">
        <v>3164</v>
      </c>
      <c r="H386" s="13"/>
      <c r="I386" s="247">
        <v>2726190</v>
      </c>
      <c r="J386" s="126">
        <v>2726190</v>
      </c>
      <c r="K386" s="248">
        <f t="shared" si="2"/>
        <v>0</v>
      </c>
    </row>
    <row r="387" spans="1:11" x14ac:dyDescent="0.25">
      <c r="A387" s="112">
        <v>45442</v>
      </c>
      <c r="B387" s="180" t="s">
        <v>1844</v>
      </c>
      <c r="C387" s="114" t="s">
        <v>2578</v>
      </c>
      <c r="D387" s="25" t="s">
        <v>3139</v>
      </c>
      <c r="E387" s="161" t="s">
        <v>3309</v>
      </c>
      <c r="F387" s="26"/>
      <c r="G387" s="123" t="s">
        <v>3165</v>
      </c>
      <c r="H387" s="13"/>
      <c r="I387" s="247">
        <v>57711811</v>
      </c>
      <c r="J387" s="126">
        <v>57711811</v>
      </c>
      <c r="K387" s="248">
        <f t="shared" si="2"/>
        <v>0</v>
      </c>
    </row>
    <row r="388" spans="1:11" x14ac:dyDescent="0.25">
      <c r="A388" s="112"/>
      <c r="B388" s="114"/>
      <c r="C388" s="25"/>
      <c r="D388" s="25"/>
      <c r="E388" s="120"/>
      <c r="F388" s="121"/>
      <c r="G388" s="123"/>
      <c r="H388" s="13"/>
      <c r="I388" s="119"/>
      <c r="J388" s="23"/>
      <c r="K388" s="88">
        <f t="shared" ref="K388" si="3">+I388-J388</f>
        <v>0</v>
      </c>
    </row>
    <row r="389" spans="1:11" x14ac:dyDescent="0.25">
      <c r="A389" s="112"/>
      <c r="B389" s="115"/>
      <c r="C389" s="83"/>
      <c r="D389" s="83"/>
      <c r="E389" s="122"/>
      <c r="F389" s="125"/>
      <c r="G389" s="124"/>
      <c r="H389" s="113"/>
      <c r="I389" s="119"/>
      <c r="J389" s="23"/>
      <c r="K389" s="88">
        <f t="shared" ref="K389" si="4">+I389-J389</f>
        <v>0</v>
      </c>
    </row>
    <row r="390" spans="1:11" x14ac:dyDescent="0.25">
      <c r="A390" s="14"/>
      <c r="B390" s="15"/>
      <c r="C390" s="15"/>
      <c r="D390" s="15"/>
      <c r="E390" s="14"/>
      <c r="F390" s="15"/>
      <c r="G390" s="334" t="s">
        <v>19</v>
      </c>
      <c r="H390" s="335"/>
      <c r="I390" s="141">
        <f>SUM(I14:I389)</f>
        <v>7644975660</v>
      </c>
      <c r="J390" s="141">
        <f>SUM(J14:J389)</f>
        <v>7503675392</v>
      </c>
      <c r="K390" s="141">
        <f>SUM(K14:K389)</f>
        <v>141300268</v>
      </c>
    </row>
    <row r="391" spans="1:11" ht="12.75" customHeight="1" x14ac:dyDescent="0.25">
      <c r="A391" s="14"/>
      <c r="B391" s="15"/>
      <c r="C391" s="15"/>
      <c r="D391" s="15"/>
      <c r="E391" s="14"/>
      <c r="F391" s="19"/>
      <c r="G391" s="15"/>
      <c r="H391" s="15"/>
      <c r="I391" s="142"/>
      <c r="J391" s="19"/>
      <c r="K391" s="20"/>
    </row>
    <row r="392" spans="1:11" ht="24.95" customHeight="1" x14ac:dyDescent="0.25">
      <c r="A392" s="69" t="s">
        <v>37</v>
      </c>
      <c r="B392" s="70" t="s">
        <v>39</v>
      </c>
      <c r="C392" s="69" t="s">
        <v>40</v>
      </c>
      <c r="D392" s="71" t="s">
        <v>38</v>
      </c>
      <c r="E392" s="69" t="s">
        <v>15</v>
      </c>
      <c r="F392" s="69" t="s">
        <v>33</v>
      </c>
      <c r="G392" s="69" t="s">
        <v>16</v>
      </c>
      <c r="H392" s="69" t="s">
        <v>22</v>
      </c>
      <c r="I392" s="69" t="s">
        <v>12</v>
      </c>
      <c r="J392" s="69" t="s">
        <v>23</v>
      </c>
      <c r="K392" s="69" t="s">
        <v>4</v>
      </c>
    </row>
    <row r="393" spans="1:11" ht="24.95" customHeight="1" x14ac:dyDescent="0.25">
      <c r="A393" s="72">
        <v>22810488000</v>
      </c>
      <c r="B393" s="72">
        <v>-15048121774</v>
      </c>
      <c r="C393" s="72">
        <v>0</v>
      </c>
      <c r="D393" s="73">
        <f>+A393+B393-C393</f>
        <v>7762366226</v>
      </c>
      <c r="E393" s="73">
        <f>+I390</f>
        <v>7644975660</v>
      </c>
      <c r="F393" s="74">
        <f>+E393/D393</f>
        <v>0.98487696115047996</v>
      </c>
      <c r="G393" s="73">
        <f>+I11</f>
        <v>21701733</v>
      </c>
      <c r="H393" s="73">
        <f>+D393-E393-G393</f>
        <v>95688833</v>
      </c>
      <c r="I393" s="143">
        <f>+J390</f>
        <v>7503675392</v>
      </c>
      <c r="J393" s="74">
        <f>+I393/D393</f>
        <v>0.96667371437158989</v>
      </c>
      <c r="K393" s="73">
        <f>+K390</f>
        <v>141300268</v>
      </c>
    </row>
    <row r="394" spans="1:11" x14ac:dyDescent="0.25">
      <c r="A394" s="75">
        <v>1</v>
      </c>
      <c r="B394" s="75">
        <v>2</v>
      </c>
      <c r="C394" s="75">
        <v>3</v>
      </c>
      <c r="D394" s="75" t="s">
        <v>3</v>
      </c>
      <c r="E394" s="75">
        <v>5</v>
      </c>
      <c r="F394" s="75" t="s">
        <v>18</v>
      </c>
      <c r="G394" s="75">
        <v>7</v>
      </c>
      <c r="H394" s="75" t="s">
        <v>9</v>
      </c>
      <c r="I394" s="75">
        <v>9</v>
      </c>
      <c r="J394" s="75" t="s">
        <v>24</v>
      </c>
      <c r="K394" s="75" t="s">
        <v>25</v>
      </c>
    </row>
    <row r="396" spans="1:11" x14ac:dyDescent="0.25">
      <c r="B396" s="62"/>
    </row>
    <row r="397" spans="1:11" x14ac:dyDescent="0.25">
      <c r="B397" s="62"/>
      <c r="I397" s="79"/>
    </row>
    <row r="398" spans="1:11" x14ac:dyDescent="0.25">
      <c r="B398" s="62"/>
    </row>
  </sheetData>
  <mergeCells count="16">
    <mergeCell ref="J12:J13"/>
    <mergeCell ref="E13:F13"/>
    <mergeCell ref="G13:H13"/>
    <mergeCell ref="A3:J3"/>
    <mergeCell ref="A5:A6"/>
    <mergeCell ref="B5:B6"/>
    <mergeCell ref="D5:D6"/>
    <mergeCell ref="E5:H5"/>
    <mergeCell ref="I5:I6"/>
    <mergeCell ref="J5:K6"/>
    <mergeCell ref="E6:H6"/>
    <mergeCell ref="G390:H390"/>
    <mergeCell ref="G11:H11"/>
    <mergeCell ref="A12:A13"/>
    <mergeCell ref="E12:H12"/>
    <mergeCell ref="I12:I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8"/>
  <sheetViews>
    <sheetView topLeftCell="A94" workbookViewId="0">
      <selection activeCell="J15" sqref="J15:J119"/>
    </sheetView>
  </sheetViews>
  <sheetFormatPr baseColWidth="10" defaultRowHeight="15" x14ac:dyDescent="0.25"/>
  <cols>
    <col min="1" max="1" width="15.140625" style="3" customWidth="1"/>
    <col min="2" max="4" width="14.7109375" style="3" customWidth="1"/>
    <col min="5" max="5" width="15.7109375" style="259" customWidth="1"/>
    <col min="6" max="6" width="14.7109375" style="229" customWidth="1"/>
    <col min="7" max="7" width="15.7109375" style="266" customWidth="1"/>
    <col min="8" max="11" width="15.7109375" style="3" customWidth="1"/>
    <col min="12" max="16384" width="11.42578125" style="3"/>
  </cols>
  <sheetData>
    <row r="1" spans="1:11" ht="12.75" customHeight="1" x14ac:dyDescent="0.25">
      <c r="A1" s="1" t="s">
        <v>34</v>
      </c>
      <c r="B1" s="1"/>
      <c r="C1" s="1"/>
      <c r="D1" s="1"/>
      <c r="E1" s="93"/>
      <c r="F1" s="216"/>
      <c r="G1" s="155"/>
      <c r="H1" s="2"/>
      <c r="I1" s="2"/>
      <c r="J1" s="2"/>
      <c r="K1" s="2"/>
    </row>
    <row r="2" spans="1:11" ht="12.75" customHeight="1" x14ac:dyDescent="0.25">
      <c r="A2" s="2"/>
      <c r="B2" s="2"/>
      <c r="C2" s="2"/>
      <c r="D2" s="2"/>
      <c r="E2" s="93"/>
      <c r="F2" s="217"/>
      <c r="G2" s="155"/>
      <c r="H2" s="2"/>
      <c r="I2" s="2"/>
      <c r="J2" s="2"/>
      <c r="K2" s="65"/>
    </row>
    <row r="3" spans="1:11" ht="15" customHeight="1" x14ac:dyDescent="0.25">
      <c r="A3" s="320" t="s">
        <v>85</v>
      </c>
      <c r="B3" s="320"/>
      <c r="C3" s="320"/>
      <c r="D3" s="320"/>
      <c r="E3" s="320"/>
      <c r="F3" s="320"/>
      <c r="G3" s="320"/>
      <c r="H3" s="320"/>
      <c r="I3" s="320"/>
      <c r="J3" s="320"/>
      <c r="K3" s="67" t="s">
        <v>4743</v>
      </c>
    </row>
    <row r="4" spans="1:11" ht="12.75" customHeight="1" x14ac:dyDescent="0.25">
      <c r="A4" s="4"/>
      <c r="B4" s="4"/>
      <c r="C4" s="4"/>
      <c r="D4" s="4"/>
      <c r="E4" s="256"/>
      <c r="F4" s="218"/>
      <c r="G4" s="263"/>
      <c r="H4" s="4"/>
      <c r="I4" s="4"/>
      <c r="J4" s="4"/>
      <c r="K4" s="5"/>
    </row>
    <row r="5" spans="1:11" x14ac:dyDescent="0.25">
      <c r="A5" s="323" t="s">
        <v>5</v>
      </c>
      <c r="B5" s="338" t="s">
        <v>26</v>
      </c>
      <c r="C5" s="30"/>
      <c r="D5" s="330" t="s">
        <v>17</v>
      </c>
      <c r="E5" s="340" t="s">
        <v>16</v>
      </c>
      <c r="F5" s="341"/>
      <c r="G5" s="341"/>
      <c r="H5" s="342"/>
      <c r="I5" s="323" t="s">
        <v>7</v>
      </c>
      <c r="J5" s="330" t="s">
        <v>21</v>
      </c>
      <c r="K5" s="331"/>
    </row>
    <row r="6" spans="1:11" x14ac:dyDescent="0.25">
      <c r="A6" s="324"/>
      <c r="B6" s="339"/>
      <c r="C6" s="31"/>
      <c r="D6" s="332"/>
      <c r="E6" s="340" t="s">
        <v>2</v>
      </c>
      <c r="F6" s="341"/>
      <c r="G6" s="341"/>
      <c r="H6" s="342"/>
      <c r="I6" s="324"/>
      <c r="J6" s="332"/>
      <c r="K6" s="333"/>
    </row>
    <row r="7" spans="1:11" x14ac:dyDescent="0.25">
      <c r="A7" s="177"/>
      <c r="B7" s="146"/>
      <c r="C7" s="144"/>
      <c r="D7" s="161"/>
      <c r="E7" s="233"/>
      <c r="F7" s="257"/>
      <c r="G7" s="202"/>
      <c r="H7" s="87"/>
      <c r="I7" s="176"/>
      <c r="J7" s="145"/>
      <c r="K7" s="144"/>
    </row>
    <row r="8" spans="1:11" x14ac:dyDescent="0.25">
      <c r="A8" s="173"/>
      <c r="B8" s="146"/>
      <c r="C8" s="144"/>
      <c r="D8" s="175"/>
      <c r="E8" s="233"/>
      <c r="F8" s="257"/>
      <c r="G8" s="202"/>
      <c r="H8" s="87"/>
      <c r="I8" s="176"/>
      <c r="J8" s="145"/>
      <c r="K8" s="144"/>
    </row>
    <row r="9" spans="1:11" x14ac:dyDescent="0.25">
      <c r="A9" s="173"/>
      <c r="B9" s="146"/>
      <c r="C9" s="144"/>
      <c r="D9" s="175"/>
      <c r="E9" s="233"/>
      <c r="F9" s="257"/>
      <c r="G9" s="202"/>
      <c r="H9" s="87"/>
      <c r="I9" s="176"/>
      <c r="J9" s="145"/>
      <c r="K9" s="144"/>
    </row>
    <row r="10" spans="1:11" x14ac:dyDescent="0.25">
      <c r="A10" s="173"/>
      <c r="B10" s="146"/>
      <c r="C10" s="144"/>
      <c r="D10" s="175"/>
      <c r="E10" s="233"/>
      <c r="F10" s="257"/>
      <c r="G10" s="202"/>
      <c r="H10" s="87"/>
      <c r="I10" s="176"/>
      <c r="J10" s="145"/>
      <c r="K10" s="144"/>
    </row>
    <row r="11" spans="1:11" ht="15" customHeight="1" x14ac:dyDescent="0.25">
      <c r="A11" s="173"/>
      <c r="B11" s="7"/>
      <c r="C11" s="8"/>
      <c r="D11" s="175"/>
      <c r="E11" s="249"/>
      <c r="F11" s="218"/>
      <c r="G11" s="264"/>
      <c r="H11" s="10"/>
      <c r="I11" s="176"/>
      <c r="J11" s="7"/>
      <c r="K11" s="8"/>
    </row>
    <row r="12" spans="1:11" x14ac:dyDescent="0.25">
      <c r="A12" s="14"/>
      <c r="B12" s="15"/>
      <c r="C12" s="15"/>
      <c r="D12" s="15"/>
      <c r="E12" s="258"/>
      <c r="F12" s="220"/>
      <c r="G12" s="345" t="s">
        <v>19</v>
      </c>
      <c r="H12" s="335"/>
      <c r="I12" s="16">
        <f>SUM(I7:I11)</f>
        <v>0</v>
      </c>
      <c r="J12" s="17"/>
      <c r="K12" s="18"/>
    </row>
    <row r="13" spans="1:11" x14ac:dyDescent="0.25">
      <c r="A13" s="323" t="s">
        <v>5</v>
      </c>
      <c r="B13" s="29" t="s">
        <v>13</v>
      </c>
      <c r="C13" s="32" t="s">
        <v>20</v>
      </c>
      <c r="D13" s="252" t="s">
        <v>20</v>
      </c>
      <c r="E13" s="340" t="s">
        <v>15</v>
      </c>
      <c r="F13" s="341"/>
      <c r="G13" s="341"/>
      <c r="H13" s="342"/>
      <c r="I13" s="323" t="s">
        <v>7</v>
      </c>
      <c r="J13" s="323" t="s">
        <v>6</v>
      </c>
      <c r="K13" s="32" t="s">
        <v>0</v>
      </c>
    </row>
    <row r="14" spans="1:11" x14ac:dyDescent="0.25">
      <c r="A14" s="324"/>
      <c r="B14" s="33" t="s">
        <v>14</v>
      </c>
      <c r="C14" s="33" t="s">
        <v>11</v>
      </c>
      <c r="D14" s="239" t="s">
        <v>10</v>
      </c>
      <c r="E14" s="346" t="s">
        <v>2</v>
      </c>
      <c r="F14" s="347"/>
      <c r="G14" s="340" t="s">
        <v>8</v>
      </c>
      <c r="H14" s="342"/>
      <c r="I14" s="324"/>
      <c r="J14" s="324"/>
      <c r="K14" s="33" t="s">
        <v>1</v>
      </c>
    </row>
    <row r="15" spans="1:11" ht="12.75" customHeight="1" x14ac:dyDescent="0.25">
      <c r="A15" s="22">
        <v>45306</v>
      </c>
      <c r="B15" s="86" t="s">
        <v>426</v>
      </c>
      <c r="C15" s="63" t="s">
        <v>398</v>
      </c>
      <c r="D15" s="116" t="s">
        <v>398</v>
      </c>
      <c r="E15" s="93" t="s">
        <v>407</v>
      </c>
      <c r="F15" s="217"/>
      <c r="G15" s="168" t="s">
        <v>400</v>
      </c>
      <c r="H15" s="8"/>
      <c r="I15" s="186">
        <v>1083333</v>
      </c>
      <c r="J15" s="126">
        <v>1083333</v>
      </c>
      <c r="K15" s="23">
        <f>+I15-J15</f>
        <v>0</v>
      </c>
    </row>
    <row r="16" spans="1:11" x14ac:dyDescent="0.25">
      <c r="A16" s="22">
        <v>45308</v>
      </c>
      <c r="B16" s="25" t="s">
        <v>129</v>
      </c>
      <c r="C16" s="64" t="s">
        <v>109</v>
      </c>
      <c r="D16" s="117" t="s">
        <v>74</v>
      </c>
      <c r="E16" s="93" t="s">
        <v>145</v>
      </c>
      <c r="F16" s="95"/>
      <c r="G16" s="169" t="s">
        <v>91</v>
      </c>
      <c r="H16" s="27"/>
      <c r="I16" s="186">
        <v>10480196</v>
      </c>
      <c r="J16" s="126">
        <v>10480196</v>
      </c>
      <c r="K16" s="23">
        <f t="shared" ref="K16:K84" si="0">+I16-J16</f>
        <v>0</v>
      </c>
    </row>
    <row r="17" spans="1:11" x14ac:dyDescent="0.25">
      <c r="A17" s="22">
        <v>45321</v>
      </c>
      <c r="B17" s="25" t="s">
        <v>135</v>
      </c>
      <c r="C17" s="64" t="s">
        <v>415</v>
      </c>
      <c r="D17" s="117" t="s">
        <v>416</v>
      </c>
      <c r="E17" s="93" t="s">
        <v>408</v>
      </c>
      <c r="F17" s="95"/>
      <c r="G17" s="169" t="s">
        <v>401</v>
      </c>
      <c r="H17" s="27"/>
      <c r="I17" s="186">
        <v>16000000</v>
      </c>
      <c r="J17" s="126">
        <v>16000000</v>
      </c>
      <c r="K17" s="23">
        <f t="shared" si="0"/>
        <v>0</v>
      </c>
    </row>
    <row r="18" spans="1:11" x14ac:dyDescent="0.25">
      <c r="A18" s="22">
        <v>45321</v>
      </c>
      <c r="B18" s="25" t="s">
        <v>427</v>
      </c>
      <c r="C18" s="64" t="s">
        <v>417</v>
      </c>
      <c r="D18" s="117" t="s">
        <v>393</v>
      </c>
      <c r="E18" s="93" t="s">
        <v>409</v>
      </c>
      <c r="F18" s="95"/>
      <c r="G18" s="169" t="s">
        <v>402</v>
      </c>
      <c r="H18" s="27"/>
      <c r="I18" s="186">
        <v>9108000</v>
      </c>
      <c r="J18" s="126">
        <v>9108000</v>
      </c>
      <c r="K18" s="23">
        <f t="shared" si="0"/>
        <v>0</v>
      </c>
    </row>
    <row r="19" spans="1:11" x14ac:dyDescent="0.25">
      <c r="A19" s="22">
        <v>45321</v>
      </c>
      <c r="B19" s="25" t="s">
        <v>426</v>
      </c>
      <c r="C19" s="64" t="s">
        <v>418</v>
      </c>
      <c r="D19" s="117" t="s">
        <v>419</v>
      </c>
      <c r="E19" s="93" t="s">
        <v>410</v>
      </c>
      <c r="F19" s="95"/>
      <c r="G19" s="169" t="s">
        <v>400</v>
      </c>
      <c r="H19" s="27"/>
      <c r="I19" s="186">
        <v>18000000</v>
      </c>
      <c r="J19" s="126">
        <v>18000000</v>
      </c>
      <c r="K19" s="23">
        <f t="shared" si="0"/>
        <v>0</v>
      </c>
    </row>
    <row r="20" spans="1:11" x14ac:dyDescent="0.25">
      <c r="A20" s="22">
        <v>45321</v>
      </c>
      <c r="B20" s="25" t="s">
        <v>428</v>
      </c>
      <c r="C20" s="64" t="s">
        <v>420</v>
      </c>
      <c r="D20" s="117" t="s">
        <v>421</v>
      </c>
      <c r="E20" s="93" t="s">
        <v>411</v>
      </c>
      <c r="F20" s="95"/>
      <c r="G20" s="169" t="s">
        <v>403</v>
      </c>
      <c r="H20" s="27"/>
      <c r="I20" s="186">
        <v>9028000</v>
      </c>
      <c r="J20" s="126">
        <v>9028000</v>
      </c>
      <c r="K20" s="23">
        <f t="shared" si="0"/>
        <v>0</v>
      </c>
    </row>
    <row r="21" spans="1:11" x14ac:dyDescent="0.25">
      <c r="A21" s="22">
        <v>45321</v>
      </c>
      <c r="B21" s="25" t="s">
        <v>429</v>
      </c>
      <c r="C21" s="64" t="s">
        <v>422</v>
      </c>
      <c r="D21" s="117" t="s">
        <v>423</v>
      </c>
      <c r="E21" s="93" t="s">
        <v>412</v>
      </c>
      <c r="F21" s="95"/>
      <c r="G21" s="169" t="s">
        <v>404</v>
      </c>
      <c r="H21" s="27"/>
      <c r="I21" s="186">
        <v>10400000</v>
      </c>
      <c r="J21" s="126">
        <v>10400000</v>
      </c>
      <c r="K21" s="23">
        <f t="shared" si="0"/>
        <v>0</v>
      </c>
    </row>
    <row r="22" spans="1:11" x14ac:dyDescent="0.25">
      <c r="A22" s="22">
        <v>45321</v>
      </c>
      <c r="B22" s="25" t="s">
        <v>430</v>
      </c>
      <c r="C22" s="64" t="s">
        <v>424</v>
      </c>
      <c r="D22" s="117" t="s">
        <v>169</v>
      </c>
      <c r="E22" s="93" t="s">
        <v>413</v>
      </c>
      <c r="F22" s="95"/>
      <c r="G22" s="169" t="s">
        <v>405</v>
      </c>
      <c r="H22" s="27"/>
      <c r="I22" s="186">
        <v>6210000</v>
      </c>
      <c r="J22" s="126">
        <v>6210000</v>
      </c>
      <c r="K22" s="23">
        <f t="shared" si="0"/>
        <v>0</v>
      </c>
    </row>
    <row r="23" spans="1:11" x14ac:dyDescent="0.25">
      <c r="A23" s="22">
        <v>45322</v>
      </c>
      <c r="B23" s="25" t="s">
        <v>220</v>
      </c>
      <c r="C23" s="64" t="s">
        <v>261</v>
      </c>
      <c r="D23" s="117" t="s">
        <v>425</v>
      </c>
      <c r="E23" s="93" t="s">
        <v>414</v>
      </c>
      <c r="F23" s="95"/>
      <c r="G23" s="169" t="s">
        <v>406</v>
      </c>
      <c r="H23" s="27"/>
      <c r="I23" s="186">
        <v>24074800</v>
      </c>
      <c r="J23" s="126">
        <v>24074800</v>
      </c>
      <c r="K23" s="23">
        <f t="shared" si="0"/>
        <v>0</v>
      </c>
    </row>
    <row r="24" spans="1:11" x14ac:dyDescent="0.25">
      <c r="A24" s="22">
        <v>45324</v>
      </c>
      <c r="B24" s="25" t="s">
        <v>63</v>
      </c>
      <c r="C24" s="64" t="s">
        <v>452</v>
      </c>
      <c r="D24" s="117" t="s">
        <v>644</v>
      </c>
      <c r="E24" s="93" t="s">
        <v>1247</v>
      </c>
      <c r="F24" s="95"/>
      <c r="G24" s="169" t="s">
        <v>1228</v>
      </c>
      <c r="H24" s="27"/>
      <c r="I24" s="186">
        <v>48000000</v>
      </c>
      <c r="J24" s="126">
        <v>48000000</v>
      </c>
      <c r="K24" s="23">
        <f t="shared" si="0"/>
        <v>0</v>
      </c>
    </row>
    <row r="25" spans="1:11" x14ac:dyDescent="0.25">
      <c r="A25" s="22">
        <v>45324</v>
      </c>
      <c r="B25" s="25" t="s">
        <v>231</v>
      </c>
      <c r="C25" s="64" t="s">
        <v>660</v>
      </c>
      <c r="D25" s="117" t="s">
        <v>686</v>
      </c>
      <c r="E25" s="93" t="s">
        <v>1248</v>
      </c>
      <c r="F25" s="95"/>
      <c r="G25" s="169" t="s">
        <v>1229</v>
      </c>
      <c r="H25" s="27"/>
      <c r="I25" s="186">
        <v>48000000</v>
      </c>
      <c r="J25" s="126">
        <v>48000000</v>
      </c>
      <c r="K25" s="23">
        <f t="shared" si="0"/>
        <v>0</v>
      </c>
    </row>
    <row r="26" spans="1:11" x14ac:dyDescent="0.25">
      <c r="A26" s="22">
        <v>45324</v>
      </c>
      <c r="B26" s="25" t="s">
        <v>75</v>
      </c>
      <c r="C26" s="64" t="s">
        <v>433</v>
      </c>
      <c r="D26" s="117" t="s">
        <v>64</v>
      </c>
      <c r="E26" s="93" t="s">
        <v>1249</v>
      </c>
      <c r="F26" s="95"/>
      <c r="G26" s="169" t="s">
        <v>1230</v>
      </c>
      <c r="H26" s="27"/>
      <c r="I26" s="186">
        <v>48000000</v>
      </c>
      <c r="J26" s="126">
        <v>48000000</v>
      </c>
      <c r="K26" s="23">
        <f t="shared" si="0"/>
        <v>0</v>
      </c>
    </row>
    <row r="27" spans="1:11" x14ac:dyDescent="0.25">
      <c r="A27" s="22">
        <v>45330</v>
      </c>
      <c r="B27" s="25" t="s">
        <v>432</v>
      </c>
      <c r="C27" s="64" t="s">
        <v>448</v>
      </c>
      <c r="D27" s="117" t="s">
        <v>791</v>
      </c>
      <c r="E27" s="93" t="s">
        <v>1250</v>
      </c>
      <c r="F27" s="95"/>
      <c r="G27" s="169" t="s">
        <v>1231</v>
      </c>
      <c r="H27" s="27"/>
      <c r="I27" s="186">
        <v>42000000</v>
      </c>
      <c r="J27" s="126">
        <v>42000000</v>
      </c>
      <c r="K27" s="23">
        <f t="shared" si="0"/>
        <v>0</v>
      </c>
    </row>
    <row r="28" spans="1:11" x14ac:dyDescent="0.25">
      <c r="A28" s="22">
        <v>45330</v>
      </c>
      <c r="B28" s="25" t="s">
        <v>681</v>
      </c>
      <c r="C28" s="64" t="s">
        <v>765</v>
      </c>
      <c r="D28" s="117" t="s">
        <v>1225</v>
      </c>
      <c r="E28" s="93" t="s">
        <v>1251</v>
      </c>
      <c r="F28" s="95"/>
      <c r="G28" s="169" t="s">
        <v>1232</v>
      </c>
      <c r="H28" s="27"/>
      <c r="I28" s="186">
        <v>32000000</v>
      </c>
      <c r="J28" s="126">
        <v>32000000</v>
      </c>
      <c r="K28" s="23">
        <f t="shared" si="0"/>
        <v>0</v>
      </c>
    </row>
    <row r="29" spans="1:11" x14ac:dyDescent="0.25">
      <c r="A29" s="22">
        <v>45335</v>
      </c>
      <c r="B29" s="25" t="s">
        <v>683</v>
      </c>
      <c r="C29" s="64" t="s">
        <v>665</v>
      </c>
      <c r="D29" s="117" t="s">
        <v>1076</v>
      </c>
      <c r="E29" s="93" t="s">
        <v>1252</v>
      </c>
      <c r="F29" s="95"/>
      <c r="G29" s="169" t="s">
        <v>1233</v>
      </c>
      <c r="H29" s="27"/>
      <c r="I29" s="186">
        <v>16618000</v>
      </c>
      <c r="J29" s="126">
        <v>16618000</v>
      </c>
      <c r="K29" s="23">
        <f t="shared" si="0"/>
        <v>0</v>
      </c>
    </row>
    <row r="30" spans="1:11" x14ac:dyDescent="0.25">
      <c r="A30" s="22">
        <v>45335</v>
      </c>
      <c r="B30" s="25" t="s">
        <v>474</v>
      </c>
      <c r="C30" s="64" t="s">
        <v>1075</v>
      </c>
      <c r="D30" s="117" t="s">
        <v>973</v>
      </c>
      <c r="E30" s="93" t="s">
        <v>1253</v>
      </c>
      <c r="F30" s="95"/>
      <c r="G30" s="169" t="s">
        <v>1234</v>
      </c>
      <c r="H30" s="27"/>
      <c r="I30" s="186">
        <v>28000000</v>
      </c>
      <c r="J30" s="126">
        <v>28000000</v>
      </c>
      <c r="K30" s="23">
        <f t="shared" si="0"/>
        <v>0</v>
      </c>
    </row>
    <row r="31" spans="1:11" x14ac:dyDescent="0.25">
      <c r="A31" s="22">
        <v>45335</v>
      </c>
      <c r="B31" s="25" t="s">
        <v>451</v>
      </c>
      <c r="C31" s="64" t="s">
        <v>481</v>
      </c>
      <c r="D31" s="117" t="s">
        <v>493</v>
      </c>
      <c r="E31" s="93" t="s">
        <v>1254</v>
      </c>
      <c r="F31" s="95"/>
      <c r="G31" s="169" t="s">
        <v>1235</v>
      </c>
      <c r="H31" s="27"/>
      <c r="I31" s="186">
        <v>1092722962</v>
      </c>
      <c r="J31" s="126">
        <v>1049996241</v>
      </c>
      <c r="K31" s="23">
        <f t="shared" si="0"/>
        <v>42726721</v>
      </c>
    </row>
    <row r="32" spans="1:11" x14ac:dyDescent="0.25">
      <c r="A32" s="22">
        <v>45336</v>
      </c>
      <c r="B32" s="25" t="s">
        <v>1045</v>
      </c>
      <c r="C32" s="64" t="s">
        <v>768</v>
      </c>
      <c r="D32" s="117" t="s">
        <v>71</v>
      </c>
      <c r="E32" s="93" t="s">
        <v>1255</v>
      </c>
      <c r="F32" s="95"/>
      <c r="G32" s="169" t="s">
        <v>1236</v>
      </c>
      <c r="H32" s="27"/>
      <c r="I32" s="186">
        <v>20160000</v>
      </c>
      <c r="J32" s="126">
        <v>20160000</v>
      </c>
      <c r="K32" s="23">
        <f t="shared" si="0"/>
        <v>0</v>
      </c>
    </row>
    <row r="33" spans="1:11" x14ac:dyDescent="0.25">
      <c r="A33" s="22">
        <v>45336</v>
      </c>
      <c r="B33" s="25" t="s">
        <v>1048</v>
      </c>
      <c r="C33" s="64" t="s">
        <v>1225</v>
      </c>
      <c r="D33" s="117" t="s">
        <v>974</v>
      </c>
      <c r="E33" s="93" t="s">
        <v>1256</v>
      </c>
      <c r="F33" s="95"/>
      <c r="G33" s="169" t="s">
        <v>1237</v>
      </c>
      <c r="H33" s="27"/>
      <c r="I33" s="186">
        <v>29000000</v>
      </c>
      <c r="J33" s="126">
        <v>29000000</v>
      </c>
      <c r="K33" s="23">
        <f t="shared" si="0"/>
        <v>0</v>
      </c>
    </row>
    <row r="34" spans="1:11" x14ac:dyDescent="0.25">
      <c r="A34" s="22">
        <v>45336</v>
      </c>
      <c r="B34" s="25" t="s">
        <v>448</v>
      </c>
      <c r="C34" s="64" t="s">
        <v>1226</v>
      </c>
      <c r="D34" s="117" t="s">
        <v>992</v>
      </c>
      <c r="E34" s="93" t="s">
        <v>1257</v>
      </c>
      <c r="F34" s="95"/>
      <c r="G34" s="169" t="s">
        <v>1238</v>
      </c>
      <c r="H34" s="27"/>
      <c r="I34" s="186">
        <v>27200000</v>
      </c>
      <c r="J34" s="126">
        <v>27200000</v>
      </c>
      <c r="K34" s="23">
        <f t="shared" si="0"/>
        <v>0</v>
      </c>
    </row>
    <row r="35" spans="1:11" x14ac:dyDescent="0.25">
      <c r="A35" s="22">
        <v>45337</v>
      </c>
      <c r="B35" s="25" t="s">
        <v>764</v>
      </c>
      <c r="C35" s="64" t="s">
        <v>473</v>
      </c>
      <c r="D35" s="117" t="s">
        <v>697</v>
      </c>
      <c r="E35" s="93" t="s">
        <v>1258</v>
      </c>
      <c r="F35" s="95"/>
      <c r="G35" s="169" t="s">
        <v>1239</v>
      </c>
      <c r="H35" s="27"/>
      <c r="I35" s="186">
        <v>12472000</v>
      </c>
      <c r="J35" s="126">
        <v>12472000</v>
      </c>
      <c r="K35" s="23">
        <f t="shared" si="0"/>
        <v>0</v>
      </c>
    </row>
    <row r="36" spans="1:11" x14ac:dyDescent="0.25">
      <c r="A36" s="22">
        <v>45337</v>
      </c>
      <c r="B36" s="25" t="s">
        <v>1053</v>
      </c>
      <c r="C36" s="64" t="s">
        <v>666</v>
      </c>
      <c r="D36" s="117" t="s">
        <v>777</v>
      </c>
      <c r="E36" s="93" t="s">
        <v>1259</v>
      </c>
      <c r="F36" s="95"/>
      <c r="G36" s="169" t="s">
        <v>1240</v>
      </c>
      <c r="H36" s="27"/>
      <c r="I36" s="186">
        <v>21800000</v>
      </c>
      <c r="J36" s="126">
        <v>21800000</v>
      </c>
      <c r="K36" s="23">
        <f t="shared" si="0"/>
        <v>0</v>
      </c>
    </row>
    <row r="37" spans="1:11" x14ac:dyDescent="0.25">
      <c r="A37" s="22">
        <v>45337</v>
      </c>
      <c r="B37" s="25" t="s">
        <v>765</v>
      </c>
      <c r="C37" s="64" t="s">
        <v>455</v>
      </c>
      <c r="D37" s="117" t="s">
        <v>779</v>
      </c>
      <c r="E37" s="93" t="s">
        <v>1260</v>
      </c>
      <c r="F37" s="95"/>
      <c r="G37" s="169" t="s">
        <v>1241</v>
      </c>
      <c r="H37" s="27"/>
      <c r="I37" s="186">
        <v>28740000</v>
      </c>
      <c r="J37" s="126">
        <v>28740000</v>
      </c>
      <c r="K37" s="23">
        <f t="shared" si="0"/>
        <v>0</v>
      </c>
    </row>
    <row r="38" spans="1:11" x14ac:dyDescent="0.25">
      <c r="A38" s="22">
        <v>45337</v>
      </c>
      <c r="B38" s="25" t="s">
        <v>688</v>
      </c>
      <c r="C38" s="64" t="s">
        <v>1048</v>
      </c>
      <c r="D38" s="117" t="s">
        <v>65</v>
      </c>
      <c r="E38" s="93" t="s">
        <v>1259</v>
      </c>
      <c r="F38" s="95"/>
      <c r="G38" s="169" t="s">
        <v>1242</v>
      </c>
      <c r="H38" s="27"/>
      <c r="I38" s="186">
        <v>24000000</v>
      </c>
      <c r="J38" s="126">
        <v>24000000</v>
      </c>
      <c r="K38" s="23">
        <f t="shared" si="0"/>
        <v>0</v>
      </c>
    </row>
    <row r="39" spans="1:11" x14ac:dyDescent="0.25">
      <c r="A39" s="22">
        <v>45344</v>
      </c>
      <c r="B39" s="25" t="s">
        <v>707</v>
      </c>
      <c r="C39" s="64" t="s">
        <v>671</v>
      </c>
      <c r="D39" s="117" t="s">
        <v>495</v>
      </c>
      <c r="E39" s="93" t="s">
        <v>1261</v>
      </c>
      <c r="F39" s="95"/>
      <c r="G39" s="169" t="s">
        <v>1243</v>
      </c>
      <c r="H39" s="27"/>
      <c r="I39" s="186">
        <v>28000000</v>
      </c>
      <c r="J39" s="126">
        <v>28000000</v>
      </c>
      <c r="K39" s="23">
        <f t="shared" si="0"/>
        <v>0</v>
      </c>
    </row>
    <row r="40" spans="1:11" x14ac:dyDescent="0.25">
      <c r="A40" s="22">
        <v>45350</v>
      </c>
      <c r="B40" s="25" t="s">
        <v>778</v>
      </c>
      <c r="C40" s="64" t="s">
        <v>520</v>
      </c>
      <c r="D40" s="117" t="s">
        <v>702</v>
      </c>
      <c r="E40" s="93" t="s">
        <v>1262</v>
      </c>
      <c r="F40" s="95"/>
      <c r="G40" s="169" t="s">
        <v>1244</v>
      </c>
      <c r="H40" s="27"/>
      <c r="I40" s="186">
        <v>29579433</v>
      </c>
      <c r="J40" s="126">
        <v>29579433</v>
      </c>
      <c r="K40" s="23">
        <f t="shared" si="0"/>
        <v>0</v>
      </c>
    </row>
    <row r="41" spans="1:11" x14ac:dyDescent="0.25">
      <c r="A41" s="22">
        <v>45350</v>
      </c>
      <c r="B41" s="25" t="s">
        <v>794</v>
      </c>
      <c r="C41" s="64" t="s">
        <v>1227</v>
      </c>
      <c r="D41" s="117" t="s">
        <v>527</v>
      </c>
      <c r="E41" s="93" t="s">
        <v>1263</v>
      </c>
      <c r="F41" s="95"/>
      <c r="G41" s="169" t="s">
        <v>1245</v>
      </c>
      <c r="H41" s="27"/>
      <c r="I41" s="186">
        <v>18773800</v>
      </c>
      <c r="J41" s="126">
        <v>18773800</v>
      </c>
      <c r="K41" s="23">
        <f t="shared" si="0"/>
        <v>0</v>
      </c>
    </row>
    <row r="42" spans="1:11" x14ac:dyDescent="0.25">
      <c r="A42" s="22">
        <v>45351</v>
      </c>
      <c r="B42" s="25" t="s">
        <v>941</v>
      </c>
      <c r="C42" s="64" t="s">
        <v>78</v>
      </c>
      <c r="D42" s="117" t="s">
        <v>1071</v>
      </c>
      <c r="E42" s="93" t="s">
        <v>1264</v>
      </c>
      <c r="F42" s="95"/>
      <c r="G42" s="169" t="s">
        <v>1246</v>
      </c>
      <c r="H42" s="27"/>
      <c r="I42" s="186">
        <v>28740000</v>
      </c>
      <c r="J42" s="126">
        <v>28740000</v>
      </c>
      <c r="K42" s="23">
        <f t="shared" si="0"/>
        <v>0</v>
      </c>
    </row>
    <row r="43" spans="1:11" x14ac:dyDescent="0.25">
      <c r="A43" s="22">
        <v>45352</v>
      </c>
      <c r="B43" s="25" t="s">
        <v>1058</v>
      </c>
      <c r="C43" s="64" t="s">
        <v>987</v>
      </c>
      <c r="D43" s="117" t="s">
        <v>61</v>
      </c>
      <c r="E43" s="93" t="s">
        <v>1797</v>
      </c>
      <c r="F43" s="95"/>
      <c r="G43" s="169" t="s">
        <v>1776</v>
      </c>
      <c r="H43" s="27"/>
      <c r="I43" s="186">
        <v>18773800</v>
      </c>
      <c r="J43" s="126">
        <v>18773800</v>
      </c>
      <c r="K43" s="23">
        <f t="shared" si="0"/>
        <v>0</v>
      </c>
    </row>
    <row r="44" spans="1:11" x14ac:dyDescent="0.25">
      <c r="A44" s="22">
        <v>45355</v>
      </c>
      <c r="B44" s="25" t="s">
        <v>1057</v>
      </c>
      <c r="C44" s="64" t="s">
        <v>1770</v>
      </c>
      <c r="D44" s="117" t="s">
        <v>1668</v>
      </c>
      <c r="E44" s="93" t="s">
        <v>1798</v>
      </c>
      <c r="F44" s="95"/>
      <c r="G44" s="169" t="s">
        <v>1777</v>
      </c>
      <c r="H44" s="27"/>
      <c r="I44" s="186">
        <v>18773800</v>
      </c>
      <c r="J44" s="126">
        <v>18773800</v>
      </c>
      <c r="K44" s="23">
        <f t="shared" si="0"/>
        <v>0</v>
      </c>
    </row>
    <row r="45" spans="1:11" x14ac:dyDescent="0.25">
      <c r="A45" s="22">
        <v>45358</v>
      </c>
      <c r="B45" s="25" t="s">
        <v>518</v>
      </c>
      <c r="C45" s="64" t="s">
        <v>1058</v>
      </c>
      <c r="D45" s="117" t="s">
        <v>1647</v>
      </c>
      <c r="E45" s="93" t="s">
        <v>1255</v>
      </c>
      <c r="F45" s="95"/>
      <c r="G45" s="169" t="s">
        <v>1778</v>
      </c>
      <c r="H45" s="27"/>
      <c r="I45" s="186">
        <v>18773800</v>
      </c>
      <c r="J45" s="126">
        <v>18773800</v>
      </c>
      <c r="K45" s="23">
        <f t="shared" si="0"/>
        <v>0</v>
      </c>
    </row>
    <row r="46" spans="1:11" x14ac:dyDescent="0.25">
      <c r="A46" s="22">
        <v>45358</v>
      </c>
      <c r="B46" s="25" t="s">
        <v>828</v>
      </c>
      <c r="C46" s="64" t="s">
        <v>1648</v>
      </c>
      <c r="D46" s="117" t="s">
        <v>73</v>
      </c>
      <c r="E46" s="93" t="s">
        <v>1799</v>
      </c>
      <c r="F46" s="95"/>
      <c r="G46" s="169" t="s">
        <v>1779</v>
      </c>
      <c r="H46" s="27"/>
      <c r="I46" s="186">
        <v>35800000</v>
      </c>
      <c r="J46" s="126">
        <v>35800000</v>
      </c>
      <c r="K46" s="23">
        <f t="shared" si="0"/>
        <v>0</v>
      </c>
    </row>
    <row r="47" spans="1:11" x14ac:dyDescent="0.25">
      <c r="A47" s="22">
        <v>45358</v>
      </c>
      <c r="B47" s="25" t="s">
        <v>429</v>
      </c>
      <c r="C47" s="64" t="s">
        <v>1379</v>
      </c>
      <c r="D47" s="117" t="s">
        <v>1530</v>
      </c>
      <c r="E47" s="93" t="s">
        <v>1800</v>
      </c>
      <c r="F47" s="95"/>
      <c r="G47" s="169" t="s">
        <v>1780</v>
      </c>
      <c r="H47" s="27"/>
      <c r="I47" s="186">
        <v>23200000</v>
      </c>
      <c r="J47" s="126">
        <v>23200000</v>
      </c>
      <c r="K47" s="23">
        <f t="shared" si="0"/>
        <v>0</v>
      </c>
    </row>
    <row r="48" spans="1:11" x14ac:dyDescent="0.25">
      <c r="A48" s="22">
        <v>45359</v>
      </c>
      <c r="B48" s="25" t="s">
        <v>812</v>
      </c>
      <c r="C48" s="64" t="s">
        <v>1536</v>
      </c>
      <c r="D48" s="117" t="s">
        <v>1532</v>
      </c>
      <c r="E48" s="93" t="s">
        <v>1801</v>
      </c>
      <c r="F48" s="95"/>
      <c r="G48" s="169" t="s">
        <v>1781</v>
      </c>
      <c r="H48" s="27"/>
      <c r="I48" s="186">
        <v>30000000</v>
      </c>
      <c r="J48" s="126">
        <v>30000000</v>
      </c>
      <c r="K48" s="23">
        <f t="shared" si="0"/>
        <v>0</v>
      </c>
    </row>
    <row r="49" spans="1:12" x14ac:dyDescent="0.25">
      <c r="A49" s="22">
        <v>45359</v>
      </c>
      <c r="B49" s="25" t="s">
        <v>76</v>
      </c>
      <c r="C49" s="64" t="s">
        <v>1291</v>
      </c>
      <c r="D49" s="117" t="s">
        <v>1534</v>
      </c>
      <c r="E49" s="93" t="s">
        <v>1802</v>
      </c>
      <c r="F49" s="95"/>
      <c r="G49" s="169" t="s">
        <v>1782</v>
      </c>
      <c r="H49" s="27"/>
      <c r="I49" s="186">
        <v>40000000</v>
      </c>
      <c r="J49" s="126">
        <v>40000000</v>
      </c>
      <c r="K49" s="23">
        <f t="shared" si="0"/>
        <v>0</v>
      </c>
      <c r="L49" s="7"/>
    </row>
    <row r="50" spans="1:12" x14ac:dyDescent="0.25">
      <c r="A50" s="22">
        <v>45362</v>
      </c>
      <c r="B50" s="25" t="s">
        <v>991</v>
      </c>
      <c r="C50" s="64" t="s">
        <v>1532</v>
      </c>
      <c r="D50" s="117" t="s">
        <v>1286</v>
      </c>
      <c r="E50" s="93" t="s">
        <v>1803</v>
      </c>
      <c r="F50" s="95"/>
      <c r="G50" s="169" t="s">
        <v>1783</v>
      </c>
      <c r="H50" s="27"/>
      <c r="I50" s="186">
        <v>24000000</v>
      </c>
      <c r="J50" s="126">
        <v>24000000</v>
      </c>
      <c r="K50" s="23">
        <f t="shared" si="0"/>
        <v>0</v>
      </c>
    </row>
    <row r="51" spans="1:12" x14ac:dyDescent="0.25">
      <c r="A51" s="22">
        <v>45363</v>
      </c>
      <c r="B51" s="25" t="s">
        <v>826</v>
      </c>
      <c r="C51" s="64" t="s">
        <v>1296</v>
      </c>
      <c r="D51" s="117" t="s">
        <v>1629</v>
      </c>
      <c r="E51" s="93" t="s">
        <v>1804</v>
      </c>
      <c r="F51" s="95"/>
      <c r="G51" s="169" t="s">
        <v>1784</v>
      </c>
      <c r="H51" s="27"/>
      <c r="I51" s="186">
        <v>30400000</v>
      </c>
      <c r="J51" s="126">
        <v>30146666</v>
      </c>
      <c r="K51" s="23">
        <f t="shared" si="0"/>
        <v>253334</v>
      </c>
    </row>
    <row r="52" spans="1:12" x14ac:dyDescent="0.25">
      <c r="A52" s="22">
        <v>45363</v>
      </c>
      <c r="B52" s="25" t="s">
        <v>834</v>
      </c>
      <c r="C52" s="64" t="s">
        <v>1535</v>
      </c>
      <c r="D52" s="117" t="s">
        <v>1628</v>
      </c>
      <c r="E52" s="93" t="s">
        <v>1805</v>
      </c>
      <c r="F52" s="95"/>
      <c r="G52" s="169" t="s">
        <v>1785</v>
      </c>
      <c r="H52" s="27"/>
      <c r="I52" s="186">
        <v>21992000</v>
      </c>
      <c r="J52" s="126">
        <v>21992000</v>
      </c>
      <c r="K52" s="23">
        <f t="shared" si="0"/>
        <v>0</v>
      </c>
    </row>
    <row r="53" spans="1:12" x14ac:dyDescent="0.25">
      <c r="A53" s="22">
        <v>45363</v>
      </c>
      <c r="B53" s="25" t="s">
        <v>1266</v>
      </c>
      <c r="C53" s="64" t="s">
        <v>1050</v>
      </c>
      <c r="D53" s="117" t="s">
        <v>1771</v>
      </c>
      <c r="E53" s="93" t="s">
        <v>1806</v>
      </c>
      <c r="F53" s="95"/>
      <c r="G53" s="169" t="s">
        <v>1786</v>
      </c>
      <c r="H53" s="27"/>
      <c r="I53" s="186">
        <v>30640000</v>
      </c>
      <c r="J53" s="126">
        <v>30640000</v>
      </c>
      <c r="K53" s="23">
        <f t="shared" si="0"/>
        <v>0</v>
      </c>
    </row>
    <row r="54" spans="1:12" x14ac:dyDescent="0.25">
      <c r="A54" s="22">
        <v>45364</v>
      </c>
      <c r="B54" s="25" t="s">
        <v>80</v>
      </c>
      <c r="C54" s="64" t="s">
        <v>494</v>
      </c>
      <c r="D54" s="117" t="s">
        <v>1553</v>
      </c>
      <c r="E54" s="93" t="s">
        <v>1807</v>
      </c>
      <c r="F54" s="95"/>
      <c r="G54" s="169" t="s">
        <v>1787</v>
      </c>
      <c r="H54" s="27"/>
      <c r="I54" s="186">
        <v>30640000</v>
      </c>
      <c r="J54" s="126">
        <v>30640000</v>
      </c>
      <c r="K54" s="23">
        <f t="shared" si="0"/>
        <v>0</v>
      </c>
    </row>
    <row r="55" spans="1:12" x14ac:dyDescent="0.25">
      <c r="A55" s="22">
        <v>45366</v>
      </c>
      <c r="B55" s="25" t="s">
        <v>1775</v>
      </c>
      <c r="C55" s="64" t="s">
        <v>1403</v>
      </c>
      <c r="D55" s="117" t="s">
        <v>1772</v>
      </c>
      <c r="E55" s="93" t="s">
        <v>1808</v>
      </c>
      <c r="F55" s="95"/>
      <c r="G55" s="169" t="s">
        <v>1788</v>
      </c>
      <c r="H55" s="27"/>
      <c r="I55" s="186">
        <v>27489600</v>
      </c>
      <c r="J55" s="126">
        <v>27489600</v>
      </c>
      <c r="K55" s="23">
        <f t="shared" si="0"/>
        <v>0</v>
      </c>
    </row>
    <row r="56" spans="1:12" x14ac:dyDescent="0.25">
      <c r="A56" s="22">
        <v>45366</v>
      </c>
      <c r="B56" s="25" t="s">
        <v>1312</v>
      </c>
      <c r="C56" s="64" t="s">
        <v>1297</v>
      </c>
      <c r="D56" s="117" t="s">
        <v>1298</v>
      </c>
      <c r="E56" s="93" t="s">
        <v>1353</v>
      </c>
      <c r="F56" s="95"/>
      <c r="G56" s="169" t="s">
        <v>1337</v>
      </c>
      <c r="H56" s="27"/>
      <c r="I56" s="186">
        <v>80000000</v>
      </c>
      <c r="J56" s="126">
        <v>47232550</v>
      </c>
      <c r="K56" s="23">
        <f t="shared" si="0"/>
        <v>32767450</v>
      </c>
    </row>
    <row r="57" spans="1:12" x14ac:dyDescent="0.25">
      <c r="A57" s="22">
        <v>45366</v>
      </c>
      <c r="B57" s="25" t="s">
        <v>1063</v>
      </c>
      <c r="C57" s="64" t="s">
        <v>1572</v>
      </c>
      <c r="D57" s="117" t="s">
        <v>1773</v>
      </c>
      <c r="E57" s="93" t="s">
        <v>1809</v>
      </c>
      <c r="F57" s="95"/>
      <c r="G57" s="169" t="s">
        <v>1789</v>
      </c>
      <c r="H57" s="27"/>
      <c r="I57" s="186">
        <v>24000000</v>
      </c>
      <c r="J57" s="126">
        <v>24000000</v>
      </c>
      <c r="K57" s="23">
        <f t="shared" si="0"/>
        <v>0</v>
      </c>
    </row>
    <row r="58" spans="1:12" x14ac:dyDescent="0.25">
      <c r="A58" s="22">
        <v>45369</v>
      </c>
      <c r="B58" s="25" t="s">
        <v>528</v>
      </c>
      <c r="C58" s="64" t="s">
        <v>1366</v>
      </c>
      <c r="D58" s="117" t="s">
        <v>1556</v>
      </c>
      <c r="E58" s="93" t="s">
        <v>1810</v>
      </c>
      <c r="F58" s="95"/>
      <c r="G58" s="169" t="s">
        <v>1790</v>
      </c>
      <c r="H58" s="27"/>
      <c r="I58" s="186">
        <v>30084000</v>
      </c>
      <c r="J58" s="126">
        <v>30084000</v>
      </c>
      <c r="K58" s="23">
        <f t="shared" si="0"/>
        <v>0</v>
      </c>
    </row>
    <row r="59" spans="1:12" x14ac:dyDescent="0.25">
      <c r="A59" s="22">
        <v>45369</v>
      </c>
      <c r="B59" s="25" t="s">
        <v>1549</v>
      </c>
      <c r="C59" s="64" t="s">
        <v>1663</v>
      </c>
      <c r="D59" s="117" t="s">
        <v>1388</v>
      </c>
      <c r="E59" s="93" t="s">
        <v>1811</v>
      </c>
      <c r="F59" s="95"/>
      <c r="G59" s="169" t="s">
        <v>1791</v>
      </c>
      <c r="H59" s="27"/>
      <c r="I59" s="186">
        <v>29584800</v>
      </c>
      <c r="J59" s="126">
        <v>29584800</v>
      </c>
      <c r="K59" s="23">
        <f t="shared" si="0"/>
        <v>0</v>
      </c>
    </row>
    <row r="60" spans="1:12" x14ac:dyDescent="0.25">
      <c r="A60" s="22">
        <v>45369</v>
      </c>
      <c r="B60" s="25" t="s">
        <v>1069</v>
      </c>
      <c r="C60" s="64" t="s">
        <v>1400</v>
      </c>
      <c r="D60" s="117" t="s">
        <v>1774</v>
      </c>
      <c r="E60" s="93" t="s">
        <v>1488</v>
      </c>
      <c r="F60" s="95"/>
      <c r="G60" s="169" t="s">
        <v>1792</v>
      </c>
      <c r="H60" s="27"/>
      <c r="I60" s="186">
        <v>28000000</v>
      </c>
      <c r="J60" s="126">
        <v>28000000</v>
      </c>
      <c r="K60" s="23">
        <f t="shared" si="0"/>
        <v>0</v>
      </c>
    </row>
    <row r="61" spans="1:12" x14ac:dyDescent="0.25">
      <c r="A61" s="22">
        <v>45369</v>
      </c>
      <c r="B61" s="25" t="s">
        <v>1547</v>
      </c>
      <c r="C61" s="64" t="s">
        <v>1679</v>
      </c>
      <c r="D61" s="117" t="s">
        <v>1415</v>
      </c>
      <c r="E61" s="93" t="s">
        <v>1812</v>
      </c>
      <c r="F61" s="95"/>
      <c r="G61" s="169" t="s">
        <v>1793</v>
      </c>
      <c r="H61" s="27"/>
      <c r="I61" s="186">
        <v>32000000</v>
      </c>
      <c r="J61" s="126">
        <v>32000000</v>
      </c>
      <c r="K61" s="23">
        <f t="shared" si="0"/>
        <v>0</v>
      </c>
    </row>
    <row r="62" spans="1:12" x14ac:dyDescent="0.25">
      <c r="A62" s="22">
        <v>45370</v>
      </c>
      <c r="B62" s="25" t="s">
        <v>1274</v>
      </c>
      <c r="C62" s="64" t="s">
        <v>1398</v>
      </c>
      <c r="D62" s="117" t="s">
        <v>1560</v>
      </c>
      <c r="E62" s="93" t="s">
        <v>1813</v>
      </c>
      <c r="F62" s="95"/>
      <c r="G62" s="169" t="s">
        <v>1794</v>
      </c>
      <c r="H62" s="27"/>
      <c r="I62" s="186">
        <v>28000000</v>
      </c>
      <c r="J62" s="126">
        <v>28000000</v>
      </c>
      <c r="K62" s="23">
        <f t="shared" si="0"/>
        <v>0</v>
      </c>
    </row>
    <row r="63" spans="1:12" x14ac:dyDescent="0.25">
      <c r="A63" s="22">
        <v>45373</v>
      </c>
      <c r="B63" s="25" t="s">
        <v>1665</v>
      </c>
      <c r="C63" s="64" t="s">
        <v>1682</v>
      </c>
      <c r="D63" s="117" t="s">
        <v>1571</v>
      </c>
      <c r="E63" s="93" t="s">
        <v>1803</v>
      </c>
      <c r="F63" s="95"/>
      <c r="G63" s="169" t="s">
        <v>1795</v>
      </c>
      <c r="H63" s="27"/>
      <c r="I63" s="186">
        <v>24000000</v>
      </c>
      <c r="J63" s="126">
        <v>24000000</v>
      </c>
      <c r="K63" s="23">
        <f t="shared" si="0"/>
        <v>0</v>
      </c>
    </row>
    <row r="64" spans="1:12" x14ac:dyDescent="0.25">
      <c r="A64" s="22">
        <v>45377</v>
      </c>
      <c r="B64" s="25" t="s">
        <v>1288</v>
      </c>
      <c r="C64" s="64" t="s">
        <v>1309</v>
      </c>
      <c r="D64" s="117" t="s">
        <v>1297</v>
      </c>
      <c r="E64" s="93" t="s">
        <v>1814</v>
      </c>
      <c r="F64" s="95"/>
      <c r="G64" s="169" t="s">
        <v>1796</v>
      </c>
      <c r="H64" s="27"/>
      <c r="I64" s="186">
        <v>43120000</v>
      </c>
      <c r="J64" s="126">
        <v>43120000</v>
      </c>
      <c r="K64" s="23">
        <f t="shared" si="0"/>
        <v>0</v>
      </c>
    </row>
    <row r="65" spans="1:11" x14ac:dyDescent="0.25">
      <c r="A65" s="22">
        <v>45377</v>
      </c>
      <c r="B65" s="25" t="s">
        <v>1318</v>
      </c>
      <c r="C65" s="64" t="s">
        <v>1306</v>
      </c>
      <c r="D65" s="117" t="s">
        <v>1307</v>
      </c>
      <c r="E65" s="93" t="s">
        <v>1359</v>
      </c>
      <c r="F65" s="95"/>
      <c r="G65" s="169" t="s">
        <v>91</v>
      </c>
      <c r="H65" s="27"/>
      <c r="I65" s="186">
        <v>19955952</v>
      </c>
      <c r="J65" s="126">
        <v>19955952</v>
      </c>
      <c r="K65" s="23">
        <f t="shared" si="0"/>
        <v>0</v>
      </c>
    </row>
    <row r="66" spans="1:11" x14ac:dyDescent="0.25">
      <c r="A66" s="22">
        <v>45383</v>
      </c>
      <c r="B66" s="25" t="s">
        <v>1292</v>
      </c>
      <c r="C66" s="64" t="s">
        <v>2215</v>
      </c>
      <c r="D66" s="117" t="s">
        <v>2140</v>
      </c>
      <c r="E66" s="93" t="s">
        <v>2229</v>
      </c>
      <c r="F66" s="95"/>
      <c r="G66" s="169" t="s">
        <v>2248</v>
      </c>
      <c r="H66" s="27"/>
      <c r="I66" s="186">
        <v>32976000</v>
      </c>
      <c r="J66" s="126">
        <v>32976000</v>
      </c>
      <c r="K66" s="23">
        <f t="shared" si="0"/>
        <v>0</v>
      </c>
    </row>
    <row r="67" spans="1:11" x14ac:dyDescent="0.25">
      <c r="A67" s="22">
        <v>45390</v>
      </c>
      <c r="B67" s="25" t="s">
        <v>1296</v>
      </c>
      <c r="C67" s="64" t="s">
        <v>1826</v>
      </c>
      <c r="D67" s="117" t="s">
        <v>2101</v>
      </c>
      <c r="E67" s="93" t="s">
        <v>2230</v>
      </c>
      <c r="F67" s="95"/>
      <c r="G67" s="169" t="s">
        <v>156</v>
      </c>
      <c r="H67" s="27"/>
      <c r="I67" s="186">
        <v>20000000</v>
      </c>
      <c r="J67" s="126">
        <v>20000000</v>
      </c>
      <c r="K67" s="23">
        <f t="shared" si="0"/>
        <v>0</v>
      </c>
    </row>
    <row r="68" spans="1:11" x14ac:dyDescent="0.25">
      <c r="A68" s="22">
        <v>45390</v>
      </c>
      <c r="B68" s="25" t="s">
        <v>1670</v>
      </c>
      <c r="C68" s="64" t="s">
        <v>2109</v>
      </c>
      <c r="D68" s="117" t="s">
        <v>2019</v>
      </c>
      <c r="E68" s="93" t="s">
        <v>1488</v>
      </c>
      <c r="F68" s="95"/>
      <c r="G68" s="169" t="s">
        <v>2249</v>
      </c>
      <c r="H68" s="27"/>
      <c r="I68" s="186">
        <v>21992000</v>
      </c>
      <c r="J68" s="126">
        <v>21992000</v>
      </c>
      <c r="K68" s="23">
        <f t="shared" si="0"/>
        <v>0</v>
      </c>
    </row>
    <row r="69" spans="1:11" x14ac:dyDescent="0.25">
      <c r="A69" s="22">
        <v>45391</v>
      </c>
      <c r="B69" s="25" t="s">
        <v>1298</v>
      </c>
      <c r="C69" s="64" t="s">
        <v>1821</v>
      </c>
      <c r="D69" s="117" t="s">
        <v>2090</v>
      </c>
      <c r="E69" s="93" t="s">
        <v>2231</v>
      </c>
      <c r="F69" s="95"/>
      <c r="G69" s="169" t="s">
        <v>2250</v>
      </c>
      <c r="H69" s="27"/>
      <c r="I69" s="186">
        <v>31200000</v>
      </c>
      <c r="J69" s="126">
        <v>31200000</v>
      </c>
      <c r="K69" s="23">
        <f t="shared" si="0"/>
        <v>0</v>
      </c>
    </row>
    <row r="70" spans="1:11" x14ac:dyDescent="0.25">
      <c r="A70" s="22">
        <v>45391</v>
      </c>
      <c r="B70" s="25" t="s">
        <v>1300</v>
      </c>
      <c r="C70" s="64" t="s">
        <v>2023</v>
      </c>
      <c r="D70" s="117" t="s">
        <v>1831</v>
      </c>
      <c r="E70" s="93" t="s">
        <v>2232</v>
      </c>
      <c r="F70" s="95"/>
      <c r="G70" s="169" t="s">
        <v>405</v>
      </c>
      <c r="H70" s="27"/>
      <c r="I70" s="186">
        <v>6565800</v>
      </c>
      <c r="J70" s="126">
        <v>6565800</v>
      </c>
      <c r="K70" s="23">
        <f t="shared" si="0"/>
        <v>0</v>
      </c>
    </row>
    <row r="71" spans="1:11" x14ac:dyDescent="0.25">
      <c r="A71" s="22">
        <v>45393</v>
      </c>
      <c r="B71" s="25" t="s">
        <v>1560</v>
      </c>
      <c r="C71" s="64" t="s">
        <v>2100</v>
      </c>
      <c r="D71" s="117" t="s">
        <v>2216</v>
      </c>
      <c r="E71" s="93" t="s">
        <v>2233</v>
      </c>
      <c r="F71" s="95"/>
      <c r="G71" s="169" t="s">
        <v>2251</v>
      </c>
      <c r="H71" s="27"/>
      <c r="I71" s="186">
        <v>28740000</v>
      </c>
      <c r="J71" s="126">
        <v>28740000</v>
      </c>
      <c r="K71" s="23">
        <f t="shared" si="0"/>
        <v>0</v>
      </c>
    </row>
    <row r="72" spans="1:11" x14ac:dyDescent="0.25">
      <c r="A72" s="22">
        <v>45393</v>
      </c>
      <c r="B72" s="25" t="s">
        <v>1405</v>
      </c>
      <c r="C72" s="64" t="s">
        <v>2039</v>
      </c>
      <c r="D72" s="117" t="s">
        <v>430</v>
      </c>
      <c r="E72" s="93" t="s">
        <v>2234</v>
      </c>
      <c r="F72" s="95"/>
      <c r="G72" s="169" t="s">
        <v>2252</v>
      </c>
      <c r="H72" s="27"/>
      <c r="I72" s="186">
        <v>32000000</v>
      </c>
      <c r="J72" s="126">
        <v>32000000</v>
      </c>
      <c r="K72" s="23">
        <f t="shared" si="0"/>
        <v>0</v>
      </c>
    </row>
    <row r="73" spans="1:11" x14ac:dyDescent="0.25">
      <c r="A73" s="22">
        <v>45400</v>
      </c>
      <c r="B73" s="25" t="s">
        <v>1571</v>
      </c>
      <c r="C73" s="64" t="s">
        <v>1952</v>
      </c>
      <c r="D73" s="117" t="s">
        <v>1855</v>
      </c>
      <c r="E73" s="93" t="s">
        <v>2235</v>
      </c>
      <c r="F73" s="95"/>
      <c r="G73" s="169" t="s">
        <v>402</v>
      </c>
      <c r="H73" s="27"/>
      <c r="I73" s="186">
        <v>9546000</v>
      </c>
      <c r="J73" s="126">
        <v>9546000</v>
      </c>
      <c r="K73" s="23">
        <f t="shared" si="0"/>
        <v>0</v>
      </c>
    </row>
    <row r="74" spans="1:11" x14ac:dyDescent="0.25">
      <c r="A74" s="22">
        <v>45400</v>
      </c>
      <c r="B74" s="25" t="s">
        <v>1413</v>
      </c>
      <c r="C74" s="64" t="s">
        <v>2041</v>
      </c>
      <c r="D74" s="117" t="s">
        <v>2217</v>
      </c>
      <c r="E74" s="93" t="s">
        <v>2236</v>
      </c>
      <c r="F74" s="95"/>
      <c r="G74" s="169" t="s">
        <v>2253</v>
      </c>
      <c r="H74" s="27"/>
      <c r="I74" s="186">
        <v>30000000</v>
      </c>
      <c r="J74" s="126">
        <v>4000000</v>
      </c>
      <c r="K74" s="23">
        <f t="shared" si="0"/>
        <v>26000000</v>
      </c>
    </row>
    <row r="75" spans="1:11" x14ac:dyDescent="0.25">
      <c r="A75" s="22">
        <v>45401</v>
      </c>
      <c r="B75" s="25" t="s">
        <v>1419</v>
      </c>
      <c r="C75" s="64" t="s">
        <v>1861</v>
      </c>
      <c r="D75" s="117" t="s">
        <v>2034</v>
      </c>
      <c r="E75" s="93" t="s">
        <v>2237</v>
      </c>
      <c r="F75" s="95"/>
      <c r="G75" s="169" t="s">
        <v>2254</v>
      </c>
      <c r="H75" s="27"/>
      <c r="I75" s="186">
        <v>21836000</v>
      </c>
      <c r="J75" s="126">
        <v>21836000</v>
      </c>
      <c r="K75" s="23">
        <f t="shared" si="0"/>
        <v>0</v>
      </c>
    </row>
    <row r="76" spans="1:11" x14ac:dyDescent="0.25">
      <c r="A76" s="22">
        <v>45401</v>
      </c>
      <c r="B76" s="25" t="s">
        <v>2215</v>
      </c>
      <c r="C76" s="64" t="s">
        <v>2218</v>
      </c>
      <c r="D76" s="117" t="s">
        <v>2219</v>
      </c>
      <c r="E76" s="93" t="s">
        <v>2238</v>
      </c>
      <c r="F76" s="95"/>
      <c r="G76" s="169" t="s">
        <v>2255</v>
      </c>
      <c r="H76" s="27"/>
      <c r="I76" s="186">
        <v>24000000</v>
      </c>
      <c r="J76" s="126">
        <v>24000000</v>
      </c>
      <c r="K76" s="23">
        <f t="shared" si="0"/>
        <v>0</v>
      </c>
    </row>
    <row r="77" spans="1:11" x14ac:dyDescent="0.25">
      <c r="A77" s="22">
        <v>45405</v>
      </c>
      <c r="B77" s="25" t="s">
        <v>1403</v>
      </c>
      <c r="C77" s="64" t="s">
        <v>2216</v>
      </c>
      <c r="D77" s="117" t="s">
        <v>2036</v>
      </c>
      <c r="E77" s="93" t="s">
        <v>2239</v>
      </c>
      <c r="F77" s="95"/>
      <c r="G77" s="169" t="s">
        <v>2256</v>
      </c>
      <c r="H77" s="27"/>
      <c r="I77" s="186">
        <v>32000000</v>
      </c>
      <c r="J77" s="126">
        <v>32000000</v>
      </c>
      <c r="K77" s="23">
        <f t="shared" si="0"/>
        <v>0</v>
      </c>
    </row>
    <row r="78" spans="1:11" x14ac:dyDescent="0.25">
      <c r="A78" s="22">
        <v>45405</v>
      </c>
      <c r="B78" s="25" t="s">
        <v>1425</v>
      </c>
      <c r="C78" s="64" t="s">
        <v>2220</v>
      </c>
      <c r="D78" s="117" t="s">
        <v>2033</v>
      </c>
      <c r="E78" s="93" t="s">
        <v>2240</v>
      </c>
      <c r="F78" s="95"/>
      <c r="G78" s="169" t="s">
        <v>2257</v>
      </c>
      <c r="H78" s="27"/>
      <c r="I78" s="186">
        <v>11532000</v>
      </c>
      <c r="J78" s="126">
        <v>9417800</v>
      </c>
      <c r="K78" s="23">
        <f t="shared" si="0"/>
        <v>2114200</v>
      </c>
    </row>
    <row r="79" spans="1:11" x14ac:dyDescent="0.25">
      <c r="A79" s="22">
        <v>45405</v>
      </c>
      <c r="B79" s="25" t="s">
        <v>1574</v>
      </c>
      <c r="C79" s="64" t="s">
        <v>656</v>
      </c>
      <c r="D79" s="117" t="s">
        <v>2091</v>
      </c>
      <c r="E79" s="93" t="s">
        <v>2241</v>
      </c>
      <c r="F79" s="95"/>
      <c r="G79" s="169" t="s">
        <v>2258</v>
      </c>
      <c r="H79" s="27"/>
      <c r="I79" s="186">
        <v>18773800</v>
      </c>
      <c r="J79" s="126">
        <v>18773800</v>
      </c>
      <c r="K79" s="23">
        <f t="shared" si="0"/>
        <v>0</v>
      </c>
    </row>
    <row r="80" spans="1:11" x14ac:dyDescent="0.25">
      <c r="A80" s="22">
        <v>45407</v>
      </c>
      <c r="B80" s="25" t="s">
        <v>1297</v>
      </c>
      <c r="C80" s="64" t="s">
        <v>1956</v>
      </c>
      <c r="D80" s="117" t="s">
        <v>1955</v>
      </c>
      <c r="E80" s="93" t="s">
        <v>2229</v>
      </c>
      <c r="F80" s="95"/>
      <c r="G80" s="169" t="s">
        <v>2259</v>
      </c>
      <c r="H80" s="27"/>
      <c r="I80" s="186">
        <v>32000000</v>
      </c>
      <c r="J80" s="126">
        <v>32000000</v>
      </c>
      <c r="K80" s="23">
        <f t="shared" si="0"/>
        <v>0</v>
      </c>
    </row>
    <row r="81" spans="1:11" x14ac:dyDescent="0.25">
      <c r="A81" s="22">
        <v>45407</v>
      </c>
      <c r="B81" s="25" t="s">
        <v>2228</v>
      </c>
      <c r="C81" s="64" t="s">
        <v>2134</v>
      </c>
      <c r="D81" s="117" t="s">
        <v>2221</v>
      </c>
      <c r="E81" s="93" t="s">
        <v>2242</v>
      </c>
      <c r="F81" s="95"/>
      <c r="G81" s="169" t="s">
        <v>2260</v>
      </c>
      <c r="H81" s="27"/>
      <c r="I81" s="186">
        <v>19092000</v>
      </c>
      <c r="J81" s="126">
        <v>19092000</v>
      </c>
      <c r="K81" s="23">
        <f t="shared" si="0"/>
        <v>0</v>
      </c>
    </row>
    <row r="82" spans="1:11" x14ac:dyDescent="0.25">
      <c r="A82" s="22">
        <v>45411</v>
      </c>
      <c r="B82" s="25" t="s">
        <v>2096</v>
      </c>
      <c r="C82" s="64" t="s">
        <v>2122</v>
      </c>
      <c r="D82" s="117" t="s">
        <v>2218</v>
      </c>
      <c r="E82" s="93" t="s">
        <v>2243</v>
      </c>
      <c r="F82" s="95"/>
      <c r="G82" s="169" t="s">
        <v>2261</v>
      </c>
      <c r="H82" s="27"/>
      <c r="I82" s="186">
        <v>27200000</v>
      </c>
      <c r="J82" s="126">
        <v>27200000</v>
      </c>
      <c r="K82" s="23">
        <f t="shared" si="0"/>
        <v>0</v>
      </c>
    </row>
    <row r="83" spans="1:11" x14ac:dyDescent="0.25">
      <c r="A83" s="22">
        <v>45412</v>
      </c>
      <c r="B83" s="25" t="s">
        <v>1918</v>
      </c>
      <c r="C83" s="64" t="s">
        <v>2222</v>
      </c>
      <c r="D83" s="117" t="s">
        <v>2223</v>
      </c>
      <c r="E83" s="93" t="s">
        <v>2244</v>
      </c>
      <c r="F83" s="95"/>
      <c r="G83" s="169" t="s">
        <v>2262</v>
      </c>
      <c r="H83" s="27"/>
      <c r="I83" s="186">
        <v>30000000</v>
      </c>
      <c r="J83" s="126">
        <v>30000000</v>
      </c>
      <c r="K83" s="23">
        <f t="shared" si="0"/>
        <v>0</v>
      </c>
    </row>
    <row r="84" spans="1:11" x14ac:dyDescent="0.25">
      <c r="A84" s="22">
        <v>45412</v>
      </c>
      <c r="B84" s="25" t="s">
        <v>1818</v>
      </c>
      <c r="C84" s="64" t="s">
        <v>2224</v>
      </c>
      <c r="D84" s="117" t="s">
        <v>2225</v>
      </c>
      <c r="E84" s="93" t="s">
        <v>2245</v>
      </c>
      <c r="F84" s="95"/>
      <c r="G84" s="169" t="s">
        <v>2263</v>
      </c>
      <c r="H84" s="27"/>
      <c r="I84" s="186">
        <v>32000000</v>
      </c>
      <c r="J84" s="126">
        <v>30666667</v>
      </c>
      <c r="K84" s="23">
        <f t="shared" si="0"/>
        <v>1333333</v>
      </c>
    </row>
    <row r="85" spans="1:11" x14ac:dyDescent="0.25">
      <c r="A85" s="22">
        <v>45412</v>
      </c>
      <c r="B85" s="25" t="s">
        <v>1412</v>
      </c>
      <c r="C85" s="64" t="s">
        <v>2226</v>
      </c>
      <c r="D85" s="117" t="s">
        <v>2227</v>
      </c>
      <c r="E85" s="93" t="s">
        <v>2246</v>
      </c>
      <c r="F85" s="95"/>
      <c r="G85" s="169" t="s">
        <v>2264</v>
      </c>
      <c r="H85" s="27"/>
      <c r="I85" s="186">
        <v>30000000</v>
      </c>
      <c r="J85" s="126">
        <v>30000000</v>
      </c>
      <c r="K85" s="23">
        <f t="shared" ref="K85:K119" si="1">+I85-J85</f>
        <v>0</v>
      </c>
    </row>
    <row r="86" spans="1:11" x14ac:dyDescent="0.25">
      <c r="A86" s="22">
        <v>45412</v>
      </c>
      <c r="B86" s="25" t="s">
        <v>1684</v>
      </c>
      <c r="C86" s="64" t="s">
        <v>2118</v>
      </c>
      <c r="D86" s="117" t="s">
        <v>2222</v>
      </c>
      <c r="E86" s="93" t="s">
        <v>2247</v>
      </c>
      <c r="F86" s="95"/>
      <c r="G86" s="169" t="s">
        <v>2265</v>
      </c>
      <c r="H86" s="27"/>
      <c r="I86" s="186">
        <v>61880000</v>
      </c>
      <c r="J86" s="126">
        <v>60848667</v>
      </c>
      <c r="K86" s="23">
        <f t="shared" si="1"/>
        <v>1031333</v>
      </c>
    </row>
    <row r="87" spans="1:11" x14ac:dyDescent="0.25">
      <c r="A87" s="22">
        <v>45421</v>
      </c>
      <c r="B87" s="180" t="s">
        <v>1921</v>
      </c>
      <c r="C87" s="180" t="s">
        <v>2274</v>
      </c>
      <c r="D87" s="180" t="s">
        <v>3060</v>
      </c>
      <c r="E87" s="233" t="s">
        <v>3342</v>
      </c>
      <c r="F87" s="95"/>
      <c r="G87" s="123" t="s">
        <v>3337</v>
      </c>
      <c r="H87" s="27"/>
      <c r="I87" s="126">
        <v>32000000</v>
      </c>
      <c r="J87" s="126">
        <v>32000000</v>
      </c>
      <c r="K87" s="23">
        <f t="shared" si="1"/>
        <v>0</v>
      </c>
    </row>
    <row r="88" spans="1:11" x14ac:dyDescent="0.25">
      <c r="A88" s="246">
        <v>45428</v>
      </c>
      <c r="B88" s="183" t="s">
        <v>2019</v>
      </c>
      <c r="C88" s="183" t="s">
        <v>2921</v>
      </c>
      <c r="D88" s="183" t="s">
        <v>2595</v>
      </c>
      <c r="E88" s="233" t="s">
        <v>3343</v>
      </c>
      <c r="F88" s="95"/>
      <c r="G88" s="123" t="s">
        <v>3338</v>
      </c>
      <c r="H88" s="27"/>
      <c r="I88" s="126">
        <v>29134800</v>
      </c>
      <c r="J88" s="126">
        <v>29134800</v>
      </c>
      <c r="K88" s="23">
        <f t="shared" si="1"/>
        <v>0</v>
      </c>
    </row>
    <row r="89" spans="1:11" x14ac:dyDescent="0.25">
      <c r="A89" s="246">
        <v>45430</v>
      </c>
      <c r="B89" s="183" t="s">
        <v>1927</v>
      </c>
      <c r="C89" s="183" t="s">
        <v>2743</v>
      </c>
      <c r="D89" s="183" t="s">
        <v>3098</v>
      </c>
      <c r="E89" s="233" t="s">
        <v>3344</v>
      </c>
      <c r="F89" s="95"/>
      <c r="G89" s="123" t="s">
        <v>3339</v>
      </c>
      <c r="H89" s="27"/>
      <c r="I89" s="126">
        <v>30000000</v>
      </c>
      <c r="J89" s="126">
        <v>30000000</v>
      </c>
      <c r="K89" s="23">
        <f t="shared" si="1"/>
        <v>0</v>
      </c>
    </row>
    <row r="90" spans="1:11" x14ac:dyDescent="0.25">
      <c r="A90" s="246">
        <v>45430</v>
      </c>
      <c r="B90" s="183" t="s">
        <v>1919</v>
      </c>
      <c r="C90" s="183" t="s">
        <v>2348</v>
      </c>
      <c r="D90" s="183" t="s">
        <v>3106</v>
      </c>
      <c r="E90" s="233" t="s">
        <v>3345</v>
      </c>
      <c r="F90" s="95"/>
      <c r="G90" s="123" t="s">
        <v>3340</v>
      </c>
      <c r="H90" s="27"/>
      <c r="I90" s="126">
        <v>28000000</v>
      </c>
      <c r="J90" s="126">
        <v>28000000</v>
      </c>
      <c r="K90" s="23">
        <f t="shared" si="1"/>
        <v>0</v>
      </c>
    </row>
    <row r="91" spans="1:11" x14ac:dyDescent="0.25">
      <c r="A91" s="246">
        <v>45433</v>
      </c>
      <c r="B91" s="183" t="s">
        <v>220</v>
      </c>
      <c r="C91" s="183" t="s">
        <v>2613</v>
      </c>
      <c r="D91" s="183" t="s">
        <v>2612</v>
      </c>
      <c r="E91" s="233" t="s">
        <v>3346</v>
      </c>
      <c r="F91" s="95"/>
      <c r="G91" s="123" t="s">
        <v>406</v>
      </c>
      <c r="H91" s="27"/>
      <c r="I91" s="126">
        <v>12037400</v>
      </c>
      <c r="J91" s="126">
        <v>12037400</v>
      </c>
      <c r="K91" s="23">
        <f t="shared" si="1"/>
        <v>0</v>
      </c>
    </row>
    <row r="92" spans="1:11" x14ac:dyDescent="0.25">
      <c r="A92" s="246">
        <v>45434</v>
      </c>
      <c r="B92" s="183" t="s">
        <v>432</v>
      </c>
      <c r="C92" s="183" t="s">
        <v>3326</v>
      </c>
      <c r="D92" s="183" t="s">
        <v>2618</v>
      </c>
      <c r="E92" s="233" t="s">
        <v>3347</v>
      </c>
      <c r="F92" s="95"/>
      <c r="G92" s="123" t="s">
        <v>1231</v>
      </c>
      <c r="H92" s="27"/>
      <c r="I92" s="126">
        <v>21000000</v>
      </c>
      <c r="J92" s="126">
        <v>21000000</v>
      </c>
      <c r="K92" s="23">
        <f t="shared" si="1"/>
        <v>0</v>
      </c>
    </row>
    <row r="93" spans="1:11" x14ac:dyDescent="0.25">
      <c r="A93" s="246">
        <v>45434</v>
      </c>
      <c r="B93" s="183" t="s">
        <v>75</v>
      </c>
      <c r="C93" s="183" t="s">
        <v>3113</v>
      </c>
      <c r="D93" s="183" t="s">
        <v>2998</v>
      </c>
      <c r="E93" s="233" t="s">
        <v>3348</v>
      </c>
      <c r="F93" s="95"/>
      <c r="G93" s="123" t="s">
        <v>1230</v>
      </c>
      <c r="H93" s="27"/>
      <c r="I93" s="126">
        <v>24000000</v>
      </c>
      <c r="J93" s="126">
        <v>24000000</v>
      </c>
      <c r="K93" s="23">
        <f t="shared" si="1"/>
        <v>0</v>
      </c>
    </row>
    <row r="94" spans="1:11" x14ac:dyDescent="0.25">
      <c r="A94" s="246">
        <v>45434</v>
      </c>
      <c r="B94" s="183" t="s">
        <v>1048</v>
      </c>
      <c r="C94" s="183" t="s">
        <v>2400</v>
      </c>
      <c r="D94" s="183" t="s">
        <v>3000</v>
      </c>
      <c r="E94" s="233" t="s">
        <v>3349</v>
      </c>
      <c r="F94" s="95"/>
      <c r="G94" s="123" t="s">
        <v>1237</v>
      </c>
      <c r="H94" s="27"/>
      <c r="I94" s="126">
        <v>14500000</v>
      </c>
      <c r="J94" s="126">
        <v>14500000</v>
      </c>
      <c r="K94" s="23">
        <f t="shared" si="1"/>
        <v>0</v>
      </c>
    </row>
    <row r="95" spans="1:11" x14ac:dyDescent="0.25">
      <c r="A95" s="246">
        <v>45434</v>
      </c>
      <c r="B95" s="183" t="s">
        <v>448</v>
      </c>
      <c r="C95" s="183" t="s">
        <v>3327</v>
      </c>
      <c r="D95" s="183" t="s">
        <v>3328</v>
      </c>
      <c r="E95" s="233" t="s">
        <v>3350</v>
      </c>
      <c r="F95" s="95"/>
      <c r="G95" s="123" t="s">
        <v>1238</v>
      </c>
      <c r="H95" s="27"/>
      <c r="I95" s="126">
        <v>13600000</v>
      </c>
      <c r="J95" s="126">
        <v>13600000</v>
      </c>
      <c r="K95" s="23">
        <f t="shared" si="1"/>
        <v>0</v>
      </c>
    </row>
    <row r="96" spans="1:11" x14ac:dyDescent="0.25">
      <c r="A96" s="246">
        <v>45434</v>
      </c>
      <c r="B96" s="183" t="s">
        <v>231</v>
      </c>
      <c r="C96" s="183" t="s">
        <v>3125</v>
      </c>
      <c r="D96" s="183" t="s">
        <v>2994</v>
      </c>
      <c r="E96" s="233" t="s">
        <v>3351</v>
      </c>
      <c r="F96" s="95"/>
      <c r="G96" s="123" t="s">
        <v>1229</v>
      </c>
      <c r="H96" s="27"/>
      <c r="I96" s="126">
        <v>24000000</v>
      </c>
      <c r="J96" s="126">
        <v>22400000</v>
      </c>
      <c r="K96" s="23">
        <f t="shared" si="1"/>
        <v>1600000</v>
      </c>
    </row>
    <row r="97" spans="1:11" x14ac:dyDescent="0.25">
      <c r="A97" s="246">
        <v>45434</v>
      </c>
      <c r="B97" s="183" t="s">
        <v>828</v>
      </c>
      <c r="C97" s="183" t="s">
        <v>3329</v>
      </c>
      <c r="D97" s="183" t="s">
        <v>2988</v>
      </c>
      <c r="E97" s="233" t="s">
        <v>3352</v>
      </c>
      <c r="F97" s="95"/>
      <c r="G97" s="123" t="s">
        <v>1779</v>
      </c>
      <c r="H97" s="27"/>
      <c r="I97" s="126">
        <v>17900000</v>
      </c>
      <c r="J97" s="126">
        <v>17900000</v>
      </c>
      <c r="K97" s="23">
        <f t="shared" si="1"/>
        <v>0</v>
      </c>
    </row>
    <row r="98" spans="1:11" x14ac:dyDescent="0.25">
      <c r="A98" s="246">
        <v>45434</v>
      </c>
      <c r="B98" s="183" t="s">
        <v>812</v>
      </c>
      <c r="C98" s="183" t="s">
        <v>2401</v>
      </c>
      <c r="D98" s="183" t="s">
        <v>3009</v>
      </c>
      <c r="E98" s="233" t="s">
        <v>3353</v>
      </c>
      <c r="F98" s="95"/>
      <c r="G98" s="123" t="s">
        <v>1781</v>
      </c>
      <c r="H98" s="27"/>
      <c r="I98" s="126">
        <v>15000000</v>
      </c>
      <c r="J98" s="126">
        <v>15000000</v>
      </c>
      <c r="K98" s="23">
        <f t="shared" si="1"/>
        <v>0</v>
      </c>
    </row>
    <row r="99" spans="1:11" x14ac:dyDescent="0.25">
      <c r="A99" s="246">
        <v>45434</v>
      </c>
      <c r="B99" s="183" t="s">
        <v>1057</v>
      </c>
      <c r="C99" s="183" t="s">
        <v>3117</v>
      </c>
      <c r="D99" s="183" t="s">
        <v>3330</v>
      </c>
      <c r="E99" s="233" t="s">
        <v>3354</v>
      </c>
      <c r="F99" s="95"/>
      <c r="G99" s="123" t="s">
        <v>1777</v>
      </c>
      <c r="H99" s="27"/>
      <c r="I99" s="126">
        <v>9227800</v>
      </c>
      <c r="J99" s="126">
        <v>9068700</v>
      </c>
      <c r="K99" s="23">
        <f t="shared" si="1"/>
        <v>159100</v>
      </c>
    </row>
    <row r="100" spans="1:11" x14ac:dyDescent="0.25">
      <c r="A100" s="246">
        <v>45434</v>
      </c>
      <c r="B100" s="183" t="s">
        <v>1058</v>
      </c>
      <c r="C100" s="183" t="s">
        <v>3115</v>
      </c>
      <c r="D100" s="183" t="s">
        <v>2402</v>
      </c>
      <c r="E100" s="233" t="s">
        <v>3355</v>
      </c>
      <c r="F100" s="95"/>
      <c r="G100" s="123" t="s">
        <v>1776</v>
      </c>
      <c r="H100" s="27"/>
      <c r="I100" s="126">
        <v>9227800</v>
      </c>
      <c r="J100" s="126">
        <v>9068700</v>
      </c>
      <c r="K100" s="23">
        <f t="shared" si="1"/>
        <v>159100</v>
      </c>
    </row>
    <row r="101" spans="1:11" x14ac:dyDescent="0.25">
      <c r="A101" s="246">
        <v>45434</v>
      </c>
      <c r="B101" s="183" t="s">
        <v>1053</v>
      </c>
      <c r="C101" s="183" t="s">
        <v>2398</v>
      </c>
      <c r="D101" s="183" t="s">
        <v>2992</v>
      </c>
      <c r="E101" s="233" t="s">
        <v>3356</v>
      </c>
      <c r="F101" s="95"/>
      <c r="G101" s="123" t="s">
        <v>1240</v>
      </c>
      <c r="H101" s="27"/>
      <c r="I101" s="126">
        <v>10900000</v>
      </c>
      <c r="J101" s="126">
        <v>10900000</v>
      </c>
      <c r="K101" s="23">
        <f t="shared" si="1"/>
        <v>0</v>
      </c>
    </row>
    <row r="102" spans="1:11" x14ac:dyDescent="0.25">
      <c r="A102" s="246">
        <v>45434</v>
      </c>
      <c r="B102" s="183" t="s">
        <v>764</v>
      </c>
      <c r="C102" s="183" t="s">
        <v>2399</v>
      </c>
      <c r="D102" s="183" t="s">
        <v>3004</v>
      </c>
      <c r="E102" s="233" t="s">
        <v>3357</v>
      </c>
      <c r="F102" s="95"/>
      <c r="G102" s="123" t="s">
        <v>1239</v>
      </c>
      <c r="H102" s="27"/>
      <c r="I102" s="126">
        <v>6236000</v>
      </c>
      <c r="J102" s="126">
        <v>6236000</v>
      </c>
      <c r="K102" s="23">
        <f t="shared" si="1"/>
        <v>0</v>
      </c>
    </row>
    <row r="103" spans="1:11" x14ac:dyDescent="0.25">
      <c r="A103" s="246">
        <v>45434</v>
      </c>
      <c r="B103" s="183" t="s">
        <v>683</v>
      </c>
      <c r="C103" s="183" t="s">
        <v>2610</v>
      </c>
      <c r="D103" s="183" t="s">
        <v>3331</v>
      </c>
      <c r="E103" s="233" t="s">
        <v>3358</v>
      </c>
      <c r="F103" s="95"/>
      <c r="G103" s="123" t="s">
        <v>1233</v>
      </c>
      <c r="H103" s="27"/>
      <c r="I103" s="126">
        <v>8309000</v>
      </c>
      <c r="J103" s="126">
        <v>8309000</v>
      </c>
      <c r="K103" s="23">
        <f t="shared" si="1"/>
        <v>0</v>
      </c>
    </row>
    <row r="104" spans="1:11" x14ac:dyDescent="0.25">
      <c r="A104" s="246">
        <v>45435</v>
      </c>
      <c r="B104" s="183" t="s">
        <v>794</v>
      </c>
      <c r="C104" s="183" t="s">
        <v>3121</v>
      </c>
      <c r="D104" s="183" t="s">
        <v>3332</v>
      </c>
      <c r="E104" s="233" t="s">
        <v>3359</v>
      </c>
      <c r="F104" s="95"/>
      <c r="G104" s="123" t="s">
        <v>1245</v>
      </c>
      <c r="H104" s="27"/>
      <c r="I104" s="126">
        <v>9227800</v>
      </c>
      <c r="J104" s="126">
        <v>9068700</v>
      </c>
      <c r="K104" s="23">
        <f t="shared" si="1"/>
        <v>159100</v>
      </c>
    </row>
    <row r="105" spans="1:11" x14ac:dyDescent="0.25">
      <c r="A105" s="246">
        <v>45435</v>
      </c>
      <c r="B105" s="183" t="s">
        <v>688</v>
      </c>
      <c r="C105" s="183" t="s">
        <v>3123</v>
      </c>
      <c r="D105" s="183" t="s">
        <v>2983</v>
      </c>
      <c r="E105" s="233" t="s">
        <v>3360</v>
      </c>
      <c r="F105" s="95"/>
      <c r="G105" s="123" t="s">
        <v>1242</v>
      </c>
      <c r="H105" s="27"/>
      <c r="I105" s="126">
        <v>12000000</v>
      </c>
      <c r="J105" s="126">
        <v>12000000</v>
      </c>
      <c r="K105" s="23">
        <f t="shared" si="1"/>
        <v>0</v>
      </c>
    </row>
    <row r="106" spans="1:11" x14ac:dyDescent="0.25">
      <c r="A106" s="246">
        <v>45435</v>
      </c>
      <c r="B106" s="183" t="s">
        <v>941</v>
      </c>
      <c r="C106" s="183" t="s">
        <v>3119</v>
      </c>
      <c r="D106" s="183" t="s">
        <v>3333</v>
      </c>
      <c r="E106" s="233" t="s">
        <v>3361</v>
      </c>
      <c r="F106" s="95"/>
      <c r="G106" s="123" t="s">
        <v>1246</v>
      </c>
      <c r="H106" s="27"/>
      <c r="I106" s="126">
        <v>14370000</v>
      </c>
      <c r="J106" s="126">
        <v>14370000</v>
      </c>
      <c r="K106" s="23">
        <f t="shared" si="1"/>
        <v>0</v>
      </c>
    </row>
    <row r="107" spans="1:11" x14ac:dyDescent="0.25">
      <c r="A107" s="246">
        <v>45435</v>
      </c>
      <c r="B107" s="183" t="s">
        <v>681</v>
      </c>
      <c r="C107" s="183" t="s">
        <v>2810</v>
      </c>
      <c r="D107" s="183" t="s">
        <v>3006</v>
      </c>
      <c r="E107" s="233" t="s">
        <v>3362</v>
      </c>
      <c r="F107" s="95"/>
      <c r="G107" s="123" t="s">
        <v>1232</v>
      </c>
      <c r="H107" s="27"/>
      <c r="I107" s="126">
        <v>16000000</v>
      </c>
      <c r="J107" s="126">
        <v>16000000</v>
      </c>
      <c r="K107" s="23">
        <f t="shared" si="1"/>
        <v>0</v>
      </c>
    </row>
    <row r="108" spans="1:11" x14ac:dyDescent="0.25">
      <c r="A108" s="246">
        <v>45435</v>
      </c>
      <c r="B108" s="183" t="s">
        <v>518</v>
      </c>
      <c r="C108" s="183" t="s">
        <v>2396</v>
      </c>
      <c r="D108" s="183" t="s">
        <v>2990</v>
      </c>
      <c r="E108" s="233" t="s">
        <v>3363</v>
      </c>
      <c r="F108" s="95"/>
      <c r="G108" s="123" t="s">
        <v>1778</v>
      </c>
      <c r="H108" s="27"/>
      <c r="I108" s="126">
        <v>9227800</v>
      </c>
      <c r="J108" s="126">
        <v>9068700</v>
      </c>
      <c r="K108" s="23">
        <f t="shared" si="1"/>
        <v>159100</v>
      </c>
    </row>
    <row r="109" spans="1:11" x14ac:dyDescent="0.25">
      <c r="A109" s="246">
        <v>45435</v>
      </c>
      <c r="B109" s="183" t="s">
        <v>778</v>
      </c>
      <c r="C109" s="183" t="s">
        <v>2808</v>
      </c>
      <c r="D109" s="183" t="s">
        <v>2991</v>
      </c>
      <c r="E109" s="233" t="s">
        <v>3364</v>
      </c>
      <c r="F109" s="95"/>
      <c r="G109" s="123" t="s">
        <v>1244</v>
      </c>
      <c r="H109" s="27"/>
      <c r="I109" s="126">
        <v>14665433</v>
      </c>
      <c r="J109" s="126">
        <v>14416867</v>
      </c>
      <c r="K109" s="23">
        <f t="shared" si="1"/>
        <v>248566</v>
      </c>
    </row>
    <row r="110" spans="1:11" x14ac:dyDescent="0.25">
      <c r="A110" s="246">
        <v>45435</v>
      </c>
      <c r="B110" s="183" t="s">
        <v>707</v>
      </c>
      <c r="C110" s="183" t="s">
        <v>2806</v>
      </c>
      <c r="D110" s="183" t="s">
        <v>3002</v>
      </c>
      <c r="E110" s="233" t="s">
        <v>3365</v>
      </c>
      <c r="F110" s="95"/>
      <c r="G110" s="123" t="s">
        <v>1243</v>
      </c>
      <c r="H110" s="27"/>
      <c r="I110" s="126">
        <v>14000000</v>
      </c>
      <c r="J110" s="126">
        <v>14000000</v>
      </c>
      <c r="K110" s="23">
        <f t="shared" si="1"/>
        <v>0</v>
      </c>
    </row>
    <row r="111" spans="1:11" x14ac:dyDescent="0.25">
      <c r="A111" s="246">
        <v>45435</v>
      </c>
      <c r="B111" s="183" t="s">
        <v>765</v>
      </c>
      <c r="C111" s="183" t="s">
        <v>3122</v>
      </c>
      <c r="D111" s="183" t="s">
        <v>2996</v>
      </c>
      <c r="E111" s="233" t="s">
        <v>3366</v>
      </c>
      <c r="F111" s="95"/>
      <c r="G111" s="123" t="s">
        <v>1241</v>
      </c>
      <c r="H111" s="27"/>
      <c r="I111" s="126">
        <v>14370000</v>
      </c>
      <c r="J111" s="126">
        <v>14370000</v>
      </c>
      <c r="K111" s="23">
        <f t="shared" si="1"/>
        <v>0</v>
      </c>
    </row>
    <row r="112" spans="1:11" x14ac:dyDescent="0.25">
      <c r="A112" s="246">
        <v>45435</v>
      </c>
      <c r="B112" s="183" t="s">
        <v>474</v>
      </c>
      <c r="C112" s="183" t="s">
        <v>2609</v>
      </c>
      <c r="D112" s="183" t="s">
        <v>2620</v>
      </c>
      <c r="E112" s="233" t="s">
        <v>3367</v>
      </c>
      <c r="F112" s="95"/>
      <c r="G112" s="123" t="s">
        <v>1234</v>
      </c>
      <c r="H112" s="27"/>
      <c r="I112" s="126">
        <v>14000000</v>
      </c>
      <c r="J112" s="126">
        <v>14000000</v>
      </c>
      <c r="K112" s="23">
        <f t="shared" si="1"/>
        <v>0</v>
      </c>
    </row>
    <row r="113" spans="1:11" x14ac:dyDescent="0.25">
      <c r="A113" s="246">
        <v>45435</v>
      </c>
      <c r="B113" s="183" t="s">
        <v>63</v>
      </c>
      <c r="C113" s="183" t="s">
        <v>2926</v>
      </c>
      <c r="D113" s="183" t="s">
        <v>2616</v>
      </c>
      <c r="E113" s="233" t="s">
        <v>3368</v>
      </c>
      <c r="F113" s="95"/>
      <c r="G113" s="123" t="s">
        <v>1228</v>
      </c>
      <c r="H113" s="27"/>
      <c r="I113" s="126">
        <v>24000000</v>
      </c>
      <c r="J113" s="126">
        <v>24000000</v>
      </c>
      <c r="K113" s="23">
        <f t="shared" si="1"/>
        <v>0</v>
      </c>
    </row>
    <row r="114" spans="1:11" x14ac:dyDescent="0.25">
      <c r="A114" s="246">
        <v>45435</v>
      </c>
      <c r="B114" s="183" t="s">
        <v>429</v>
      </c>
      <c r="C114" s="183" t="s">
        <v>2394</v>
      </c>
      <c r="D114" s="183" t="s">
        <v>2623</v>
      </c>
      <c r="E114" s="233" t="s">
        <v>3369</v>
      </c>
      <c r="F114" s="95"/>
      <c r="G114" s="123" t="s">
        <v>1780</v>
      </c>
      <c r="H114" s="27"/>
      <c r="I114" s="126">
        <v>11600000</v>
      </c>
      <c r="J114" s="126">
        <v>11600000</v>
      </c>
      <c r="K114" s="23">
        <f t="shared" si="1"/>
        <v>0</v>
      </c>
    </row>
    <row r="115" spans="1:11" x14ac:dyDescent="0.25">
      <c r="A115" s="246">
        <v>45435</v>
      </c>
      <c r="B115" s="183" t="s">
        <v>991</v>
      </c>
      <c r="C115" s="183" t="s">
        <v>2611</v>
      </c>
      <c r="D115" s="183" t="s">
        <v>2625</v>
      </c>
      <c r="E115" s="233" t="s">
        <v>3370</v>
      </c>
      <c r="F115" s="95"/>
      <c r="G115" s="123" t="s">
        <v>1783</v>
      </c>
      <c r="H115" s="27"/>
      <c r="I115" s="126">
        <v>12000000</v>
      </c>
      <c r="J115" s="126">
        <v>12000000</v>
      </c>
      <c r="K115" s="23">
        <f t="shared" si="1"/>
        <v>0</v>
      </c>
    </row>
    <row r="116" spans="1:11" x14ac:dyDescent="0.25">
      <c r="A116" s="246">
        <v>45439</v>
      </c>
      <c r="B116" s="183" t="s">
        <v>1849</v>
      </c>
      <c r="C116" s="183" t="s">
        <v>1862</v>
      </c>
      <c r="D116" s="183" t="s">
        <v>2429</v>
      </c>
      <c r="E116" s="233" t="s">
        <v>2557</v>
      </c>
      <c r="F116" s="95"/>
      <c r="G116" s="123" t="s">
        <v>2465</v>
      </c>
      <c r="H116" s="27"/>
      <c r="I116" s="126">
        <v>146493034</v>
      </c>
      <c r="J116" s="126">
        <v>92447480</v>
      </c>
      <c r="K116" s="23">
        <f t="shared" si="1"/>
        <v>54045554</v>
      </c>
    </row>
    <row r="117" spans="1:11" x14ac:dyDescent="0.25">
      <c r="A117" s="246">
        <v>45440</v>
      </c>
      <c r="B117" s="183" t="s">
        <v>430</v>
      </c>
      <c r="C117" s="183" t="s">
        <v>2993</v>
      </c>
      <c r="D117" s="183" t="s">
        <v>3334</v>
      </c>
      <c r="E117" s="233" t="s">
        <v>3371</v>
      </c>
      <c r="F117" s="95"/>
      <c r="G117" s="123" t="s">
        <v>405</v>
      </c>
      <c r="H117" s="27"/>
      <c r="I117" s="126">
        <v>19092000</v>
      </c>
      <c r="J117" s="126">
        <v>19092000</v>
      </c>
      <c r="K117" s="23">
        <f t="shared" si="1"/>
        <v>0</v>
      </c>
    </row>
    <row r="118" spans="1:11" x14ac:dyDescent="0.25">
      <c r="A118" s="246">
        <v>45441</v>
      </c>
      <c r="B118" s="183" t="s">
        <v>2216</v>
      </c>
      <c r="C118" s="183" t="s">
        <v>2935</v>
      </c>
      <c r="D118" s="183" t="s">
        <v>3335</v>
      </c>
      <c r="E118" s="233" t="s">
        <v>1263</v>
      </c>
      <c r="F118" s="95"/>
      <c r="G118" s="123" t="s">
        <v>3341</v>
      </c>
      <c r="H118" s="27"/>
      <c r="I118" s="126">
        <v>18773800</v>
      </c>
      <c r="J118" s="126">
        <v>18773800</v>
      </c>
      <c r="K118" s="23">
        <f t="shared" si="1"/>
        <v>0</v>
      </c>
    </row>
    <row r="119" spans="1:11" x14ac:dyDescent="0.25">
      <c r="A119" s="246">
        <v>45441</v>
      </c>
      <c r="B119" s="267" t="s">
        <v>1571</v>
      </c>
      <c r="C119" s="267" t="s">
        <v>2821</v>
      </c>
      <c r="D119" s="267" t="s">
        <v>3336</v>
      </c>
      <c r="E119" s="233" t="s">
        <v>3372</v>
      </c>
      <c r="F119" s="95"/>
      <c r="G119" s="123" t="s">
        <v>402</v>
      </c>
      <c r="H119" s="27"/>
      <c r="I119" s="126">
        <v>4773000</v>
      </c>
      <c r="J119" s="126">
        <v>4773000</v>
      </c>
      <c r="K119" s="23">
        <f t="shared" si="1"/>
        <v>0</v>
      </c>
    </row>
    <row r="120" spans="1:11" x14ac:dyDescent="0.25">
      <c r="A120" s="14"/>
      <c r="B120" s="15"/>
      <c r="C120" s="15"/>
      <c r="D120" s="15"/>
      <c r="E120" s="258"/>
      <c r="F120" s="220"/>
      <c r="G120" s="345" t="s">
        <v>19</v>
      </c>
      <c r="H120" s="335"/>
      <c r="I120" s="28">
        <f>SUM(I15:I119)</f>
        <v>3630417543</v>
      </c>
      <c r="J120" s="28">
        <f>SUM(J15:J119)</f>
        <v>3467660652</v>
      </c>
      <c r="K120" s="28">
        <f>SUM(K15:K119)</f>
        <v>162756891</v>
      </c>
    </row>
    <row r="121" spans="1:11" ht="12.75" customHeight="1" x14ac:dyDescent="0.25">
      <c r="A121" s="14"/>
      <c r="B121" s="15"/>
      <c r="C121" s="15"/>
      <c r="D121" s="15"/>
      <c r="E121" s="258"/>
      <c r="F121" s="250"/>
      <c r="G121" s="265"/>
      <c r="H121" s="15"/>
      <c r="I121" s="19"/>
      <c r="J121" s="19"/>
      <c r="K121" s="20"/>
    </row>
    <row r="122" spans="1:11" ht="24.95" customHeight="1" x14ac:dyDescent="0.25">
      <c r="A122" s="69" t="s">
        <v>37</v>
      </c>
      <c r="B122" s="70" t="s">
        <v>39</v>
      </c>
      <c r="C122" s="69" t="s">
        <v>40</v>
      </c>
      <c r="D122" s="253" t="s">
        <v>38</v>
      </c>
      <c r="E122" s="70" t="s">
        <v>15</v>
      </c>
      <c r="F122" s="260" t="s">
        <v>33</v>
      </c>
      <c r="G122" s="163" t="s">
        <v>16</v>
      </c>
      <c r="H122" s="69" t="s">
        <v>22</v>
      </c>
      <c r="I122" s="69" t="s">
        <v>12</v>
      </c>
      <c r="J122" s="69" t="s">
        <v>23</v>
      </c>
      <c r="K122" s="69" t="s">
        <v>4</v>
      </c>
    </row>
    <row r="123" spans="1:11" ht="24.95" customHeight="1" x14ac:dyDescent="0.25">
      <c r="A123" s="72">
        <v>7498632000</v>
      </c>
      <c r="B123" s="72">
        <v>-3868214457</v>
      </c>
      <c r="C123" s="72">
        <v>0</v>
      </c>
      <c r="D123" s="254">
        <f>+A123+B123-C123</f>
        <v>3630417543</v>
      </c>
      <c r="E123" s="251">
        <f>+I120</f>
        <v>3630417543</v>
      </c>
      <c r="F123" s="261">
        <f>+E123/D123</f>
        <v>1</v>
      </c>
      <c r="G123" s="164">
        <f>+I12</f>
        <v>0</v>
      </c>
      <c r="H123" s="73">
        <f>+D123-E123-G123</f>
        <v>0</v>
      </c>
      <c r="I123" s="73">
        <f>+J120</f>
        <v>3467660652</v>
      </c>
      <c r="J123" s="74">
        <f>+I123/D123</f>
        <v>0.95516854767468273</v>
      </c>
      <c r="K123" s="73">
        <f>+K120</f>
        <v>162756891</v>
      </c>
    </row>
    <row r="124" spans="1:11" x14ac:dyDescent="0.25">
      <c r="A124" s="75">
        <v>1</v>
      </c>
      <c r="B124" s="75">
        <v>2</v>
      </c>
      <c r="C124" s="75">
        <v>3</v>
      </c>
      <c r="D124" s="255" t="s">
        <v>3</v>
      </c>
      <c r="E124" s="227">
        <v>5</v>
      </c>
      <c r="F124" s="262" t="s">
        <v>18</v>
      </c>
      <c r="G124" s="166">
        <v>7</v>
      </c>
      <c r="H124" s="75" t="s">
        <v>9</v>
      </c>
      <c r="I124" s="75">
        <v>9</v>
      </c>
      <c r="J124" s="75" t="s">
        <v>24</v>
      </c>
      <c r="K124" s="75" t="s">
        <v>25</v>
      </c>
    </row>
    <row r="126" spans="1:11" x14ac:dyDescent="0.25">
      <c r="B126" s="62"/>
    </row>
    <row r="127" spans="1:11" x14ac:dyDescent="0.25">
      <c r="B127" s="62"/>
      <c r="I127" s="62"/>
    </row>
    <row r="128" spans="1:11" x14ac:dyDescent="0.25">
      <c r="B128" s="62"/>
    </row>
  </sheetData>
  <mergeCells count="16">
    <mergeCell ref="J13:J14"/>
    <mergeCell ref="E14:F14"/>
    <mergeCell ref="G14:H14"/>
    <mergeCell ref="A3:J3"/>
    <mergeCell ref="A5:A6"/>
    <mergeCell ref="B5:B6"/>
    <mergeCell ref="D5:D6"/>
    <mergeCell ref="E5:H5"/>
    <mergeCell ref="I5:I6"/>
    <mergeCell ref="J5:K6"/>
    <mergeCell ref="E6:H6"/>
    <mergeCell ref="G120:H120"/>
    <mergeCell ref="G12:H12"/>
    <mergeCell ref="A13:A14"/>
    <mergeCell ref="E13:H13"/>
    <mergeCell ref="I13: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9614-9E08-41B5-A878-9269C6AD96E3}">
  <dimension ref="A1:K183"/>
  <sheetViews>
    <sheetView topLeftCell="A72" workbookViewId="0">
      <selection activeCell="J98" sqref="J98"/>
    </sheetView>
  </sheetViews>
  <sheetFormatPr baseColWidth="10" defaultRowHeight="12.75" x14ac:dyDescent="0.2"/>
  <cols>
    <col min="1" max="1" width="14.5703125" customWidth="1"/>
    <col min="2" max="2" width="14" bestFit="1" customWidth="1"/>
    <col min="4" max="4" width="12.5703125" bestFit="1" customWidth="1"/>
    <col min="8" max="8" width="12.5703125" bestFit="1" customWidth="1"/>
    <col min="9" max="9" width="12.42578125" bestFit="1" customWidth="1"/>
    <col min="11" max="11" width="13.4257812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3373</v>
      </c>
      <c r="B3" s="320"/>
      <c r="C3" s="320"/>
      <c r="D3" s="320"/>
      <c r="E3" s="320"/>
      <c r="F3" s="320"/>
      <c r="G3" s="320"/>
      <c r="H3" s="320"/>
      <c r="I3" s="320"/>
      <c r="J3" s="320"/>
      <c r="K3" s="67" t="s">
        <v>4743</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5">
      <c r="A7" s="177"/>
      <c r="B7" s="146"/>
      <c r="C7" s="144"/>
      <c r="D7" s="240" t="s">
        <v>5103</v>
      </c>
      <c r="E7" s="161" t="s">
        <v>4613</v>
      </c>
      <c r="F7" s="295"/>
      <c r="G7" s="296"/>
      <c r="H7" s="297"/>
      <c r="I7" s="176">
        <v>1645600</v>
      </c>
      <c r="J7" s="145"/>
      <c r="K7" s="144"/>
    </row>
    <row r="8" spans="1:11" ht="15" x14ac:dyDescent="0.25">
      <c r="A8" s="177"/>
      <c r="B8" s="146"/>
      <c r="C8" s="144"/>
      <c r="D8" s="240" t="s">
        <v>4610</v>
      </c>
      <c r="E8" s="161" t="s">
        <v>4612</v>
      </c>
      <c r="F8" s="257"/>
      <c r="G8" s="202"/>
      <c r="H8" s="87"/>
      <c r="I8" s="176">
        <v>2750000</v>
      </c>
      <c r="J8" s="145"/>
      <c r="K8" s="144"/>
    </row>
    <row r="9" spans="1:11" ht="15" x14ac:dyDescent="0.25">
      <c r="A9" s="177"/>
      <c r="B9" s="146"/>
      <c r="C9" s="144"/>
      <c r="D9" s="240" t="s">
        <v>5104</v>
      </c>
      <c r="E9" s="161" t="s">
        <v>4024</v>
      </c>
      <c r="F9" s="257"/>
      <c r="G9" s="202"/>
      <c r="H9" s="87"/>
      <c r="I9" s="176">
        <v>3000000</v>
      </c>
      <c r="J9" s="145"/>
      <c r="K9" s="144"/>
    </row>
    <row r="10" spans="1:11" ht="15" x14ac:dyDescent="0.25">
      <c r="A10" s="177"/>
      <c r="B10" s="146"/>
      <c r="C10" s="144"/>
      <c r="D10" s="240" t="s">
        <v>4029</v>
      </c>
      <c r="E10" s="161" t="s">
        <v>4024</v>
      </c>
      <c r="F10" s="257"/>
      <c r="G10" s="202"/>
      <c r="H10" s="87"/>
      <c r="I10" s="176">
        <v>3000000</v>
      </c>
      <c r="J10" s="145"/>
      <c r="K10" s="144"/>
    </row>
    <row r="11" spans="1:11" ht="15" x14ac:dyDescent="0.25">
      <c r="A11" s="177"/>
      <c r="B11" s="146"/>
      <c r="C11" s="144"/>
      <c r="D11" s="240" t="s">
        <v>4611</v>
      </c>
      <c r="E11" s="161" t="s">
        <v>4024</v>
      </c>
      <c r="F11" s="257"/>
      <c r="G11" s="202"/>
      <c r="H11" s="87"/>
      <c r="I11" s="176">
        <v>3000000</v>
      </c>
      <c r="J11" s="145"/>
      <c r="K11" s="144"/>
    </row>
    <row r="12" spans="1:11" ht="15" x14ac:dyDescent="0.25">
      <c r="A12" s="177"/>
      <c r="B12" s="146"/>
      <c r="C12" s="144"/>
      <c r="D12" s="240" t="s">
        <v>5105</v>
      </c>
      <c r="E12" s="161" t="s">
        <v>4024</v>
      </c>
      <c r="F12" s="257"/>
      <c r="G12" s="202"/>
      <c r="H12" s="87"/>
      <c r="I12" s="176">
        <v>3000000</v>
      </c>
      <c r="J12" s="145"/>
      <c r="K12" s="144"/>
    </row>
    <row r="13" spans="1:11" ht="15" x14ac:dyDescent="0.25">
      <c r="A13" s="177"/>
      <c r="B13" s="146"/>
      <c r="C13" s="144"/>
      <c r="D13" s="240" t="s">
        <v>4030</v>
      </c>
      <c r="E13" s="161" t="s">
        <v>4024</v>
      </c>
      <c r="F13" s="257"/>
      <c r="G13" s="202"/>
      <c r="H13" s="87"/>
      <c r="I13" s="176">
        <v>5000000</v>
      </c>
      <c r="J13" s="145"/>
      <c r="K13" s="144"/>
    </row>
    <row r="14" spans="1:11" ht="15" x14ac:dyDescent="0.25">
      <c r="A14" s="177"/>
      <c r="B14" s="146"/>
      <c r="C14" s="144"/>
      <c r="D14" s="240" t="s">
        <v>5106</v>
      </c>
      <c r="E14" s="161" t="s">
        <v>5097</v>
      </c>
      <c r="F14" s="257"/>
      <c r="G14" s="202"/>
      <c r="H14" s="87"/>
      <c r="I14" s="176">
        <v>10918000</v>
      </c>
      <c r="J14" s="145"/>
      <c r="K14" s="144"/>
    </row>
    <row r="15" spans="1:11" ht="15" x14ac:dyDescent="0.25">
      <c r="A15" s="177"/>
      <c r="B15" s="146"/>
      <c r="C15" s="144"/>
      <c r="D15" s="240" t="s">
        <v>5107</v>
      </c>
      <c r="E15" s="161" t="s">
        <v>5098</v>
      </c>
      <c r="F15" s="257"/>
      <c r="G15" s="202"/>
      <c r="H15" s="87"/>
      <c r="I15" s="176">
        <v>12000000</v>
      </c>
      <c r="J15" s="145"/>
      <c r="K15" s="144"/>
    </row>
    <row r="16" spans="1:11" ht="15" x14ac:dyDescent="0.25">
      <c r="A16" s="177"/>
      <c r="B16" s="146"/>
      <c r="C16" s="144"/>
      <c r="D16" s="240" t="s">
        <v>5108</v>
      </c>
      <c r="E16" s="161" t="s">
        <v>5099</v>
      </c>
      <c r="F16" s="257"/>
      <c r="G16" s="202"/>
      <c r="H16" s="87"/>
      <c r="I16" s="176">
        <v>12000000</v>
      </c>
      <c r="J16" s="145"/>
      <c r="K16" s="144"/>
    </row>
    <row r="17" spans="1:11" ht="15" x14ac:dyDescent="0.25">
      <c r="A17" s="177"/>
      <c r="B17" s="146"/>
      <c r="C17" s="144"/>
      <c r="D17" s="240" t="s">
        <v>5109</v>
      </c>
      <c r="E17" s="161" t="s">
        <v>5099</v>
      </c>
      <c r="F17" s="257"/>
      <c r="G17" s="202"/>
      <c r="H17" s="87"/>
      <c r="I17" s="176">
        <v>12000000</v>
      </c>
      <c r="J17" s="145"/>
      <c r="K17" s="144"/>
    </row>
    <row r="18" spans="1:11" ht="15" x14ac:dyDescent="0.25">
      <c r="A18" s="177"/>
      <c r="B18" s="146"/>
      <c r="C18" s="144"/>
      <c r="D18" s="161" t="s">
        <v>5110</v>
      </c>
      <c r="E18" s="161" t="s">
        <v>5099</v>
      </c>
      <c r="F18" s="257"/>
      <c r="G18" s="202"/>
      <c r="H18" s="87"/>
      <c r="I18" s="176">
        <v>12000000</v>
      </c>
      <c r="J18" s="145"/>
      <c r="K18" s="144"/>
    </row>
    <row r="19" spans="1:11" ht="15" x14ac:dyDescent="0.25">
      <c r="A19" s="177"/>
      <c r="B19" s="146"/>
      <c r="C19" s="144"/>
      <c r="D19" s="161" t="s">
        <v>5111</v>
      </c>
      <c r="E19" s="161" t="s">
        <v>5099</v>
      </c>
      <c r="F19" s="257"/>
      <c r="G19" s="202"/>
      <c r="H19" s="87"/>
      <c r="I19" s="176">
        <v>12000000</v>
      </c>
      <c r="J19" s="145"/>
      <c r="K19" s="144"/>
    </row>
    <row r="20" spans="1:11" ht="15" x14ac:dyDescent="0.25">
      <c r="A20" s="177"/>
      <c r="B20" s="146"/>
      <c r="C20" s="144"/>
      <c r="D20" s="280" t="s">
        <v>5112</v>
      </c>
      <c r="E20" s="161" t="s">
        <v>5099</v>
      </c>
      <c r="F20" s="257"/>
      <c r="G20" s="202"/>
      <c r="H20" s="87"/>
      <c r="I20" s="176">
        <v>12000000</v>
      </c>
      <c r="J20" s="145"/>
      <c r="K20" s="144"/>
    </row>
    <row r="21" spans="1:11" ht="15" x14ac:dyDescent="0.25">
      <c r="A21" s="177"/>
      <c r="B21" s="146"/>
      <c r="C21" s="144"/>
      <c r="D21" s="280" t="s">
        <v>5113</v>
      </c>
      <c r="E21" s="161" t="s">
        <v>5099</v>
      </c>
      <c r="F21" s="257"/>
      <c r="G21" s="202"/>
      <c r="H21" s="87"/>
      <c r="I21" s="176">
        <v>12000000</v>
      </c>
      <c r="J21" s="145"/>
      <c r="K21" s="144"/>
    </row>
    <row r="22" spans="1:11" ht="15" x14ac:dyDescent="0.25">
      <c r="A22" s="177"/>
      <c r="B22" s="146"/>
      <c r="C22" s="144"/>
      <c r="D22" s="280" t="s">
        <v>5114</v>
      </c>
      <c r="E22" s="161" t="s">
        <v>5098</v>
      </c>
      <c r="F22" s="257"/>
      <c r="G22" s="202"/>
      <c r="H22" s="87"/>
      <c r="I22" s="176">
        <v>12000000</v>
      </c>
      <c r="J22" s="145"/>
      <c r="K22" s="144"/>
    </row>
    <row r="23" spans="1:11" ht="15" x14ac:dyDescent="0.25">
      <c r="A23" s="177"/>
      <c r="B23" s="146"/>
      <c r="C23" s="144"/>
      <c r="D23" s="280" t="s">
        <v>5115</v>
      </c>
      <c r="E23" s="161" t="s">
        <v>5098</v>
      </c>
      <c r="F23" s="257"/>
      <c r="G23" s="202"/>
      <c r="H23" s="87"/>
      <c r="I23" s="176">
        <v>12000000</v>
      </c>
      <c r="J23" s="145"/>
      <c r="K23" s="144"/>
    </row>
    <row r="24" spans="1:11" ht="15" x14ac:dyDescent="0.25">
      <c r="A24" s="177"/>
      <c r="B24" s="146"/>
      <c r="C24" s="144"/>
      <c r="D24" s="280" t="s">
        <v>5116</v>
      </c>
      <c r="E24" s="161" t="s">
        <v>5100</v>
      </c>
      <c r="F24" s="257"/>
      <c r="G24" s="202"/>
      <c r="H24" s="87"/>
      <c r="I24" s="176">
        <v>12833333</v>
      </c>
      <c r="J24" s="145"/>
      <c r="K24" s="144"/>
    </row>
    <row r="25" spans="1:11" ht="15" x14ac:dyDescent="0.25">
      <c r="A25" s="177"/>
      <c r="B25" s="146"/>
      <c r="C25" s="144"/>
      <c r="D25" s="280" t="s">
        <v>3487</v>
      </c>
      <c r="E25" s="161" t="s">
        <v>3486</v>
      </c>
      <c r="F25" s="257"/>
      <c r="G25" s="202"/>
      <c r="H25" s="87"/>
      <c r="I25" s="176">
        <v>13951000</v>
      </c>
      <c r="J25" s="145"/>
      <c r="K25" s="144"/>
    </row>
    <row r="26" spans="1:11" ht="15" x14ac:dyDescent="0.25">
      <c r="A26" s="177"/>
      <c r="B26" s="146"/>
      <c r="C26" s="144"/>
      <c r="D26" s="280" t="s">
        <v>5117</v>
      </c>
      <c r="E26" s="161" t="s">
        <v>5099</v>
      </c>
      <c r="F26" s="257"/>
      <c r="G26" s="202"/>
      <c r="H26" s="87"/>
      <c r="I26" s="176">
        <v>14000000</v>
      </c>
      <c r="J26" s="145"/>
      <c r="K26" s="144"/>
    </row>
    <row r="27" spans="1:11" ht="15" x14ac:dyDescent="0.25">
      <c r="A27" s="177"/>
      <c r="B27" s="146"/>
      <c r="C27" s="144"/>
      <c r="D27" s="280" t="s">
        <v>5118</v>
      </c>
      <c r="E27" s="161" t="s">
        <v>5099</v>
      </c>
      <c r="F27" s="257"/>
      <c r="G27" s="202"/>
      <c r="H27" s="87"/>
      <c r="I27" s="176">
        <v>14000000</v>
      </c>
      <c r="J27" s="145"/>
      <c r="K27" s="144"/>
    </row>
    <row r="28" spans="1:11" ht="15" x14ac:dyDescent="0.25">
      <c r="A28" s="177"/>
      <c r="B28" s="146"/>
      <c r="C28" s="144"/>
      <c r="D28" s="280" t="s">
        <v>5119</v>
      </c>
      <c r="E28" s="161" t="s">
        <v>5101</v>
      </c>
      <c r="F28" s="257"/>
      <c r="G28" s="202"/>
      <c r="H28" s="87"/>
      <c r="I28" s="176">
        <v>15000000</v>
      </c>
      <c r="J28" s="145"/>
      <c r="K28" s="144"/>
    </row>
    <row r="29" spans="1:11" ht="15" x14ac:dyDescent="0.25">
      <c r="A29" s="177"/>
      <c r="B29" s="146"/>
      <c r="C29" s="144"/>
      <c r="D29" s="280" t="s">
        <v>4031</v>
      </c>
      <c r="E29" s="161" t="s">
        <v>4025</v>
      </c>
      <c r="F29" s="257"/>
      <c r="G29" s="202"/>
      <c r="H29" s="87"/>
      <c r="I29" s="176">
        <v>24000000</v>
      </c>
      <c r="J29" s="145"/>
      <c r="K29" s="144"/>
    </row>
    <row r="30" spans="1:11" ht="15" x14ac:dyDescent="0.25">
      <c r="A30" s="177"/>
      <c r="B30" s="146"/>
      <c r="C30" s="144"/>
      <c r="D30" s="280" t="s">
        <v>4032</v>
      </c>
      <c r="E30" s="161" t="s">
        <v>4026</v>
      </c>
      <c r="F30" s="257"/>
      <c r="G30" s="202"/>
      <c r="H30" s="87"/>
      <c r="I30" s="176">
        <v>25000000</v>
      </c>
      <c r="J30" s="145"/>
      <c r="K30" s="144"/>
    </row>
    <row r="31" spans="1:11" ht="15" x14ac:dyDescent="0.25">
      <c r="A31" s="177"/>
      <c r="B31" s="146"/>
      <c r="C31" s="144"/>
      <c r="D31" s="280" t="s">
        <v>5120</v>
      </c>
      <c r="E31" s="161" t="s">
        <v>5102</v>
      </c>
      <c r="F31" s="257"/>
      <c r="G31" s="202"/>
      <c r="H31" s="87"/>
      <c r="I31" s="176">
        <v>60000000</v>
      </c>
      <c r="J31" s="145"/>
      <c r="K31" s="144"/>
    </row>
    <row r="32" spans="1:11" ht="15" x14ac:dyDescent="0.25">
      <c r="A32" s="177"/>
      <c r="B32" s="146"/>
      <c r="C32" s="144"/>
      <c r="D32" s="240" t="s">
        <v>4614</v>
      </c>
      <c r="E32" s="161" t="s">
        <v>4615</v>
      </c>
      <c r="F32" s="257"/>
      <c r="G32" s="202"/>
      <c r="H32" s="87"/>
      <c r="I32" s="126">
        <v>1166667</v>
      </c>
      <c r="J32" s="145"/>
      <c r="K32" s="144"/>
    </row>
    <row r="33" spans="1:11" ht="15" x14ac:dyDescent="0.25">
      <c r="A33" s="177"/>
      <c r="B33" s="146"/>
      <c r="C33" s="144"/>
      <c r="D33" s="240" t="s">
        <v>4627</v>
      </c>
      <c r="E33" s="161" t="s">
        <v>4616</v>
      </c>
      <c r="F33" s="257"/>
      <c r="G33" s="202"/>
      <c r="H33" s="87"/>
      <c r="I33" s="126">
        <v>83200</v>
      </c>
      <c r="J33" s="145"/>
      <c r="K33" s="144"/>
    </row>
    <row r="34" spans="1:11" ht="15" x14ac:dyDescent="0.25">
      <c r="A34" s="177"/>
      <c r="B34" s="146"/>
      <c r="C34" s="144"/>
      <c r="D34" s="240" t="s">
        <v>5135</v>
      </c>
      <c r="E34" s="161" t="s">
        <v>5121</v>
      </c>
      <c r="F34" s="257"/>
      <c r="G34" s="202"/>
      <c r="H34" s="87"/>
      <c r="I34" s="126">
        <v>861000</v>
      </c>
      <c r="J34" s="145"/>
      <c r="K34" s="144"/>
    </row>
    <row r="35" spans="1:11" ht="15" x14ac:dyDescent="0.25">
      <c r="A35" s="177"/>
      <c r="B35" s="146"/>
      <c r="C35" s="144"/>
      <c r="D35" s="240" t="s">
        <v>4634</v>
      </c>
      <c r="E35" s="161" t="s">
        <v>4623</v>
      </c>
      <c r="F35" s="257"/>
      <c r="G35" s="202"/>
      <c r="H35" s="87"/>
      <c r="I35" s="126">
        <v>1250000</v>
      </c>
      <c r="J35" s="145"/>
      <c r="K35" s="144"/>
    </row>
    <row r="36" spans="1:11" ht="15" x14ac:dyDescent="0.25">
      <c r="A36" s="177"/>
      <c r="B36" s="146"/>
      <c r="C36" s="144"/>
      <c r="D36" s="240" t="s">
        <v>4635</v>
      </c>
      <c r="E36" s="161" t="s">
        <v>4623</v>
      </c>
      <c r="F36" s="257"/>
      <c r="G36" s="202"/>
      <c r="H36" s="87"/>
      <c r="I36" s="126">
        <v>1250000</v>
      </c>
      <c r="J36" s="145"/>
      <c r="K36" s="144"/>
    </row>
    <row r="37" spans="1:11" ht="15" x14ac:dyDescent="0.25">
      <c r="A37" s="177"/>
      <c r="B37" s="146"/>
      <c r="C37" s="144"/>
      <c r="D37" s="240" t="s">
        <v>4636</v>
      </c>
      <c r="E37" s="161" t="s">
        <v>4623</v>
      </c>
      <c r="F37" s="257"/>
      <c r="G37" s="202"/>
      <c r="H37" s="87"/>
      <c r="I37" s="126">
        <v>1250000</v>
      </c>
      <c r="J37" s="145"/>
      <c r="K37" s="144"/>
    </row>
    <row r="38" spans="1:11" ht="15" x14ac:dyDescent="0.25">
      <c r="A38" s="177"/>
      <c r="B38" s="146"/>
      <c r="C38" s="144"/>
      <c r="D38" s="240" t="s">
        <v>4628</v>
      </c>
      <c r="E38" s="161" t="s">
        <v>4617</v>
      </c>
      <c r="F38" s="257"/>
      <c r="G38" s="202"/>
      <c r="H38" s="87"/>
      <c r="I38" s="126">
        <v>1500000</v>
      </c>
      <c r="J38" s="145"/>
      <c r="K38" s="144"/>
    </row>
    <row r="39" spans="1:11" ht="15" x14ac:dyDescent="0.25">
      <c r="A39" s="177"/>
      <c r="B39" s="146"/>
      <c r="C39" s="144"/>
      <c r="D39" s="240" t="s">
        <v>4629</v>
      </c>
      <c r="E39" s="161" t="s">
        <v>4618</v>
      </c>
      <c r="F39" s="257"/>
      <c r="G39" s="202"/>
      <c r="H39" s="87"/>
      <c r="I39" s="126">
        <v>1875000</v>
      </c>
      <c r="J39" s="145"/>
      <c r="K39" s="144"/>
    </row>
    <row r="40" spans="1:11" ht="15" x14ac:dyDescent="0.25">
      <c r="A40" s="177"/>
      <c r="B40" s="146"/>
      <c r="C40" s="144"/>
      <c r="D40" s="240" t="s">
        <v>4632</v>
      </c>
      <c r="E40" s="161" t="s">
        <v>4621</v>
      </c>
      <c r="F40" s="257"/>
      <c r="G40" s="202"/>
      <c r="H40" s="87"/>
      <c r="I40" s="126">
        <v>1989000</v>
      </c>
      <c r="J40" s="145"/>
      <c r="K40" s="144"/>
    </row>
    <row r="41" spans="1:11" ht="15" x14ac:dyDescent="0.25">
      <c r="A41" s="177"/>
      <c r="B41" s="146"/>
      <c r="C41" s="144"/>
      <c r="D41" s="240" t="s">
        <v>4630</v>
      </c>
      <c r="E41" s="161" t="s">
        <v>4619</v>
      </c>
      <c r="F41" s="257"/>
      <c r="G41" s="202"/>
      <c r="H41" s="87"/>
      <c r="I41" s="126">
        <v>2000000</v>
      </c>
      <c r="J41" s="145"/>
      <c r="K41" s="144"/>
    </row>
    <row r="42" spans="1:11" ht="15" x14ac:dyDescent="0.25">
      <c r="A42" s="177"/>
      <c r="B42" s="146"/>
      <c r="C42" s="144"/>
      <c r="D42" s="240" t="s">
        <v>4631</v>
      </c>
      <c r="E42" s="161" t="s">
        <v>4620</v>
      </c>
      <c r="F42" s="257"/>
      <c r="G42" s="202"/>
      <c r="H42" s="87"/>
      <c r="I42" s="126">
        <v>2700000</v>
      </c>
      <c r="J42" s="145"/>
      <c r="K42" s="144"/>
    </row>
    <row r="43" spans="1:11" ht="15" x14ac:dyDescent="0.25">
      <c r="A43" s="177"/>
      <c r="B43" s="146"/>
      <c r="C43" s="144"/>
      <c r="D43" s="240" t="s">
        <v>4637</v>
      </c>
      <c r="E43" s="161" t="s">
        <v>4624</v>
      </c>
      <c r="F43" s="257"/>
      <c r="G43" s="202"/>
      <c r="H43" s="87"/>
      <c r="I43" s="126">
        <v>3900000</v>
      </c>
      <c r="J43" s="145"/>
      <c r="K43" s="144"/>
    </row>
    <row r="44" spans="1:11" ht="15" x14ac:dyDescent="0.25">
      <c r="A44" s="177"/>
      <c r="B44" s="146"/>
      <c r="C44" s="144"/>
      <c r="D44" s="240" t="s">
        <v>5136</v>
      </c>
      <c r="E44" s="161" t="s">
        <v>5122</v>
      </c>
      <c r="F44" s="257"/>
      <c r="G44" s="202"/>
      <c r="H44" s="87"/>
      <c r="I44" s="126">
        <v>3978000</v>
      </c>
      <c r="J44" s="145"/>
      <c r="K44" s="144"/>
    </row>
    <row r="45" spans="1:11" ht="15" x14ac:dyDescent="0.25">
      <c r="A45" s="177"/>
      <c r="B45" s="146"/>
      <c r="C45" s="144"/>
      <c r="D45" s="240" t="s">
        <v>4633</v>
      </c>
      <c r="E45" s="161" t="s">
        <v>4622</v>
      </c>
      <c r="F45" s="257"/>
      <c r="G45" s="202"/>
      <c r="H45" s="87"/>
      <c r="I45" s="126">
        <v>4583333</v>
      </c>
      <c r="J45" s="145"/>
      <c r="K45" s="144"/>
    </row>
    <row r="46" spans="1:11" ht="15" x14ac:dyDescent="0.25">
      <c r="A46" s="177"/>
      <c r="B46" s="146"/>
      <c r="C46" s="144"/>
      <c r="D46" s="240" t="s">
        <v>5137</v>
      </c>
      <c r="E46" s="161" t="s">
        <v>5123</v>
      </c>
      <c r="F46" s="257"/>
      <c r="G46" s="202"/>
      <c r="H46" s="87"/>
      <c r="I46" s="126">
        <v>4972500</v>
      </c>
      <c r="J46" s="145"/>
      <c r="K46" s="144"/>
    </row>
    <row r="47" spans="1:11" ht="15" x14ac:dyDescent="0.25">
      <c r="A47" s="177"/>
      <c r="B47" s="146"/>
      <c r="C47" s="144"/>
      <c r="D47" s="240" t="s">
        <v>4639</v>
      </c>
      <c r="E47" s="161" t="s">
        <v>4626</v>
      </c>
      <c r="F47" s="257"/>
      <c r="G47" s="202"/>
      <c r="H47" s="87"/>
      <c r="I47" s="126">
        <v>5000000</v>
      </c>
      <c r="J47" s="145"/>
      <c r="K47" s="144"/>
    </row>
    <row r="48" spans="1:11" ht="15" x14ac:dyDescent="0.25">
      <c r="A48" s="177"/>
      <c r="B48" s="146"/>
      <c r="C48" s="144"/>
      <c r="D48" s="240" t="s">
        <v>5138</v>
      </c>
      <c r="E48" s="161" t="s">
        <v>5124</v>
      </c>
      <c r="F48" s="257"/>
      <c r="G48" s="202"/>
      <c r="H48" s="87"/>
      <c r="I48" s="126">
        <v>6762000</v>
      </c>
      <c r="J48" s="145"/>
      <c r="K48" s="144"/>
    </row>
    <row r="49" spans="1:11" ht="15" x14ac:dyDescent="0.25">
      <c r="A49" s="177"/>
      <c r="B49" s="146"/>
      <c r="C49" s="144"/>
      <c r="D49" s="240" t="s">
        <v>5139</v>
      </c>
      <c r="E49" s="161" t="s">
        <v>5125</v>
      </c>
      <c r="F49" s="257"/>
      <c r="G49" s="202"/>
      <c r="H49" s="87"/>
      <c r="I49" s="126">
        <v>6762000</v>
      </c>
      <c r="J49" s="145"/>
      <c r="K49" s="144"/>
    </row>
    <row r="50" spans="1:11" ht="15" x14ac:dyDescent="0.25">
      <c r="A50" s="177"/>
      <c r="B50" s="146"/>
      <c r="C50" s="144"/>
      <c r="D50" s="240" t="s">
        <v>5140</v>
      </c>
      <c r="E50" s="161" t="s">
        <v>5126</v>
      </c>
      <c r="F50" s="257"/>
      <c r="G50" s="202"/>
      <c r="H50" s="87"/>
      <c r="I50" s="126">
        <v>6762000</v>
      </c>
      <c r="J50" s="145"/>
      <c r="K50" s="144"/>
    </row>
    <row r="51" spans="1:11" ht="15" x14ac:dyDescent="0.25">
      <c r="A51" s="177"/>
      <c r="B51" s="146"/>
      <c r="C51" s="144"/>
      <c r="D51" s="240" t="s">
        <v>5141</v>
      </c>
      <c r="E51" s="161" t="s">
        <v>5126</v>
      </c>
      <c r="F51" s="257"/>
      <c r="G51" s="202"/>
      <c r="H51" s="87"/>
      <c r="I51" s="126">
        <v>6762000</v>
      </c>
      <c r="J51" s="145"/>
      <c r="K51" s="144"/>
    </row>
    <row r="52" spans="1:11" ht="15" x14ac:dyDescent="0.25">
      <c r="A52" s="177"/>
      <c r="B52" s="146"/>
      <c r="C52" s="144"/>
      <c r="D52" s="240" t="s">
        <v>5142</v>
      </c>
      <c r="E52" s="161" t="s">
        <v>5121</v>
      </c>
      <c r="F52" s="257"/>
      <c r="G52" s="202"/>
      <c r="H52" s="87"/>
      <c r="I52" s="126">
        <v>6762000</v>
      </c>
      <c r="J52" s="145"/>
      <c r="K52" s="144"/>
    </row>
    <row r="53" spans="1:11" ht="15" x14ac:dyDescent="0.25">
      <c r="A53" s="177"/>
      <c r="B53" s="146"/>
      <c r="C53" s="144"/>
      <c r="D53" s="240" t="s">
        <v>4638</v>
      </c>
      <c r="E53" s="161" t="s">
        <v>4625</v>
      </c>
      <c r="F53" s="257"/>
      <c r="G53" s="202"/>
      <c r="H53" s="87"/>
      <c r="I53" s="126">
        <v>8000000</v>
      </c>
      <c r="J53" s="145"/>
      <c r="K53" s="144"/>
    </row>
    <row r="54" spans="1:11" ht="15" x14ac:dyDescent="0.25">
      <c r="A54" s="177"/>
      <c r="B54" s="146"/>
      <c r="C54" s="144"/>
      <c r="D54" s="240" t="s">
        <v>5143</v>
      </c>
      <c r="E54" s="161" t="s">
        <v>5127</v>
      </c>
      <c r="F54" s="257"/>
      <c r="G54" s="202"/>
      <c r="H54" s="87"/>
      <c r="I54" s="126">
        <v>8452500</v>
      </c>
      <c r="J54" s="145"/>
      <c r="K54" s="144"/>
    </row>
    <row r="55" spans="1:11" ht="15" x14ac:dyDescent="0.25">
      <c r="A55" s="177"/>
      <c r="B55" s="146"/>
      <c r="C55" s="144"/>
      <c r="D55" s="240" t="s">
        <v>5144</v>
      </c>
      <c r="E55" s="161" t="s">
        <v>5128</v>
      </c>
      <c r="F55" s="257"/>
      <c r="G55" s="202"/>
      <c r="H55" s="87"/>
      <c r="I55" s="126">
        <v>9600000</v>
      </c>
      <c r="J55" s="145"/>
      <c r="K55" s="144"/>
    </row>
    <row r="56" spans="1:11" ht="15" x14ac:dyDescent="0.25">
      <c r="A56" s="177"/>
      <c r="B56" s="146"/>
      <c r="C56" s="144"/>
      <c r="D56" s="240" t="s">
        <v>5145</v>
      </c>
      <c r="E56" s="161" t="s">
        <v>5129</v>
      </c>
      <c r="F56" s="257"/>
      <c r="G56" s="202"/>
      <c r="H56" s="87"/>
      <c r="I56" s="126">
        <v>10918000</v>
      </c>
      <c r="J56" s="145"/>
      <c r="K56" s="144"/>
    </row>
    <row r="57" spans="1:11" ht="15" x14ac:dyDescent="0.25">
      <c r="A57" s="177"/>
      <c r="B57" s="146"/>
      <c r="C57" s="144"/>
      <c r="D57" s="240" t="s">
        <v>5146</v>
      </c>
      <c r="E57" s="161" t="s">
        <v>5130</v>
      </c>
      <c r="F57" s="257"/>
      <c r="G57" s="202"/>
      <c r="H57" s="87"/>
      <c r="I57" s="126">
        <v>11600000</v>
      </c>
      <c r="J57" s="145"/>
      <c r="K57" s="144"/>
    </row>
    <row r="58" spans="1:11" ht="15" x14ac:dyDescent="0.25">
      <c r="A58" s="177"/>
      <c r="B58" s="146"/>
      <c r="C58" s="144"/>
      <c r="D58" s="240" t="s">
        <v>5147</v>
      </c>
      <c r="E58" s="161" t="s">
        <v>5131</v>
      </c>
      <c r="F58" s="257"/>
      <c r="G58" s="202"/>
      <c r="H58" s="87"/>
      <c r="I58" s="126">
        <v>12000000</v>
      </c>
      <c r="J58" s="145"/>
      <c r="K58" s="144"/>
    </row>
    <row r="59" spans="1:11" ht="15" x14ac:dyDescent="0.25">
      <c r="A59" s="177"/>
      <c r="B59" s="146"/>
      <c r="C59" s="144"/>
      <c r="D59" s="280" t="s">
        <v>5148</v>
      </c>
      <c r="E59" s="161" t="s">
        <v>5132</v>
      </c>
      <c r="F59" s="257"/>
      <c r="G59" s="202"/>
      <c r="H59" s="87"/>
      <c r="I59" s="176">
        <v>14000000</v>
      </c>
      <c r="J59" s="145"/>
      <c r="K59" s="144"/>
    </row>
    <row r="60" spans="1:11" ht="15" x14ac:dyDescent="0.25">
      <c r="A60" s="177"/>
      <c r="B60" s="146"/>
      <c r="C60" s="144"/>
      <c r="D60" s="280" t="s">
        <v>5149</v>
      </c>
      <c r="E60" s="161" t="s">
        <v>5133</v>
      </c>
      <c r="F60" s="257"/>
      <c r="G60" s="202"/>
      <c r="H60" s="87"/>
      <c r="I60" s="176">
        <v>14000000</v>
      </c>
      <c r="J60" s="145"/>
      <c r="K60" s="144"/>
    </row>
    <row r="61" spans="1:11" ht="15" x14ac:dyDescent="0.25">
      <c r="A61" s="177"/>
      <c r="B61" s="146"/>
      <c r="C61" s="144"/>
      <c r="D61" s="280" t="s">
        <v>5150</v>
      </c>
      <c r="E61" s="161" t="s">
        <v>5134</v>
      </c>
      <c r="F61" s="257"/>
      <c r="G61" s="202"/>
      <c r="H61" s="87"/>
      <c r="I61" s="176">
        <v>15000000</v>
      </c>
      <c r="J61" s="145"/>
      <c r="K61" s="144"/>
    </row>
    <row r="62" spans="1:11" ht="15" x14ac:dyDescent="0.25">
      <c r="A62" s="177"/>
      <c r="B62" s="146"/>
      <c r="C62" s="144"/>
      <c r="D62" s="280" t="s">
        <v>4033</v>
      </c>
      <c r="E62" s="161" t="s">
        <v>4027</v>
      </c>
      <c r="F62" s="257"/>
      <c r="G62" s="202"/>
      <c r="H62" s="87"/>
      <c r="I62" s="176">
        <v>18750000</v>
      </c>
      <c r="J62" s="145"/>
      <c r="K62" s="144"/>
    </row>
    <row r="63" spans="1:11" ht="15" x14ac:dyDescent="0.25">
      <c r="A63" s="177"/>
      <c r="B63" s="146"/>
      <c r="C63" s="144"/>
      <c r="D63" s="280" t="s">
        <v>4034</v>
      </c>
      <c r="E63" s="161" t="s">
        <v>4028</v>
      </c>
      <c r="F63" s="257"/>
      <c r="G63" s="202"/>
      <c r="H63" s="87"/>
      <c r="I63" s="176">
        <v>21250000</v>
      </c>
      <c r="J63" s="145"/>
      <c r="K63" s="144"/>
    </row>
    <row r="64" spans="1:11" ht="15" x14ac:dyDescent="0.25">
      <c r="A64" s="177"/>
      <c r="B64" s="146"/>
      <c r="C64" s="144"/>
      <c r="D64" s="280"/>
      <c r="E64" s="161"/>
      <c r="F64" s="257"/>
      <c r="G64" s="202"/>
      <c r="H64" s="87"/>
      <c r="I64" s="176"/>
      <c r="J64" s="145"/>
      <c r="K64" s="144"/>
    </row>
    <row r="65" spans="1:11" ht="15" x14ac:dyDescent="0.25">
      <c r="A65" s="173"/>
      <c r="B65" s="146"/>
      <c r="C65" s="144"/>
      <c r="D65" s="280"/>
      <c r="E65" s="161"/>
      <c r="F65" s="257"/>
      <c r="G65" s="202"/>
      <c r="H65" s="87"/>
      <c r="I65" s="176"/>
      <c r="J65" s="145"/>
      <c r="K65" s="144"/>
    </row>
    <row r="66" spans="1:11" ht="15" x14ac:dyDescent="0.25">
      <c r="A66" s="173"/>
      <c r="B66" s="146"/>
      <c r="C66" s="144"/>
      <c r="D66" s="175"/>
      <c r="E66" s="123"/>
      <c r="F66" s="257"/>
      <c r="G66" s="202"/>
      <c r="H66" s="87"/>
      <c r="I66" s="176"/>
      <c r="J66" s="145"/>
      <c r="K66" s="144"/>
    </row>
    <row r="67" spans="1:11" ht="15" x14ac:dyDescent="0.25">
      <c r="A67" s="173"/>
      <c r="B67" s="146"/>
      <c r="C67" s="144"/>
      <c r="D67" s="175"/>
      <c r="E67" s="123"/>
      <c r="F67" s="257"/>
      <c r="G67" s="202"/>
      <c r="H67" s="87"/>
      <c r="I67" s="176"/>
      <c r="J67" s="145"/>
      <c r="K67" s="144"/>
    </row>
    <row r="68" spans="1:11" ht="15" x14ac:dyDescent="0.25">
      <c r="A68" s="173"/>
      <c r="B68" s="146"/>
      <c r="C68" s="144"/>
      <c r="D68" s="175"/>
      <c r="E68" s="123"/>
      <c r="F68" s="257"/>
      <c r="G68" s="202"/>
      <c r="H68" s="87"/>
      <c r="I68" s="176"/>
      <c r="J68" s="145"/>
      <c r="K68" s="144"/>
    </row>
    <row r="69" spans="1:11" ht="15" x14ac:dyDescent="0.25">
      <c r="A69" s="173"/>
      <c r="B69" s="146"/>
      <c r="C69" s="144"/>
      <c r="D69" s="175"/>
      <c r="E69" s="233"/>
      <c r="F69" s="257"/>
      <c r="G69" s="202"/>
      <c r="H69" s="87"/>
      <c r="I69" s="176"/>
      <c r="J69" s="145"/>
      <c r="K69" s="144"/>
    </row>
    <row r="70" spans="1:11" ht="15" x14ac:dyDescent="0.25">
      <c r="A70" s="173"/>
      <c r="B70" s="146"/>
      <c r="C70" s="144"/>
      <c r="D70" s="175"/>
      <c r="E70" s="233"/>
      <c r="F70" s="257"/>
      <c r="G70" s="202"/>
      <c r="H70" s="87"/>
      <c r="I70" s="176"/>
      <c r="J70" s="145"/>
      <c r="K70" s="144"/>
    </row>
    <row r="71" spans="1:11" ht="15" x14ac:dyDescent="0.25">
      <c r="A71" s="173"/>
      <c r="B71" s="7"/>
      <c r="C71" s="8"/>
      <c r="D71" s="175"/>
      <c r="E71" s="249"/>
      <c r="F71" s="218"/>
      <c r="G71" s="264"/>
      <c r="H71" s="10"/>
      <c r="I71" s="176"/>
      <c r="J71" s="7"/>
      <c r="K71" s="8"/>
    </row>
    <row r="72" spans="1:11" ht="15" x14ac:dyDescent="0.25">
      <c r="A72" s="14"/>
      <c r="B72" s="15"/>
      <c r="C72" s="15"/>
      <c r="D72" s="15"/>
      <c r="E72" s="258"/>
      <c r="F72" s="220"/>
      <c r="G72" s="345" t="s">
        <v>19</v>
      </c>
      <c r="H72" s="335"/>
      <c r="I72" s="16">
        <f>SUM(I7:I71)</f>
        <v>534837133</v>
      </c>
      <c r="J72" s="17"/>
      <c r="K72" s="18"/>
    </row>
    <row r="73" spans="1:11" ht="25.5" x14ac:dyDescent="0.25">
      <c r="A73" s="323" t="s">
        <v>5</v>
      </c>
      <c r="B73" s="29" t="s">
        <v>13</v>
      </c>
      <c r="C73" s="32" t="s">
        <v>20</v>
      </c>
      <c r="D73" s="252" t="s">
        <v>20</v>
      </c>
      <c r="E73" s="340" t="s">
        <v>15</v>
      </c>
      <c r="F73" s="341"/>
      <c r="G73" s="341"/>
      <c r="H73" s="342"/>
      <c r="I73" s="323" t="s">
        <v>7</v>
      </c>
      <c r="J73" s="323" t="s">
        <v>6</v>
      </c>
      <c r="K73" s="32" t="s">
        <v>0</v>
      </c>
    </row>
    <row r="74" spans="1:11" ht="15" x14ac:dyDescent="0.25">
      <c r="A74" s="324"/>
      <c r="B74" s="33" t="s">
        <v>14</v>
      </c>
      <c r="C74" s="33" t="s">
        <v>11</v>
      </c>
      <c r="D74" s="239" t="s">
        <v>10</v>
      </c>
      <c r="E74" s="346" t="s">
        <v>2</v>
      </c>
      <c r="F74" s="347"/>
      <c r="G74" s="340" t="s">
        <v>8</v>
      </c>
      <c r="H74" s="342"/>
      <c r="I74" s="324"/>
      <c r="J74" s="324"/>
      <c r="K74" s="33" t="s">
        <v>1</v>
      </c>
    </row>
    <row r="75" spans="1:11" x14ac:dyDescent="0.2">
      <c r="A75" s="289">
        <v>45489</v>
      </c>
      <c r="B75" s="223" t="s">
        <v>2031</v>
      </c>
      <c r="C75" s="285" t="s">
        <v>3010</v>
      </c>
      <c r="D75" s="286" t="s">
        <v>3400</v>
      </c>
      <c r="E75" s="93" t="s">
        <v>3397</v>
      </c>
      <c r="F75" s="217"/>
      <c r="G75" s="304" t="s">
        <v>3396</v>
      </c>
      <c r="H75" s="94"/>
      <c r="I75" s="283">
        <v>120000000</v>
      </c>
      <c r="J75" s="284">
        <v>2443007</v>
      </c>
      <c r="K75" s="283">
        <f>+I75-J75</f>
        <v>117556993</v>
      </c>
    </row>
    <row r="76" spans="1:11" x14ac:dyDescent="0.2">
      <c r="A76" s="289">
        <v>45512</v>
      </c>
      <c r="B76" s="224" t="s">
        <v>3564</v>
      </c>
      <c r="C76" s="287" t="s">
        <v>2638</v>
      </c>
      <c r="D76" s="288" t="s">
        <v>3516</v>
      </c>
      <c r="E76" s="93" t="s">
        <v>3549</v>
      </c>
      <c r="F76" s="95"/>
      <c r="G76" s="305" t="s">
        <v>722</v>
      </c>
      <c r="H76" s="96"/>
      <c r="I76" s="283">
        <v>15100000</v>
      </c>
      <c r="J76" s="284">
        <v>15100000</v>
      </c>
      <c r="K76" s="283">
        <f t="shared" ref="K76:K143" si="0">+I76-J76</f>
        <v>0</v>
      </c>
    </row>
    <row r="77" spans="1:11" x14ac:dyDescent="0.2">
      <c r="A77" s="289">
        <v>45525</v>
      </c>
      <c r="B77" s="224" t="s">
        <v>3075</v>
      </c>
      <c r="C77" s="287" t="s">
        <v>3517</v>
      </c>
      <c r="D77" s="288" t="s">
        <v>3518</v>
      </c>
      <c r="E77" s="93" t="s">
        <v>3550</v>
      </c>
      <c r="F77" s="95"/>
      <c r="G77" s="305" t="s">
        <v>731</v>
      </c>
      <c r="H77" s="96"/>
      <c r="I77" s="283">
        <v>36000000</v>
      </c>
      <c r="J77" s="284">
        <v>10666667</v>
      </c>
      <c r="K77" s="283">
        <f t="shared" si="0"/>
        <v>25333333</v>
      </c>
    </row>
    <row r="78" spans="1:11" x14ac:dyDescent="0.2">
      <c r="A78" s="289">
        <v>45532</v>
      </c>
      <c r="B78" s="224" t="s">
        <v>2313</v>
      </c>
      <c r="C78" s="287" t="s">
        <v>3519</v>
      </c>
      <c r="D78" s="288" t="s">
        <v>3520</v>
      </c>
      <c r="E78" s="93" t="s">
        <v>3551</v>
      </c>
      <c r="F78" s="95"/>
      <c r="G78" s="305" t="s">
        <v>727</v>
      </c>
      <c r="H78" s="96"/>
      <c r="I78" s="284">
        <v>31500000</v>
      </c>
      <c r="J78" s="284">
        <v>7466667</v>
      </c>
      <c r="K78" s="283">
        <f t="shared" si="0"/>
        <v>24033333</v>
      </c>
    </row>
    <row r="79" spans="1:11" x14ac:dyDescent="0.2">
      <c r="A79" s="289">
        <v>45533</v>
      </c>
      <c r="B79" s="224" t="s">
        <v>2311</v>
      </c>
      <c r="C79" s="287" t="s">
        <v>3521</v>
      </c>
      <c r="D79" s="288" t="s">
        <v>3522</v>
      </c>
      <c r="E79" s="93" t="s">
        <v>3552</v>
      </c>
      <c r="F79" s="95"/>
      <c r="G79" s="305" t="s">
        <v>725</v>
      </c>
      <c r="H79" s="96"/>
      <c r="I79" s="284">
        <v>28000000</v>
      </c>
      <c r="J79" s="284">
        <v>7233333</v>
      </c>
      <c r="K79" s="283">
        <f t="shared" si="0"/>
        <v>20766667</v>
      </c>
    </row>
    <row r="80" spans="1:11" x14ac:dyDescent="0.2">
      <c r="A80" s="289">
        <v>45498</v>
      </c>
      <c r="B80" s="224" t="s">
        <v>1850</v>
      </c>
      <c r="C80" s="287" t="s">
        <v>2446</v>
      </c>
      <c r="D80" s="288" t="s">
        <v>3401</v>
      </c>
      <c r="E80" s="93" t="s">
        <v>1493</v>
      </c>
      <c r="F80" s="95"/>
      <c r="G80" s="305" t="s">
        <v>1446</v>
      </c>
      <c r="H80" s="96"/>
      <c r="I80" s="283">
        <v>31000000</v>
      </c>
      <c r="J80" s="284">
        <v>26000000</v>
      </c>
      <c r="K80" s="283">
        <f t="shared" si="0"/>
        <v>5000000</v>
      </c>
    </row>
    <row r="81" spans="1:11" x14ac:dyDescent="0.2">
      <c r="A81" s="289">
        <v>45502</v>
      </c>
      <c r="B81" s="224" t="s">
        <v>1941</v>
      </c>
      <c r="C81" s="287" t="s">
        <v>2642</v>
      </c>
      <c r="D81" s="288" t="s">
        <v>3402</v>
      </c>
      <c r="E81" s="93" t="s">
        <v>3398</v>
      </c>
      <c r="F81" s="95"/>
      <c r="G81" s="305" t="s">
        <v>1451</v>
      </c>
      <c r="H81" s="96"/>
      <c r="I81" s="284">
        <v>32500000</v>
      </c>
      <c r="J81" s="284">
        <v>13433333</v>
      </c>
      <c r="K81" s="283">
        <f t="shared" si="0"/>
        <v>19066667</v>
      </c>
    </row>
    <row r="82" spans="1:11" x14ac:dyDescent="0.2">
      <c r="A82" s="289">
        <v>45502</v>
      </c>
      <c r="B82" s="224" t="s">
        <v>1852</v>
      </c>
      <c r="C82" s="287" t="s">
        <v>3403</v>
      </c>
      <c r="D82" s="288" t="s">
        <v>3404</v>
      </c>
      <c r="E82" s="93" t="s">
        <v>3399</v>
      </c>
      <c r="F82" s="95"/>
      <c r="G82" s="305" t="s">
        <v>1453</v>
      </c>
      <c r="H82" s="96"/>
      <c r="I82" s="284">
        <v>45000000</v>
      </c>
      <c r="J82" s="284">
        <v>18600000</v>
      </c>
      <c r="K82" s="283">
        <f t="shared" si="0"/>
        <v>26400000</v>
      </c>
    </row>
    <row r="83" spans="1:11" x14ac:dyDescent="0.2">
      <c r="A83" s="289">
        <v>45512</v>
      </c>
      <c r="B83" s="224" t="s">
        <v>1959</v>
      </c>
      <c r="C83" s="287" t="s">
        <v>3400</v>
      </c>
      <c r="D83" s="288" t="s">
        <v>3523</v>
      </c>
      <c r="E83" s="93" t="s">
        <v>3553</v>
      </c>
      <c r="F83" s="95"/>
      <c r="G83" s="305" t="s">
        <v>1467</v>
      </c>
      <c r="H83" s="96"/>
      <c r="I83" s="284">
        <v>17500000</v>
      </c>
      <c r="J83" s="284">
        <v>7000000</v>
      </c>
      <c r="K83" s="283">
        <f t="shared" si="0"/>
        <v>10500000</v>
      </c>
    </row>
    <row r="84" spans="1:11" x14ac:dyDescent="0.2">
      <c r="A84" s="289">
        <v>45517</v>
      </c>
      <c r="B84" s="224" t="s">
        <v>2125</v>
      </c>
      <c r="C84" s="287" t="s">
        <v>3524</v>
      </c>
      <c r="D84" s="288" t="s">
        <v>3525</v>
      </c>
      <c r="E84" s="93" t="s">
        <v>3554</v>
      </c>
      <c r="F84" s="95"/>
      <c r="G84" s="305" t="s">
        <v>1228</v>
      </c>
      <c r="H84" s="96"/>
      <c r="I84" s="284">
        <v>33833333</v>
      </c>
      <c r="J84" s="284">
        <v>14000000</v>
      </c>
      <c r="K84" s="283">
        <f t="shared" si="0"/>
        <v>19833333</v>
      </c>
    </row>
    <row r="85" spans="1:11" x14ac:dyDescent="0.2">
      <c r="A85" s="289">
        <v>45517</v>
      </c>
      <c r="B85" s="224" t="s">
        <v>2287</v>
      </c>
      <c r="C85" s="287" t="s">
        <v>3526</v>
      </c>
      <c r="D85" s="288" t="s">
        <v>3527</v>
      </c>
      <c r="E85" s="93" t="s">
        <v>1496</v>
      </c>
      <c r="F85" s="95"/>
      <c r="G85" s="305" t="s">
        <v>1449</v>
      </c>
      <c r="H85" s="96"/>
      <c r="I85" s="284">
        <v>17500000</v>
      </c>
      <c r="J85" s="284">
        <v>7000000</v>
      </c>
      <c r="K85" s="283">
        <f t="shared" si="0"/>
        <v>10500000</v>
      </c>
    </row>
    <row r="86" spans="1:11" x14ac:dyDescent="0.2">
      <c r="A86" s="289">
        <v>45518</v>
      </c>
      <c r="B86" s="224" t="s">
        <v>1957</v>
      </c>
      <c r="C86" s="287" t="s">
        <v>3516</v>
      </c>
      <c r="D86" s="288" t="s">
        <v>3528</v>
      </c>
      <c r="E86" s="93" t="s">
        <v>3555</v>
      </c>
      <c r="F86" s="95"/>
      <c r="G86" s="305" t="s">
        <v>3546</v>
      </c>
      <c r="H86" s="96"/>
      <c r="I86" s="284">
        <v>30600000</v>
      </c>
      <c r="J86" s="284">
        <v>10653333</v>
      </c>
      <c r="K86" s="283">
        <f t="shared" si="0"/>
        <v>19946667</v>
      </c>
    </row>
    <row r="87" spans="1:11" x14ac:dyDescent="0.2">
      <c r="A87" s="289">
        <v>45518</v>
      </c>
      <c r="B87" s="224" t="s">
        <v>3565</v>
      </c>
      <c r="C87" s="287" t="s">
        <v>3523</v>
      </c>
      <c r="D87" s="288" t="s">
        <v>3529</v>
      </c>
      <c r="E87" s="93" t="s">
        <v>1505</v>
      </c>
      <c r="F87" s="95"/>
      <c r="G87" s="305" t="s">
        <v>3547</v>
      </c>
      <c r="H87" s="96"/>
      <c r="I87" s="284">
        <v>40000000</v>
      </c>
      <c r="J87" s="284">
        <v>12533333</v>
      </c>
      <c r="K87" s="283">
        <f t="shared" si="0"/>
        <v>27466667</v>
      </c>
    </row>
    <row r="88" spans="1:11" x14ac:dyDescent="0.2">
      <c r="A88" s="289">
        <v>45520</v>
      </c>
      <c r="B88" s="224" t="s">
        <v>2585</v>
      </c>
      <c r="C88" s="287" t="s">
        <v>3530</v>
      </c>
      <c r="D88" s="288" t="s">
        <v>3531</v>
      </c>
      <c r="E88" s="93" t="s">
        <v>3556</v>
      </c>
      <c r="F88" s="95"/>
      <c r="G88" s="305" t="s">
        <v>720</v>
      </c>
      <c r="H88" s="96"/>
      <c r="I88" s="284">
        <v>29000000</v>
      </c>
      <c r="J88" s="284">
        <v>18000000</v>
      </c>
      <c r="K88" s="283">
        <f t="shared" si="0"/>
        <v>11000000</v>
      </c>
    </row>
    <row r="89" spans="1:11" x14ac:dyDescent="0.2">
      <c r="A89" s="289">
        <v>45520</v>
      </c>
      <c r="B89" s="224" t="s">
        <v>3128</v>
      </c>
      <c r="C89" s="287" t="s">
        <v>3532</v>
      </c>
      <c r="D89" s="288" t="s">
        <v>3533</v>
      </c>
      <c r="E89" s="93" t="s">
        <v>3557</v>
      </c>
      <c r="F89" s="95"/>
      <c r="G89" s="305" t="s">
        <v>1230</v>
      </c>
      <c r="H89" s="96"/>
      <c r="I89" s="284">
        <v>29000000</v>
      </c>
      <c r="J89" s="284">
        <v>12000000</v>
      </c>
      <c r="K89" s="283">
        <f t="shared" si="0"/>
        <v>17000000</v>
      </c>
    </row>
    <row r="90" spans="1:11" x14ac:dyDescent="0.2">
      <c r="A90" s="289">
        <v>45525</v>
      </c>
      <c r="B90" s="224" t="s">
        <v>2285</v>
      </c>
      <c r="C90" s="287" t="s">
        <v>3534</v>
      </c>
      <c r="D90" s="288" t="s">
        <v>3535</v>
      </c>
      <c r="E90" s="93" t="s">
        <v>3558</v>
      </c>
      <c r="F90" s="95"/>
      <c r="G90" s="305" t="s">
        <v>1994</v>
      </c>
      <c r="H90" s="96"/>
      <c r="I90" s="284">
        <v>32666667</v>
      </c>
      <c r="J90" s="284">
        <v>9333333</v>
      </c>
      <c r="K90" s="283">
        <f t="shared" si="0"/>
        <v>23333334</v>
      </c>
    </row>
    <row r="91" spans="1:11" x14ac:dyDescent="0.2">
      <c r="A91" s="289">
        <v>45525</v>
      </c>
      <c r="B91" s="224" t="s">
        <v>2278</v>
      </c>
      <c r="C91" s="287" t="s">
        <v>3536</v>
      </c>
      <c r="D91" s="288" t="s">
        <v>3537</v>
      </c>
      <c r="E91" s="93" t="s">
        <v>3559</v>
      </c>
      <c r="F91" s="95"/>
      <c r="G91" s="305" t="s">
        <v>1439</v>
      </c>
      <c r="H91" s="96"/>
      <c r="I91" s="284">
        <v>17500000</v>
      </c>
      <c r="J91" s="284">
        <v>7500000</v>
      </c>
      <c r="K91" s="283">
        <f t="shared" si="0"/>
        <v>10000000</v>
      </c>
    </row>
    <row r="92" spans="1:11" x14ac:dyDescent="0.2">
      <c r="A92" s="289">
        <v>45527</v>
      </c>
      <c r="B92" s="224" t="s">
        <v>2295</v>
      </c>
      <c r="C92" s="287" t="s">
        <v>3538</v>
      </c>
      <c r="D92" s="288" t="s">
        <v>3539</v>
      </c>
      <c r="E92" s="93" t="s">
        <v>3560</v>
      </c>
      <c r="F92" s="95"/>
      <c r="G92" s="305" t="s">
        <v>1454</v>
      </c>
      <c r="H92" s="96"/>
      <c r="I92" s="284">
        <v>15000000</v>
      </c>
      <c r="J92" s="284">
        <v>6000000</v>
      </c>
      <c r="K92" s="283">
        <f t="shared" si="0"/>
        <v>9000000</v>
      </c>
    </row>
    <row r="93" spans="1:11" x14ac:dyDescent="0.2">
      <c r="A93" s="289">
        <v>45530</v>
      </c>
      <c r="B93" s="224" t="s">
        <v>2276</v>
      </c>
      <c r="C93" s="287" t="s">
        <v>3540</v>
      </c>
      <c r="D93" s="288" t="s">
        <v>3541</v>
      </c>
      <c r="E93" s="93" t="s">
        <v>3561</v>
      </c>
      <c r="F93" s="95"/>
      <c r="G93" s="305" t="s">
        <v>1447</v>
      </c>
      <c r="H93" s="96"/>
      <c r="I93" s="284">
        <v>20000000</v>
      </c>
      <c r="J93" s="284">
        <v>8000000</v>
      </c>
      <c r="K93" s="283">
        <f t="shared" si="0"/>
        <v>12000000</v>
      </c>
    </row>
    <row r="94" spans="1:11" x14ac:dyDescent="0.2">
      <c r="A94" s="289">
        <v>45531</v>
      </c>
      <c r="B94" s="224" t="s">
        <v>2279</v>
      </c>
      <c r="C94" s="287" t="s">
        <v>3542</v>
      </c>
      <c r="D94" s="288" t="s">
        <v>3543</v>
      </c>
      <c r="E94" s="93" t="s">
        <v>3562</v>
      </c>
      <c r="F94" s="95"/>
      <c r="G94" s="305" t="s">
        <v>724</v>
      </c>
      <c r="H94" s="96"/>
      <c r="I94" s="284">
        <v>31500000</v>
      </c>
      <c r="J94" s="284">
        <v>7700000</v>
      </c>
      <c r="K94" s="283">
        <f t="shared" si="0"/>
        <v>23800000</v>
      </c>
    </row>
    <row r="95" spans="1:11" x14ac:dyDescent="0.2">
      <c r="A95" s="289">
        <v>45534</v>
      </c>
      <c r="B95" s="224" t="s">
        <v>2347</v>
      </c>
      <c r="C95" s="287" t="s">
        <v>3544</v>
      </c>
      <c r="D95" s="288" t="s">
        <v>3545</v>
      </c>
      <c r="E95" s="93" t="s">
        <v>3563</v>
      </c>
      <c r="F95" s="95"/>
      <c r="G95" s="305" t="s">
        <v>3548</v>
      </c>
      <c r="H95" s="96"/>
      <c r="I95" s="284">
        <v>17500000</v>
      </c>
      <c r="J95" s="284">
        <v>7233333</v>
      </c>
      <c r="K95" s="283">
        <f t="shared" si="0"/>
        <v>10266667</v>
      </c>
    </row>
    <row r="96" spans="1:11" x14ac:dyDescent="0.2">
      <c r="A96" s="289">
        <v>45537</v>
      </c>
      <c r="B96" s="224" t="s">
        <v>2761</v>
      </c>
      <c r="C96" s="287" t="s">
        <v>4090</v>
      </c>
      <c r="D96" s="288" t="s">
        <v>4091</v>
      </c>
      <c r="E96" s="306" t="s">
        <v>4131</v>
      </c>
      <c r="F96" s="95"/>
      <c r="G96" s="305" t="s">
        <v>1445</v>
      </c>
      <c r="H96" s="96"/>
      <c r="I96" s="284">
        <v>33516000</v>
      </c>
      <c r="J96" s="284">
        <v>6951467</v>
      </c>
      <c r="K96" s="283">
        <f t="shared" si="0"/>
        <v>26564533</v>
      </c>
    </row>
    <row r="97" spans="1:11" x14ac:dyDescent="0.2">
      <c r="A97" s="289">
        <v>45537</v>
      </c>
      <c r="B97" s="224" t="s">
        <v>2328</v>
      </c>
      <c r="C97" s="287" t="s">
        <v>4092</v>
      </c>
      <c r="D97" s="288" t="s">
        <v>4093</v>
      </c>
      <c r="E97" s="232" t="s">
        <v>4132</v>
      </c>
      <c r="F97" s="95"/>
      <c r="G97" s="305" t="s">
        <v>726</v>
      </c>
      <c r="H97" s="96"/>
      <c r="I97" s="284">
        <v>24000000</v>
      </c>
      <c r="J97" s="284">
        <v>5600000</v>
      </c>
      <c r="K97" s="283">
        <f t="shared" si="0"/>
        <v>18400000</v>
      </c>
    </row>
    <row r="98" spans="1:11" x14ac:dyDescent="0.2">
      <c r="A98" s="289">
        <v>45537</v>
      </c>
      <c r="B98" s="224" t="s">
        <v>2335</v>
      </c>
      <c r="C98" s="287" t="s">
        <v>3697</v>
      </c>
      <c r="D98" s="288" t="s">
        <v>4047</v>
      </c>
      <c r="E98" s="232" t="s">
        <v>4072</v>
      </c>
      <c r="F98" s="95"/>
      <c r="G98" s="305" t="s">
        <v>1232</v>
      </c>
      <c r="H98" s="96"/>
      <c r="I98" s="284">
        <v>18666667</v>
      </c>
      <c r="J98" s="284">
        <v>7733333</v>
      </c>
      <c r="K98" s="283">
        <f t="shared" si="0"/>
        <v>10933334</v>
      </c>
    </row>
    <row r="99" spans="1:11" x14ac:dyDescent="0.2">
      <c r="A99" s="289">
        <v>45538</v>
      </c>
      <c r="B99" s="224" t="s">
        <v>2820</v>
      </c>
      <c r="C99" s="287" t="s">
        <v>4094</v>
      </c>
      <c r="D99" s="288" t="s">
        <v>4095</v>
      </c>
      <c r="E99" s="232" t="s">
        <v>4133</v>
      </c>
      <c r="F99" s="95"/>
      <c r="G99" s="305" t="s">
        <v>1462</v>
      </c>
      <c r="H99" s="96"/>
      <c r="I99" s="284">
        <v>24750000</v>
      </c>
      <c r="J99" s="284">
        <v>5133333</v>
      </c>
      <c r="K99" s="283">
        <f t="shared" si="0"/>
        <v>19616667</v>
      </c>
    </row>
    <row r="100" spans="1:11" x14ac:dyDescent="0.2">
      <c r="A100" s="289">
        <v>45538</v>
      </c>
      <c r="B100" s="224" t="s">
        <v>3091</v>
      </c>
      <c r="C100" s="287" t="s">
        <v>4096</v>
      </c>
      <c r="D100" s="288" t="s">
        <v>4097</v>
      </c>
      <c r="E100" s="232" t="s">
        <v>4132</v>
      </c>
      <c r="F100" s="95"/>
      <c r="G100" s="305" t="s">
        <v>735</v>
      </c>
      <c r="H100" s="96"/>
      <c r="I100" s="284">
        <v>24000000</v>
      </c>
      <c r="J100" s="284">
        <v>5400000</v>
      </c>
      <c r="K100" s="283">
        <f t="shared" si="0"/>
        <v>18600000</v>
      </c>
    </row>
    <row r="101" spans="1:11" x14ac:dyDescent="0.2">
      <c r="A101" s="289">
        <v>45538</v>
      </c>
      <c r="B101" s="224" t="s">
        <v>4130</v>
      </c>
      <c r="C101" s="287" t="s">
        <v>2638</v>
      </c>
      <c r="D101" s="288" t="s">
        <v>4098</v>
      </c>
      <c r="E101" s="232" t="s">
        <v>4134</v>
      </c>
      <c r="F101" s="95"/>
      <c r="G101" s="305" t="s">
        <v>722</v>
      </c>
      <c r="H101" s="96"/>
      <c r="I101" s="283">
        <v>4377300</v>
      </c>
      <c r="J101" s="284">
        <v>4377300</v>
      </c>
      <c r="K101" s="283">
        <f t="shared" si="0"/>
        <v>0</v>
      </c>
    </row>
    <row r="102" spans="1:11" x14ac:dyDescent="0.2">
      <c r="A102" s="289">
        <v>45538</v>
      </c>
      <c r="B102" s="224" t="s">
        <v>2348</v>
      </c>
      <c r="C102" s="287" t="s">
        <v>4099</v>
      </c>
      <c r="D102" s="288" t="s">
        <v>4100</v>
      </c>
      <c r="E102" s="232" t="s">
        <v>1506</v>
      </c>
      <c r="F102" s="95"/>
      <c r="G102" s="305" t="s">
        <v>1459</v>
      </c>
      <c r="H102" s="96"/>
      <c r="I102" s="283">
        <v>25833333</v>
      </c>
      <c r="J102" s="284">
        <v>5580000</v>
      </c>
      <c r="K102" s="283">
        <f t="shared" si="0"/>
        <v>20253333</v>
      </c>
    </row>
    <row r="103" spans="1:11" x14ac:dyDescent="0.2">
      <c r="A103" s="289">
        <v>45538</v>
      </c>
      <c r="B103" s="224" t="s">
        <v>2386</v>
      </c>
      <c r="C103" s="287" t="s">
        <v>4048</v>
      </c>
      <c r="D103" s="288" t="s">
        <v>4049</v>
      </c>
      <c r="E103" s="232" t="s">
        <v>4073</v>
      </c>
      <c r="F103" s="95"/>
      <c r="G103" s="305" t="s">
        <v>721</v>
      </c>
      <c r="H103" s="96"/>
      <c r="I103" s="283">
        <v>26000000</v>
      </c>
      <c r="J103" s="284">
        <v>5850000</v>
      </c>
      <c r="K103" s="283">
        <f t="shared" si="0"/>
        <v>20150000</v>
      </c>
    </row>
    <row r="104" spans="1:11" x14ac:dyDescent="0.2">
      <c r="A104" s="289">
        <v>45541</v>
      </c>
      <c r="B104" s="224" t="s">
        <v>2782</v>
      </c>
      <c r="C104" s="287" t="s">
        <v>4101</v>
      </c>
      <c r="D104" s="288" t="s">
        <v>4102</v>
      </c>
      <c r="E104" s="232" t="s">
        <v>4135</v>
      </c>
      <c r="F104" s="95"/>
      <c r="G104" s="305" t="s">
        <v>1996</v>
      </c>
      <c r="H104" s="96"/>
      <c r="I104" s="283">
        <v>24000000</v>
      </c>
      <c r="J104" s="284">
        <v>4400000</v>
      </c>
      <c r="K104" s="283">
        <f t="shared" si="0"/>
        <v>19600000</v>
      </c>
    </row>
    <row r="105" spans="1:11" x14ac:dyDescent="0.2">
      <c r="A105" s="289">
        <v>45544</v>
      </c>
      <c r="B105" s="224" t="s">
        <v>2787</v>
      </c>
      <c r="C105" s="287" t="s">
        <v>4103</v>
      </c>
      <c r="D105" s="288" t="s">
        <v>4104</v>
      </c>
      <c r="E105" s="232" t="s">
        <v>4132</v>
      </c>
      <c r="F105" s="95"/>
      <c r="G105" s="305" t="s">
        <v>2001</v>
      </c>
      <c r="H105" s="96"/>
      <c r="I105" s="283">
        <v>24000000</v>
      </c>
      <c r="J105" s="284">
        <v>4400000</v>
      </c>
      <c r="K105" s="283">
        <f t="shared" si="0"/>
        <v>19600000</v>
      </c>
    </row>
    <row r="106" spans="1:11" x14ac:dyDescent="0.2">
      <c r="A106" s="289">
        <v>45545</v>
      </c>
      <c r="B106" s="224" t="s">
        <v>2370</v>
      </c>
      <c r="C106" s="287" t="s">
        <v>4050</v>
      </c>
      <c r="D106" s="288" t="s">
        <v>4051</v>
      </c>
      <c r="E106" s="232" t="s">
        <v>4074</v>
      </c>
      <c r="F106" s="95"/>
      <c r="G106" s="305" t="s">
        <v>1461</v>
      </c>
      <c r="H106" s="96"/>
      <c r="I106" s="283">
        <v>23200000</v>
      </c>
      <c r="J106" s="284">
        <v>4060000</v>
      </c>
      <c r="K106" s="283">
        <f t="shared" si="0"/>
        <v>19140000</v>
      </c>
    </row>
    <row r="107" spans="1:11" x14ac:dyDescent="0.2">
      <c r="A107" s="289">
        <v>45545</v>
      </c>
      <c r="B107" s="224" t="s">
        <v>2385</v>
      </c>
      <c r="C107" s="287" t="s">
        <v>4105</v>
      </c>
      <c r="D107" s="288" t="s">
        <v>4106</v>
      </c>
      <c r="E107" s="232" t="s">
        <v>4136</v>
      </c>
      <c r="F107" s="95"/>
      <c r="G107" s="305" t="s">
        <v>1474</v>
      </c>
      <c r="H107" s="96"/>
      <c r="I107" s="283">
        <v>24000000</v>
      </c>
      <c r="J107" s="284">
        <v>2600000</v>
      </c>
      <c r="K107" s="283">
        <f t="shared" si="0"/>
        <v>21400000</v>
      </c>
    </row>
    <row r="108" spans="1:11" x14ac:dyDescent="0.2">
      <c r="A108" s="289">
        <v>45545</v>
      </c>
      <c r="B108" s="224" t="s">
        <v>2353</v>
      </c>
      <c r="C108" s="287" t="s">
        <v>4052</v>
      </c>
      <c r="D108" s="288" t="s">
        <v>4053</v>
      </c>
      <c r="E108" s="232" t="s">
        <v>4075</v>
      </c>
      <c r="F108" s="95"/>
      <c r="G108" s="305" t="s">
        <v>732</v>
      </c>
      <c r="H108" s="96"/>
      <c r="I108" s="283">
        <v>16000000</v>
      </c>
      <c r="J108" s="284">
        <v>5600000</v>
      </c>
      <c r="K108" s="283">
        <f t="shared" si="0"/>
        <v>10400000</v>
      </c>
    </row>
    <row r="109" spans="1:11" x14ac:dyDescent="0.2">
      <c r="A109" s="289">
        <v>45545</v>
      </c>
      <c r="B109" s="224" t="s">
        <v>2372</v>
      </c>
      <c r="C109" s="287" t="s">
        <v>4054</v>
      </c>
      <c r="D109" s="288" t="s">
        <v>4055</v>
      </c>
      <c r="E109" s="232" t="s">
        <v>4076</v>
      </c>
      <c r="F109" s="95"/>
      <c r="G109" s="305" t="s">
        <v>4085</v>
      </c>
      <c r="H109" s="96"/>
      <c r="I109" s="283">
        <v>21250000</v>
      </c>
      <c r="J109" s="284">
        <v>3570000</v>
      </c>
      <c r="K109" s="283">
        <f t="shared" si="0"/>
        <v>17680000</v>
      </c>
    </row>
    <row r="110" spans="1:11" x14ac:dyDescent="0.2">
      <c r="A110" s="289">
        <v>45546</v>
      </c>
      <c r="B110" s="224" t="s">
        <v>3109</v>
      </c>
      <c r="C110" s="287" t="s">
        <v>4056</v>
      </c>
      <c r="D110" s="288" t="s">
        <v>4057</v>
      </c>
      <c r="E110" s="232" t="s">
        <v>4077</v>
      </c>
      <c r="F110" s="95"/>
      <c r="G110" s="305" t="s">
        <v>4086</v>
      </c>
      <c r="H110" s="96"/>
      <c r="I110" s="283">
        <v>14000000</v>
      </c>
      <c r="J110" s="284">
        <v>2333333</v>
      </c>
      <c r="K110" s="283">
        <f t="shared" si="0"/>
        <v>11666667</v>
      </c>
    </row>
    <row r="111" spans="1:11" x14ac:dyDescent="0.2">
      <c r="A111" s="289">
        <v>45546</v>
      </c>
      <c r="B111" s="224" t="s">
        <v>2809</v>
      </c>
      <c r="C111" s="287" t="s">
        <v>4107</v>
      </c>
      <c r="D111" s="288" t="s">
        <v>4108</v>
      </c>
      <c r="E111" s="232" t="s">
        <v>4137</v>
      </c>
      <c r="F111" s="95"/>
      <c r="G111" s="305" t="s">
        <v>1460</v>
      </c>
      <c r="H111" s="96"/>
      <c r="I111" s="283">
        <v>25000000</v>
      </c>
      <c r="J111" s="284">
        <v>3800000</v>
      </c>
      <c r="K111" s="283">
        <f t="shared" si="0"/>
        <v>21200000</v>
      </c>
    </row>
    <row r="112" spans="1:11" x14ac:dyDescent="0.2">
      <c r="A112" s="289">
        <v>45548</v>
      </c>
      <c r="B112" s="224" t="s">
        <v>2398</v>
      </c>
      <c r="C112" s="287" t="s">
        <v>4091</v>
      </c>
      <c r="D112" s="288" t="s">
        <v>4062</v>
      </c>
      <c r="E112" s="232" t="s">
        <v>4132</v>
      </c>
      <c r="F112" s="95"/>
      <c r="G112" s="305" t="s">
        <v>1450</v>
      </c>
      <c r="H112" s="96"/>
      <c r="I112" s="283">
        <v>25000000</v>
      </c>
      <c r="J112" s="284">
        <v>3600000</v>
      </c>
      <c r="K112" s="283">
        <f t="shared" si="0"/>
        <v>21400000</v>
      </c>
    </row>
    <row r="113" spans="1:11" x14ac:dyDescent="0.2">
      <c r="A113" s="289">
        <v>45548</v>
      </c>
      <c r="B113" s="224" t="s">
        <v>2394</v>
      </c>
      <c r="C113" s="287" t="s">
        <v>4110</v>
      </c>
      <c r="D113" s="288" t="s">
        <v>4111</v>
      </c>
      <c r="E113" s="232" t="s">
        <v>4132</v>
      </c>
      <c r="F113" s="95"/>
      <c r="G113" s="305" t="s">
        <v>729</v>
      </c>
      <c r="H113" s="96"/>
      <c r="I113" s="283">
        <v>23000000</v>
      </c>
      <c r="J113" s="284">
        <v>3600000</v>
      </c>
      <c r="K113" s="283">
        <f t="shared" si="0"/>
        <v>19400000</v>
      </c>
    </row>
    <row r="114" spans="1:11" x14ac:dyDescent="0.2">
      <c r="A114" s="289">
        <v>45548</v>
      </c>
      <c r="B114" s="224" t="s">
        <v>3123</v>
      </c>
      <c r="C114" s="287" t="s">
        <v>4112</v>
      </c>
      <c r="D114" s="288" t="s">
        <v>4113</v>
      </c>
      <c r="E114" s="232" t="s">
        <v>4137</v>
      </c>
      <c r="F114" s="95"/>
      <c r="G114" s="305" t="s">
        <v>1478</v>
      </c>
      <c r="H114" s="96"/>
      <c r="I114" s="283">
        <v>24000000</v>
      </c>
      <c r="J114" s="284">
        <v>3600000</v>
      </c>
      <c r="K114" s="283">
        <f t="shared" si="0"/>
        <v>20400000</v>
      </c>
    </row>
    <row r="115" spans="1:11" x14ac:dyDescent="0.2">
      <c r="A115" s="289">
        <v>45548</v>
      </c>
      <c r="B115" s="224" t="s">
        <v>3122</v>
      </c>
      <c r="C115" s="287" t="s">
        <v>4114</v>
      </c>
      <c r="D115" s="288" t="s">
        <v>4066</v>
      </c>
      <c r="E115" s="232" t="s">
        <v>4137</v>
      </c>
      <c r="F115" s="95"/>
      <c r="G115" s="305" t="s">
        <v>1476</v>
      </c>
      <c r="H115" s="96"/>
      <c r="I115" s="283">
        <v>24000000</v>
      </c>
      <c r="J115" s="284">
        <v>3600000</v>
      </c>
      <c r="K115" s="283">
        <f t="shared" si="0"/>
        <v>20400000</v>
      </c>
    </row>
    <row r="116" spans="1:11" x14ac:dyDescent="0.2">
      <c r="A116" s="289">
        <v>45548</v>
      </c>
      <c r="B116" s="224" t="s">
        <v>3113</v>
      </c>
      <c r="C116" s="287" t="s">
        <v>4109</v>
      </c>
      <c r="D116" s="288" t="s">
        <v>4115</v>
      </c>
      <c r="E116" s="232" t="s">
        <v>4138</v>
      </c>
      <c r="F116" s="95"/>
      <c r="G116" s="305" t="s">
        <v>1456</v>
      </c>
      <c r="H116" s="96"/>
      <c r="I116" s="283">
        <v>24000000</v>
      </c>
      <c r="J116" s="284">
        <v>3600000</v>
      </c>
      <c r="K116" s="283">
        <f t="shared" si="0"/>
        <v>20400000</v>
      </c>
    </row>
    <row r="117" spans="1:11" x14ac:dyDescent="0.2">
      <c r="A117" s="289">
        <v>45548</v>
      </c>
      <c r="B117" s="224" t="s">
        <v>2609</v>
      </c>
      <c r="C117" s="287" t="s">
        <v>4058</v>
      </c>
      <c r="D117" s="288" t="s">
        <v>4059</v>
      </c>
      <c r="E117" s="232" t="s">
        <v>4078</v>
      </c>
      <c r="F117" s="95"/>
      <c r="G117" s="305" t="s">
        <v>4087</v>
      </c>
      <c r="H117" s="96"/>
      <c r="I117" s="283">
        <v>14583333</v>
      </c>
      <c r="J117" s="284">
        <v>2100000</v>
      </c>
      <c r="K117" s="283">
        <f t="shared" si="0"/>
        <v>12483333</v>
      </c>
    </row>
    <row r="118" spans="1:11" x14ac:dyDescent="0.2">
      <c r="A118" s="289">
        <v>45552</v>
      </c>
      <c r="B118" s="224" t="s">
        <v>2401</v>
      </c>
      <c r="C118" s="287" t="s">
        <v>4116</v>
      </c>
      <c r="D118" s="288" t="s">
        <v>4117</v>
      </c>
      <c r="E118" s="232" t="s">
        <v>4139</v>
      </c>
      <c r="F118" s="95"/>
      <c r="G118" s="305" t="s">
        <v>1473</v>
      </c>
      <c r="H118" s="96"/>
      <c r="I118" s="283">
        <v>21083333</v>
      </c>
      <c r="J118" s="284">
        <v>2566667</v>
      </c>
      <c r="K118" s="283">
        <f t="shared" si="0"/>
        <v>18516666</v>
      </c>
    </row>
    <row r="119" spans="1:11" x14ac:dyDescent="0.2">
      <c r="A119" s="289">
        <v>45552</v>
      </c>
      <c r="B119" s="224" t="s">
        <v>2998</v>
      </c>
      <c r="C119" s="287" t="s">
        <v>4118</v>
      </c>
      <c r="D119" s="288" t="s">
        <v>4119</v>
      </c>
      <c r="E119" s="232" t="s">
        <v>4137</v>
      </c>
      <c r="F119" s="95"/>
      <c r="G119" s="305" t="s">
        <v>1477</v>
      </c>
      <c r="H119" s="96"/>
      <c r="I119" s="283">
        <v>24000000</v>
      </c>
      <c r="J119" s="284">
        <v>2800000</v>
      </c>
      <c r="K119" s="283">
        <f t="shared" si="0"/>
        <v>21200000</v>
      </c>
    </row>
    <row r="120" spans="1:11" x14ac:dyDescent="0.2">
      <c r="A120" s="289">
        <v>45554</v>
      </c>
      <c r="B120" s="224" t="s">
        <v>2814</v>
      </c>
      <c r="C120" s="287" t="s">
        <v>4060</v>
      </c>
      <c r="D120" s="288" t="s">
        <v>4061</v>
      </c>
      <c r="E120" s="232" t="s">
        <v>4079</v>
      </c>
      <c r="F120" s="95"/>
      <c r="G120" s="305" t="s">
        <v>4088</v>
      </c>
      <c r="H120" s="96"/>
      <c r="I120" s="283">
        <v>14000000</v>
      </c>
      <c r="J120" s="284">
        <v>3200000</v>
      </c>
      <c r="K120" s="283">
        <f t="shared" si="0"/>
        <v>10800000</v>
      </c>
    </row>
    <row r="121" spans="1:11" x14ac:dyDescent="0.2">
      <c r="A121" s="289">
        <v>45555</v>
      </c>
      <c r="B121" s="224" t="s">
        <v>2815</v>
      </c>
      <c r="C121" s="287" t="s">
        <v>4051</v>
      </c>
      <c r="D121" s="288" t="s">
        <v>4120</v>
      </c>
      <c r="E121" s="232" t="s">
        <v>4132</v>
      </c>
      <c r="F121" s="95"/>
      <c r="G121" s="305" t="s">
        <v>737</v>
      </c>
      <c r="H121" s="96"/>
      <c r="I121" s="283">
        <v>20000000</v>
      </c>
      <c r="J121" s="284">
        <v>2200000</v>
      </c>
      <c r="K121" s="283">
        <f t="shared" si="0"/>
        <v>17800000</v>
      </c>
    </row>
    <row r="122" spans="1:11" x14ac:dyDescent="0.2">
      <c r="A122" s="289">
        <v>45555</v>
      </c>
      <c r="B122" s="224" t="s">
        <v>3333</v>
      </c>
      <c r="C122" s="287" t="s">
        <v>4062</v>
      </c>
      <c r="D122" s="288" t="s">
        <v>4063</v>
      </c>
      <c r="E122" s="232" t="s">
        <v>4080</v>
      </c>
      <c r="F122" s="95"/>
      <c r="G122" s="305" t="s">
        <v>2008</v>
      </c>
      <c r="H122" s="96"/>
      <c r="I122" s="283">
        <v>10500000</v>
      </c>
      <c r="J122" s="284">
        <v>2200000</v>
      </c>
      <c r="K122" s="283">
        <f t="shared" si="0"/>
        <v>8300000</v>
      </c>
    </row>
    <row r="123" spans="1:11" x14ac:dyDescent="0.2">
      <c r="A123" s="289">
        <v>45558</v>
      </c>
      <c r="B123" s="224" t="s">
        <v>2626</v>
      </c>
      <c r="C123" s="287" t="s">
        <v>4121</v>
      </c>
      <c r="D123" s="288" t="s">
        <v>4122</v>
      </c>
      <c r="E123" s="232" t="s">
        <v>4132</v>
      </c>
      <c r="F123" s="95"/>
      <c r="G123" s="305" t="s">
        <v>1999</v>
      </c>
      <c r="H123" s="96"/>
      <c r="I123" s="283">
        <v>20000000</v>
      </c>
      <c r="J123" s="284">
        <v>1600000</v>
      </c>
      <c r="K123" s="283">
        <f t="shared" si="0"/>
        <v>18400000</v>
      </c>
    </row>
    <row r="124" spans="1:11" x14ac:dyDescent="0.2">
      <c r="A124" s="289">
        <v>45558</v>
      </c>
      <c r="B124" s="224" t="s">
        <v>2628</v>
      </c>
      <c r="C124" s="287" t="s">
        <v>4064</v>
      </c>
      <c r="D124" s="288" t="s">
        <v>4065</v>
      </c>
      <c r="E124" s="232" t="s">
        <v>4081</v>
      </c>
      <c r="F124" s="95"/>
      <c r="G124" s="305" t="s">
        <v>1781</v>
      </c>
      <c r="H124" s="96"/>
      <c r="I124" s="283">
        <v>13125000</v>
      </c>
      <c r="J124" s="284">
        <v>2000000</v>
      </c>
      <c r="K124" s="283">
        <f t="shared" si="0"/>
        <v>11125000</v>
      </c>
    </row>
    <row r="125" spans="1:11" x14ac:dyDescent="0.2">
      <c r="A125" s="289">
        <v>45560</v>
      </c>
      <c r="B125" s="224" t="s">
        <v>2624</v>
      </c>
      <c r="C125" s="287" t="s">
        <v>4123</v>
      </c>
      <c r="D125" s="288" t="s">
        <v>4124</v>
      </c>
      <c r="E125" s="232" t="s">
        <v>4140</v>
      </c>
      <c r="F125" s="95"/>
      <c r="G125" s="305" t="s">
        <v>728</v>
      </c>
      <c r="H125" s="96"/>
      <c r="I125" s="283">
        <v>23333333</v>
      </c>
      <c r="J125" s="284">
        <v>0</v>
      </c>
      <c r="K125" s="283">
        <f t="shared" si="0"/>
        <v>23333333</v>
      </c>
    </row>
    <row r="126" spans="1:11" x14ac:dyDescent="0.2">
      <c r="A126" s="289">
        <v>45560</v>
      </c>
      <c r="B126" s="224" t="s">
        <v>2985</v>
      </c>
      <c r="C126" s="287" t="s">
        <v>4066</v>
      </c>
      <c r="D126" s="288" t="s">
        <v>4067</v>
      </c>
      <c r="E126" s="232" t="s">
        <v>4082</v>
      </c>
      <c r="F126" s="95"/>
      <c r="G126" s="305" t="s">
        <v>4089</v>
      </c>
      <c r="H126" s="96"/>
      <c r="I126" s="283">
        <v>18000000</v>
      </c>
      <c r="J126" s="284">
        <v>1080000</v>
      </c>
      <c r="K126" s="283">
        <f t="shared" si="0"/>
        <v>16920000</v>
      </c>
    </row>
    <row r="127" spans="1:11" x14ac:dyDescent="0.2">
      <c r="A127" s="289">
        <v>45560</v>
      </c>
      <c r="B127" s="224" t="s">
        <v>2934</v>
      </c>
      <c r="C127" s="287" t="s">
        <v>4068</v>
      </c>
      <c r="D127" s="288" t="s">
        <v>4069</v>
      </c>
      <c r="E127" s="232" t="s">
        <v>4083</v>
      </c>
      <c r="F127" s="95"/>
      <c r="G127" s="305" t="s">
        <v>1440</v>
      </c>
      <c r="H127" s="96"/>
      <c r="I127" s="283">
        <v>11916800</v>
      </c>
      <c r="J127" s="284">
        <v>1489600</v>
      </c>
      <c r="K127" s="283">
        <f t="shared" si="0"/>
        <v>10427200</v>
      </c>
    </row>
    <row r="128" spans="1:11" x14ac:dyDescent="0.2">
      <c r="A128" s="289">
        <v>45560</v>
      </c>
      <c r="B128" s="224" t="s">
        <v>2935</v>
      </c>
      <c r="C128" s="287" t="s">
        <v>4120</v>
      </c>
      <c r="D128" s="288" t="s">
        <v>4125</v>
      </c>
      <c r="E128" s="232" t="s">
        <v>4141</v>
      </c>
      <c r="F128" s="95"/>
      <c r="G128" s="305" t="s">
        <v>736</v>
      </c>
      <c r="H128" s="96"/>
      <c r="I128" s="283">
        <v>18000000</v>
      </c>
      <c r="J128" s="284">
        <v>0</v>
      </c>
      <c r="K128" s="283">
        <f t="shared" si="0"/>
        <v>18000000</v>
      </c>
    </row>
    <row r="129" spans="1:11" x14ac:dyDescent="0.2">
      <c r="A129" s="289">
        <v>45562</v>
      </c>
      <c r="B129" s="224" t="s">
        <v>2428</v>
      </c>
      <c r="C129" s="287" t="s">
        <v>4126</v>
      </c>
      <c r="D129" s="288" t="s">
        <v>4127</v>
      </c>
      <c r="E129" s="232" t="s">
        <v>4132</v>
      </c>
      <c r="F129" s="95"/>
      <c r="G129" s="305" t="s">
        <v>2003</v>
      </c>
      <c r="H129" s="96"/>
      <c r="I129" s="283">
        <v>18000000</v>
      </c>
      <c r="J129" s="284">
        <v>0</v>
      </c>
      <c r="K129" s="283">
        <f t="shared" si="0"/>
        <v>18000000</v>
      </c>
    </row>
    <row r="130" spans="1:11" x14ac:dyDescent="0.2">
      <c r="A130" s="289">
        <v>45565</v>
      </c>
      <c r="B130" s="224" t="s">
        <v>2823</v>
      </c>
      <c r="C130" s="287" t="s">
        <v>4128</v>
      </c>
      <c r="D130" s="288" t="s">
        <v>4129</v>
      </c>
      <c r="E130" s="232" t="s">
        <v>4142</v>
      </c>
      <c r="F130" s="95"/>
      <c r="G130" s="305" t="s">
        <v>2012</v>
      </c>
      <c r="H130" s="96"/>
      <c r="I130" s="283">
        <v>16500000</v>
      </c>
      <c r="J130" s="284">
        <v>0</v>
      </c>
      <c r="K130" s="283">
        <f t="shared" si="0"/>
        <v>16500000</v>
      </c>
    </row>
    <row r="131" spans="1:11" x14ac:dyDescent="0.2">
      <c r="A131" s="289">
        <v>45565</v>
      </c>
      <c r="B131" s="224" t="s">
        <v>2942</v>
      </c>
      <c r="C131" s="287" t="s">
        <v>4070</v>
      </c>
      <c r="D131" s="288" t="s">
        <v>4071</v>
      </c>
      <c r="E131" s="307" t="s">
        <v>4084</v>
      </c>
      <c r="F131" s="95"/>
      <c r="G131" s="305" t="s">
        <v>2659</v>
      </c>
      <c r="H131" s="96"/>
      <c r="I131" s="283">
        <v>14100000</v>
      </c>
      <c r="J131" s="284">
        <v>0</v>
      </c>
      <c r="K131" s="283">
        <f t="shared" si="0"/>
        <v>14100000</v>
      </c>
    </row>
    <row r="132" spans="1:11" x14ac:dyDescent="0.2">
      <c r="A132" s="289">
        <v>45566</v>
      </c>
      <c r="B132" s="224" t="s">
        <v>2447</v>
      </c>
      <c r="C132" s="287" t="s">
        <v>4212</v>
      </c>
      <c r="D132" s="288" t="s">
        <v>4744</v>
      </c>
      <c r="E132" s="93" t="s">
        <v>4798</v>
      </c>
      <c r="F132" s="95"/>
      <c r="G132" s="305" t="s">
        <v>4813</v>
      </c>
      <c r="H132" s="96"/>
      <c r="I132" s="283">
        <v>16500000</v>
      </c>
      <c r="J132" s="284">
        <v>0</v>
      </c>
      <c r="K132" s="283">
        <f t="shared" si="0"/>
        <v>16500000</v>
      </c>
    </row>
    <row r="133" spans="1:11" x14ac:dyDescent="0.2">
      <c r="A133" s="289">
        <v>45567</v>
      </c>
      <c r="B133" s="224" t="s">
        <v>2445</v>
      </c>
      <c r="C133" s="287" t="s">
        <v>4483</v>
      </c>
      <c r="D133" s="288" t="s">
        <v>4745</v>
      </c>
      <c r="E133" s="93" t="s">
        <v>4799</v>
      </c>
      <c r="F133" s="95"/>
      <c r="G133" s="305" t="s">
        <v>2663</v>
      </c>
      <c r="H133" s="96"/>
      <c r="I133" s="283">
        <v>24000000</v>
      </c>
      <c r="J133" s="284">
        <v>0</v>
      </c>
      <c r="K133" s="283">
        <f t="shared" si="0"/>
        <v>24000000</v>
      </c>
    </row>
    <row r="134" spans="1:11" x14ac:dyDescent="0.2">
      <c r="A134" s="289">
        <v>45568</v>
      </c>
      <c r="B134" s="224" t="s">
        <v>4792</v>
      </c>
      <c r="C134" s="287" t="s">
        <v>2638</v>
      </c>
      <c r="D134" s="288" t="s">
        <v>4746</v>
      </c>
      <c r="E134" s="93" t="s">
        <v>4800</v>
      </c>
      <c r="F134" s="95"/>
      <c r="G134" s="305" t="s">
        <v>722</v>
      </c>
      <c r="H134" s="96"/>
      <c r="I134" s="283">
        <v>3571700</v>
      </c>
      <c r="J134" s="284">
        <v>3571700</v>
      </c>
      <c r="K134" s="283">
        <f t="shared" si="0"/>
        <v>0</v>
      </c>
    </row>
    <row r="135" spans="1:11" x14ac:dyDescent="0.2">
      <c r="A135" s="289">
        <v>45569</v>
      </c>
      <c r="B135" s="224" t="s">
        <v>3129</v>
      </c>
      <c r="C135" s="287" t="s">
        <v>4747</v>
      </c>
      <c r="D135" s="288" t="s">
        <v>4748</v>
      </c>
      <c r="E135" s="93" t="s">
        <v>4801</v>
      </c>
      <c r="F135" s="95"/>
      <c r="G135" s="305" t="s">
        <v>2666</v>
      </c>
      <c r="H135" s="96"/>
      <c r="I135" s="283">
        <v>22500000</v>
      </c>
      <c r="J135" s="284">
        <v>0</v>
      </c>
      <c r="K135" s="283">
        <f t="shared" si="0"/>
        <v>22500000</v>
      </c>
    </row>
    <row r="136" spans="1:11" x14ac:dyDescent="0.2">
      <c r="A136" s="289">
        <v>45570</v>
      </c>
      <c r="B136" s="224" t="s">
        <v>2436</v>
      </c>
      <c r="C136" s="287" t="s">
        <v>4749</v>
      </c>
      <c r="D136" s="288" t="s">
        <v>4750</v>
      </c>
      <c r="E136" s="93" t="s">
        <v>4801</v>
      </c>
      <c r="F136" s="95"/>
      <c r="G136" s="305" t="s">
        <v>2662</v>
      </c>
      <c r="H136" s="96"/>
      <c r="I136" s="283">
        <v>21250000</v>
      </c>
      <c r="J136" s="284">
        <v>0</v>
      </c>
      <c r="K136" s="283">
        <f t="shared" si="0"/>
        <v>21250000</v>
      </c>
    </row>
    <row r="137" spans="1:11" x14ac:dyDescent="0.2">
      <c r="A137" s="289">
        <v>45571</v>
      </c>
      <c r="B137" s="224" t="s">
        <v>2435</v>
      </c>
      <c r="C137" s="287" t="s">
        <v>4751</v>
      </c>
      <c r="D137" s="288" t="s">
        <v>4752</v>
      </c>
      <c r="E137" s="93" t="s">
        <v>4801</v>
      </c>
      <c r="F137" s="95"/>
      <c r="G137" s="305" t="s">
        <v>2661</v>
      </c>
      <c r="H137" s="96"/>
      <c r="I137" s="283">
        <v>21250000</v>
      </c>
      <c r="J137" s="284">
        <v>0</v>
      </c>
      <c r="K137" s="283">
        <f t="shared" si="0"/>
        <v>21250000</v>
      </c>
    </row>
    <row r="138" spans="1:11" x14ac:dyDescent="0.2">
      <c r="A138" s="289">
        <v>45572</v>
      </c>
      <c r="B138" s="224" t="s">
        <v>3133</v>
      </c>
      <c r="C138" s="287" t="s">
        <v>4753</v>
      </c>
      <c r="D138" s="288" t="s">
        <v>4754</v>
      </c>
      <c r="E138" s="93" t="s">
        <v>4801</v>
      </c>
      <c r="F138" s="95"/>
      <c r="G138" s="305" t="s">
        <v>1452</v>
      </c>
      <c r="H138" s="96"/>
      <c r="I138" s="283">
        <v>21250000</v>
      </c>
      <c r="J138" s="284">
        <v>0</v>
      </c>
      <c r="K138" s="283">
        <f t="shared" si="0"/>
        <v>21250000</v>
      </c>
    </row>
    <row r="139" spans="1:11" x14ac:dyDescent="0.2">
      <c r="A139" s="289">
        <v>45573</v>
      </c>
      <c r="B139" s="224" t="s">
        <v>2432</v>
      </c>
      <c r="C139" s="287" t="s">
        <v>4755</v>
      </c>
      <c r="D139" s="288" t="s">
        <v>4756</v>
      </c>
      <c r="E139" s="93" t="s">
        <v>4802</v>
      </c>
      <c r="F139" s="95"/>
      <c r="G139" s="305" t="s">
        <v>4814</v>
      </c>
      <c r="H139" s="96"/>
      <c r="I139" s="283">
        <v>10000000</v>
      </c>
      <c r="J139" s="284">
        <v>0</v>
      </c>
      <c r="K139" s="283">
        <f t="shared" si="0"/>
        <v>10000000</v>
      </c>
    </row>
    <row r="140" spans="1:11" x14ac:dyDescent="0.2">
      <c r="A140" s="289">
        <v>45574</v>
      </c>
      <c r="B140" s="224" t="s">
        <v>3336</v>
      </c>
      <c r="C140" s="287" t="s">
        <v>4757</v>
      </c>
      <c r="D140" s="288" t="s">
        <v>4757</v>
      </c>
      <c r="E140" s="93" t="s">
        <v>1480</v>
      </c>
      <c r="F140" s="95"/>
      <c r="G140" s="305" t="s">
        <v>1435</v>
      </c>
      <c r="H140" s="96"/>
      <c r="I140" s="283">
        <v>20854400</v>
      </c>
      <c r="J140" s="284">
        <v>0</v>
      </c>
      <c r="K140" s="283">
        <f t="shared" si="0"/>
        <v>20854400</v>
      </c>
    </row>
    <row r="141" spans="1:11" x14ac:dyDescent="0.2">
      <c r="A141" s="289">
        <v>45575</v>
      </c>
      <c r="B141" s="224" t="s">
        <v>2643</v>
      </c>
      <c r="C141" s="287" t="s">
        <v>4758</v>
      </c>
      <c r="D141" s="288" t="s">
        <v>4759</v>
      </c>
      <c r="E141" s="93" t="s">
        <v>4803</v>
      </c>
      <c r="F141" s="95"/>
      <c r="G141" s="305" t="s">
        <v>1782</v>
      </c>
      <c r="H141" s="96"/>
      <c r="I141" s="283">
        <v>30000000</v>
      </c>
      <c r="J141" s="284">
        <v>0</v>
      </c>
      <c r="K141" s="283">
        <f t="shared" si="0"/>
        <v>30000000</v>
      </c>
    </row>
    <row r="142" spans="1:11" x14ac:dyDescent="0.2">
      <c r="A142" s="289">
        <v>45576</v>
      </c>
      <c r="B142" s="224" t="s">
        <v>2650</v>
      </c>
      <c r="C142" s="287" t="s">
        <v>4760</v>
      </c>
      <c r="D142" s="288" t="s">
        <v>4761</v>
      </c>
      <c r="E142" s="93" t="s">
        <v>4136</v>
      </c>
      <c r="F142" s="95"/>
      <c r="G142" s="305" t="s">
        <v>2009</v>
      </c>
      <c r="H142" s="96"/>
      <c r="I142" s="283">
        <v>18000000</v>
      </c>
      <c r="J142" s="284">
        <v>0</v>
      </c>
      <c r="K142" s="283">
        <f t="shared" si="0"/>
        <v>18000000</v>
      </c>
    </row>
    <row r="143" spans="1:11" x14ac:dyDescent="0.2">
      <c r="A143" s="289">
        <v>45577</v>
      </c>
      <c r="B143" s="224" t="s">
        <v>3893</v>
      </c>
      <c r="C143" s="287" t="s">
        <v>4762</v>
      </c>
      <c r="D143" s="288" t="s">
        <v>4763</v>
      </c>
      <c r="E143" s="93" t="s">
        <v>4137</v>
      </c>
      <c r="F143" s="95"/>
      <c r="G143" s="305" t="s">
        <v>1436</v>
      </c>
      <c r="H143" s="96"/>
      <c r="I143" s="283">
        <v>18000000</v>
      </c>
      <c r="J143" s="284">
        <v>0</v>
      </c>
      <c r="K143" s="283">
        <f t="shared" si="0"/>
        <v>18000000</v>
      </c>
    </row>
    <row r="144" spans="1:11" x14ac:dyDescent="0.2">
      <c r="A144" s="289">
        <v>45578</v>
      </c>
      <c r="B144" s="224" t="s">
        <v>3466</v>
      </c>
      <c r="C144" s="287" t="s">
        <v>4764</v>
      </c>
      <c r="D144" s="288" t="s">
        <v>4765</v>
      </c>
      <c r="E144" s="93" t="s">
        <v>4804</v>
      </c>
      <c r="F144" s="95"/>
      <c r="G144" s="305" t="s">
        <v>738</v>
      </c>
      <c r="H144" s="96"/>
      <c r="I144" s="283">
        <v>15000000</v>
      </c>
      <c r="J144" s="284">
        <v>0</v>
      </c>
      <c r="K144" s="283">
        <f t="shared" ref="K144:K178" si="1">+I144-J144</f>
        <v>15000000</v>
      </c>
    </row>
    <row r="145" spans="1:11" x14ac:dyDescent="0.2">
      <c r="A145" s="289">
        <v>45579</v>
      </c>
      <c r="B145" s="224" t="s">
        <v>4793</v>
      </c>
      <c r="C145" s="287" t="s">
        <v>4766</v>
      </c>
      <c r="D145" s="288" t="s">
        <v>4767</v>
      </c>
      <c r="E145" s="93" t="s">
        <v>4132</v>
      </c>
      <c r="F145" s="95"/>
      <c r="G145" s="305" t="s">
        <v>2004</v>
      </c>
      <c r="H145" s="96"/>
      <c r="I145" s="283">
        <v>15000000</v>
      </c>
      <c r="J145" s="284">
        <v>0</v>
      </c>
      <c r="K145" s="283">
        <f t="shared" si="1"/>
        <v>15000000</v>
      </c>
    </row>
    <row r="146" spans="1:11" x14ac:dyDescent="0.2">
      <c r="A146" s="289">
        <v>45580</v>
      </c>
      <c r="B146" s="197" t="s">
        <v>4794</v>
      </c>
      <c r="C146" s="197" t="s">
        <v>4768</v>
      </c>
      <c r="D146" s="197" t="s">
        <v>4769</v>
      </c>
      <c r="E146" s="233" t="s">
        <v>4137</v>
      </c>
      <c r="F146" s="95"/>
      <c r="G146" s="233" t="s">
        <v>4815</v>
      </c>
      <c r="H146" s="96"/>
      <c r="I146" s="284">
        <v>18000000</v>
      </c>
      <c r="J146" s="284">
        <v>0</v>
      </c>
      <c r="K146" s="283">
        <f t="shared" si="1"/>
        <v>18000000</v>
      </c>
    </row>
    <row r="147" spans="1:11" x14ac:dyDescent="0.2">
      <c r="A147" s="289">
        <v>45581</v>
      </c>
      <c r="B147" s="308" t="s">
        <v>3707</v>
      </c>
      <c r="C147" s="308" t="s">
        <v>4744</v>
      </c>
      <c r="D147" s="308" t="s">
        <v>4770</v>
      </c>
      <c r="E147" s="233" t="s">
        <v>4805</v>
      </c>
      <c r="F147" s="95"/>
      <c r="G147" s="233" t="s">
        <v>1991</v>
      </c>
      <c r="H147" s="96"/>
      <c r="I147" s="284">
        <v>23400000</v>
      </c>
      <c r="J147" s="284">
        <v>0</v>
      </c>
      <c r="K147" s="283">
        <f t="shared" si="1"/>
        <v>23400000</v>
      </c>
    </row>
    <row r="148" spans="1:11" x14ac:dyDescent="0.2">
      <c r="A148" s="289">
        <v>45582</v>
      </c>
      <c r="B148" s="308" t="s">
        <v>4795</v>
      </c>
      <c r="C148" s="308" t="s">
        <v>4771</v>
      </c>
      <c r="D148" s="308" t="s">
        <v>4772</v>
      </c>
      <c r="E148" s="233" t="s">
        <v>4806</v>
      </c>
      <c r="F148" s="95"/>
      <c r="G148" s="233" t="s">
        <v>2668</v>
      </c>
      <c r="H148" s="96"/>
      <c r="I148" s="284">
        <v>10085100</v>
      </c>
      <c r="J148" s="284">
        <v>0</v>
      </c>
      <c r="K148" s="283">
        <f t="shared" si="1"/>
        <v>10085100</v>
      </c>
    </row>
    <row r="149" spans="1:11" x14ac:dyDescent="0.2">
      <c r="A149" s="289">
        <v>45583</v>
      </c>
      <c r="B149" s="308" t="s">
        <v>3625</v>
      </c>
      <c r="C149" s="308" t="s">
        <v>4773</v>
      </c>
      <c r="D149" s="308" t="s">
        <v>4774</v>
      </c>
      <c r="E149" s="233" t="s">
        <v>4807</v>
      </c>
      <c r="F149" s="95"/>
      <c r="G149" s="233" t="s">
        <v>4816</v>
      </c>
      <c r="H149" s="96"/>
      <c r="I149" s="284">
        <v>7889000</v>
      </c>
      <c r="J149" s="284">
        <v>0</v>
      </c>
      <c r="K149" s="283">
        <f t="shared" si="1"/>
        <v>7889000</v>
      </c>
    </row>
    <row r="150" spans="1:11" x14ac:dyDescent="0.2">
      <c r="A150" s="289">
        <v>45584</v>
      </c>
      <c r="B150" s="308" t="s">
        <v>3904</v>
      </c>
      <c r="C150" s="308" t="s">
        <v>4775</v>
      </c>
      <c r="D150" s="308" t="s">
        <v>4776</v>
      </c>
      <c r="E150" s="233" t="s">
        <v>4137</v>
      </c>
      <c r="F150" s="95"/>
      <c r="G150" s="233" t="s">
        <v>2010</v>
      </c>
      <c r="H150" s="96"/>
      <c r="I150" s="284">
        <v>15000000</v>
      </c>
      <c r="J150" s="284">
        <v>0</v>
      </c>
      <c r="K150" s="283">
        <f t="shared" si="1"/>
        <v>15000000</v>
      </c>
    </row>
    <row r="151" spans="1:11" x14ac:dyDescent="0.2">
      <c r="A151" s="289">
        <v>45585</v>
      </c>
      <c r="B151" s="308" t="s">
        <v>3470</v>
      </c>
      <c r="C151" s="308" t="s">
        <v>4776</v>
      </c>
      <c r="D151" s="308" t="s">
        <v>4777</v>
      </c>
      <c r="E151" s="233" t="s">
        <v>4137</v>
      </c>
      <c r="F151" s="95"/>
      <c r="G151" s="233" t="s">
        <v>4817</v>
      </c>
      <c r="H151" s="96"/>
      <c r="I151" s="284">
        <v>14000000</v>
      </c>
      <c r="J151" s="284">
        <v>0</v>
      </c>
      <c r="K151" s="283">
        <f t="shared" si="1"/>
        <v>14000000</v>
      </c>
    </row>
    <row r="152" spans="1:11" x14ac:dyDescent="0.2">
      <c r="A152" s="289">
        <v>45586</v>
      </c>
      <c r="B152" s="308" t="s">
        <v>3400</v>
      </c>
      <c r="C152" s="308" t="s">
        <v>4763</v>
      </c>
      <c r="D152" s="308" t="s">
        <v>4778</v>
      </c>
      <c r="E152" s="233" t="s">
        <v>4808</v>
      </c>
      <c r="F152" s="95"/>
      <c r="G152" s="233" t="s">
        <v>4818</v>
      </c>
      <c r="H152" s="96"/>
      <c r="I152" s="284">
        <v>18666667</v>
      </c>
      <c r="J152" s="284">
        <v>0</v>
      </c>
      <c r="K152" s="283">
        <f t="shared" si="1"/>
        <v>18666667</v>
      </c>
    </row>
    <row r="153" spans="1:11" x14ac:dyDescent="0.2">
      <c r="A153" s="289">
        <v>45587</v>
      </c>
      <c r="B153" s="308" t="s">
        <v>3411</v>
      </c>
      <c r="C153" s="308" t="s">
        <v>4779</v>
      </c>
      <c r="D153" s="308" t="s">
        <v>4780</v>
      </c>
      <c r="E153" s="233" t="s">
        <v>4132</v>
      </c>
      <c r="F153" s="95"/>
      <c r="G153" s="233" t="s">
        <v>4819</v>
      </c>
      <c r="H153" s="96"/>
      <c r="I153" s="284">
        <v>12000000</v>
      </c>
      <c r="J153" s="284">
        <v>0</v>
      </c>
      <c r="K153" s="283">
        <f t="shared" si="1"/>
        <v>12000000</v>
      </c>
    </row>
    <row r="154" spans="1:11" x14ac:dyDescent="0.2">
      <c r="A154" s="289">
        <v>45588</v>
      </c>
      <c r="B154" s="308" t="s">
        <v>3472</v>
      </c>
      <c r="C154" s="308" t="s">
        <v>4756</v>
      </c>
      <c r="D154" s="308" t="s">
        <v>4781</v>
      </c>
      <c r="E154" s="233" t="s">
        <v>4809</v>
      </c>
      <c r="F154" s="95"/>
      <c r="G154" s="233" t="s">
        <v>4820</v>
      </c>
      <c r="H154" s="96"/>
      <c r="I154" s="284">
        <v>3978000</v>
      </c>
      <c r="J154" s="284">
        <v>0</v>
      </c>
      <c r="K154" s="283">
        <f t="shared" si="1"/>
        <v>3978000</v>
      </c>
    </row>
    <row r="155" spans="1:11" x14ac:dyDescent="0.2">
      <c r="A155" s="289">
        <v>45589</v>
      </c>
      <c r="B155" s="308" t="s">
        <v>3914</v>
      </c>
      <c r="C155" s="308" t="s">
        <v>4782</v>
      </c>
      <c r="D155" s="308" t="s">
        <v>4783</v>
      </c>
      <c r="E155" s="233" t="s">
        <v>4135</v>
      </c>
      <c r="F155" s="95"/>
      <c r="G155" s="233" t="s">
        <v>1448</v>
      </c>
      <c r="H155" s="96"/>
      <c r="I155" s="284">
        <v>12000000</v>
      </c>
      <c r="J155" s="284">
        <v>0</v>
      </c>
      <c r="K155" s="283">
        <f t="shared" si="1"/>
        <v>12000000</v>
      </c>
    </row>
    <row r="156" spans="1:11" x14ac:dyDescent="0.2">
      <c r="A156" s="289">
        <v>45590</v>
      </c>
      <c r="B156" s="308" t="s">
        <v>4796</v>
      </c>
      <c r="C156" s="308" t="s">
        <v>4780</v>
      </c>
      <c r="D156" s="308" t="s">
        <v>4784</v>
      </c>
      <c r="E156" s="233" t="s">
        <v>4135</v>
      </c>
      <c r="F156" s="95"/>
      <c r="G156" s="233" t="s">
        <v>4821</v>
      </c>
      <c r="H156" s="96"/>
      <c r="I156" s="284">
        <v>12000000</v>
      </c>
      <c r="J156" s="284">
        <v>0</v>
      </c>
      <c r="K156" s="283">
        <f t="shared" si="1"/>
        <v>12000000</v>
      </c>
    </row>
    <row r="157" spans="1:11" x14ac:dyDescent="0.2">
      <c r="A157" s="289">
        <v>45591</v>
      </c>
      <c r="B157" s="308" t="s">
        <v>3575</v>
      </c>
      <c r="C157" s="308" t="s">
        <v>4785</v>
      </c>
      <c r="D157" s="308" t="s">
        <v>4786</v>
      </c>
      <c r="E157" s="233" t="s">
        <v>4810</v>
      </c>
      <c r="F157" s="95"/>
      <c r="G157" s="233" t="s">
        <v>4822</v>
      </c>
      <c r="H157" s="96"/>
      <c r="I157" s="284">
        <v>12000000</v>
      </c>
      <c r="J157" s="284">
        <v>0</v>
      </c>
      <c r="K157" s="283">
        <f t="shared" si="1"/>
        <v>12000000</v>
      </c>
    </row>
    <row r="158" spans="1:11" x14ac:dyDescent="0.2">
      <c r="A158" s="289">
        <v>45592</v>
      </c>
      <c r="B158" s="308" t="s">
        <v>3463</v>
      </c>
      <c r="C158" s="308" t="s">
        <v>4787</v>
      </c>
      <c r="D158" s="308" t="s">
        <v>4788</v>
      </c>
      <c r="E158" s="233" t="s">
        <v>4132</v>
      </c>
      <c r="F158" s="95"/>
      <c r="G158" s="233" t="s">
        <v>4823</v>
      </c>
      <c r="H158" s="96"/>
      <c r="I158" s="284">
        <v>12000000</v>
      </c>
      <c r="J158" s="284">
        <v>0</v>
      </c>
      <c r="K158" s="283">
        <f t="shared" si="1"/>
        <v>12000000</v>
      </c>
    </row>
    <row r="159" spans="1:11" x14ac:dyDescent="0.2">
      <c r="A159" s="289">
        <v>45593</v>
      </c>
      <c r="B159" s="308" t="s">
        <v>3871</v>
      </c>
      <c r="C159" s="308" t="s">
        <v>4783</v>
      </c>
      <c r="D159" s="308" t="s">
        <v>4789</v>
      </c>
      <c r="E159" s="233" t="s">
        <v>4811</v>
      </c>
      <c r="F159" s="95"/>
      <c r="G159" s="233" t="s">
        <v>2264</v>
      </c>
      <c r="H159" s="96"/>
      <c r="I159" s="284">
        <v>7500000</v>
      </c>
      <c r="J159" s="284">
        <v>0</v>
      </c>
      <c r="K159" s="283">
        <f t="shared" si="1"/>
        <v>7500000</v>
      </c>
    </row>
    <row r="160" spans="1:11" x14ac:dyDescent="0.2">
      <c r="A160" s="289">
        <v>45594</v>
      </c>
      <c r="B160" s="308" t="s">
        <v>4797</v>
      </c>
      <c r="C160" s="308" t="s">
        <v>4790</v>
      </c>
      <c r="D160" s="308" t="s">
        <v>4791</v>
      </c>
      <c r="E160" s="233" t="s">
        <v>4812</v>
      </c>
      <c r="F160" s="95"/>
      <c r="G160" s="233" t="s">
        <v>2263</v>
      </c>
      <c r="H160" s="96"/>
      <c r="I160" s="284">
        <v>22400000</v>
      </c>
      <c r="J160" s="284">
        <v>0</v>
      </c>
      <c r="K160" s="283">
        <f t="shared" si="1"/>
        <v>22400000</v>
      </c>
    </row>
    <row r="161" spans="1:11" ht="15" x14ac:dyDescent="0.25">
      <c r="A161" s="246"/>
      <c r="B161" s="183"/>
      <c r="C161" s="183"/>
      <c r="D161" s="183"/>
      <c r="E161" s="233"/>
      <c r="F161" s="95"/>
      <c r="G161" s="123"/>
      <c r="H161" s="27"/>
      <c r="I161" s="126"/>
      <c r="J161" s="126"/>
      <c r="K161" s="23">
        <f t="shared" si="1"/>
        <v>0</v>
      </c>
    </row>
    <row r="162" spans="1:11" ht="15" x14ac:dyDescent="0.25">
      <c r="A162" s="246"/>
      <c r="B162" s="183"/>
      <c r="C162" s="183"/>
      <c r="D162" s="183"/>
      <c r="E162" s="233"/>
      <c r="F162" s="95"/>
      <c r="G162" s="123"/>
      <c r="H162" s="27"/>
      <c r="I162" s="126"/>
      <c r="J162" s="126"/>
      <c r="K162" s="23">
        <f t="shared" si="1"/>
        <v>0</v>
      </c>
    </row>
    <row r="163" spans="1:11" ht="15" x14ac:dyDescent="0.25">
      <c r="A163" s="246"/>
      <c r="B163" s="183"/>
      <c r="C163" s="183"/>
      <c r="D163" s="183"/>
      <c r="E163" s="233"/>
      <c r="F163" s="95"/>
      <c r="G163" s="123"/>
      <c r="H163" s="27"/>
      <c r="I163" s="126"/>
      <c r="J163" s="126"/>
      <c r="K163" s="23">
        <f t="shared" si="1"/>
        <v>0</v>
      </c>
    </row>
    <row r="164" spans="1:11" ht="15" x14ac:dyDescent="0.25">
      <c r="A164" s="246"/>
      <c r="B164" s="183"/>
      <c r="C164" s="183"/>
      <c r="D164" s="183"/>
      <c r="E164" s="233"/>
      <c r="F164" s="95"/>
      <c r="G164" s="123"/>
      <c r="H164" s="27"/>
      <c r="I164" s="126"/>
      <c r="J164" s="126"/>
      <c r="K164" s="23">
        <f t="shared" si="1"/>
        <v>0</v>
      </c>
    </row>
    <row r="165" spans="1:11" ht="15" x14ac:dyDescent="0.25">
      <c r="A165" s="246"/>
      <c r="B165" s="183"/>
      <c r="C165" s="183"/>
      <c r="D165" s="183"/>
      <c r="E165" s="233"/>
      <c r="F165" s="95"/>
      <c r="G165" s="123"/>
      <c r="H165" s="27"/>
      <c r="I165" s="126"/>
      <c r="J165" s="126"/>
      <c r="K165" s="23">
        <f t="shared" si="1"/>
        <v>0</v>
      </c>
    </row>
    <row r="166" spans="1:11" ht="15" x14ac:dyDescent="0.25">
      <c r="A166" s="246"/>
      <c r="B166" s="183"/>
      <c r="C166" s="183"/>
      <c r="D166" s="183"/>
      <c r="E166" s="233"/>
      <c r="F166" s="95"/>
      <c r="G166" s="123"/>
      <c r="H166" s="27"/>
      <c r="I166" s="126"/>
      <c r="J166" s="126"/>
      <c r="K166" s="23">
        <f t="shared" si="1"/>
        <v>0</v>
      </c>
    </row>
    <row r="167" spans="1:11" ht="15" x14ac:dyDescent="0.25">
      <c r="A167" s="246"/>
      <c r="B167" s="183"/>
      <c r="C167" s="183"/>
      <c r="D167" s="183"/>
      <c r="E167" s="233"/>
      <c r="F167" s="95"/>
      <c r="G167" s="123"/>
      <c r="H167" s="27"/>
      <c r="I167" s="126"/>
      <c r="J167" s="126"/>
      <c r="K167" s="23">
        <f t="shared" si="1"/>
        <v>0</v>
      </c>
    </row>
    <row r="168" spans="1:11" ht="15" x14ac:dyDescent="0.25">
      <c r="A168" s="246"/>
      <c r="B168" s="183"/>
      <c r="C168" s="183"/>
      <c r="D168" s="183"/>
      <c r="E168" s="233"/>
      <c r="F168" s="95"/>
      <c r="G168" s="123"/>
      <c r="H168" s="27"/>
      <c r="I168" s="126"/>
      <c r="J168" s="126"/>
      <c r="K168" s="23">
        <f t="shared" si="1"/>
        <v>0</v>
      </c>
    </row>
    <row r="169" spans="1:11" ht="15" x14ac:dyDescent="0.25">
      <c r="A169" s="246"/>
      <c r="B169" s="183"/>
      <c r="C169" s="183"/>
      <c r="D169" s="183"/>
      <c r="E169" s="233"/>
      <c r="F169" s="95"/>
      <c r="G169" s="123"/>
      <c r="H169" s="27"/>
      <c r="I169" s="126"/>
      <c r="J169" s="126"/>
      <c r="K169" s="23">
        <f t="shared" si="1"/>
        <v>0</v>
      </c>
    </row>
    <row r="170" spans="1:11" ht="15" x14ac:dyDescent="0.25">
      <c r="A170" s="246"/>
      <c r="B170" s="183"/>
      <c r="C170" s="183"/>
      <c r="D170" s="183"/>
      <c r="E170" s="233"/>
      <c r="F170" s="95"/>
      <c r="G170" s="123"/>
      <c r="H170" s="27"/>
      <c r="I170" s="126"/>
      <c r="J170" s="126"/>
      <c r="K170" s="23">
        <f t="shared" si="1"/>
        <v>0</v>
      </c>
    </row>
    <row r="171" spans="1:11" ht="15" x14ac:dyDescent="0.25">
      <c r="A171" s="246"/>
      <c r="B171" s="183"/>
      <c r="C171" s="183"/>
      <c r="D171" s="183"/>
      <c r="E171" s="233"/>
      <c r="F171" s="95"/>
      <c r="G171" s="123"/>
      <c r="H171" s="27"/>
      <c r="I171" s="126"/>
      <c r="J171" s="126"/>
      <c r="K171" s="23">
        <f t="shared" si="1"/>
        <v>0</v>
      </c>
    </row>
    <row r="172" spans="1:11" ht="15" x14ac:dyDescent="0.25">
      <c r="A172" s="246"/>
      <c r="B172" s="183"/>
      <c r="C172" s="183"/>
      <c r="D172" s="183"/>
      <c r="E172" s="233"/>
      <c r="F172" s="95"/>
      <c r="G172" s="123"/>
      <c r="H172" s="27"/>
      <c r="I172" s="126"/>
      <c r="J172" s="126"/>
      <c r="K172" s="23">
        <f t="shared" si="1"/>
        <v>0</v>
      </c>
    </row>
    <row r="173" spans="1:11" ht="15" x14ac:dyDescent="0.25">
      <c r="A173" s="246"/>
      <c r="B173" s="183"/>
      <c r="C173" s="183"/>
      <c r="D173" s="183"/>
      <c r="E173" s="233"/>
      <c r="F173" s="95"/>
      <c r="G173" s="123"/>
      <c r="H173" s="27"/>
      <c r="I173" s="126"/>
      <c r="J173" s="126"/>
      <c r="K173" s="23">
        <f t="shared" si="1"/>
        <v>0</v>
      </c>
    </row>
    <row r="174" spans="1:11" ht="15" x14ac:dyDescent="0.25">
      <c r="A174" s="246"/>
      <c r="B174" s="183"/>
      <c r="C174" s="183"/>
      <c r="D174" s="183"/>
      <c r="E174" s="233"/>
      <c r="F174" s="95"/>
      <c r="G174" s="123"/>
      <c r="H174" s="27"/>
      <c r="I174" s="126"/>
      <c r="J174" s="23"/>
      <c r="K174" s="23">
        <f t="shared" si="1"/>
        <v>0</v>
      </c>
    </row>
    <row r="175" spans="1:11" ht="15" x14ac:dyDescent="0.25">
      <c r="A175" s="246"/>
      <c r="B175" s="183"/>
      <c r="C175" s="183"/>
      <c r="D175" s="183"/>
      <c r="E175" s="233"/>
      <c r="F175" s="95"/>
      <c r="G175" s="123"/>
      <c r="H175" s="27"/>
      <c r="I175" s="126"/>
      <c r="J175" s="23"/>
      <c r="K175" s="23">
        <f t="shared" si="1"/>
        <v>0</v>
      </c>
    </row>
    <row r="176" spans="1:11" ht="15" x14ac:dyDescent="0.25">
      <c r="A176" s="246"/>
      <c r="B176" s="183"/>
      <c r="C176" s="183"/>
      <c r="D176" s="183"/>
      <c r="E176" s="233"/>
      <c r="F176" s="95"/>
      <c r="G176" s="123"/>
      <c r="H176" s="27"/>
      <c r="I176" s="126"/>
      <c r="J176" s="23"/>
      <c r="K176" s="23">
        <f t="shared" si="1"/>
        <v>0</v>
      </c>
    </row>
    <row r="177" spans="1:11" ht="15" x14ac:dyDescent="0.25">
      <c r="A177" s="246"/>
      <c r="B177" s="183"/>
      <c r="C177" s="183"/>
      <c r="D177" s="183"/>
      <c r="E177" s="233"/>
      <c r="F177" s="95"/>
      <c r="G177" s="123"/>
      <c r="H177" s="27"/>
      <c r="I177" s="126"/>
      <c r="J177" s="23"/>
      <c r="K177" s="23">
        <f t="shared" si="1"/>
        <v>0</v>
      </c>
    </row>
    <row r="178" spans="1:11" ht="15" x14ac:dyDescent="0.25">
      <c r="A178" s="246"/>
      <c r="B178" s="267"/>
      <c r="C178" s="267"/>
      <c r="D178" s="267"/>
      <c r="E178" s="233"/>
      <c r="F178" s="95"/>
      <c r="G178" s="123"/>
      <c r="H178" s="27"/>
      <c r="I178" s="126"/>
      <c r="J178" s="23"/>
      <c r="K178" s="23">
        <f t="shared" si="1"/>
        <v>0</v>
      </c>
    </row>
    <row r="179" spans="1:11" ht="15" x14ac:dyDescent="0.25">
      <c r="A179" s="14"/>
      <c r="B179" s="15"/>
      <c r="C179" s="15"/>
      <c r="D179" s="15"/>
      <c r="E179" s="258"/>
      <c r="F179" s="220"/>
      <c r="G179" s="345" t="s">
        <v>19</v>
      </c>
      <c r="H179" s="335"/>
      <c r="I179" s="28">
        <f>SUM(I75:I178)</f>
        <v>1858529966</v>
      </c>
      <c r="J179" s="28">
        <f>SUM(J75:J178)</f>
        <v>348093072</v>
      </c>
      <c r="K179" s="28">
        <f>SUM(K75:K178)</f>
        <v>1510436894</v>
      </c>
    </row>
    <row r="180" spans="1:11" ht="15" x14ac:dyDescent="0.25">
      <c r="A180" s="14"/>
      <c r="B180" s="15"/>
      <c r="C180" s="15"/>
      <c r="D180" s="15"/>
      <c r="E180" s="258"/>
      <c r="F180" s="250"/>
      <c r="G180" s="265"/>
      <c r="H180" s="15"/>
      <c r="I180" s="19"/>
      <c r="J180" s="19"/>
      <c r="K180" s="20"/>
    </row>
    <row r="181" spans="1:11" ht="51" x14ac:dyDescent="0.2">
      <c r="A181" s="69" t="s">
        <v>37</v>
      </c>
      <c r="B181" s="70" t="s">
        <v>39</v>
      </c>
      <c r="C181" s="69" t="s">
        <v>40</v>
      </c>
      <c r="D181" s="253" t="s">
        <v>38</v>
      </c>
      <c r="E181" s="70" t="s">
        <v>15</v>
      </c>
      <c r="F181" s="260" t="s">
        <v>33</v>
      </c>
      <c r="G181" s="163" t="s">
        <v>16</v>
      </c>
      <c r="H181" s="69" t="s">
        <v>22</v>
      </c>
      <c r="I181" s="69" t="s">
        <v>12</v>
      </c>
      <c r="J181" s="69" t="s">
        <v>23</v>
      </c>
      <c r="K181" s="69" t="s">
        <v>4</v>
      </c>
    </row>
    <row r="182" spans="1:11" ht="15" x14ac:dyDescent="0.2">
      <c r="A182" s="72"/>
      <c r="B182" s="72">
        <f>3883063192-524000000</f>
        <v>3359063192</v>
      </c>
      <c r="C182" s="72">
        <v>0</v>
      </c>
      <c r="D182" s="254">
        <f>+A182+B182-C182</f>
        <v>3359063192</v>
      </c>
      <c r="E182" s="251">
        <f>+I179</f>
        <v>1858529966</v>
      </c>
      <c r="F182" s="261">
        <f>+E182/D182</f>
        <v>0.55328818178422645</v>
      </c>
      <c r="G182" s="164">
        <f>+I72</f>
        <v>534837133</v>
      </c>
      <c r="H182" s="73">
        <f>+D182-E182-G182</f>
        <v>965696093</v>
      </c>
      <c r="I182" s="73">
        <f>+J179</f>
        <v>348093072</v>
      </c>
      <c r="J182" s="74">
        <f>+I182/D182</f>
        <v>0.10362802129743322</v>
      </c>
      <c r="K182" s="73">
        <f>+K179</f>
        <v>1510436894</v>
      </c>
    </row>
    <row r="183" spans="1:11" ht="15" x14ac:dyDescent="0.25">
      <c r="A183" s="75">
        <v>1</v>
      </c>
      <c r="B183" s="75">
        <v>2</v>
      </c>
      <c r="C183" s="75">
        <v>3</v>
      </c>
      <c r="D183" s="255" t="s">
        <v>3</v>
      </c>
      <c r="E183" s="227">
        <v>5</v>
      </c>
      <c r="F183" s="262" t="s">
        <v>18</v>
      </c>
      <c r="G183" s="166">
        <v>7</v>
      </c>
      <c r="H183" s="75" t="s">
        <v>9</v>
      </c>
      <c r="I183" s="75">
        <v>9</v>
      </c>
      <c r="J183" s="75" t="s">
        <v>24</v>
      </c>
      <c r="K183" s="75" t="s">
        <v>25</v>
      </c>
    </row>
  </sheetData>
  <mergeCells count="16">
    <mergeCell ref="G179:H179"/>
    <mergeCell ref="G72:H72"/>
    <mergeCell ref="A73:A74"/>
    <mergeCell ref="E73:H73"/>
    <mergeCell ref="I73:I74"/>
    <mergeCell ref="J73:J74"/>
    <mergeCell ref="E74:F74"/>
    <mergeCell ref="G74:H7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8F6E-96F8-4AC1-AE7C-F93DB49AB80A}">
  <dimension ref="A1:K235"/>
  <sheetViews>
    <sheetView topLeftCell="A104" workbookViewId="0">
      <selection activeCell="I67" sqref="I67"/>
    </sheetView>
  </sheetViews>
  <sheetFormatPr baseColWidth="10" defaultRowHeight="12.75" x14ac:dyDescent="0.2"/>
  <cols>
    <col min="2" max="2" width="14" bestFit="1" customWidth="1"/>
    <col min="4" max="4" width="12.7109375" bestFit="1" customWidth="1"/>
    <col min="8" max="8" width="12.7109375" bestFit="1" customWidth="1"/>
    <col min="9" max="9" width="16.42578125" bestFit="1" customWidth="1"/>
    <col min="11" max="11" width="13.71093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20" t="s">
        <v>3374</v>
      </c>
      <c r="B3" s="320"/>
      <c r="C3" s="320"/>
      <c r="D3" s="320"/>
      <c r="E3" s="320"/>
      <c r="F3" s="320"/>
      <c r="G3" s="320"/>
      <c r="H3" s="320"/>
      <c r="I3" s="320"/>
      <c r="J3" s="320"/>
      <c r="K3" s="67" t="s">
        <v>4742</v>
      </c>
    </row>
    <row r="4" spans="1:11" ht="15" x14ac:dyDescent="0.25">
      <c r="A4" s="4"/>
      <c r="B4" s="4"/>
      <c r="C4" s="4"/>
      <c r="D4" s="4"/>
      <c r="E4" s="256"/>
      <c r="F4" s="218"/>
      <c r="G4" s="263"/>
      <c r="H4" s="4"/>
      <c r="I4" s="4"/>
      <c r="J4" s="4"/>
      <c r="K4" s="5"/>
    </row>
    <row r="5" spans="1:11" ht="15" x14ac:dyDescent="0.25">
      <c r="A5" s="323" t="s">
        <v>5</v>
      </c>
      <c r="B5" s="338" t="s">
        <v>26</v>
      </c>
      <c r="C5" s="30"/>
      <c r="D5" s="330" t="s">
        <v>17</v>
      </c>
      <c r="E5" s="340" t="s">
        <v>16</v>
      </c>
      <c r="F5" s="341"/>
      <c r="G5" s="341"/>
      <c r="H5" s="342"/>
      <c r="I5" s="323" t="s">
        <v>7</v>
      </c>
      <c r="J5" s="330" t="s">
        <v>21</v>
      </c>
      <c r="K5" s="331"/>
    </row>
    <row r="6" spans="1:11" ht="15" x14ac:dyDescent="0.25">
      <c r="A6" s="324"/>
      <c r="B6" s="339"/>
      <c r="C6" s="31"/>
      <c r="D6" s="332"/>
      <c r="E6" s="340" t="s">
        <v>2</v>
      </c>
      <c r="F6" s="341"/>
      <c r="G6" s="341"/>
      <c r="H6" s="342"/>
      <c r="I6" s="324"/>
      <c r="J6" s="332"/>
      <c r="K6" s="333"/>
    </row>
    <row r="7" spans="1:11" ht="15" x14ac:dyDescent="0.2">
      <c r="A7" s="271"/>
      <c r="B7" s="146"/>
      <c r="C7" s="144"/>
      <c r="D7" s="161" t="s">
        <v>5161</v>
      </c>
      <c r="E7" s="161" t="s">
        <v>5151</v>
      </c>
      <c r="F7" s="181"/>
      <c r="G7" s="181"/>
      <c r="H7" s="182"/>
      <c r="I7" s="318">
        <v>2386500</v>
      </c>
      <c r="J7" s="145"/>
      <c r="K7" s="144"/>
    </row>
    <row r="8" spans="1:11" ht="15" x14ac:dyDescent="0.2">
      <c r="A8" s="271"/>
      <c r="B8" s="146"/>
      <c r="C8" s="144"/>
      <c r="D8" s="161" t="s">
        <v>5162</v>
      </c>
      <c r="E8" s="161" t="s">
        <v>5152</v>
      </c>
      <c r="F8" s="181"/>
      <c r="G8" s="181"/>
      <c r="H8" s="182"/>
      <c r="I8" s="318">
        <v>2983000</v>
      </c>
      <c r="J8" s="145"/>
      <c r="K8" s="144"/>
    </row>
    <row r="9" spans="1:11" ht="15" x14ac:dyDescent="0.2">
      <c r="A9" s="271"/>
      <c r="B9" s="146"/>
      <c r="C9" s="144"/>
      <c r="D9" s="161" t="s">
        <v>5163</v>
      </c>
      <c r="E9" s="161" t="s">
        <v>5153</v>
      </c>
      <c r="F9" s="181"/>
      <c r="G9" s="181"/>
      <c r="H9" s="182"/>
      <c r="I9" s="318">
        <v>3828000</v>
      </c>
      <c r="J9" s="145"/>
      <c r="K9" s="144"/>
    </row>
    <row r="10" spans="1:11" ht="15" x14ac:dyDescent="0.2">
      <c r="A10" s="271"/>
      <c r="B10" s="146"/>
      <c r="C10" s="144"/>
      <c r="D10" s="161" t="s">
        <v>5164</v>
      </c>
      <c r="E10" s="161" t="s">
        <v>5154</v>
      </c>
      <c r="F10" s="181"/>
      <c r="G10" s="181"/>
      <c r="H10" s="182"/>
      <c r="I10" s="318">
        <v>3828000</v>
      </c>
      <c r="J10" s="145"/>
      <c r="K10" s="144"/>
    </row>
    <row r="11" spans="1:11" ht="15" x14ac:dyDescent="0.2">
      <c r="A11" s="271"/>
      <c r="B11" s="146"/>
      <c r="C11" s="144"/>
      <c r="D11" s="161" t="s">
        <v>5165</v>
      </c>
      <c r="E11" s="161" t="s">
        <v>5154</v>
      </c>
      <c r="F11" s="181"/>
      <c r="G11" s="181"/>
      <c r="H11" s="182"/>
      <c r="I11" s="318">
        <v>3828000</v>
      </c>
      <c r="J11" s="145"/>
      <c r="K11" s="144"/>
    </row>
    <row r="12" spans="1:11" ht="15" x14ac:dyDescent="0.2">
      <c r="A12" s="271"/>
      <c r="B12" s="146"/>
      <c r="C12" s="144"/>
      <c r="D12" s="161" t="s">
        <v>5166</v>
      </c>
      <c r="E12" s="161" t="s">
        <v>5155</v>
      </c>
      <c r="F12" s="181"/>
      <c r="G12" s="181"/>
      <c r="H12" s="182"/>
      <c r="I12" s="318">
        <v>4050000</v>
      </c>
      <c r="J12" s="145"/>
      <c r="K12" s="144"/>
    </row>
    <row r="13" spans="1:11" ht="15" x14ac:dyDescent="0.2">
      <c r="A13" s="271"/>
      <c r="B13" s="146"/>
      <c r="C13" s="144"/>
      <c r="D13" s="161" t="s">
        <v>5167</v>
      </c>
      <c r="E13" s="161" t="s">
        <v>5155</v>
      </c>
      <c r="F13" s="181"/>
      <c r="G13" s="181"/>
      <c r="H13" s="182"/>
      <c r="I13" s="318">
        <v>4050000</v>
      </c>
      <c r="J13" s="145"/>
      <c r="K13" s="144"/>
    </row>
    <row r="14" spans="1:11" ht="15" x14ac:dyDescent="0.2">
      <c r="A14" s="271"/>
      <c r="B14" s="146"/>
      <c r="C14" s="144"/>
      <c r="D14" s="161" t="s">
        <v>5168</v>
      </c>
      <c r="E14" s="161" t="s">
        <v>5155</v>
      </c>
      <c r="F14" s="181"/>
      <c r="G14" s="181"/>
      <c r="H14" s="182"/>
      <c r="I14" s="318">
        <v>4050000</v>
      </c>
      <c r="J14" s="145"/>
      <c r="K14" s="144"/>
    </row>
    <row r="15" spans="1:11" ht="15" x14ac:dyDescent="0.2">
      <c r="A15" s="271"/>
      <c r="B15" s="146"/>
      <c r="C15" s="144"/>
      <c r="D15" s="161" t="s">
        <v>5169</v>
      </c>
      <c r="E15" s="161" t="s">
        <v>5155</v>
      </c>
      <c r="F15" s="181"/>
      <c r="G15" s="181"/>
      <c r="H15" s="182"/>
      <c r="I15" s="318">
        <v>4500000</v>
      </c>
      <c r="J15" s="145"/>
      <c r="K15" s="144"/>
    </row>
    <row r="16" spans="1:11" ht="15" x14ac:dyDescent="0.2">
      <c r="A16" s="271"/>
      <c r="B16" s="146"/>
      <c r="C16" s="144"/>
      <c r="D16" s="161" t="s">
        <v>5170</v>
      </c>
      <c r="E16" s="161" t="s">
        <v>5155</v>
      </c>
      <c r="F16" s="181"/>
      <c r="G16" s="181"/>
      <c r="H16" s="182"/>
      <c r="I16" s="318">
        <v>4500000</v>
      </c>
      <c r="J16" s="145"/>
      <c r="K16" s="144"/>
    </row>
    <row r="17" spans="1:11" ht="15" x14ac:dyDescent="0.2">
      <c r="A17" s="271"/>
      <c r="B17" s="146"/>
      <c r="C17" s="144"/>
      <c r="D17" s="161" t="s">
        <v>5171</v>
      </c>
      <c r="E17" s="161" t="s">
        <v>5155</v>
      </c>
      <c r="F17" s="181"/>
      <c r="G17" s="181"/>
      <c r="H17" s="182"/>
      <c r="I17" s="318">
        <v>4500000</v>
      </c>
      <c r="J17" s="145"/>
      <c r="K17" s="144"/>
    </row>
    <row r="18" spans="1:11" ht="15" x14ac:dyDescent="0.2">
      <c r="A18" s="271"/>
      <c r="B18" s="146"/>
      <c r="C18" s="144"/>
      <c r="D18" s="161" t="s">
        <v>5172</v>
      </c>
      <c r="E18" s="161" t="s">
        <v>5156</v>
      </c>
      <c r="F18" s="181"/>
      <c r="G18" s="181"/>
      <c r="H18" s="182"/>
      <c r="I18" s="318">
        <v>4500000</v>
      </c>
      <c r="J18" s="145"/>
      <c r="K18" s="144"/>
    </row>
    <row r="19" spans="1:11" ht="15" x14ac:dyDescent="0.2">
      <c r="A19" s="271"/>
      <c r="B19" s="146"/>
      <c r="C19" s="144"/>
      <c r="D19" s="161" t="s">
        <v>5173</v>
      </c>
      <c r="E19" s="161" t="s">
        <v>5155</v>
      </c>
      <c r="F19" s="181"/>
      <c r="G19" s="181"/>
      <c r="H19" s="182"/>
      <c r="I19" s="318">
        <v>4500000</v>
      </c>
      <c r="J19" s="145"/>
      <c r="K19" s="144"/>
    </row>
    <row r="20" spans="1:11" ht="15" x14ac:dyDescent="0.2">
      <c r="A20" s="271"/>
      <c r="B20" s="146"/>
      <c r="C20" s="144"/>
      <c r="D20" s="161" t="s">
        <v>5174</v>
      </c>
      <c r="E20" s="161" t="s">
        <v>5157</v>
      </c>
      <c r="F20" s="181"/>
      <c r="G20" s="181"/>
      <c r="H20" s="182"/>
      <c r="I20" s="318">
        <v>5400000</v>
      </c>
      <c r="J20" s="145"/>
      <c r="K20" s="144"/>
    </row>
    <row r="21" spans="1:11" ht="15" x14ac:dyDescent="0.2">
      <c r="A21" s="271"/>
      <c r="B21" s="146"/>
      <c r="C21" s="144"/>
      <c r="D21" s="161" t="s">
        <v>5175</v>
      </c>
      <c r="E21" s="161" t="s">
        <v>5158</v>
      </c>
      <c r="F21" s="181"/>
      <c r="G21" s="181"/>
      <c r="H21" s="182"/>
      <c r="I21" s="318">
        <v>6200000</v>
      </c>
      <c r="J21" s="145"/>
      <c r="K21" s="144"/>
    </row>
    <row r="22" spans="1:11" ht="15" x14ac:dyDescent="0.2">
      <c r="A22" s="271"/>
      <c r="B22" s="146"/>
      <c r="C22" s="144"/>
      <c r="D22" s="161" t="s">
        <v>5176</v>
      </c>
      <c r="E22" s="161" t="s">
        <v>5159</v>
      </c>
      <c r="F22" s="181"/>
      <c r="G22" s="181"/>
      <c r="H22" s="182"/>
      <c r="I22" s="318">
        <v>9000000</v>
      </c>
      <c r="J22" s="145"/>
      <c r="K22" s="144"/>
    </row>
    <row r="23" spans="1:11" ht="15" x14ac:dyDescent="0.2">
      <c r="A23" s="271"/>
      <c r="B23" s="146"/>
      <c r="C23" s="144"/>
      <c r="D23" s="161" t="s">
        <v>3489</v>
      </c>
      <c r="E23" s="161" t="s">
        <v>3488</v>
      </c>
      <c r="F23" s="181"/>
      <c r="G23" s="181"/>
      <c r="H23" s="182"/>
      <c r="I23" s="318">
        <v>10000000</v>
      </c>
      <c r="J23" s="145"/>
      <c r="K23" s="144"/>
    </row>
    <row r="24" spans="1:11" ht="15" x14ac:dyDescent="0.2">
      <c r="A24" s="271"/>
      <c r="B24" s="146"/>
      <c r="C24" s="144"/>
      <c r="D24" s="161" t="s">
        <v>5120</v>
      </c>
      <c r="E24" s="161" t="s">
        <v>5102</v>
      </c>
      <c r="F24" s="181"/>
      <c r="G24" s="181"/>
      <c r="H24" s="182"/>
      <c r="I24" s="318">
        <v>10000000</v>
      </c>
      <c r="J24" s="145"/>
      <c r="K24" s="144"/>
    </row>
    <row r="25" spans="1:11" ht="15" x14ac:dyDescent="0.2">
      <c r="A25" s="271"/>
      <c r="B25" s="146"/>
      <c r="C25" s="144"/>
      <c r="D25" s="161" t="s">
        <v>5177</v>
      </c>
      <c r="E25" s="161" t="s">
        <v>5160</v>
      </c>
      <c r="F25" s="181"/>
      <c r="G25" s="181"/>
      <c r="H25" s="182"/>
      <c r="I25" s="318">
        <v>11608667</v>
      </c>
      <c r="J25" s="145"/>
      <c r="K25" s="144"/>
    </row>
    <row r="26" spans="1:11" ht="15" x14ac:dyDescent="0.2">
      <c r="A26" s="271"/>
      <c r="B26" s="146"/>
      <c r="C26" s="144"/>
      <c r="D26" s="161" t="s">
        <v>3489</v>
      </c>
      <c r="E26" s="161" t="s">
        <v>3488</v>
      </c>
      <c r="F26" s="181"/>
      <c r="G26" s="181"/>
      <c r="H26" s="182"/>
      <c r="I26" s="318">
        <v>17907500</v>
      </c>
      <c r="J26" s="145"/>
      <c r="K26" s="144"/>
    </row>
    <row r="27" spans="1:11" ht="15" x14ac:dyDescent="0.2">
      <c r="A27" s="271"/>
      <c r="B27" s="146"/>
      <c r="C27" s="144"/>
      <c r="D27" s="161" t="s">
        <v>3489</v>
      </c>
      <c r="E27" s="161" t="s">
        <v>3488</v>
      </c>
      <c r="F27" s="181"/>
      <c r="G27" s="181"/>
      <c r="H27" s="182"/>
      <c r="I27" s="198">
        <v>5000000</v>
      </c>
      <c r="J27" s="145"/>
      <c r="K27" s="144"/>
    </row>
    <row r="28" spans="1:11" ht="15" x14ac:dyDescent="0.2">
      <c r="A28" s="271"/>
      <c r="B28" s="146"/>
      <c r="C28" s="144"/>
      <c r="D28" s="161" t="s">
        <v>5120</v>
      </c>
      <c r="E28" s="161" t="s">
        <v>5102</v>
      </c>
      <c r="F28" s="181"/>
      <c r="G28" s="181"/>
      <c r="H28" s="182"/>
      <c r="I28" s="198">
        <v>10000000</v>
      </c>
      <c r="J28" s="145"/>
      <c r="K28" s="144"/>
    </row>
    <row r="29" spans="1:11" ht="15" x14ac:dyDescent="0.2">
      <c r="A29" s="271"/>
      <c r="B29" s="146"/>
      <c r="C29" s="144"/>
      <c r="D29" s="161" t="s">
        <v>3489</v>
      </c>
      <c r="E29" s="161" t="s">
        <v>3488</v>
      </c>
      <c r="F29" s="181"/>
      <c r="G29" s="181"/>
      <c r="H29" s="182"/>
      <c r="I29" s="198">
        <v>2000000</v>
      </c>
      <c r="J29" s="145"/>
      <c r="K29" s="144"/>
    </row>
    <row r="30" spans="1:11" ht="15" x14ac:dyDescent="0.25">
      <c r="A30" s="271"/>
      <c r="B30" s="146"/>
      <c r="C30" s="144"/>
      <c r="D30" s="294"/>
      <c r="E30" s="123"/>
      <c r="F30" s="89"/>
      <c r="G30" s="89"/>
      <c r="H30" s="87"/>
      <c r="I30" s="270"/>
      <c r="J30" s="145"/>
      <c r="K30" s="144"/>
    </row>
    <row r="31" spans="1:11" ht="15" x14ac:dyDescent="0.25">
      <c r="A31" s="271"/>
      <c r="B31" s="146"/>
      <c r="C31" s="144"/>
      <c r="D31" s="294"/>
      <c r="E31" s="123"/>
      <c r="F31" s="89"/>
      <c r="G31" s="89"/>
      <c r="H31" s="87"/>
      <c r="I31" s="270"/>
      <c r="J31" s="145"/>
      <c r="K31" s="144"/>
    </row>
    <row r="32" spans="1:11" ht="15" x14ac:dyDescent="0.25">
      <c r="A32" s="271"/>
      <c r="B32" s="146"/>
      <c r="C32" s="144"/>
      <c r="D32" s="294"/>
      <c r="E32" s="123"/>
      <c r="F32" s="89"/>
      <c r="G32" s="89"/>
      <c r="H32" s="87"/>
      <c r="I32" s="270"/>
      <c r="J32" s="145"/>
      <c r="K32" s="144"/>
    </row>
    <row r="33" spans="1:11" ht="15" x14ac:dyDescent="0.25">
      <c r="A33" s="271"/>
      <c r="B33" s="146"/>
      <c r="C33" s="144"/>
      <c r="D33" s="294"/>
      <c r="E33" s="123"/>
      <c r="F33" s="89"/>
      <c r="G33" s="89"/>
      <c r="H33" s="87"/>
      <c r="I33" s="270"/>
      <c r="J33" s="145"/>
      <c r="K33" s="144"/>
    </row>
    <row r="34" spans="1:11" ht="15" x14ac:dyDescent="0.25">
      <c r="A34" s="171"/>
      <c r="B34" s="146"/>
      <c r="C34" s="144"/>
      <c r="D34" s="294"/>
      <c r="E34" s="123"/>
      <c r="F34" s="89"/>
      <c r="G34" s="89"/>
      <c r="H34" s="87"/>
      <c r="I34" s="270"/>
      <c r="J34" s="145"/>
      <c r="K34" s="144"/>
    </row>
    <row r="35" spans="1:11" ht="15" x14ac:dyDescent="0.25">
      <c r="A35" s="171"/>
      <c r="B35" s="146"/>
      <c r="C35" s="144"/>
      <c r="D35" s="294"/>
      <c r="E35" s="123"/>
      <c r="F35" s="89"/>
      <c r="G35" s="89"/>
      <c r="H35" s="87"/>
      <c r="I35" s="270"/>
      <c r="J35" s="145"/>
      <c r="K35" s="144"/>
    </row>
    <row r="36" spans="1:11" ht="15" x14ac:dyDescent="0.25">
      <c r="A36" s="171"/>
      <c r="B36" s="146"/>
      <c r="C36" s="144"/>
      <c r="D36" s="294"/>
      <c r="E36" s="123"/>
      <c r="F36" s="89"/>
      <c r="G36" s="89"/>
      <c r="H36" s="87"/>
      <c r="I36" s="270"/>
      <c r="J36" s="145"/>
      <c r="K36" s="144"/>
    </row>
    <row r="37" spans="1:11" ht="15" x14ac:dyDescent="0.25">
      <c r="A37" s="171"/>
      <c r="B37" s="146"/>
      <c r="C37" s="144"/>
      <c r="D37" s="294"/>
      <c r="E37" s="123"/>
      <c r="F37" s="89"/>
      <c r="G37" s="89"/>
      <c r="H37" s="87"/>
      <c r="I37" s="270"/>
      <c r="J37" s="145"/>
      <c r="K37" s="144"/>
    </row>
    <row r="38" spans="1:11" ht="15" x14ac:dyDescent="0.25">
      <c r="A38" s="171"/>
      <c r="B38" s="146"/>
      <c r="C38" s="144"/>
      <c r="D38" s="294"/>
      <c r="E38" s="123"/>
      <c r="F38" s="89"/>
      <c r="G38" s="89"/>
      <c r="H38" s="87"/>
      <c r="I38" s="270"/>
      <c r="J38" s="145"/>
      <c r="K38" s="144"/>
    </row>
    <row r="39" spans="1:11" ht="15" x14ac:dyDescent="0.25">
      <c r="A39" s="171"/>
      <c r="B39" s="146"/>
      <c r="C39" s="144"/>
      <c r="D39" s="294"/>
      <c r="E39" s="123"/>
      <c r="F39" s="89"/>
      <c r="G39" s="89"/>
      <c r="H39" s="87"/>
      <c r="I39" s="270"/>
      <c r="J39" s="145"/>
      <c r="K39" s="144"/>
    </row>
    <row r="40" spans="1:11" ht="15" x14ac:dyDescent="0.25">
      <c r="A40" s="171"/>
      <c r="B40" s="146"/>
      <c r="C40" s="144"/>
      <c r="D40" s="294"/>
      <c r="E40" s="123"/>
      <c r="F40" s="89"/>
      <c r="G40" s="89"/>
      <c r="H40" s="87"/>
      <c r="I40" s="270"/>
      <c r="J40" s="145"/>
      <c r="K40" s="144"/>
    </row>
    <row r="41" spans="1:11" ht="15" x14ac:dyDescent="0.25">
      <c r="A41" s="171"/>
      <c r="B41" s="146"/>
      <c r="C41" s="144"/>
      <c r="D41" s="294"/>
      <c r="E41" s="123"/>
      <c r="F41" s="89"/>
      <c r="G41" s="89"/>
      <c r="H41" s="87"/>
      <c r="I41" s="270"/>
      <c r="J41" s="145"/>
      <c r="K41" s="144"/>
    </row>
    <row r="42" spans="1:11" ht="15" x14ac:dyDescent="0.25">
      <c r="A42" s="171"/>
      <c r="B42" s="146"/>
      <c r="C42" s="144"/>
      <c r="D42" s="294"/>
      <c r="E42" s="123"/>
      <c r="F42" s="89"/>
      <c r="G42" s="89"/>
      <c r="H42" s="87"/>
      <c r="I42" s="270"/>
      <c r="J42" s="145"/>
      <c r="K42" s="144"/>
    </row>
    <row r="43" spans="1:11" ht="15" x14ac:dyDescent="0.25">
      <c r="A43" s="171"/>
      <c r="B43" s="146"/>
      <c r="C43" s="144"/>
      <c r="D43" s="294"/>
      <c r="E43" s="123"/>
      <c r="F43" s="89"/>
      <c r="G43" s="89"/>
      <c r="H43" s="87"/>
      <c r="I43" s="270"/>
      <c r="J43" s="145"/>
      <c r="K43" s="144"/>
    </row>
    <row r="44" spans="1:11" ht="15" x14ac:dyDescent="0.25">
      <c r="A44" s="171"/>
      <c r="B44" s="146"/>
      <c r="C44" s="144"/>
      <c r="D44" s="294"/>
      <c r="E44" s="123"/>
      <c r="F44" s="89"/>
      <c r="G44" s="89"/>
      <c r="H44" s="87"/>
      <c r="I44" s="270"/>
      <c r="J44" s="145"/>
      <c r="K44" s="144"/>
    </row>
    <row r="45" spans="1:11" ht="15" x14ac:dyDescent="0.25">
      <c r="A45" s="171"/>
      <c r="B45" s="146"/>
      <c r="C45" s="144"/>
      <c r="D45" s="294"/>
      <c r="E45" s="123"/>
      <c r="F45" s="89"/>
      <c r="G45" s="89"/>
      <c r="H45" s="87"/>
      <c r="I45" s="270"/>
      <c r="J45" s="145"/>
      <c r="K45" s="144"/>
    </row>
    <row r="46" spans="1:11" ht="15" x14ac:dyDescent="0.25">
      <c r="A46" s="171"/>
      <c r="B46" s="146"/>
      <c r="C46" s="144"/>
      <c r="D46" s="294"/>
      <c r="E46" s="123"/>
      <c r="F46" s="89"/>
      <c r="G46" s="89"/>
      <c r="H46" s="87"/>
      <c r="I46" s="270"/>
      <c r="J46" s="145"/>
      <c r="K46" s="144"/>
    </row>
    <row r="47" spans="1:11" ht="15" x14ac:dyDescent="0.25">
      <c r="A47" s="171"/>
      <c r="B47" s="146"/>
      <c r="C47" s="144"/>
      <c r="D47" s="294"/>
      <c r="E47" s="123"/>
      <c r="F47" s="89"/>
      <c r="G47" s="89"/>
      <c r="H47" s="87"/>
      <c r="I47" s="270"/>
      <c r="J47" s="145"/>
      <c r="K47" s="144"/>
    </row>
    <row r="48" spans="1:11" ht="15" x14ac:dyDescent="0.25">
      <c r="A48" s="171"/>
      <c r="B48" s="146"/>
      <c r="C48" s="144"/>
      <c r="D48" s="294"/>
      <c r="E48" s="123"/>
      <c r="F48" s="89"/>
      <c r="G48" s="89"/>
      <c r="H48" s="87"/>
      <c r="I48" s="270"/>
      <c r="J48" s="145"/>
      <c r="K48" s="144"/>
    </row>
    <row r="49" spans="1:11" ht="15" x14ac:dyDescent="0.25">
      <c r="A49" s="171"/>
      <c r="B49" s="146"/>
      <c r="C49" s="144"/>
      <c r="D49" s="294"/>
      <c r="E49" s="123"/>
      <c r="F49" s="89"/>
      <c r="G49" s="89"/>
      <c r="H49" s="87"/>
      <c r="I49" s="270"/>
      <c r="J49" s="145"/>
      <c r="K49" s="144"/>
    </row>
    <row r="50" spans="1:11" ht="15" x14ac:dyDescent="0.25">
      <c r="A50" s="171"/>
      <c r="B50" s="146"/>
      <c r="C50" s="144"/>
      <c r="D50" s="294"/>
      <c r="E50" s="123"/>
      <c r="F50" s="89"/>
      <c r="G50" s="89"/>
      <c r="H50" s="87"/>
      <c r="I50" s="270"/>
      <c r="J50" s="145"/>
      <c r="K50" s="144"/>
    </row>
    <row r="51" spans="1:11" ht="15" x14ac:dyDescent="0.25">
      <c r="A51" s="171"/>
      <c r="B51" s="146"/>
      <c r="C51" s="144"/>
      <c r="D51" s="294"/>
      <c r="E51" s="123"/>
      <c r="F51" s="89"/>
      <c r="G51" s="89"/>
      <c r="H51" s="87"/>
      <c r="I51" s="270"/>
      <c r="J51" s="145"/>
      <c r="K51" s="144"/>
    </row>
    <row r="52" spans="1:11" ht="15" x14ac:dyDescent="0.25">
      <c r="A52" s="171"/>
      <c r="B52" s="146"/>
      <c r="C52" s="144"/>
      <c r="D52" s="294"/>
      <c r="E52" s="123"/>
      <c r="F52" s="89"/>
      <c r="G52" s="89"/>
      <c r="H52" s="87"/>
      <c r="I52" s="270"/>
      <c r="J52" s="145"/>
      <c r="K52" s="144"/>
    </row>
    <row r="53" spans="1:11" ht="15" x14ac:dyDescent="0.25">
      <c r="A53" s="171"/>
      <c r="B53" s="146"/>
      <c r="C53" s="144"/>
      <c r="D53" s="294"/>
      <c r="E53" s="123"/>
      <c r="F53" s="89"/>
      <c r="G53" s="89"/>
      <c r="H53" s="87"/>
      <c r="I53" s="270"/>
      <c r="J53" s="145"/>
      <c r="K53" s="144"/>
    </row>
    <row r="54" spans="1:11" ht="15" x14ac:dyDescent="0.25">
      <c r="A54" s="171"/>
      <c r="B54" s="146"/>
      <c r="C54" s="144"/>
      <c r="D54" s="294"/>
      <c r="E54" s="123"/>
      <c r="F54" s="89"/>
      <c r="G54" s="89"/>
      <c r="H54" s="87"/>
      <c r="I54" s="270"/>
      <c r="J54" s="145"/>
      <c r="K54" s="144"/>
    </row>
    <row r="55" spans="1:11" ht="15" x14ac:dyDescent="0.25">
      <c r="A55" s="171"/>
      <c r="B55" s="146"/>
      <c r="C55" s="144"/>
      <c r="D55" s="294"/>
      <c r="E55" s="123"/>
      <c r="F55" s="89"/>
      <c r="G55" s="89"/>
      <c r="H55" s="87"/>
      <c r="I55" s="270"/>
      <c r="J55" s="145"/>
      <c r="K55" s="144"/>
    </row>
    <row r="56" spans="1:11" ht="15" x14ac:dyDescent="0.25">
      <c r="A56" s="171"/>
      <c r="B56" s="146"/>
      <c r="C56" s="144"/>
      <c r="D56" s="294"/>
      <c r="E56" s="123"/>
      <c r="F56" s="89"/>
      <c r="G56" s="89"/>
      <c r="H56" s="87"/>
      <c r="I56" s="270"/>
      <c r="J56" s="145"/>
      <c r="K56" s="144"/>
    </row>
    <row r="57" spans="1:11" ht="15" x14ac:dyDescent="0.25">
      <c r="A57" s="171"/>
      <c r="B57" s="146"/>
      <c r="C57" s="144"/>
      <c r="D57" s="294"/>
      <c r="E57" s="123"/>
      <c r="F57" s="89"/>
      <c r="G57" s="89"/>
      <c r="H57" s="87"/>
      <c r="I57" s="270"/>
      <c r="J57" s="145"/>
      <c r="K57" s="144"/>
    </row>
    <row r="58" spans="1:11" ht="15" x14ac:dyDescent="0.25">
      <c r="A58" s="171"/>
      <c r="B58" s="146"/>
      <c r="C58" s="144"/>
      <c r="D58" s="294"/>
      <c r="E58" s="233"/>
      <c r="F58" s="89"/>
      <c r="G58" s="89"/>
      <c r="H58" s="87"/>
      <c r="I58" s="270"/>
      <c r="J58" s="145"/>
      <c r="K58" s="144"/>
    </row>
    <row r="59" spans="1:11" ht="15" x14ac:dyDescent="0.25">
      <c r="A59" s="171"/>
      <c r="B59" s="146"/>
      <c r="C59" s="144"/>
      <c r="D59" s="294"/>
      <c r="E59" s="233"/>
      <c r="F59" s="89"/>
      <c r="G59" s="89"/>
      <c r="H59" s="87"/>
      <c r="I59" s="270"/>
      <c r="J59" s="145"/>
      <c r="K59" s="144"/>
    </row>
    <row r="60" spans="1:11" ht="15" x14ac:dyDescent="0.25">
      <c r="A60" s="171"/>
      <c r="B60" s="146"/>
      <c r="C60" s="144"/>
      <c r="D60" s="294"/>
      <c r="E60" s="233"/>
      <c r="F60" s="89"/>
      <c r="G60" s="89"/>
      <c r="H60" s="87"/>
      <c r="I60" s="270"/>
      <c r="J60" s="145"/>
      <c r="K60" s="144"/>
    </row>
    <row r="61" spans="1:11" ht="15" x14ac:dyDescent="0.25">
      <c r="A61" s="171"/>
      <c r="B61" s="146"/>
      <c r="C61" s="144"/>
      <c r="D61" s="294"/>
      <c r="E61" s="233"/>
      <c r="F61" s="89"/>
      <c r="G61" s="89"/>
      <c r="H61" s="87"/>
      <c r="I61" s="270"/>
      <c r="J61" s="145"/>
      <c r="K61" s="144"/>
    </row>
    <row r="62" spans="1:11" ht="15" x14ac:dyDescent="0.25">
      <c r="A62" s="171"/>
      <c r="B62" s="146"/>
      <c r="C62" s="144"/>
      <c r="D62" s="294"/>
      <c r="E62" s="233"/>
      <c r="F62" s="89"/>
      <c r="G62" s="89"/>
      <c r="H62" s="87"/>
      <c r="I62" s="270"/>
      <c r="J62" s="145"/>
      <c r="K62" s="144"/>
    </row>
    <row r="63" spans="1:11" ht="15" x14ac:dyDescent="0.25">
      <c r="A63" s="171"/>
      <c r="B63" s="146"/>
      <c r="C63" s="144"/>
      <c r="D63" s="294"/>
      <c r="E63" s="233"/>
      <c r="F63" s="89"/>
      <c r="G63" s="89"/>
      <c r="H63" s="87"/>
      <c r="I63" s="270"/>
      <c r="J63" s="145"/>
      <c r="K63" s="144"/>
    </row>
    <row r="64" spans="1:11" ht="15" x14ac:dyDescent="0.25">
      <c r="A64" s="171"/>
      <c r="B64" s="146"/>
      <c r="C64" s="144"/>
      <c r="D64" s="294"/>
      <c r="E64" s="233"/>
      <c r="F64" s="89"/>
      <c r="G64" s="89"/>
      <c r="H64" s="87"/>
      <c r="I64" s="270"/>
      <c r="J64" s="145"/>
      <c r="K64" s="144"/>
    </row>
    <row r="65" spans="1:11" ht="15" x14ac:dyDescent="0.25">
      <c r="A65" s="171"/>
      <c r="B65" s="146"/>
      <c r="C65" s="144"/>
      <c r="D65" s="199"/>
      <c r="E65" s="120"/>
      <c r="F65" s="89"/>
      <c r="G65" s="89"/>
      <c r="H65" s="87"/>
      <c r="I65" s="270"/>
      <c r="J65" s="145"/>
      <c r="K65" s="144"/>
    </row>
    <row r="66" spans="1:11" ht="15" x14ac:dyDescent="0.25">
      <c r="A66" s="171"/>
      <c r="B66" s="146"/>
      <c r="C66" s="144"/>
      <c r="D66" s="199"/>
      <c r="E66" s="122"/>
      <c r="F66" s="89"/>
      <c r="G66" s="89"/>
      <c r="H66" s="87"/>
      <c r="I66" s="270"/>
      <c r="J66" s="145"/>
      <c r="K66" s="144"/>
    </row>
    <row r="67" spans="1:11" ht="15" x14ac:dyDescent="0.25">
      <c r="A67" s="14"/>
      <c r="B67" s="15"/>
      <c r="C67" s="15"/>
      <c r="D67" s="15"/>
      <c r="E67" s="258"/>
      <c r="F67" s="220"/>
      <c r="G67" s="345" t="s">
        <v>19</v>
      </c>
      <c r="H67" s="335"/>
      <c r="I67" s="16">
        <f>SUM(I7:I66)</f>
        <v>138619667</v>
      </c>
      <c r="J67" s="17"/>
      <c r="K67" s="18"/>
    </row>
    <row r="68" spans="1:11" ht="25.5" x14ac:dyDescent="0.25">
      <c r="A68" s="323" t="s">
        <v>5</v>
      </c>
      <c r="B68" s="29" t="s">
        <v>13</v>
      </c>
      <c r="C68" s="32" t="s">
        <v>20</v>
      </c>
      <c r="D68" s="252" t="s">
        <v>20</v>
      </c>
      <c r="E68" s="340" t="s">
        <v>15</v>
      </c>
      <c r="F68" s="341"/>
      <c r="G68" s="341"/>
      <c r="H68" s="342"/>
      <c r="I68" s="323" t="s">
        <v>7</v>
      </c>
      <c r="J68" s="323" t="s">
        <v>6</v>
      </c>
      <c r="K68" s="32" t="s">
        <v>0</v>
      </c>
    </row>
    <row r="69" spans="1:11" ht="15" x14ac:dyDescent="0.25">
      <c r="A69" s="324"/>
      <c r="B69" s="33" t="s">
        <v>14</v>
      </c>
      <c r="C69" s="33" t="s">
        <v>11</v>
      </c>
      <c r="D69" s="239" t="s">
        <v>10</v>
      </c>
      <c r="E69" s="346" t="s">
        <v>2</v>
      </c>
      <c r="F69" s="347"/>
      <c r="G69" s="340" t="s">
        <v>8</v>
      </c>
      <c r="H69" s="342"/>
      <c r="I69" s="324"/>
      <c r="J69" s="324"/>
      <c r="K69" s="33" t="s">
        <v>1</v>
      </c>
    </row>
    <row r="70" spans="1:11" ht="15" x14ac:dyDescent="0.25">
      <c r="A70" s="22">
        <v>45484</v>
      </c>
      <c r="B70" s="86" t="s">
        <v>3422</v>
      </c>
      <c r="C70" s="63" t="s">
        <v>3130</v>
      </c>
      <c r="D70" s="116" t="s">
        <v>3411</v>
      </c>
      <c r="E70" s="93" t="s">
        <v>3405</v>
      </c>
      <c r="F70" s="217"/>
      <c r="G70" s="168" t="s">
        <v>722</v>
      </c>
      <c r="H70" s="8"/>
      <c r="I70" s="23">
        <v>20894000</v>
      </c>
      <c r="J70" s="198">
        <v>20894000</v>
      </c>
      <c r="K70" s="23">
        <f>+I70-J70</f>
        <v>0</v>
      </c>
    </row>
    <row r="71" spans="1:11" ht="15" x14ac:dyDescent="0.25">
      <c r="A71" s="22">
        <v>45489</v>
      </c>
      <c r="B71" s="25" t="s">
        <v>2031</v>
      </c>
      <c r="C71" s="64" t="s">
        <v>3010</v>
      </c>
      <c r="D71" s="117" t="s">
        <v>3400</v>
      </c>
      <c r="E71" s="93" t="s">
        <v>3397</v>
      </c>
      <c r="F71" s="95"/>
      <c r="G71" s="169" t="s">
        <v>3396</v>
      </c>
      <c r="H71" s="27"/>
      <c r="I71" s="23">
        <v>160000000</v>
      </c>
      <c r="J71" s="198">
        <v>10850882</v>
      </c>
      <c r="K71" s="23">
        <f t="shared" ref="K71:K195" si="0">+I71-J71</f>
        <v>149149118</v>
      </c>
    </row>
    <row r="72" spans="1:11" ht="15" x14ac:dyDescent="0.25">
      <c r="A72" s="22">
        <v>45502</v>
      </c>
      <c r="B72" s="25" t="s">
        <v>2219</v>
      </c>
      <c r="C72" s="64" t="s">
        <v>3412</v>
      </c>
      <c r="D72" s="117" t="s">
        <v>3413</v>
      </c>
      <c r="E72" s="93" t="s">
        <v>3406</v>
      </c>
      <c r="F72" s="95"/>
      <c r="G72" s="169" t="s">
        <v>1591</v>
      </c>
      <c r="H72" s="27"/>
      <c r="I72" s="23">
        <v>24767600</v>
      </c>
      <c r="J72" s="198">
        <v>9843533</v>
      </c>
      <c r="K72" s="23">
        <f t="shared" si="0"/>
        <v>14924067</v>
      </c>
    </row>
    <row r="73" spans="1:11" ht="15" x14ac:dyDescent="0.25">
      <c r="A73" s="22">
        <v>45504</v>
      </c>
      <c r="B73" s="25" t="s">
        <v>1858</v>
      </c>
      <c r="C73" s="64" t="s">
        <v>2649</v>
      </c>
      <c r="D73" s="117" t="s">
        <v>3414</v>
      </c>
      <c r="E73" s="93" t="s">
        <v>3407</v>
      </c>
      <c r="F73" s="95"/>
      <c r="G73" s="169" t="s">
        <v>1586</v>
      </c>
      <c r="H73" s="27"/>
      <c r="I73" s="23">
        <v>30000000</v>
      </c>
      <c r="J73" s="198">
        <v>11800000</v>
      </c>
      <c r="K73" s="23">
        <f t="shared" si="0"/>
        <v>18200000</v>
      </c>
    </row>
    <row r="74" spans="1:11" ht="15" x14ac:dyDescent="0.25">
      <c r="A74" s="22">
        <v>45504</v>
      </c>
      <c r="B74" s="25" t="s">
        <v>1857</v>
      </c>
      <c r="C74" s="64" t="s">
        <v>3415</v>
      </c>
      <c r="D74" s="117" t="s">
        <v>3416</v>
      </c>
      <c r="E74" s="93" t="s">
        <v>3408</v>
      </c>
      <c r="F74" s="95"/>
      <c r="G74" s="169" t="s">
        <v>892</v>
      </c>
      <c r="H74" s="27"/>
      <c r="I74" s="23">
        <v>16905000</v>
      </c>
      <c r="J74" s="198">
        <v>6762000</v>
      </c>
      <c r="K74" s="23">
        <f t="shared" si="0"/>
        <v>10143000</v>
      </c>
    </row>
    <row r="75" spans="1:11" ht="15" x14ac:dyDescent="0.25">
      <c r="A75" s="22">
        <v>45504</v>
      </c>
      <c r="B75" s="25" t="s">
        <v>2043</v>
      </c>
      <c r="C75" s="64" t="s">
        <v>3417</v>
      </c>
      <c r="D75" s="117" t="s">
        <v>3418</v>
      </c>
      <c r="E75" s="93" t="s">
        <v>3409</v>
      </c>
      <c r="F75" s="95"/>
      <c r="G75" s="169" t="s">
        <v>1602</v>
      </c>
      <c r="H75" s="27"/>
      <c r="I75" s="23">
        <v>13500000</v>
      </c>
      <c r="J75" s="198">
        <v>5310000</v>
      </c>
      <c r="K75" s="23">
        <f t="shared" si="0"/>
        <v>8190000</v>
      </c>
    </row>
    <row r="76" spans="1:11" ht="15" x14ac:dyDescent="0.25">
      <c r="A76" s="22">
        <v>45504</v>
      </c>
      <c r="B76" s="25" t="s">
        <v>1856</v>
      </c>
      <c r="C76" s="64" t="s">
        <v>3419</v>
      </c>
      <c r="D76" s="117" t="s">
        <v>3420</v>
      </c>
      <c r="E76" s="93" t="s">
        <v>3409</v>
      </c>
      <c r="F76" s="95"/>
      <c r="G76" s="169" t="s">
        <v>1597</v>
      </c>
      <c r="H76" s="27"/>
      <c r="I76" s="23">
        <v>13500000</v>
      </c>
      <c r="J76" s="198">
        <v>5400000</v>
      </c>
      <c r="K76" s="23">
        <f t="shared" si="0"/>
        <v>8100000</v>
      </c>
    </row>
    <row r="77" spans="1:11" ht="15" x14ac:dyDescent="0.25">
      <c r="A77" s="22">
        <v>45504</v>
      </c>
      <c r="B77" s="25" t="s">
        <v>2038</v>
      </c>
      <c r="C77" s="64" t="s">
        <v>2650</v>
      </c>
      <c r="D77" s="117" t="s">
        <v>3421</v>
      </c>
      <c r="E77" s="93" t="s">
        <v>3410</v>
      </c>
      <c r="F77" s="95"/>
      <c r="G77" s="169" t="s">
        <v>1589</v>
      </c>
      <c r="H77" s="27"/>
      <c r="I77" s="23">
        <v>23815000</v>
      </c>
      <c r="J77" s="198">
        <v>9526000</v>
      </c>
      <c r="K77" s="23">
        <f t="shared" si="0"/>
        <v>14289000</v>
      </c>
    </row>
    <row r="78" spans="1:11" ht="15" x14ac:dyDescent="0.25">
      <c r="A78" s="22">
        <v>45506</v>
      </c>
      <c r="B78" s="25" t="s">
        <v>2117</v>
      </c>
      <c r="C78" s="64" t="s">
        <v>3566</v>
      </c>
      <c r="D78" s="117" t="s">
        <v>3567</v>
      </c>
      <c r="E78" s="93" t="s">
        <v>3656</v>
      </c>
      <c r="F78" s="95"/>
      <c r="G78" s="169" t="s">
        <v>895</v>
      </c>
      <c r="H78" s="27"/>
      <c r="I78" s="23">
        <v>24000000</v>
      </c>
      <c r="J78" s="198">
        <v>11200000</v>
      </c>
      <c r="K78" s="23">
        <f t="shared" si="0"/>
        <v>12800000</v>
      </c>
    </row>
    <row r="79" spans="1:11" ht="15" x14ac:dyDescent="0.25">
      <c r="A79" s="22">
        <v>45506</v>
      </c>
      <c r="B79" s="25" t="s">
        <v>1946</v>
      </c>
      <c r="C79" s="64" t="s">
        <v>3568</v>
      </c>
      <c r="D79" s="117" t="s">
        <v>3569</v>
      </c>
      <c r="E79" s="93" t="s">
        <v>3657</v>
      </c>
      <c r="F79" s="95"/>
      <c r="G79" s="169" t="s">
        <v>238</v>
      </c>
      <c r="H79" s="27"/>
      <c r="I79" s="23">
        <v>35000000</v>
      </c>
      <c r="J79" s="198">
        <v>13766667</v>
      </c>
      <c r="K79" s="23">
        <f t="shared" si="0"/>
        <v>21233333</v>
      </c>
    </row>
    <row r="80" spans="1:11" ht="15" x14ac:dyDescent="0.25">
      <c r="A80" s="22">
        <v>45506</v>
      </c>
      <c r="B80" s="25" t="s">
        <v>1947</v>
      </c>
      <c r="C80" s="64" t="s">
        <v>3469</v>
      </c>
      <c r="D80" s="117" t="s">
        <v>3570</v>
      </c>
      <c r="E80" s="93" t="s">
        <v>3658</v>
      </c>
      <c r="F80" s="95"/>
      <c r="G80" s="169" t="s">
        <v>233</v>
      </c>
      <c r="H80" s="27"/>
      <c r="I80" s="23">
        <v>42500000</v>
      </c>
      <c r="J80" s="198">
        <v>16716667</v>
      </c>
      <c r="K80" s="23">
        <f t="shared" si="0"/>
        <v>25783333</v>
      </c>
    </row>
    <row r="81" spans="1:11" ht="15" x14ac:dyDescent="0.25">
      <c r="A81" s="22">
        <v>45506</v>
      </c>
      <c r="B81" s="25" t="s">
        <v>1962</v>
      </c>
      <c r="C81" s="64" t="s">
        <v>3430</v>
      </c>
      <c r="D81" s="117" t="s">
        <v>3571</v>
      </c>
      <c r="E81" s="93" t="s">
        <v>3409</v>
      </c>
      <c r="F81" s="95"/>
      <c r="G81" s="169" t="s">
        <v>1598</v>
      </c>
      <c r="H81" s="27"/>
      <c r="I81" s="23">
        <v>12150000</v>
      </c>
      <c r="J81" s="198">
        <v>4770000</v>
      </c>
      <c r="K81" s="23">
        <f t="shared" si="0"/>
        <v>7380000</v>
      </c>
    </row>
    <row r="82" spans="1:11" ht="15" x14ac:dyDescent="0.25">
      <c r="A82" s="22">
        <v>45512</v>
      </c>
      <c r="B82" s="25" t="s">
        <v>3564</v>
      </c>
      <c r="C82" s="64" t="s">
        <v>3130</v>
      </c>
      <c r="D82" s="117" t="s">
        <v>3572</v>
      </c>
      <c r="E82" s="93" t="s">
        <v>3659</v>
      </c>
      <c r="F82" s="95"/>
      <c r="G82" s="169" t="s">
        <v>722</v>
      </c>
      <c r="H82" s="27"/>
      <c r="I82" s="23">
        <v>3780000</v>
      </c>
      <c r="J82" s="198">
        <v>3780000</v>
      </c>
      <c r="K82" s="23">
        <f t="shared" si="0"/>
        <v>0</v>
      </c>
    </row>
    <row r="83" spans="1:11" ht="15" x14ac:dyDescent="0.25">
      <c r="A83" s="22">
        <v>45516</v>
      </c>
      <c r="B83" s="25" t="s">
        <v>2226</v>
      </c>
      <c r="C83" s="64" t="s">
        <v>3573</v>
      </c>
      <c r="D83" s="117" t="s">
        <v>3574</v>
      </c>
      <c r="E83" s="93" t="s">
        <v>3660</v>
      </c>
      <c r="F83" s="95"/>
      <c r="G83" s="169" t="s">
        <v>3649</v>
      </c>
      <c r="H83" s="27"/>
      <c r="I83" s="23">
        <v>13500000</v>
      </c>
      <c r="J83" s="198">
        <v>3690000</v>
      </c>
      <c r="K83" s="23">
        <f t="shared" si="0"/>
        <v>9810000</v>
      </c>
    </row>
    <row r="84" spans="1:11" ht="15" x14ac:dyDescent="0.25">
      <c r="A84" s="22">
        <v>45519</v>
      </c>
      <c r="B84" s="25" t="s">
        <v>2290</v>
      </c>
      <c r="C84" s="64" t="s">
        <v>3575</v>
      </c>
      <c r="D84" s="117" t="s">
        <v>3576</v>
      </c>
      <c r="E84" s="93" t="s">
        <v>3661</v>
      </c>
      <c r="F84" s="95"/>
      <c r="G84" s="169" t="s">
        <v>241</v>
      </c>
      <c r="H84" s="27"/>
      <c r="I84" s="23">
        <v>27295000</v>
      </c>
      <c r="J84" s="126">
        <v>7278667</v>
      </c>
      <c r="K84" s="23">
        <f t="shared" si="0"/>
        <v>20016333</v>
      </c>
    </row>
    <row r="85" spans="1:11" ht="15" x14ac:dyDescent="0.25">
      <c r="A85" s="22">
        <v>45519</v>
      </c>
      <c r="B85" s="25" t="s">
        <v>2129</v>
      </c>
      <c r="C85" s="64" t="s">
        <v>3577</v>
      </c>
      <c r="D85" s="117" t="s">
        <v>3578</v>
      </c>
      <c r="E85" s="93" t="s">
        <v>3662</v>
      </c>
      <c r="F85" s="95"/>
      <c r="G85" s="169" t="s">
        <v>1609</v>
      </c>
      <c r="H85" s="27"/>
      <c r="I85" s="23">
        <v>37285000</v>
      </c>
      <c r="J85" s="126">
        <v>11185500</v>
      </c>
      <c r="K85" s="23">
        <f t="shared" si="0"/>
        <v>26099500</v>
      </c>
    </row>
    <row r="86" spans="1:11" ht="15" x14ac:dyDescent="0.25">
      <c r="A86" s="22">
        <v>45520</v>
      </c>
      <c r="B86" s="25" t="s">
        <v>2136</v>
      </c>
      <c r="C86" s="64" t="s">
        <v>3579</v>
      </c>
      <c r="D86" s="117" t="s">
        <v>3580</v>
      </c>
      <c r="E86" s="93" t="s">
        <v>3409</v>
      </c>
      <c r="F86" s="95"/>
      <c r="G86" s="169" t="s">
        <v>1588</v>
      </c>
      <c r="H86" s="27"/>
      <c r="I86" s="23">
        <v>13500000</v>
      </c>
      <c r="J86" s="126">
        <v>4050000</v>
      </c>
      <c r="K86" s="23">
        <f t="shared" si="0"/>
        <v>9450000</v>
      </c>
    </row>
    <row r="87" spans="1:11" ht="15" x14ac:dyDescent="0.25">
      <c r="A87" s="22">
        <v>45520</v>
      </c>
      <c r="B87" s="25" t="s">
        <v>2267</v>
      </c>
      <c r="C87" s="64" t="s">
        <v>3581</v>
      </c>
      <c r="D87" s="117" t="s">
        <v>3582</v>
      </c>
      <c r="E87" s="93" t="s">
        <v>3660</v>
      </c>
      <c r="F87" s="95"/>
      <c r="G87" s="169" t="s">
        <v>1605</v>
      </c>
      <c r="H87" s="27"/>
      <c r="I87" s="23">
        <v>12150000</v>
      </c>
      <c r="J87" s="126">
        <v>4050000</v>
      </c>
      <c r="K87" s="23">
        <f t="shared" si="0"/>
        <v>8100000</v>
      </c>
    </row>
    <row r="88" spans="1:11" ht="15" x14ac:dyDescent="0.25">
      <c r="A88" s="22">
        <v>45524</v>
      </c>
      <c r="B88" s="25" t="s">
        <v>2718</v>
      </c>
      <c r="C88" s="64" t="s">
        <v>3583</v>
      </c>
      <c r="D88" s="117" t="s">
        <v>3584</v>
      </c>
      <c r="E88" s="93" t="s">
        <v>3660</v>
      </c>
      <c r="F88" s="95"/>
      <c r="G88" s="169" t="s">
        <v>244</v>
      </c>
      <c r="H88" s="27"/>
      <c r="I88" s="23">
        <v>10800000</v>
      </c>
      <c r="J88" s="126">
        <v>3690000</v>
      </c>
      <c r="K88" s="23">
        <f t="shared" si="0"/>
        <v>7110000</v>
      </c>
    </row>
    <row r="89" spans="1:11" ht="15" x14ac:dyDescent="0.25">
      <c r="A89" s="22">
        <v>45524</v>
      </c>
      <c r="B89" s="25" t="s">
        <v>3672</v>
      </c>
      <c r="C89" s="64" t="s">
        <v>3585</v>
      </c>
      <c r="D89" s="117" t="s">
        <v>3586</v>
      </c>
      <c r="E89" s="93" t="s">
        <v>3409</v>
      </c>
      <c r="F89" s="95"/>
      <c r="G89" s="169" t="s">
        <v>242</v>
      </c>
      <c r="H89" s="27"/>
      <c r="I89" s="23">
        <v>10800000</v>
      </c>
      <c r="J89" s="126">
        <v>3690000</v>
      </c>
      <c r="K89" s="23">
        <f t="shared" si="0"/>
        <v>7110000</v>
      </c>
    </row>
    <row r="90" spans="1:11" ht="15" x14ac:dyDescent="0.25">
      <c r="A90" s="22">
        <v>45524</v>
      </c>
      <c r="B90" s="25" t="s">
        <v>2272</v>
      </c>
      <c r="C90" s="64" t="s">
        <v>3587</v>
      </c>
      <c r="D90" s="117" t="s">
        <v>3588</v>
      </c>
      <c r="E90" s="93" t="s">
        <v>3409</v>
      </c>
      <c r="F90" s="95"/>
      <c r="G90" s="169" t="s">
        <v>1601</v>
      </c>
      <c r="H90" s="27"/>
      <c r="I90" s="23">
        <v>12150000</v>
      </c>
      <c r="J90" s="198">
        <v>3420000</v>
      </c>
      <c r="K90" s="23">
        <f t="shared" si="0"/>
        <v>8730000</v>
      </c>
    </row>
    <row r="91" spans="1:11" ht="15" x14ac:dyDescent="0.25">
      <c r="A91" s="22">
        <v>45524</v>
      </c>
      <c r="B91" s="25" t="s">
        <v>3068</v>
      </c>
      <c r="C91" s="64" t="s">
        <v>3589</v>
      </c>
      <c r="D91" s="117" t="s">
        <v>3590</v>
      </c>
      <c r="E91" s="93" t="s">
        <v>3409</v>
      </c>
      <c r="F91" s="95"/>
      <c r="G91" s="169" t="s">
        <v>245</v>
      </c>
      <c r="H91" s="27"/>
      <c r="I91" s="23">
        <v>10800000</v>
      </c>
      <c r="J91" s="198">
        <v>3690000</v>
      </c>
      <c r="K91" s="23">
        <f t="shared" si="0"/>
        <v>7110000</v>
      </c>
    </row>
    <row r="92" spans="1:11" ht="15" x14ac:dyDescent="0.25">
      <c r="A92" s="22">
        <v>45524</v>
      </c>
      <c r="B92" s="25" t="s">
        <v>2719</v>
      </c>
      <c r="C92" s="64" t="s">
        <v>3529</v>
      </c>
      <c r="D92" s="117" t="s">
        <v>3591</v>
      </c>
      <c r="E92" s="93" t="s">
        <v>3663</v>
      </c>
      <c r="F92" s="95"/>
      <c r="G92" s="169" t="s">
        <v>873</v>
      </c>
      <c r="H92" s="27"/>
      <c r="I92" s="23">
        <v>22544867</v>
      </c>
      <c r="J92" s="198">
        <v>6509433</v>
      </c>
      <c r="K92" s="23">
        <f t="shared" si="0"/>
        <v>16035434</v>
      </c>
    </row>
    <row r="93" spans="1:11" ht="15" x14ac:dyDescent="0.25">
      <c r="A93" s="22">
        <v>45524</v>
      </c>
      <c r="B93" s="25" t="s">
        <v>3055</v>
      </c>
      <c r="C93" s="64" t="s">
        <v>3592</v>
      </c>
      <c r="D93" s="117" t="s">
        <v>3593</v>
      </c>
      <c r="E93" s="93" t="s">
        <v>3664</v>
      </c>
      <c r="F93" s="95"/>
      <c r="G93" s="169" t="s">
        <v>1611</v>
      </c>
      <c r="H93" s="27"/>
      <c r="I93" s="23">
        <v>24000000</v>
      </c>
      <c r="J93" s="198">
        <v>8000000</v>
      </c>
      <c r="K93" s="23">
        <f t="shared" si="0"/>
        <v>16000000</v>
      </c>
    </row>
    <row r="94" spans="1:11" ht="15" x14ac:dyDescent="0.25">
      <c r="A94" s="22">
        <v>45525</v>
      </c>
      <c r="B94" s="25" t="s">
        <v>3073</v>
      </c>
      <c r="C94" s="64" t="s">
        <v>3594</v>
      </c>
      <c r="D94" s="117" t="s">
        <v>3595</v>
      </c>
      <c r="E94" s="93" t="s">
        <v>3409</v>
      </c>
      <c r="F94" s="95"/>
      <c r="G94" s="169" t="s">
        <v>1610</v>
      </c>
      <c r="H94" s="27"/>
      <c r="I94" s="23">
        <v>12150000</v>
      </c>
      <c r="J94" s="126">
        <v>3420000</v>
      </c>
      <c r="K94" s="23">
        <f t="shared" si="0"/>
        <v>8730000</v>
      </c>
    </row>
    <row r="95" spans="1:11" ht="15" x14ac:dyDescent="0.25">
      <c r="A95" s="22">
        <v>45525</v>
      </c>
      <c r="B95" s="25" t="s">
        <v>3050</v>
      </c>
      <c r="C95" s="64" t="s">
        <v>3596</v>
      </c>
      <c r="D95" s="117" t="s">
        <v>3536</v>
      </c>
      <c r="E95" s="93" t="s">
        <v>3409</v>
      </c>
      <c r="F95" s="95"/>
      <c r="G95" s="169" t="s">
        <v>1607</v>
      </c>
      <c r="H95" s="27"/>
      <c r="I95" s="23">
        <v>10800000</v>
      </c>
      <c r="J95" s="126">
        <v>3510000</v>
      </c>
      <c r="K95" s="23">
        <f t="shared" si="0"/>
        <v>7290000</v>
      </c>
    </row>
    <row r="96" spans="1:11" ht="15" x14ac:dyDescent="0.25">
      <c r="A96" s="22">
        <v>45525</v>
      </c>
      <c r="B96" s="25" t="s">
        <v>2283</v>
      </c>
      <c r="C96" s="64" t="s">
        <v>3597</v>
      </c>
      <c r="D96" s="117" t="s">
        <v>3519</v>
      </c>
      <c r="E96" s="93" t="s">
        <v>3656</v>
      </c>
      <c r="F96" s="95"/>
      <c r="G96" s="169" t="s">
        <v>3650</v>
      </c>
      <c r="H96" s="27"/>
      <c r="I96" s="23">
        <v>24000000</v>
      </c>
      <c r="J96" s="126">
        <v>7000000</v>
      </c>
      <c r="K96" s="23">
        <f t="shared" si="0"/>
        <v>17000000</v>
      </c>
    </row>
    <row r="97" spans="1:11" ht="15" x14ac:dyDescent="0.25">
      <c r="A97" s="22">
        <v>45525</v>
      </c>
      <c r="B97" s="25" t="s">
        <v>3067</v>
      </c>
      <c r="C97" s="64" t="s">
        <v>3598</v>
      </c>
      <c r="D97" s="117" t="s">
        <v>3599</v>
      </c>
      <c r="E97" s="93" t="s">
        <v>3665</v>
      </c>
      <c r="F97" s="95"/>
      <c r="G97" s="169" t="s">
        <v>1600</v>
      </c>
      <c r="H97" s="27"/>
      <c r="I97" s="23">
        <v>15214500</v>
      </c>
      <c r="J97" s="126">
        <v>4282600</v>
      </c>
      <c r="K97" s="23">
        <f t="shared" si="0"/>
        <v>10931900</v>
      </c>
    </row>
    <row r="98" spans="1:11" ht="15" x14ac:dyDescent="0.25">
      <c r="A98" s="22">
        <v>45526</v>
      </c>
      <c r="B98" s="25" t="s">
        <v>2798</v>
      </c>
      <c r="C98" s="64" t="s">
        <v>3600</v>
      </c>
      <c r="D98" s="117" t="s">
        <v>3601</v>
      </c>
      <c r="E98" s="93" t="s">
        <v>3409</v>
      </c>
      <c r="F98" s="95"/>
      <c r="G98" s="169" t="s">
        <v>1608</v>
      </c>
      <c r="H98" s="27"/>
      <c r="I98" s="23">
        <v>12150000</v>
      </c>
      <c r="J98" s="126">
        <v>3150000</v>
      </c>
      <c r="K98" s="23">
        <f t="shared" si="0"/>
        <v>9000000</v>
      </c>
    </row>
    <row r="99" spans="1:11" ht="15" x14ac:dyDescent="0.25">
      <c r="A99" s="22">
        <v>45530</v>
      </c>
      <c r="B99" s="25" t="s">
        <v>2726</v>
      </c>
      <c r="C99" s="64" t="s">
        <v>3602</v>
      </c>
      <c r="D99" s="117" t="s">
        <v>3603</v>
      </c>
      <c r="E99" s="93" t="s">
        <v>3409</v>
      </c>
      <c r="F99" s="95"/>
      <c r="G99" s="169" t="s">
        <v>3651</v>
      </c>
      <c r="H99" s="27"/>
      <c r="I99" s="23">
        <v>10800000</v>
      </c>
      <c r="J99" s="126">
        <v>3150000</v>
      </c>
      <c r="K99" s="23">
        <f t="shared" si="0"/>
        <v>7650000</v>
      </c>
    </row>
    <row r="100" spans="1:11" ht="15" x14ac:dyDescent="0.25">
      <c r="A100" s="22">
        <v>45530</v>
      </c>
      <c r="B100" s="25" t="s">
        <v>2725</v>
      </c>
      <c r="C100" s="64" t="s">
        <v>3604</v>
      </c>
      <c r="D100" s="117" t="s">
        <v>3605</v>
      </c>
      <c r="E100" s="93" t="s">
        <v>3656</v>
      </c>
      <c r="F100" s="95"/>
      <c r="G100" s="169" t="s">
        <v>3652</v>
      </c>
      <c r="H100" s="27"/>
      <c r="I100" s="23">
        <v>24000000</v>
      </c>
      <c r="J100" s="126">
        <v>6800000</v>
      </c>
      <c r="K100" s="23">
        <f t="shared" si="0"/>
        <v>17200000</v>
      </c>
    </row>
    <row r="101" spans="1:11" ht="15" x14ac:dyDescent="0.25">
      <c r="A101" s="22">
        <v>45531</v>
      </c>
      <c r="B101" s="25" t="s">
        <v>2303</v>
      </c>
      <c r="C101" s="64" t="s">
        <v>3606</v>
      </c>
      <c r="D101" s="117" t="s">
        <v>3607</v>
      </c>
      <c r="E101" s="93" t="s">
        <v>3666</v>
      </c>
      <c r="F101" s="95"/>
      <c r="G101" s="169" t="s">
        <v>2062</v>
      </c>
      <c r="H101" s="27"/>
      <c r="I101" s="23">
        <v>24000000</v>
      </c>
      <c r="J101" s="126">
        <v>6400000</v>
      </c>
      <c r="K101" s="23">
        <f t="shared" si="0"/>
        <v>17600000</v>
      </c>
    </row>
    <row r="102" spans="1:11" ht="15" x14ac:dyDescent="0.25">
      <c r="A102" s="22">
        <v>45531</v>
      </c>
      <c r="B102" s="25" t="s">
        <v>2275</v>
      </c>
      <c r="C102" s="64" t="s">
        <v>3608</v>
      </c>
      <c r="D102" s="117" t="s">
        <v>3609</v>
      </c>
      <c r="E102" s="93" t="s">
        <v>3660</v>
      </c>
      <c r="F102" s="95"/>
      <c r="G102" s="169" t="s">
        <v>844</v>
      </c>
      <c r="H102" s="27"/>
      <c r="I102" s="23">
        <v>12150000</v>
      </c>
      <c r="J102" s="126">
        <v>3060000</v>
      </c>
      <c r="K102" s="23">
        <f t="shared" si="0"/>
        <v>9090000</v>
      </c>
    </row>
    <row r="103" spans="1:11" ht="15" x14ac:dyDescent="0.25">
      <c r="A103" s="22">
        <v>45531</v>
      </c>
      <c r="B103" s="25" t="s">
        <v>3080</v>
      </c>
      <c r="C103" s="64" t="s">
        <v>3610</v>
      </c>
      <c r="D103" s="117" t="s">
        <v>3611</v>
      </c>
      <c r="E103" s="93" t="s">
        <v>3409</v>
      </c>
      <c r="F103" s="95"/>
      <c r="G103" s="169" t="s">
        <v>840</v>
      </c>
      <c r="H103" s="27"/>
      <c r="I103" s="23">
        <v>10800000</v>
      </c>
      <c r="J103" s="126">
        <v>3060000</v>
      </c>
      <c r="K103" s="23">
        <f t="shared" si="0"/>
        <v>7740000</v>
      </c>
    </row>
    <row r="104" spans="1:11" ht="15" x14ac:dyDescent="0.25">
      <c r="A104" s="22">
        <v>45531</v>
      </c>
      <c r="B104" s="25" t="s">
        <v>3673</v>
      </c>
      <c r="C104" s="64" t="s">
        <v>3612</v>
      </c>
      <c r="D104" s="117" t="s">
        <v>3613</v>
      </c>
      <c r="E104" s="93" t="s">
        <v>3660</v>
      </c>
      <c r="F104" s="95"/>
      <c r="G104" s="169" t="s">
        <v>865</v>
      </c>
      <c r="H104" s="27"/>
      <c r="I104" s="23">
        <v>11700000</v>
      </c>
      <c r="J104" s="126">
        <v>3060000</v>
      </c>
      <c r="K104" s="23">
        <f t="shared" si="0"/>
        <v>8640000</v>
      </c>
    </row>
    <row r="105" spans="1:11" ht="15" x14ac:dyDescent="0.25">
      <c r="A105" s="22">
        <v>45533</v>
      </c>
      <c r="B105" s="25" t="s">
        <v>2590</v>
      </c>
      <c r="C105" s="64" t="s">
        <v>3614</v>
      </c>
      <c r="D105" s="117" t="s">
        <v>3615</v>
      </c>
      <c r="E105" s="93" t="s">
        <v>3409</v>
      </c>
      <c r="F105" s="95"/>
      <c r="G105" s="169" t="s">
        <v>3653</v>
      </c>
      <c r="H105" s="27"/>
      <c r="I105" s="23">
        <v>10800000</v>
      </c>
      <c r="J105" s="126">
        <v>2790000</v>
      </c>
      <c r="K105" s="23">
        <f t="shared" si="0"/>
        <v>8010000</v>
      </c>
    </row>
    <row r="106" spans="1:11" ht="15" x14ac:dyDescent="0.25">
      <c r="A106" s="22">
        <v>45534</v>
      </c>
      <c r="B106" s="25" t="s">
        <v>2340</v>
      </c>
      <c r="C106" s="64" t="s">
        <v>3616</v>
      </c>
      <c r="D106" s="117" t="s">
        <v>3617</v>
      </c>
      <c r="E106" s="93" t="s">
        <v>3667</v>
      </c>
      <c r="F106" s="95"/>
      <c r="G106" s="169" t="s">
        <v>235</v>
      </c>
      <c r="H106" s="27"/>
      <c r="I106" s="23">
        <v>14087500</v>
      </c>
      <c r="J106" s="126">
        <v>3268300</v>
      </c>
      <c r="K106" s="23">
        <f t="shared" si="0"/>
        <v>10819200</v>
      </c>
    </row>
    <row r="107" spans="1:11" ht="15" x14ac:dyDescent="0.25">
      <c r="A107" s="22">
        <v>45534</v>
      </c>
      <c r="B107" s="25" t="s">
        <v>2314</v>
      </c>
      <c r="C107" s="64" t="s">
        <v>3618</v>
      </c>
      <c r="D107" s="117" t="s">
        <v>3619</v>
      </c>
      <c r="E107" s="93" t="s">
        <v>3409</v>
      </c>
      <c r="F107" s="95"/>
      <c r="G107" s="169" t="s">
        <v>2060</v>
      </c>
      <c r="H107" s="27"/>
      <c r="I107" s="23">
        <v>10800000</v>
      </c>
      <c r="J107" s="198">
        <v>0</v>
      </c>
      <c r="K107" s="23">
        <f t="shared" si="0"/>
        <v>10800000</v>
      </c>
    </row>
    <row r="108" spans="1:11" ht="15" x14ac:dyDescent="0.25">
      <c r="A108" s="22">
        <v>45534</v>
      </c>
      <c r="B108" s="25" t="s">
        <v>2332</v>
      </c>
      <c r="C108" s="64" t="s">
        <v>3620</v>
      </c>
      <c r="D108" s="117" t="s">
        <v>3621</v>
      </c>
      <c r="E108" s="93" t="s">
        <v>3409</v>
      </c>
      <c r="F108" s="95"/>
      <c r="G108" s="169" t="s">
        <v>2058</v>
      </c>
      <c r="H108" s="27"/>
      <c r="I108" s="23">
        <v>10800000</v>
      </c>
      <c r="J108" s="126">
        <v>2520000</v>
      </c>
      <c r="K108" s="23">
        <f t="shared" si="0"/>
        <v>8280000</v>
      </c>
    </row>
    <row r="109" spans="1:11" ht="15" x14ac:dyDescent="0.25">
      <c r="A109" s="22">
        <v>45534</v>
      </c>
      <c r="B109" s="25" t="s">
        <v>2342</v>
      </c>
      <c r="C109" s="64" t="s">
        <v>3622</v>
      </c>
      <c r="D109" s="117" t="s">
        <v>3623</v>
      </c>
      <c r="E109" s="93" t="s">
        <v>3409</v>
      </c>
      <c r="F109" s="95"/>
      <c r="G109" s="169" t="s">
        <v>2063</v>
      </c>
      <c r="H109" s="27"/>
      <c r="I109" s="23">
        <v>10800000</v>
      </c>
      <c r="J109" s="198">
        <v>2790000</v>
      </c>
      <c r="K109" s="23">
        <f t="shared" si="0"/>
        <v>8010000</v>
      </c>
    </row>
    <row r="110" spans="1:11" ht="15" x14ac:dyDescent="0.25">
      <c r="A110" s="22">
        <v>45512</v>
      </c>
      <c r="B110" s="25" t="s">
        <v>1949</v>
      </c>
      <c r="C110" s="64" t="s">
        <v>3624</v>
      </c>
      <c r="D110" s="117" t="s">
        <v>3598</v>
      </c>
      <c r="E110" s="93" t="s">
        <v>3668</v>
      </c>
      <c r="F110" s="95"/>
      <c r="G110" s="169" t="s">
        <v>866</v>
      </c>
      <c r="H110" s="27"/>
      <c r="I110" s="23">
        <v>12150000</v>
      </c>
      <c r="J110" s="198">
        <v>4770000</v>
      </c>
      <c r="K110" s="23">
        <f t="shared" si="0"/>
        <v>7380000</v>
      </c>
    </row>
    <row r="111" spans="1:11" ht="15" x14ac:dyDescent="0.25">
      <c r="A111" s="22">
        <v>45512</v>
      </c>
      <c r="B111" s="25" t="s">
        <v>2134</v>
      </c>
      <c r="C111" s="64" t="s">
        <v>3625</v>
      </c>
      <c r="D111" s="117" t="s">
        <v>3585</v>
      </c>
      <c r="E111" s="93" t="s">
        <v>3668</v>
      </c>
      <c r="F111" s="95"/>
      <c r="G111" s="169" t="s">
        <v>901</v>
      </c>
      <c r="H111" s="27"/>
      <c r="I111" s="23">
        <v>12150000</v>
      </c>
      <c r="J111" s="126">
        <v>4320000</v>
      </c>
      <c r="K111" s="23">
        <f t="shared" si="0"/>
        <v>7830000</v>
      </c>
    </row>
    <row r="112" spans="1:11" ht="15" x14ac:dyDescent="0.25">
      <c r="A112" s="22">
        <v>45513</v>
      </c>
      <c r="B112" s="25" t="s">
        <v>3674</v>
      </c>
      <c r="C112" s="64" t="s">
        <v>3626</v>
      </c>
      <c r="D112" s="117" t="s">
        <v>3627</v>
      </c>
      <c r="E112" s="93" t="s">
        <v>3668</v>
      </c>
      <c r="F112" s="95"/>
      <c r="G112" s="169" t="s">
        <v>906</v>
      </c>
      <c r="H112" s="27"/>
      <c r="I112" s="23">
        <v>12150000</v>
      </c>
      <c r="J112" s="126">
        <v>4320000</v>
      </c>
      <c r="K112" s="23">
        <f t="shared" si="0"/>
        <v>7830000</v>
      </c>
    </row>
    <row r="113" spans="1:11" ht="15" x14ac:dyDescent="0.25">
      <c r="A113" s="22">
        <v>45513</v>
      </c>
      <c r="B113" s="25" t="s">
        <v>2578</v>
      </c>
      <c r="C113" s="64" t="s">
        <v>3628</v>
      </c>
      <c r="D113" s="117" t="s">
        <v>3629</v>
      </c>
      <c r="E113" s="93" t="s">
        <v>3668</v>
      </c>
      <c r="F113" s="95"/>
      <c r="G113" s="169" t="s">
        <v>878</v>
      </c>
      <c r="H113" s="27"/>
      <c r="I113" s="23">
        <v>12150000</v>
      </c>
      <c r="J113" s="126">
        <v>4320000</v>
      </c>
      <c r="K113" s="23">
        <f t="shared" si="0"/>
        <v>7830000</v>
      </c>
    </row>
    <row r="114" spans="1:11" ht="15" x14ac:dyDescent="0.25">
      <c r="A114" s="22">
        <v>45517</v>
      </c>
      <c r="B114" s="25" t="s">
        <v>2581</v>
      </c>
      <c r="C114" s="64" t="s">
        <v>3463</v>
      </c>
      <c r="D114" s="117" t="s">
        <v>3630</v>
      </c>
      <c r="E114" s="93" t="s">
        <v>3669</v>
      </c>
      <c r="F114" s="95"/>
      <c r="G114" s="169" t="s">
        <v>1584</v>
      </c>
      <c r="H114" s="27"/>
      <c r="I114" s="23">
        <v>13950000</v>
      </c>
      <c r="J114" s="126">
        <v>4856667</v>
      </c>
      <c r="K114" s="23">
        <f t="shared" si="0"/>
        <v>9093333</v>
      </c>
    </row>
    <row r="115" spans="1:11" ht="15" x14ac:dyDescent="0.25">
      <c r="A115" s="22">
        <v>45517</v>
      </c>
      <c r="B115" s="25" t="s">
        <v>3045</v>
      </c>
      <c r="C115" s="64" t="s">
        <v>3421</v>
      </c>
      <c r="D115" s="117" t="s">
        <v>3631</v>
      </c>
      <c r="E115" s="93" t="s">
        <v>3668</v>
      </c>
      <c r="F115" s="95"/>
      <c r="G115" s="169" t="s">
        <v>902</v>
      </c>
      <c r="H115" s="27"/>
      <c r="I115" s="23">
        <v>12150000</v>
      </c>
      <c r="J115" s="126">
        <v>4230000</v>
      </c>
      <c r="K115" s="23">
        <f t="shared" si="0"/>
        <v>7920000</v>
      </c>
    </row>
    <row r="116" spans="1:11" ht="15" x14ac:dyDescent="0.25">
      <c r="A116" s="22">
        <v>45519</v>
      </c>
      <c r="B116" s="25" t="s">
        <v>2131</v>
      </c>
      <c r="C116" s="64" t="s">
        <v>3533</v>
      </c>
      <c r="D116" s="117" t="s">
        <v>3632</v>
      </c>
      <c r="E116" s="93" t="s">
        <v>3668</v>
      </c>
      <c r="F116" s="95"/>
      <c r="G116" s="169" t="s">
        <v>2064</v>
      </c>
      <c r="H116" s="27"/>
      <c r="I116" s="23">
        <v>10800000</v>
      </c>
      <c r="J116" s="126">
        <v>4050000</v>
      </c>
      <c r="K116" s="23">
        <f t="shared" si="0"/>
        <v>6750000</v>
      </c>
    </row>
    <row r="117" spans="1:11" ht="15" x14ac:dyDescent="0.25">
      <c r="A117" s="22">
        <v>45519</v>
      </c>
      <c r="B117" s="25" t="s">
        <v>2139</v>
      </c>
      <c r="C117" s="64" t="s">
        <v>3633</v>
      </c>
      <c r="D117" s="117" t="s">
        <v>3634</v>
      </c>
      <c r="E117" s="93" t="s">
        <v>3668</v>
      </c>
      <c r="F117" s="95"/>
      <c r="G117" s="169" t="s">
        <v>886</v>
      </c>
      <c r="H117" s="27"/>
      <c r="I117" s="23">
        <v>12150000</v>
      </c>
      <c r="J117" s="126">
        <v>3600000</v>
      </c>
      <c r="K117" s="23">
        <f t="shared" si="0"/>
        <v>8550000</v>
      </c>
    </row>
    <row r="118" spans="1:11" ht="15" x14ac:dyDescent="0.25">
      <c r="A118" s="22">
        <v>45520</v>
      </c>
      <c r="B118" s="25" t="s">
        <v>2128</v>
      </c>
      <c r="C118" s="64" t="s">
        <v>3627</v>
      </c>
      <c r="D118" s="117" t="s">
        <v>3635</v>
      </c>
      <c r="E118" s="93" t="s">
        <v>3668</v>
      </c>
      <c r="F118" s="95"/>
      <c r="G118" s="169" t="s">
        <v>1595</v>
      </c>
      <c r="H118" s="27"/>
      <c r="I118" s="23">
        <v>10800000</v>
      </c>
      <c r="J118" s="126">
        <v>3690000</v>
      </c>
      <c r="K118" s="23">
        <f t="shared" si="0"/>
        <v>7110000</v>
      </c>
    </row>
    <row r="119" spans="1:11" ht="15" x14ac:dyDescent="0.25">
      <c r="A119" s="22">
        <v>45524</v>
      </c>
      <c r="B119" s="25" t="s">
        <v>2268</v>
      </c>
      <c r="C119" s="64" t="s">
        <v>3636</v>
      </c>
      <c r="D119" s="117" t="s">
        <v>3637</v>
      </c>
      <c r="E119" s="93" t="s">
        <v>3668</v>
      </c>
      <c r="F119" s="95"/>
      <c r="G119" s="169" t="s">
        <v>900</v>
      </c>
      <c r="H119" s="27"/>
      <c r="I119" s="23">
        <v>12150000</v>
      </c>
      <c r="J119" s="126">
        <v>3510000</v>
      </c>
      <c r="K119" s="23">
        <f t="shared" si="0"/>
        <v>8640000</v>
      </c>
    </row>
    <row r="120" spans="1:11" ht="15" x14ac:dyDescent="0.25">
      <c r="A120" s="22">
        <v>45525</v>
      </c>
      <c r="B120" s="25" t="s">
        <v>3053</v>
      </c>
      <c r="C120" s="64" t="s">
        <v>3638</v>
      </c>
      <c r="D120" s="117" t="s">
        <v>3639</v>
      </c>
      <c r="E120" s="93" t="s">
        <v>3670</v>
      </c>
      <c r="F120" s="95"/>
      <c r="G120" s="169" t="s">
        <v>1596</v>
      </c>
      <c r="H120" s="27"/>
      <c r="I120" s="23">
        <v>8100000</v>
      </c>
      <c r="J120" s="126">
        <v>2970000</v>
      </c>
      <c r="K120" s="23">
        <f t="shared" si="0"/>
        <v>5130000</v>
      </c>
    </row>
    <row r="121" spans="1:11" ht="15" x14ac:dyDescent="0.25">
      <c r="A121" s="22">
        <v>45527</v>
      </c>
      <c r="B121" s="25" t="s">
        <v>3072</v>
      </c>
      <c r="C121" s="64" t="s">
        <v>3414</v>
      </c>
      <c r="D121" s="117" t="s">
        <v>3640</v>
      </c>
      <c r="E121" s="93" t="s">
        <v>3671</v>
      </c>
      <c r="F121" s="95"/>
      <c r="G121" s="169" t="s">
        <v>1580</v>
      </c>
      <c r="H121" s="27"/>
      <c r="I121" s="23">
        <v>17500000</v>
      </c>
      <c r="J121" s="126">
        <v>4433333</v>
      </c>
      <c r="K121" s="23">
        <f t="shared" si="0"/>
        <v>13066667</v>
      </c>
    </row>
    <row r="122" spans="1:11" ht="15" x14ac:dyDescent="0.25">
      <c r="A122" s="22">
        <v>45531</v>
      </c>
      <c r="B122" s="25" t="s">
        <v>2294</v>
      </c>
      <c r="C122" s="64" t="s">
        <v>3601</v>
      </c>
      <c r="D122" s="117" t="s">
        <v>3641</v>
      </c>
      <c r="E122" s="93" t="s">
        <v>3668</v>
      </c>
      <c r="F122" s="95"/>
      <c r="G122" s="169" t="s">
        <v>2065</v>
      </c>
      <c r="H122" s="27"/>
      <c r="I122" s="23">
        <v>10800000</v>
      </c>
      <c r="J122" s="198">
        <v>2970000</v>
      </c>
      <c r="K122" s="23">
        <f t="shared" si="0"/>
        <v>7830000</v>
      </c>
    </row>
    <row r="123" spans="1:11" ht="15" x14ac:dyDescent="0.25">
      <c r="A123" s="22">
        <v>45532</v>
      </c>
      <c r="B123" s="25" t="s">
        <v>129</v>
      </c>
      <c r="C123" s="64" t="s">
        <v>3642</v>
      </c>
      <c r="D123" s="117" t="s">
        <v>3622</v>
      </c>
      <c r="E123" s="93" t="s">
        <v>3670</v>
      </c>
      <c r="F123" s="95"/>
      <c r="G123" s="169" t="s">
        <v>3654</v>
      </c>
      <c r="H123" s="27"/>
      <c r="I123" s="23">
        <v>10800000</v>
      </c>
      <c r="J123" s="198">
        <v>2880000</v>
      </c>
      <c r="K123" s="23">
        <f t="shared" si="0"/>
        <v>7920000</v>
      </c>
    </row>
    <row r="124" spans="1:11" ht="15" x14ac:dyDescent="0.25">
      <c r="A124" s="22">
        <v>45534</v>
      </c>
      <c r="B124" s="25" t="s">
        <v>2749</v>
      </c>
      <c r="C124" s="64" t="s">
        <v>3643</v>
      </c>
      <c r="D124" s="117" t="s">
        <v>3644</v>
      </c>
      <c r="E124" s="93" t="s">
        <v>3668</v>
      </c>
      <c r="F124" s="95"/>
      <c r="G124" s="169" t="s">
        <v>1606</v>
      </c>
      <c r="H124" s="27"/>
      <c r="I124" s="23">
        <v>10800000</v>
      </c>
      <c r="J124" s="198">
        <v>2790000</v>
      </c>
      <c r="K124" s="23">
        <f t="shared" si="0"/>
        <v>8010000</v>
      </c>
    </row>
    <row r="125" spans="1:11" ht="15" x14ac:dyDescent="0.25">
      <c r="A125" s="22">
        <v>45534</v>
      </c>
      <c r="B125" s="25" t="s">
        <v>2766</v>
      </c>
      <c r="C125" s="64" t="s">
        <v>3645</v>
      </c>
      <c r="D125" s="117" t="s">
        <v>3646</v>
      </c>
      <c r="E125" s="93" t="s">
        <v>3668</v>
      </c>
      <c r="F125" s="95"/>
      <c r="G125" s="169" t="s">
        <v>1578</v>
      </c>
      <c r="H125" s="27"/>
      <c r="I125" s="23">
        <v>12150000</v>
      </c>
      <c r="J125" s="126">
        <v>2790000</v>
      </c>
      <c r="K125" s="23">
        <f t="shared" si="0"/>
        <v>9360000</v>
      </c>
    </row>
    <row r="126" spans="1:11" ht="15" x14ac:dyDescent="0.25">
      <c r="A126" s="22">
        <v>45534</v>
      </c>
      <c r="B126" s="25" t="s">
        <v>2307</v>
      </c>
      <c r="C126" s="64" t="s">
        <v>3647</v>
      </c>
      <c r="D126" s="117" t="s">
        <v>3648</v>
      </c>
      <c r="E126" s="93" t="s">
        <v>3671</v>
      </c>
      <c r="F126" s="95"/>
      <c r="G126" s="169" t="s">
        <v>3655</v>
      </c>
      <c r="H126" s="27"/>
      <c r="I126" s="23">
        <v>11532000</v>
      </c>
      <c r="J126" s="126">
        <v>2979100</v>
      </c>
      <c r="K126" s="23">
        <f t="shared" si="0"/>
        <v>8552900</v>
      </c>
    </row>
    <row r="127" spans="1:11" ht="15" x14ac:dyDescent="0.25">
      <c r="A127" s="22"/>
      <c r="B127" s="25" t="s">
        <v>2750</v>
      </c>
      <c r="C127" s="64" t="s">
        <v>3787</v>
      </c>
      <c r="D127" s="117" t="s">
        <v>4143</v>
      </c>
      <c r="E127" s="93" t="s">
        <v>3409</v>
      </c>
      <c r="F127" s="95"/>
      <c r="G127" s="169" t="s">
        <v>896</v>
      </c>
      <c r="H127" s="27"/>
      <c r="I127" s="23">
        <v>10800000</v>
      </c>
      <c r="J127" s="126">
        <v>2520000</v>
      </c>
      <c r="K127" s="23">
        <f t="shared" si="0"/>
        <v>8280000</v>
      </c>
    </row>
    <row r="128" spans="1:11" ht="15" x14ac:dyDescent="0.25">
      <c r="A128" s="22"/>
      <c r="B128" s="25" t="s">
        <v>2345</v>
      </c>
      <c r="C128" s="64" t="s">
        <v>3721</v>
      </c>
      <c r="D128" s="117" t="s">
        <v>4144</v>
      </c>
      <c r="E128" s="93" t="s">
        <v>3656</v>
      </c>
      <c r="F128" s="95"/>
      <c r="G128" s="169" t="s">
        <v>4249</v>
      </c>
      <c r="H128" s="27"/>
      <c r="I128" s="23">
        <v>24000000</v>
      </c>
      <c r="J128" s="126">
        <v>5800000</v>
      </c>
      <c r="K128" s="23">
        <f t="shared" si="0"/>
        <v>18200000</v>
      </c>
    </row>
    <row r="129" spans="1:11" ht="15" x14ac:dyDescent="0.25">
      <c r="A129" s="22"/>
      <c r="B129" s="25" t="s">
        <v>2759</v>
      </c>
      <c r="C129" s="64" t="s">
        <v>4145</v>
      </c>
      <c r="D129" s="117" t="s">
        <v>4146</v>
      </c>
      <c r="E129" s="93" t="s">
        <v>4255</v>
      </c>
      <c r="F129" s="95"/>
      <c r="G129" s="169" t="s">
        <v>2068</v>
      </c>
      <c r="H129" s="27"/>
      <c r="I129" s="23">
        <v>20000000</v>
      </c>
      <c r="J129" s="126">
        <v>4666667</v>
      </c>
      <c r="K129" s="23">
        <f t="shared" si="0"/>
        <v>15333333</v>
      </c>
    </row>
    <row r="130" spans="1:11" ht="15" x14ac:dyDescent="0.25">
      <c r="A130" s="22"/>
      <c r="B130" s="25" t="s">
        <v>2763</v>
      </c>
      <c r="C130" s="64" t="s">
        <v>3613</v>
      </c>
      <c r="D130" s="117" t="s">
        <v>4147</v>
      </c>
      <c r="E130" s="93" t="s">
        <v>3409</v>
      </c>
      <c r="F130" s="95"/>
      <c r="G130" s="169" t="s">
        <v>862</v>
      </c>
      <c r="H130" s="27"/>
      <c r="I130" s="23">
        <v>9450000</v>
      </c>
      <c r="J130" s="126">
        <v>2520000</v>
      </c>
      <c r="K130" s="23">
        <f t="shared" si="0"/>
        <v>6930000</v>
      </c>
    </row>
    <row r="131" spans="1:11" ht="15" x14ac:dyDescent="0.25">
      <c r="A131" s="22"/>
      <c r="B131" s="25" t="s">
        <v>2746</v>
      </c>
      <c r="C131" s="64" t="s">
        <v>3831</v>
      </c>
      <c r="D131" s="117" t="s">
        <v>4148</v>
      </c>
      <c r="E131" s="93" t="s">
        <v>3409</v>
      </c>
      <c r="F131" s="95"/>
      <c r="G131" s="169" t="s">
        <v>4250</v>
      </c>
      <c r="H131" s="27"/>
      <c r="I131" s="23">
        <v>10800000</v>
      </c>
      <c r="J131" s="126">
        <v>2520000</v>
      </c>
      <c r="K131" s="23">
        <f t="shared" si="0"/>
        <v>8280000</v>
      </c>
    </row>
    <row r="132" spans="1:11" ht="15" x14ac:dyDescent="0.25">
      <c r="A132" s="22"/>
      <c r="B132" s="25" t="s">
        <v>2765</v>
      </c>
      <c r="C132" s="64" t="s">
        <v>3545</v>
      </c>
      <c r="D132" s="117" t="s">
        <v>4149</v>
      </c>
      <c r="E132" s="93" t="s">
        <v>4256</v>
      </c>
      <c r="F132" s="95"/>
      <c r="G132" s="169" t="s">
        <v>885</v>
      </c>
      <c r="H132" s="27"/>
      <c r="I132" s="23">
        <v>24000000</v>
      </c>
      <c r="J132" s="126">
        <v>5600000</v>
      </c>
      <c r="K132" s="23">
        <f t="shared" si="0"/>
        <v>18400000</v>
      </c>
    </row>
    <row r="133" spans="1:11" ht="15" x14ac:dyDescent="0.25">
      <c r="A133" s="22"/>
      <c r="B133" s="25" t="s">
        <v>4130</v>
      </c>
      <c r="C133" s="64" t="s">
        <v>3130</v>
      </c>
      <c r="D133" s="117" t="s">
        <v>4150</v>
      </c>
      <c r="E133" s="93" t="s">
        <v>4257</v>
      </c>
      <c r="F133" s="95"/>
      <c r="G133" s="169" t="s">
        <v>722</v>
      </c>
      <c r="H133" s="27"/>
      <c r="I133" s="23">
        <v>12013700</v>
      </c>
      <c r="J133" s="198">
        <v>12013700</v>
      </c>
      <c r="K133" s="23">
        <f t="shared" si="0"/>
        <v>0</v>
      </c>
    </row>
    <row r="134" spans="1:11" ht="15" x14ac:dyDescent="0.25">
      <c r="A134" s="22"/>
      <c r="B134" s="25" t="s">
        <v>2350</v>
      </c>
      <c r="C134" s="64" t="s">
        <v>4151</v>
      </c>
      <c r="D134" s="117" t="s">
        <v>4152</v>
      </c>
      <c r="E134" s="93" t="s">
        <v>3409</v>
      </c>
      <c r="F134" s="95"/>
      <c r="G134" s="169" t="s">
        <v>852</v>
      </c>
      <c r="H134" s="27"/>
      <c r="I134" s="23">
        <v>9450000</v>
      </c>
      <c r="J134" s="198">
        <v>2340000</v>
      </c>
      <c r="K134" s="23">
        <f t="shared" si="0"/>
        <v>7110000</v>
      </c>
    </row>
    <row r="135" spans="1:11" ht="15" x14ac:dyDescent="0.25">
      <c r="A135" s="22"/>
      <c r="B135" s="25" t="s">
        <v>191</v>
      </c>
      <c r="C135" s="64" t="s">
        <v>4153</v>
      </c>
      <c r="D135" s="117" t="s">
        <v>4092</v>
      </c>
      <c r="E135" s="93" t="s">
        <v>4258</v>
      </c>
      <c r="F135" s="95"/>
      <c r="G135" s="169" t="s">
        <v>881</v>
      </c>
      <c r="H135" s="27"/>
      <c r="I135" s="23">
        <v>34000000</v>
      </c>
      <c r="J135" s="198">
        <v>7650000</v>
      </c>
      <c r="K135" s="23">
        <f t="shared" si="0"/>
        <v>26350000</v>
      </c>
    </row>
    <row r="136" spans="1:11" ht="15" x14ac:dyDescent="0.25">
      <c r="A136" s="22"/>
      <c r="B136" s="25" t="s">
        <v>2768</v>
      </c>
      <c r="C136" s="64" t="s">
        <v>3780</v>
      </c>
      <c r="D136" s="117" t="s">
        <v>4154</v>
      </c>
      <c r="E136" s="93" t="s">
        <v>3409</v>
      </c>
      <c r="F136" s="95"/>
      <c r="G136" s="169" t="s">
        <v>855</v>
      </c>
      <c r="H136" s="27"/>
      <c r="I136" s="23">
        <v>10800000</v>
      </c>
      <c r="J136" s="198">
        <v>2430000</v>
      </c>
      <c r="K136" s="23">
        <f t="shared" si="0"/>
        <v>8370000</v>
      </c>
    </row>
    <row r="137" spans="1:11" ht="15" x14ac:dyDescent="0.25">
      <c r="A137" s="22"/>
      <c r="B137" s="25" t="s">
        <v>193</v>
      </c>
      <c r="C137" s="64" t="s">
        <v>3989</v>
      </c>
      <c r="D137" s="117" t="s">
        <v>4155</v>
      </c>
      <c r="E137" s="93" t="s">
        <v>3409</v>
      </c>
      <c r="F137" s="95"/>
      <c r="G137" s="169" t="s">
        <v>879</v>
      </c>
      <c r="H137" s="27"/>
      <c r="I137" s="23">
        <v>10800000</v>
      </c>
      <c r="J137" s="198">
        <v>2430000</v>
      </c>
      <c r="K137" s="23">
        <f t="shared" si="0"/>
        <v>8370000</v>
      </c>
    </row>
    <row r="138" spans="1:11" ht="15" x14ac:dyDescent="0.25">
      <c r="A138" s="22"/>
      <c r="B138" s="25" t="s">
        <v>2923</v>
      </c>
      <c r="C138" s="64" t="s">
        <v>4156</v>
      </c>
      <c r="D138" s="117" t="s">
        <v>4157</v>
      </c>
      <c r="E138" s="93" t="s">
        <v>3660</v>
      </c>
      <c r="F138" s="95"/>
      <c r="G138" s="169" t="s">
        <v>889</v>
      </c>
      <c r="H138" s="27"/>
      <c r="I138" s="23">
        <v>9450000</v>
      </c>
      <c r="J138" s="198">
        <v>2340000</v>
      </c>
      <c r="K138" s="23">
        <f t="shared" si="0"/>
        <v>7110000</v>
      </c>
    </row>
    <row r="139" spans="1:11" ht="15" x14ac:dyDescent="0.25">
      <c r="A139" s="22"/>
      <c r="B139" s="25" t="s">
        <v>2922</v>
      </c>
      <c r="C139" s="64" t="s">
        <v>3910</v>
      </c>
      <c r="D139" s="117" t="s">
        <v>4158</v>
      </c>
      <c r="E139" s="93" t="s">
        <v>3409</v>
      </c>
      <c r="F139" s="95"/>
      <c r="G139" s="169" t="s">
        <v>884</v>
      </c>
      <c r="H139" s="27"/>
      <c r="I139" s="23">
        <v>9450000</v>
      </c>
      <c r="J139" s="198">
        <v>2430000</v>
      </c>
      <c r="K139" s="23">
        <f t="shared" si="0"/>
        <v>7020000</v>
      </c>
    </row>
    <row r="140" spans="1:11" ht="15" x14ac:dyDescent="0.25">
      <c r="A140" s="22"/>
      <c r="B140" s="25" t="s">
        <v>2920</v>
      </c>
      <c r="C140" s="64" t="s">
        <v>4159</v>
      </c>
      <c r="D140" s="117" t="s">
        <v>4160</v>
      </c>
      <c r="E140" s="93" t="s">
        <v>3409</v>
      </c>
      <c r="F140" s="95"/>
      <c r="G140" s="169" t="s">
        <v>846</v>
      </c>
      <c r="H140" s="27"/>
      <c r="I140" s="23">
        <v>10800000</v>
      </c>
      <c r="J140" s="198">
        <v>2430000</v>
      </c>
      <c r="K140" s="23">
        <f t="shared" si="0"/>
        <v>8370000</v>
      </c>
    </row>
    <row r="141" spans="1:11" ht="15" x14ac:dyDescent="0.25">
      <c r="A141" s="22"/>
      <c r="B141" s="25" t="s">
        <v>3098</v>
      </c>
      <c r="C141" s="64" t="s">
        <v>4161</v>
      </c>
      <c r="D141" s="117" t="s">
        <v>4162</v>
      </c>
      <c r="E141" s="93" t="s">
        <v>3660</v>
      </c>
      <c r="F141" s="95"/>
      <c r="G141" s="169" t="s">
        <v>857</v>
      </c>
      <c r="H141" s="27"/>
      <c r="I141" s="23">
        <v>10800000</v>
      </c>
      <c r="J141" s="198">
        <v>2430000</v>
      </c>
      <c r="K141" s="23">
        <f t="shared" si="0"/>
        <v>8370000</v>
      </c>
    </row>
    <row r="142" spans="1:11" ht="15" x14ac:dyDescent="0.25">
      <c r="A142" s="22"/>
      <c r="B142" s="25" t="s">
        <v>2354</v>
      </c>
      <c r="C142" s="64" t="s">
        <v>4163</v>
      </c>
      <c r="D142" s="117" t="s">
        <v>4164</v>
      </c>
      <c r="E142" s="93" t="s">
        <v>3409</v>
      </c>
      <c r="F142" s="95"/>
      <c r="G142" s="169" t="s">
        <v>883</v>
      </c>
      <c r="H142" s="27"/>
      <c r="I142" s="23">
        <v>9450000</v>
      </c>
      <c r="J142" s="198">
        <v>2340000</v>
      </c>
      <c r="K142" s="23">
        <f t="shared" si="0"/>
        <v>7110000</v>
      </c>
    </row>
    <row r="143" spans="1:11" ht="15" x14ac:dyDescent="0.25">
      <c r="A143" s="22"/>
      <c r="B143" s="25" t="s">
        <v>2419</v>
      </c>
      <c r="C143" s="64" t="s">
        <v>4165</v>
      </c>
      <c r="D143" s="117" t="s">
        <v>4166</v>
      </c>
      <c r="E143" s="93" t="s">
        <v>3660</v>
      </c>
      <c r="F143" s="95"/>
      <c r="G143" s="169" t="s">
        <v>861</v>
      </c>
      <c r="H143" s="27"/>
      <c r="I143" s="23">
        <v>10800000</v>
      </c>
      <c r="J143" s="198">
        <v>2430000</v>
      </c>
      <c r="K143" s="23">
        <f t="shared" si="0"/>
        <v>8370000</v>
      </c>
    </row>
    <row r="144" spans="1:11" ht="15" x14ac:dyDescent="0.25">
      <c r="A144" s="22"/>
      <c r="B144" s="25" t="s">
        <v>2355</v>
      </c>
      <c r="C144" s="64" t="s">
        <v>4143</v>
      </c>
      <c r="D144" s="117" t="s">
        <v>4167</v>
      </c>
      <c r="E144" s="93" t="s">
        <v>3409</v>
      </c>
      <c r="F144" s="95"/>
      <c r="G144" s="169" t="s">
        <v>858</v>
      </c>
      <c r="H144" s="27"/>
      <c r="I144" s="23">
        <v>9450000</v>
      </c>
      <c r="J144" s="198">
        <v>2430000</v>
      </c>
      <c r="K144" s="23">
        <f t="shared" si="0"/>
        <v>7020000</v>
      </c>
    </row>
    <row r="145" spans="1:11" ht="15" x14ac:dyDescent="0.25">
      <c r="A145" s="22"/>
      <c r="B145" s="25" t="s">
        <v>2357</v>
      </c>
      <c r="C145" s="64" t="s">
        <v>3646</v>
      </c>
      <c r="D145" s="117" t="s">
        <v>3985</v>
      </c>
      <c r="E145" s="93" t="s">
        <v>3409</v>
      </c>
      <c r="F145" s="95"/>
      <c r="G145" s="169" t="s">
        <v>875</v>
      </c>
      <c r="H145" s="27"/>
      <c r="I145" s="23">
        <v>10800000</v>
      </c>
      <c r="J145" s="198">
        <v>2430000</v>
      </c>
      <c r="K145" s="23">
        <f t="shared" si="0"/>
        <v>8370000</v>
      </c>
    </row>
    <row r="146" spans="1:11" ht="15" x14ac:dyDescent="0.25">
      <c r="A146" s="22"/>
      <c r="B146" s="25" t="s">
        <v>2356</v>
      </c>
      <c r="C146" s="64" t="s">
        <v>4168</v>
      </c>
      <c r="D146" s="117" t="s">
        <v>4169</v>
      </c>
      <c r="E146" s="93" t="s">
        <v>4259</v>
      </c>
      <c r="F146" s="95"/>
      <c r="G146" s="169" t="s">
        <v>882</v>
      </c>
      <c r="H146" s="27"/>
      <c r="I146" s="23">
        <v>34000000</v>
      </c>
      <c r="J146" s="198">
        <v>7650000</v>
      </c>
      <c r="K146" s="23">
        <f t="shared" si="0"/>
        <v>26350000</v>
      </c>
    </row>
    <row r="147" spans="1:11" ht="15" x14ac:dyDescent="0.25">
      <c r="A147" s="22"/>
      <c r="B147" s="25" t="s">
        <v>2361</v>
      </c>
      <c r="C147" s="64" t="s">
        <v>3995</v>
      </c>
      <c r="D147" s="117" t="s">
        <v>4170</v>
      </c>
      <c r="E147" s="93" t="s">
        <v>3409</v>
      </c>
      <c r="F147" s="95"/>
      <c r="G147" s="169" t="s">
        <v>890</v>
      </c>
      <c r="H147" s="27"/>
      <c r="I147" s="23">
        <v>9450000</v>
      </c>
      <c r="J147" s="198">
        <v>2430000</v>
      </c>
      <c r="K147" s="23">
        <f t="shared" si="0"/>
        <v>7020000</v>
      </c>
    </row>
    <row r="148" spans="1:11" ht="15" x14ac:dyDescent="0.25">
      <c r="A148" s="22"/>
      <c r="B148" s="25" t="s">
        <v>2378</v>
      </c>
      <c r="C148" s="64" t="s">
        <v>4171</v>
      </c>
      <c r="D148" s="117" t="s">
        <v>4172</v>
      </c>
      <c r="E148" s="93" t="s">
        <v>3409</v>
      </c>
      <c r="F148" s="95"/>
      <c r="G148" s="169" t="s">
        <v>2832</v>
      </c>
      <c r="H148" s="27"/>
      <c r="I148" s="23">
        <v>9450000</v>
      </c>
      <c r="J148" s="198">
        <v>2430000</v>
      </c>
      <c r="K148" s="23">
        <f t="shared" si="0"/>
        <v>7020000</v>
      </c>
    </row>
    <row r="149" spans="1:11" ht="15" x14ac:dyDescent="0.25">
      <c r="A149" s="22"/>
      <c r="B149" s="25" t="s">
        <v>2359</v>
      </c>
      <c r="C149" s="64" t="s">
        <v>4022</v>
      </c>
      <c r="D149" s="117" t="s">
        <v>3920</v>
      </c>
      <c r="E149" s="93" t="s">
        <v>3409</v>
      </c>
      <c r="F149" s="95"/>
      <c r="G149" s="169" t="s">
        <v>876</v>
      </c>
      <c r="H149" s="27"/>
      <c r="I149" s="23">
        <v>9450000</v>
      </c>
      <c r="J149" s="198">
        <v>2430000</v>
      </c>
      <c r="K149" s="23">
        <f t="shared" si="0"/>
        <v>7020000</v>
      </c>
    </row>
    <row r="150" spans="1:11" ht="15" x14ac:dyDescent="0.25">
      <c r="A150" s="22"/>
      <c r="B150" s="25" t="s">
        <v>2358</v>
      </c>
      <c r="C150" s="64" t="s">
        <v>3648</v>
      </c>
      <c r="D150" s="117" t="s">
        <v>4173</v>
      </c>
      <c r="E150" s="93" t="s">
        <v>4260</v>
      </c>
      <c r="F150" s="95"/>
      <c r="G150" s="169" t="s">
        <v>851</v>
      </c>
      <c r="H150" s="27"/>
      <c r="I150" s="23">
        <v>20800000</v>
      </c>
      <c r="J150" s="198">
        <v>4333333</v>
      </c>
      <c r="K150" s="23">
        <f t="shared" si="0"/>
        <v>16466667</v>
      </c>
    </row>
    <row r="151" spans="1:11" ht="15" x14ac:dyDescent="0.25">
      <c r="A151" s="22"/>
      <c r="B151" s="25" t="s">
        <v>2363</v>
      </c>
      <c r="C151" s="64" t="s">
        <v>3619</v>
      </c>
      <c r="D151" s="117" t="s">
        <v>4174</v>
      </c>
      <c r="E151" s="93" t="s">
        <v>3409</v>
      </c>
      <c r="F151" s="95"/>
      <c r="G151" s="169" t="s">
        <v>2067</v>
      </c>
      <c r="H151" s="27"/>
      <c r="I151" s="23">
        <v>10800000</v>
      </c>
      <c r="J151" s="198">
        <v>2340000</v>
      </c>
      <c r="K151" s="23">
        <f t="shared" si="0"/>
        <v>8460000</v>
      </c>
    </row>
    <row r="152" spans="1:11" ht="15" x14ac:dyDescent="0.25">
      <c r="A152" s="22"/>
      <c r="B152" s="25" t="s">
        <v>2369</v>
      </c>
      <c r="C152" s="64" t="s">
        <v>4149</v>
      </c>
      <c r="D152" s="117" t="s">
        <v>4054</v>
      </c>
      <c r="E152" s="93" t="s">
        <v>3409</v>
      </c>
      <c r="F152" s="95"/>
      <c r="G152" s="169" t="s">
        <v>868</v>
      </c>
      <c r="H152" s="27"/>
      <c r="I152" s="23">
        <v>9450000</v>
      </c>
      <c r="J152" s="198">
        <v>2340000</v>
      </c>
      <c r="K152" s="23">
        <f t="shared" si="0"/>
        <v>7110000</v>
      </c>
    </row>
    <row r="153" spans="1:11" ht="15" x14ac:dyDescent="0.25">
      <c r="A153" s="22"/>
      <c r="B153" s="25" t="s">
        <v>2380</v>
      </c>
      <c r="C153" s="64" t="s">
        <v>4175</v>
      </c>
      <c r="D153" s="117" t="s">
        <v>4176</v>
      </c>
      <c r="E153" s="93" t="s">
        <v>3409</v>
      </c>
      <c r="F153" s="95"/>
      <c r="G153" s="169" t="s">
        <v>905</v>
      </c>
      <c r="H153" s="27"/>
      <c r="I153" s="23">
        <v>9450000</v>
      </c>
      <c r="J153" s="198">
        <v>2340000</v>
      </c>
      <c r="K153" s="23">
        <f t="shared" si="0"/>
        <v>7110000</v>
      </c>
    </row>
    <row r="154" spans="1:11" ht="15" x14ac:dyDescent="0.25">
      <c r="A154" s="22"/>
      <c r="B154" s="25" t="s">
        <v>2391</v>
      </c>
      <c r="C154" s="64" t="s">
        <v>4177</v>
      </c>
      <c r="D154" s="117" t="s">
        <v>4056</v>
      </c>
      <c r="E154" s="93" t="s">
        <v>3409</v>
      </c>
      <c r="F154" s="95"/>
      <c r="G154" s="169" t="s">
        <v>872</v>
      </c>
      <c r="H154" s="27"/>
      <c r="I154" s="23">
        <v>10800000</v>
      </c>
      <c r="J154" s="198">
        <v>2340000</v>
      </c>
      <c r="K154" s="23">
        <f t="shared" si="0"/>
        <v>8460000</v>
      </c>
    </row>
    <row r="155" spans="1:11" ht="15" x14ac:dyDescent="0.25">
      <c r="A155" s="22"/>
      <c r="B155" s="25" t="s">
        <v>2367</v>
      </c>
      <c r="C155" s="64" t="s">
        <v>3993</v>
      </c>
      <c r="D155" s="117" t="s">
        <v>4178</v>
      </c>
      <c r="E155" s="93" t="s">
        <v>4261</v>
      </c>
      <c r="F155" s="95"/>
      <c r="G155" s="169" t="s">
        <v>899</v>
      </c>
      <c r="H155" s="27"/>
      <c r="I155" s="23">
        <v>34000000</v>
      </c>
      <c r="J155" s="198">
        <v>7366667</v>
      </c>
      <c r="K155" s="23">
        <f t="shared" si="0"/>
        <v>26633333</v>
      </c>
    </row>
    <row r="156" spans="1:11" ht="15" x14ac:dyDescent="0.25">
      <c r="A156" s="22"/>
      <c r="B156" s="25" t="s">
        <v>2395</v>
      </c>
      <c r="C156" s="64" t="s">
        <v>4179</v>
      </c>
      <c r="D156" s="117" t="s">
        <v>4180</v>
      </c>
      <c r="E156" s="93" t="s">
        <v>4262</v>
      </c>
      <c r="F156" s="95"/>
      <c r="G156" s="169" t="s">
        <v>2071</v>
      </c>
      <c r="H156" s="27"/>
      <c r="I156" s="23">
        <v>11883333</v>
      </c>
      <c r="J156" s="198">
        <v>2686667</v>
      </c>
      <c r="K156" s="23">
        <f t="shared" si="0"/>
        <v>9196666</v>
      </c>
    </row>
    <row r="157" spans="1:11" ht="15" x14ac:dyDescent="0.25">
      <c r="A157" s="22"/>
      <c r="B157" s="25" t="s">
        <v>2360</v>
      </c>
      <c r="C157" s="64" t="s">
        <v>4095</v>
      </c>
      <c r="D157" s="117" t="s">
        <v>4181</v>
      </c>
      <c r="E157" s="93" t="s">
        <v>3409</v>
      </c>
      <c r="F157" s="95"/>
      <c r="G157" s="169" t="s">
        <v>845</v>
      </c>
      <c r="H157" s="27"/>
      <c r="I157" s="23">
        <v>10800000</v>
      </c>
      <c r="J157" s="198">
        <v>0</v>
      </c>
      <c r="K157" s="23">
        <f t="shared" si="0"/>
        <v>10800000</v>
      </c>
    </row>
    <row r="158" spans="1:11" ht="15" x14ac:dyDescent="0.25">
      <c r="A158" s="22"/>
      <c r="B158" s="25" t="s">
        <v>2376</v>
      </c>
      <c r="C158" s="64" t="s">
        <v>4182</v>
      </c>
      <c r="D158" s="117" t="s">
        <v>4103</v>
      </c>
      <c r="E158" s="93" t="s">
        <v>3660</v>
      </c>
      <c r="F158" s="95"/>
      <c r="G158" s="169" t="s">
        <v>874</v>
      </c>
      <c r="H158" s="27"/>
      <c r="I158" s="23">
        <v>10800000</v>
      </c>
      <c r="J158" s="198">
        <v>2340000</v>
      </c>
      <c r="K158" s="23">
        <f t="shared" si="0"/>
        <v>8460000</v>
      </c>
    </row>
    <row r="159" spans="1:11" ht="15" x14ac:dyDescent="0.25">
      <c r="A159" s="22"/>
      <c r="B159" s="25" t="s">
        <v>2365</v>
      </c>
      <c r="C159" s="64" t="s">
        <v>4183</v>
      </c>
      <c r="D159" s="117" t="s">
        <v>4184</v>
      </c>
      <c r="E159" s="93" t="s">
        <v>3409</v>
      </c>
      <c r="F159" s="95"/>
      <c r="G159" s="169" t="s">
        <v>904</v>
      </c>
      <c r="H159" s="27"/>
      <c r="I159" s="23">
        <v>6750000</v>
      </c>
      <c r="J159" s="198">
        <v>2250000</v>
      </c>
      <c r="K159" s="23">
        <f t="shared" si="0"/>
        <v>4500000</v>
      </c>
    </row>
    <row r="160" spans="1:11" ht="15" x14ac:dyDescent="0.25">
      <c r="A160" s="22"/>
      <c r="B160" s="25" t="s">
        <v>2772</v>
      </c>
      <c r="C160" s="64" t="s">
        <v>4185</v>
      </c>
      <c r="D160" s="117" t="s">
        <v>4107</v>
      </c>
      <c r="E160" s="93" t="s">
        <v>4263</v>
      </c>
      <c r="F160" s="95"/>
      <c r="G160" s="169" t="s">
        <v>1576</v>
      </c>
      <c r="H160" s="27"/>
      <c r="I160" s="23">
        <v>23000000</v>
      </c>
      <c r="J160" s="198">
        <v>5000000</v>
      </c>
      <c r="K160" s="23">
        <f t="shared" si="0"/>
        <v>18000000</v>
      </c>
    </row>
    <row r="161" spans="1:11" ht="15" x14ac:dyDescent="0.25">
      <c r="A161" s="22"/>
      <c r="B161" s="25" t="s">
        <v>2384</v>
      </c>
      <c r="C161" s="64" t="s">
        <v>4186</v>
      </c>
      <c r="D161" s="117" t="s">
        <v>4187</v>
      </c>
      <c r="E161" s="93" t="s">
        <v>3409</v>
      </c>
      <c r="F161" s="95"/>
      <c r="G161" s="169" t="s">
        <v>894</v>
      </c>
      <c r="H161" s="27"/>
      <c r="I161" s="23">
        <v>9450000</v>
      </c>
      <c r="J161" s="198">
        <v>2250000</v>
      </c>
      <c r="K161" s="23">
        <f t="shared" si="0"/>
        <v>7200000</v>
      </c>
    </row>
    <row r="162" spans="1:11" ht="15" x14ac:dyDescent="0.25">
      <c r="A162" s="22"/>
      <c r="B162" s="25" t="s">
        <v>3101</v>
      </c>
      <c r="C162" s="64" t="s">
        <v>3992</v>
      </c>
      <c r="D162" s="117" t="s">
        <v>4188</v>
      </c>
      <c r="E162" s="93" t="s">
        <v>3669</v>
      </c>
      <c r="F162" s="95"/>
      <c r="G162" s="169" t="s">
        <v>877</v>
      </c>
      <c r="H162" s="27"/>
      <c r="I162" s="23">
        <v>12400000</v>
      </c>
      <c r="J162" s="198">
        <v>2273333</v>
      </c>
      <c r="K162" s="23">
        <f t="shared" si="0"/>
        <v>10126667</v>
      </c>
    </row>
    <row r="163" spans="1:11" ht="15" x14ac:dyDescent="0.25">
      <c r="A163" s="22"/>
      <c r="B163" s="25" t="s">
        <v>3103</v>
      </c>
      <c r="C163" s="64" t="s">
        <v>4189</v>
      </c>
      <c r="D163" s="117" t="s">
        <v>4190</v>
      </c>
      <c r="E163" s="93" t="s">
        <v>3409</v>
      </c>
      <c r="F163" s="95"/>
      <c r="G163" s="169" t="s">
        <v>903</v>
      </c>
      <c r="H163" s="27"/>
      <c r="I163" s="23">
        <v>9900000</v>
      </c>
      <c r="J163" s="198">
        <v>2250000</v>
      </c>
      <c r="K163" s="23">
        <f t="shared" si="0"/>
        <v>7650000</v>
      </c>
    </row>
    <row r="164" spans="1:11" ht="15" x14ac:dyDescent="0.25">
      <c r="A164" s="22"/>
      <c r="B164" s="25" t="s">
        <v>3104</v>
      </c>
      <c r="C164" s="64" t="s">
        <v>4191</v>
      </c>
      <c r="D164" s="117" t="s">
        <v>4192</v>
      </c>
      <c r="E164" s="93" t="s">
        <v>4264</v>
      </c>
      <c r="F164" s="95"/>
      <c r="G164" s="169" t="s">
        <v>2074</v>
      </c>
      <c r="H164" s="27"/>
      <c r="I164" s="23">
        <v>10350000</v>
      </c>
      <c r="J164" s="198">
        <v>2250000</v>
      </c>
      <c r="K164" s="23">
        <f t="shared" si="0"/>
        <v>8100000</v>
      </c>
    </row>
    <row r="165" spans="1:11" ht="15" x14ac:dyDescent="0.25">
      <c r="A165" s="22"/>
      <c r="B165" s="25" t="s">
        <v>3102</v>
      </c>
      <c r="C165" s="64" t="s">
        <v>4193</v>
      </c>
      <c r="D165" s="117" t="s">
        <v>4194</v>
      </c>
      <c r="E165" s="93" t="s">
        <v>3409</v>
      </c>
      <c r="F165" s="95"/>
      <c r="G165" s="169" t="s">
        <v>849</v>
      </c>
      <c r="H165" s="27"/>
      <c r="I165" s="23">
        <v>10800000</v>
      </c>
      <c r="J165" s="198">
        <v>1980000</v>
      </c>
      <c r="K165" s="23">
        <f t="shared" si="0"/>
        <v>8820000</v>
      </c>
    </row>
    <row r="166" spans="1:11" ht="15" x14ac:dyDescent="0.25">
      <c r="A166" s="22"/>
      <c r="B166" s="25" t="s">
        <v>2800</v>
      </c>
      <c r="C166" s="64" t="s">
        <v>4195</v>
      </c>
      <c r="D166" s="117" t="s">
        <v>4161</v>
      </c>
      <c r="E166" s="93" t="s">
        <v>3656</v>
      </c>
      <c r="F166" s="95"/>
      <c r="G166" s="169" t="s">
        <v>1582</v>
      </c>
      <c r="H166" s="27"/>
      <c r="I166" s="23">
        <v>22000000</v>
      </c>
      <c r="J166" s="198">
        <v>4400000</v>
      </c>
      <c r="K166" s="23">
        <f t="shared" si="0"/>
        <v>17600000</v>
      </c>
    </row>
    <row r="167" spans="1:11" ht="15" x14ac:dyDescent="0.25">
      <c r="A167" s="22"/>
      <c r="B167" s="25" t="s">
        <v>2794</v>
      </c>
      <c r="C167" s="64" t="s">
        <v>4196</v>
      </c>
      <c r="D167" s="117" t="s">
        <v>4183</v>
      </c>
      <c r="E167" s="93" t="s">
        <v>3669</v>
      </c>
      <c r="F167" s="95"/>
      <c r="G167" s="169" t="s">
        <v>2055</v>
      </c>
      <c r="H167" s="27"/>
      <c r="I167" s="23">
        <v>10850000</v>
      </c>
      <c r="J167" s="198">
        <v>2170000</v>
      </c>
      <c r="K167" s="23">
        <f t="shared" si="0"/>
        <v>8680000</v>
      </c>
    </row>
    <row r="168" spans="1:11" ht="15" x14ac:dyDescent="0.25">
      <c r="A168" s="22"/>
      <c r="B168" s="25" t="s">
        <v>2795</v>
      </c>
      <c r="C168" s="64" t="s">
        <v>3991</v>
      </c>
      <c r="D168" s="117" t="s">
        <v>4193</v>
      </c>
      <c r="E168" s="93" t="s">
        <v>3409</v>
      </c>
      <c r="F168" s="95"/>
      <c r="G168" s="169" t="s">
        <v>4251</v>
      </c>
      <c r="H168" s="27"/>
      <c r="I168" s="23">
        <v>10800000</v>
      </c>
      <c r="J168" s="198">
        <v>1890000</v>
      </c>
      <c r="K168" s="23">
        <f t="shared" si="0"/>
        <v>8910000</v>
      </c>
    </row>
    <row r="169" spans="1:11" ht="15" x14ac:dyDescent="0.25">
      <c r="A169" s="22"/>
      <c r="B169" s="25" t="s">
        <v>2785</v>
      </c>
      <c r="C169" s="64" t="s">
        <v>4170</v>
      </c>
      <c r="D169" s="117" t="s">
        <v>4114</v>
      </c>
      <c r="E169" s="93" t="s">
        <v>4265</v>
      </c>
      <c r="F169" s="95"/>
      <c r="G169" s="169" t="s">
        <v>898</v>
      </c>
      <c r="H169" s="27"/>
      <c r="I169" s="23">
        <v>16000000</v>
      </c>
      <c r="J169" s="198">
        <v>2800000</v>
      </c>
      <c r="K169" s="23">
        <f t="shared" si="0"/>
        <v>13200000</v>
      </c>
    </row>
    <row r="170" spans="1:11" ht="15" x14ac:dyDescent="0.25">
      <c r="A170" s="22"/>
      <c r="B170" s="25" t="s">
        <v>2790</v>
      </c>
      <c r="C170" s="64" t="s">
        <v>4197</v>
      </c>
      <c r="D170" s="117" t="s">
        <v>4198</v>
      </c>
      <c r="E170" s="93" t="s">
        <v>3409</v>
      </c>
      <c r="F170" s="95"/>
      <c r="G170" s="169" t="s">
        <v>2826</v>
      </c>
      <c r="H170" s="27"/>
      <c r="I170" s="23">
        <v>8100000</v>
      </c>
      <c r="J170" s="198">
        <v>1890000</v>
      </c>
      <c r="K170" s="23">
        <f t="shared" si="0"/>
        <v>6210000</v>
      </c>
    </row>
    <row r="171" spans="1:11" ht="15" x14ac:dyDescent="0.25">
      <c r="A171" s="22"/>
      <c r="B171" s="25" t="s">
        <v>2598</v>
      </c>
      <c r="C171" s="64" t="s">
        <v>4199</v>
      </c>
      <c r="D171" s="117" t="s">
        <v>4179</v>
      </c>
      <c r="E171" s="93" t="s">
        <v>4266</v>
      </c>
      <c r="F171" s="95"/>
      <c r="G171" s="169" t="s">
        <v>860</v>
      </c>
      <c r="H171" s="27"/>
      <c r="I171" s="23">
        <v>12397000</v>
      </c>
      <c r="J171" s="198">
        <v>2254000</v>
      </c>
      <c r="K171" s="23">
        <f t="shared" si="0"/>
        <v>10143000</v>
      </c>
    </row>
    <row r="172" spans="1:11" ht="15" x14ac:dyDescent="0.25">
      <c r="A172" s="22"/>
      <c r="B172" s="25" t="s">
        <v>2602</v>
      </c>
      <c r="C172" s="64" t="s">
        <v>4200</v>
      </c>
      <c r="D172" s="117" t="s">
        <v>4201</v>
      </c>
      <c r="E172" s="93" t="s">
        <v>4267</v>
      </c>
      <c r="F172" s="95"/>
      <c r="G172" s="169" t="s">
        <v>891</v>
      </c>
      <c r="H172" s="27"/>
      <c r="I172" s="23">
        <v>9450000</v>
      </c>
      <c r="J172" s="198">
        <v>1800000</v>
      </c>
      <c r="K172" s="23">
        <f t="shared" si="0"/>
        <v>7650000</v>
      </c>
    </row>
    <row r="173" spans="1:11" ht="15" x14ac:dyDescent="0.25">
      <c r="A173" s="22"/>
      <c r="B173" s="25" t="s">
        <v>2784</v>
      </c>
      <c r="C173" s="64" t="s">
        <v>4202</v>
      </c>
      <c r="D173" s="117" t="s">
        <v>4203</v>
      </c>
      <c r="E173" s="93" t="s">
        <v>4267</v>
      </c>
      <c r="F173" s="95"/>
      <c r="G173" s="169" t="s">
        <v>908</v>
      </c>
      <c r="H173" s="27"/>
      <c r="I173" s="23">
        <v>9450000</v>
      </c>
      <c r="J173" s="198">
        <v>1800000</v>
      </c>
      <c r="K173" s="23">
        <f t="shared" si="0"/>
        <v>7650000</v>
      </c>
    </row>
    <row r="174" spans="1:11" ht="15" x14ac:dyDescent="0.25">
      <c r="A174" s="22"/>
      <c r="B174" s="25" t="s">
        <v>2789</v>
      </c>
      <c r="C174" s="64" t="s">
        <v>4204</v>
      </c>
      <c r="D174" s="117" t="s">
        <v>4205</v>
      </c>
      <c r="E174" s="93" t="s">
        <v>4268</v>
      </c>
      <c r="F174" s="95"/>
      <c r="G174" s="169" t="s">
        <v>240</v>
      </c>
      <c r="H174" s="27"/>
      <c r="I174" s="23">
        <v>11883333</v>
      </c>
      <c r="J174" s="198">
        <v>1963333</v>
      </c>
      <c r="K174" s="23">
        <f t="shared" si="0"/>
        <v>9920000</v>
      </c>
    </row>
    <row r="175" spans="1:11" ht="15" x14ac:dyDescent="0.25">
      <c r="A175" s="22"/>
      <c r="B175" s="25" t="s">
        <v>2412</v>
      </c>
      <c r="C175" s="64" t="s">
        <v>4206</v>
      </c>
      <c r="D175" s="117" t="s">
        <v>4207</v>
      </c>
      <c r="E175" s="93" t="s">
        <v>4269</v>
      </c>
      <c r="F175" s="95"/>
      <c r="G175" s="169" t="s">
        <v>2076</v>
      </c>
      <c r="H175" s="27"/>
      <c r="I175" s="23">
        <v>30666667</v>
      </c>
      <c r="J175" s="198">
        <v>5333333</v>
      </c>
      <c r="K175" s="23">
        <f t="shared" si="0"/>
        <v>25333334</v>
      </c>
    </row>
    <row r="176" spans="1:11" ht="15" x14ac:dyDescent="0.25">
      <c r="A176" s="22"/>
      <c r="B176" s="25" t="s">
        <v>4248</v>
      </c>
      <c r="C176" s="64" t="s">
        <v>4208</v>
      </c>
      <c r="D176" s="117" t="s">
        <v>4196</v>
      </c>
      <c r="E176" s="93" t="s">
        <v>4270</v>
      </c>
      <c r="F176" s="95"/>
      <c r="G176" s="169" t="s">
        <v>869</v>
      </c>
      <c r="H176" s="27"/>
      <c r="I176" s="23">
        <v>26400000</v>
      </c>
      <c r="J176" s="198">
        <v>4320000</v>
      </c>
      <c r="K176" s="23">
        <f t="shared" si="0"/>
        <v>22080000</v>
      </c>
    </row>
    <row r="177" spans="1:11" ht="15" x14ac:dyDescent="0.25">
      <c r="A177" s="22"/>
      <c r="B177" s="25" t="s">
        <v>2799</v>
      </c>
      <c r="C177" s="64" t="s">
        <v>4209</v>
      </c>
      <c r="D177" s="117" t="s">
        <v>4210</v>
      </c>
      <c r="E177" s="155" t="s">
        <v>4271</v>
      </c>
      <c r="F177" s="157"/>
      <c r="G177" s="169" t="s">
        <v>888</v>
      </c>
      <c r="H177" s="158"/>
      <c r="I177" s="23">
        <v>11833500</v>
      </c>
      <c r="J177" s="198">
        <v>1690500</v>
      </c>
      <c r="K177" s="23">
        <f t="shared" si="0"/>
        <v>10143000</v>
      </c>
    </row>
    <row r="178" spans="1:11" ht="15" x14ac:dyDescent="0.25">
      <c r="A178" s="22"/>
      <c r="B178" s="25" t="s">
        <v>3118</v>
      </c>
      <c r="C178" s="64" t="s">
        <v>4117</v>
      </c>
      <c r="D178" s="117" t="s">
        <v>4211</v>
      </c>
      <c r="E178" s="155" t="s">
        <v>4267</v>
      </c>
      <c r="F178" s="157"/>
      <c r="G178" s="169" t="s">
        <v>4252</v>
      </c>
      <c r="H178" s="158"/>
      <c r="I178" s="23">
        <v>9450000</v>
      </c>
      <c r="J178" s="198">
        <v>1710000</v>
      </c>
      <c r="K178" s="23">
        <f t="shared" si="0"/>
        <v>7740000</v>
      </c>
    </row>
    <row r="179" spans="1:11" ht="15" x14ac:dyDescent="0.25">
      <c r="A179" s="22"/>
      <c r="B179" s="25" t="s">
        <v>3116</v>
      </c>
      <c r="C179" s="64" t="s">
        <v>4210</v>
      </c>
      <c r="D179" s="117" t="s">
        <v>4212</v>
      </c>
      <c r="E179" s="155" t="s">
        <v>3668</v>
      </c>
      <c r="F179" s="157"/>
      <c r="G179" s="169" t="s">
        <v>2059</v>
      </c>
      <c r="H179" s="158"/>
      <c r="I179" s="23">
        <v>9450000</v>
      </c>
      <c r="J179" s="198">
        <v>1710000</v>
      </c>
      <c r="K179" s="23">
        <f t="shared" si="0"/>
        <v>7740000</v>
      </c>
    </row>
    <row r="180" spans="1:11" ht="15" x14ac:dyDescent="0.25">
      <c r="A180" s="22"/>
      <c r="B180" s="25" t="s">
        <v>3108</v>
      </c>
      <c r="C180" s="64" t="s">
        <v>4213</v>
      </c>
      <c r="D180" s="117" t="s">
        <v>4214</v>
      </c>
      <c r="E180" s="155" t="s">
        <v>3409</v>
      </c>
      <c r="F180" s="157"/>
      <c r="G180" s="169" t="s">
        <v>1579</v>
      </c>
      <c r="H180" s="158"/>
      <c r="I180" s="23">
        <v>9450000</v>
      </c>
      <c r="J180" s="198">
        <v>1710000</v>
      </c>
      <c r="K180" s="23">
        <f t="shared" si="0"/>
        <v>7740000</v>
      </c>
    </row>
    <row r="181" spans="1:11" ht="15" x14ac:dyDescent="0.25">
      <c r="A181" s="22"/>
      <c r="B181" s="25" t="s">
        <v>2803</v>
      </c>
      <c r="C181" s="64" t="s">
        <v>4215</v>
      </c>
      <c r="D181" s="117" t="s">
        <v>4216</v>
      </c>
      <c r="E181" s="155" t="s">
        <v>4272</v>
      </c>
      <c r="F181" s="157"/>
      <c r="G181" s="169" t="s">
        <v>907</v>
      </c>
      <c r="H181" s="158"/>
      <c r="I181" s="23">
        <v>26833333</v>
      </c>
      <c r="J181" s="198">
        <v>0</v>
      </c>
      <c r="K181" s="23">
        <f t="shared" si="0"/>
        <v>26833333</v>
      </c>
    </row>
    <row r="182" spans="1:11" ht="15" x14ac:dyDescent="0.25">
      <c r="A182" s="22"/>
      <c r="B182" s="25" t="s">
        <v>3111</v>
      </c>
      <c r="C182" s="64" t="s">
        <v>4217</v>
      </c>
      <c r="D182" s="117" t="s">
        <v>4218</v>
      </c>
      <c r="E182" s="155" t="s">
        <v>3670</v>
      </c>
      <c r="F182" s="157"/>
      <c r="G182" s="169" t="s">
        <v>4253</v>
      </c>
      <c r="H182" s="158"/>
      <c r="I182" s="23">
        <v>9450000</v>
      </c>
      <c r="J182" s="198">
        <v>0</v>
      </c>
      <c r="K182" s="23">
        <f t="shared" si="0"/>
        <v>9450000</v>
      </c>
    </row>
    <row r="183" spans="1:11" ht="15" x14ac:dyDescent="0.25">
      <c r="A183" s="22"/>
      <c r="B183" s="25" t="s">
        <v>3327</v>
      </c>
      <c r="C183" s="64" t="s">
        <v>4219</v>
      </c>
      <c r="D183" s="117" t="s">
        <v>4220</v>
      </c>
      <c r="E183" s="155" t="s">
        <v>4267</v>
      </c>
      <c r="F183" s="157"/>
      <c r="G183" s="169" t="s">
        <v>893</v>
      </c>
      <c r="H183" s="158"/>
      <c r="I183" s="23">
        <v>9450000</v>
      </c>
      <c r="J183" s="198">
        <v>1620000</v>
      </c>
      <c r="K183" s="23">
        <f t="shared" si="0"/>
        <v>7830000</v>
      </c>
    </row>
    <row r="184" spans="1:11" ht="15" x14ac:dyDescent="0.25">
      <c r="A184" s="22"/>
      <c r="B184" s="25" t="s">
        <v>2396</v>
      </c>
      <c r="C184" s="64" t="s">
        <v>4113</v>
      </c>
      <c r="D184" s="117" t="s">
        <v>4221</v>
      </c>
      <c r="E184" s="155" t="s">
        <v>3656</v>
      </c>
      <c r="F184" s="157"/>
      <c r="G184" s="169" t="s">
        <v>1577</v>
      </c>
      <c r="H184" s="158"/>
      <c r="I184" s="23">
        <v>18000000</v>
      </c>
      <c r="J184" s="198">
        <v>3600000</v>
      </c>
      <c r="K184" s="23">
        <f t="shared" si="0"/>
        <v>14400000</v>
      </c>
    </row>
    <row r="185" spans="1:11" ht="15" x14ac:dyDescent="0.25">
      <c r="A185" s="22"/>
      <c r="B185" s="25" t="s">
        <v>2400</v>
      </c>
      <c r="C185" s="64" t="s">
        <v>4222</v>
      </c>
      <c r="D185" s="117" t="s">
        <v>4204</v>
      </c>
      <c r="E185" s="155" t="s">
        <v>4273</v>
      </c>
      <c r="F185" s="157"/>
      <c r="G185" s="169" t="s">
        <v>2056</v>
      </c>
      <c r="H185" s="158"/>
      <c r="I185" s="23">
        <v>18333333</v>
      </c>
      <c r="J185" s="198">
        <v>2333333</v>
      </c>
      <c r="K185" s="23">
        <f t="shared" si="0"/>
        <v>16000000</v>
      </c>
    </row>
    <row r="186" spans="1:11" ht="15" x14ac:dyDescent="0.25">
      <c r="A186" s="22"/>
      <c r="B186" s="25" t="s">
        <v>2808</v>
      </c>
      <c r="C186" s="64" t="s">
        <v>4223</v>
      </c>
      <c r="D186" s="117" t="s">
        <v>4206</v>
      </c>
      <c r="E186" s="155" t="s">
        <v>3656</v>
      </c>
      <c r="F186" s="157"/>
      <c r="G186" s="169" t="s">
        <v>2070</v>
      </c>
      <c r="H186" s="158"/>
      <c r="I186" s="23">
        <v>22400000</v>
      </c>
      <c r="J186" s="198">
        <v>0</v>
      </c>
      <c r="K186" s="23">
        <f t="shared" si="0"/>
        <v>22400000</v>
      </c>
    </row>
    <row r="187" spans="1:11" ht="15" x14ac:dyDescent="0.25">
      <c r="A187" s="22"/>
      <c r="B187" s="25" t="s">
        <v>2981</v>
      </c>
      <c r="C187" s="64" t="s">
        <v>4224</v>
      </c>
      <c r="D187" s="117" t="s">
        <v>4064</v>
      </c>
      <c r="E187" s="155" t="s">
        <v>4267</v>
      </c>
      <c r="F187" s="157"/>
      <c r="G187" s="169" t="s">
        <v>856</v>
      </c>
      <c r="H187" s="158"/>
      <c r="I187" s="23">
        <v>9450000</v>
      </c>
      <c r="J187" s="198">
        <v>0</v>
      </c>
      <c r="K187" s="23">
        <f t="shared" si="0"/>
        <v>9450000</v>
      </c>
    </row>
    <row r="188" spans="1:11" ht="15" x14ac:dyDescent="0.25">
      <c r="A188" s="22"/>
      <c r="B188" s="25" t="s">
        <v>3000</v>
      </c>
      <c r="C188" s="64" t="s">
        <v>4225</v>
      </c>
      <c r="D188" s="117" t="s">
        <v>4226</v>
      </c>
      <c r="E188" s="155" t="s">
        <v>3409</v>
      </c>
      <c r="F188" s="157"/>
      <c r="G188" s="169" t="s">
        <v>910</v>
      </c>
      <c r="H188" s="158"/>
      <c r="I188" s="23">
        <v>9450000</v>
      </c>
      <c r="J188" s="198">
        <v>1170000</v>
      </c>
      <c r="K188" s="23">
        <f t="shared" si="0"/>
        <v>8280000</v>
      </c>
    </row>
    <row r="189" spans="1:11" ht="15" x14ac:dyDescent="0.25">
      <c r="A189" s="22"/>
      <c r="B189" s="25" t="s">
        <v>2927</v>
      </c>
      <c r="C189" s="64" t="s">
        <v>4227</v>
      </c>
      <c r="D189" s="117" t="s">
        <v>4228</v>
      </c>
      <c r="E189" s="155" t="s">
        <v>3669</v>
      </c>
      <c r="F189" s="157"/>
      <c r="G189" s="169" t="s">
        <v>2078</v>
      </c>
      <c r="H189" s="158"/>
      <c r="I189" s="23">
        <v>9300000</v>
      </c>
      <c r="J189" s="198">
        <v>1240000</v>
      </c>
      <c r="K189" s="23">
        <f t="shared" si="0"/>
        <v>8060000</v>
      </c>
    </row>
    <row r="190" spans="1:11" x14ac:dyDescent="0.2">
      <c r="A190" s="289"/>
      <c r="B190" s="224" t="s">
        <v>3329</v>
      </c>
      <c r="C190" s="287" t="s">
        <v>4067</v>
      </c>
      <c r="D190" s="288" t="s">
        <v>4229</v>
      </c>
      <c r="E190" s="93" t="s">
        <v>3656</v>
      </c>
      <c r="F190" s="95"/>
      <c r="G190" s="305" t="s">
        <v>2069</v>
      </c>
      <c r="H190" s="96"/>
      <c r="I190" s="283">
        <v>20000000</v>
      </c>
      <c r="J190" s="284">
        <v>1600000</v>
      </c>
      <c r="K190" s="283">
        <f t="shared" si="0"/>
        <v>18400000</v>
      </c>
    </row>
    <row r="191" spans="1:11" x14ac:dyDescent="0.2">
      <c r="A191" s="289"/>
      <c r="B191" s="224" t="s">
        <v>2996</v>
      </c>
      <c r="C191" s="287" t="s">
        <v>4230</v>
      </c>
      <c r="D191" s="288" t="s">
        <v>4231</v>
      </c>
      <c r="E191" s="93" t="s">
        <v>3656</v>
      </c>
      <c r="F191" s="95"/>
      <c r="G191" s="305" t="s">
        <v>2075</v>
      </c>
      <c r="H191" s="96"/>
      <c r="I191" s="283">
        <v>17500000</v>
      </c>
      <c r="J191" s="284">
        <v>1333333</v>
      </c>
      <c r="K191" s="283">
        <f t="shared" si="0"/>
        <v>16166667</v>
      </c>
    </row>
    <row r="192" spans="1:11" x14ac:dyDescent="0.2">
      <c r="A192" s="289"/>
      <c r="B192" s="224" t="s">
        <v>2616</v>
      </c>
      <c r="C192" s="287" t="s">
        <v>4232</v>
      </c>
      <c r="D192" s="288" t="s">
        <v>4233</v>
      </c>
      <c r="E192" s="93" t="s">
        <v>4267</v>
      </c>
      <c r="F192" s="95"/>
      <c r="G192" s="305" t="s">
        <v>4254</v>
      </c>
      <c r="H192" s="96"/>
      <c r="I192" s="283">
        <v>9450000</v>
      </c>
      <c r="J192" s="284">
        <v>0</v>
      </c>
      <c r="K192" s="283">
        <f t="shared" si="0"/>
        <v>9450000</v>
      </c>
    </row>
    <row r="193" spans="1:11" x14ac:dyDescent="0.2">
      <c r="A193" s="289"/>
      <c r="B193" s="224" t="s">
        <v>2627</v>
      </c>
      <c r="C193" s="287" t="s">
        <v>4234</v>
      </c>
      <c r="D193" s="288" t="s">
        <v>4235</v>
      </c>
      <c r="E193" s="93" t="s">
        <v>4267</v>
      </c>
      <c r="F193" s="95"/>
      <c r="G193" s="305" t="s">
        <v>880</v>
      </c>
      <c r="H193" s="96"/>
      <c r="I193" s="283">
        <v>9450000</v>
      </c>
      <c r="J193" s="284">
        <v>450000</v>
      </c>
      <c r="K193" s="283">
        <f t="shared" si="0"/>
        <v>9000000</v>
      </c>
    </row>
    <row r="194" spans="1:11" x14ac:dyDescent="0.2">
      <c r="A194" s="289"/>
      <c r="B194" s="224" t="s">
        <v>2411</v>
      </c>
      <c r="C194" s="287" t="s">
        <v>4233</v>
      </c>
      <c r="D194" s="288" t="s">
        <v>4128</v>
      </c>
      <c r="E194" s="93" t="s">
        <v>3668</v>
      </c>
      <c r="F194" s="95"/>
      <c r="G194" s="305" t="s">
        <v>2057</v>
      </c>
      <c r="H194" s="96"/>
      <c r="I194" s="283">
        <v>9000000</v>
      </c>
      <c r="J194" s="284">
        <v>450000</v>
      </c>
      <c r="K194" s="283">
        <f t="shared" si="0"/>
        <v>8550000</v>
      </c>
    </row>
    <row r="195" spans="1:11" x14ac:dyDescent="0.2">
      <c r="A195" s="289"/>
      <c r="B195" s="224" t="s">
        <v>2932</v>
      </c>
      <c r="C195" s="287" t="s">
        <v>4236</v>
      </c>
      <c r="D195" s="288" t="s">
        <v>4237</v>
      </c>
      <c r="E195" s="93" t="s">
        <v>4274</v>
      </c>
      <c r="F195" s="95"/>
      <c r="G195" s="305" t="s">
        <v>859</v>
      </c>
      <c r="H195" s="96"/>
      <c r="I195" s="283">
        <v>15114500</v>
      </c>
      <c r="J195" s="284">
        <v>954600</v>
      </c>
      <c r="K195" s="283">
        <f t="shared" si="0"/>
        <v>14159900</v>
      </c>
    </row>
    <row r="196" spans="1:11" x14ac:dyDescent="0.2">
      <c r="A196" s="289"/>
      <c r="B196" s="224" t="s">
        <v>2822</v>
      </c>
      <c r="C196" s="287" t="s">
        <v>4238</v>
      </c>
      <c r="D196" s="288" t="s">
        <v>4239</v>
      </c>
      <c r="E196" s="93" t="s">
        <v>4269</v>
      </c>
      <c r="F196" s="95"/>
      <c r="G196" s="305" t="s">
        <v>1581</v>
      </c>
      <c r="H196" s="96"/>
      <c r="I196" s="283">
        <v>15000000</v>
      </c>
      <c r="J196" s="284">
        <v>833333</v>
      </c>
      <c r="K196" s="283">
        <f t="shared" ref="K196:K201" si="1">+I196-J196</f>
        <v>14166667</v>
      </c>
    </row>
    <row r="197" spans="1:11" x14ac:dyDescent="0.2">
      <c r="A197" s="289"/>
      <c r="B197" s="224" t="s">
        <v>2635</v>
      </c>
      <c r="C197" s="287" t="s">
        <v>4240</v>
      </c>
      <c r="D197" s="288" t="s">
        <v>4240</v>
      </c>
      <c r="E197" s="93" t="s">
        <v>3409</v>
      </c>
      <c r="F197" s="95"/>
      <c r="G197" s="305" t="s">
        <v>1585</v>
      </c>
      <c r="H197" s="96"/>
      <c r="I197" s="283">
        <v>8100000</v>
      </c>
      <c r="J197" s="284">
        <v>0</v>
      </c>
      <c r="K197" s="283">
        <f t="shared" si="1"/>
        <v>8100000</v>
      </c>
    </row>
    <row r="198" spans="1:11" x14ac:dyDescent="0.2">
      <c r="A198" s="289"/>
      <c r="B198" s="197" t="s">
        <v>2933</v>
      </c>
      <c r="C198" s="197" t="s">
        <v>4241</v>
      </c>
      <c r="D198" s="197" t="s">
        <v>4242</v>
      </c>
      <c r="E198" s="233" t="s">
        <v>4267</v>
      </c>
      <c r="F198" s="95"/>
      <c r="G198" s="233" t="s">
        <v>854</v>
      </c>
      <c r="H198" s="96"/>
      <c r="I198" s="284">
        <v>9000000</v>
      </c>
      <c r="J198" s="309">
        <v>360000</v>
      </c>
      <c r="K198" s="283">
        <f t="shared" si="1"/>
        <v>8640000</v>
      </c>
    </row>
    <row r="199" spans="1:11" x14ac:dyDescent="0.2">
      <c r="A199" s="238"/>
      <c r="B199" s="308" t="s">
        <v>2408</v>
      </c>
      <c r="C199" s="308" t="s">
        <v>4243</v>
      </c>
      <c r="D199" s="308" t="s">
        <v>4244</v>
      </c>
      <c r="E199" s="233" t="s">
        <v>4275</v>
      </c>
      <c r="F199" s="95"/>
      <c r="G199" s="233" t="s">
        <v>1587</v>
      </c>
      <c r="H199" s="96"/>
      <c r="I199" s="284">
        <v>9610000</v>
      </c>
      <c r="J199" s="309">
        <v>480500</v>
      </c>
      <c r="K199" s="283">
        <f t="shared" si="1"/>
        <v>9129500</v>
      </c>
    </row>
    <row r="200" spans="1:11" x14ac:dyDescent="0.2">
      <c r="A200" s="238"/>
      <c r="B200" s="308" t="s">
        <v>3127</v>
      </c>
      <c r="C200" s="308" t="s">
        <v>4124</v>
      </c>
      <c r="D200" s="308" t="s">
        <v>4245</v>
      </c>
      <c r="E200" s="233" t="s">
        <v>3669</v>
      </c>
      <c r="F200" s="95"/>
      <c r="G200" s="233" t="s">
        <v>2077</v>
      </c>
      <c r="H200" s="96"/>
      <c r="I200" s="284">
        <v>9610000</v>
      </c>
      <c r="J200" s="309">
        <v>480500</v>
      </c>
      <c r="K200" s="283">
        <f t="shared" si="1"/>
        <v>9129500</v>
      </c>
    </row>
    <row r="201" spans="1:11" x14ac:dyDescent="0.2">
      <c r="A201" s="238"/>
      <c r="B201" s="308" t="s">
        <v>2639</v>
      </c>
      <c r="C201" s="308" t="s">
        <v>4246</v>
      </c>
      <c r="D201" s="308" t="s">
        <v>4247</v>
      </c>
      <c r="E201" s="233" t="s">
        <v>3670</v>
      </c>
      <c r="F201" s="95"/>
      <c r="G201" s="233" t="s">
        <v>2072</v>
      </c>
      <c r="H201" s="96"/>
      <c r="I201" s="284">
        <v>8100000</v>
      </c>
      <c r="J201" s="309">
        <v>0</v>
      </c>
      <c r="K201" s="283">
        <f t="shared" si="1"/>
        <v>8100000</v>
      </c>
    </row>
    <row r="202" spans="1:11" x14ac:dyDescent="0.2">
      <c r="A202" s="231">
        <v>45568</v>
      </c>
      <c r="B202" s="280" t="s">
        <v>4792</v>
      </c>
      <c r="C202" s="308" t="s">
        <v>3130</v>
      </c>
      <c r="D202" s="308" t="s">
        <v>4746</v>
      </c>
      <c r="E202" s="280" t="s">
        <v>4800</v>
      </c>
      <c r="F202" s="95"/>
      <c r="G202" s="280" t="s">
        <v>722</v>
      </c>
      <c r="H202" s="96"/>
      <c r="I202" s="284">
        <v>13404800</v>
      </c>
      <c r="J202" s="309">
        <v>13404800</v>
      </c>
      <c r="K202" s="283">
        <f t="shared" ref="K202:K230" si="2">+I202-J202</f>
        <v>0</v>
      </c>
    </row>
    <row r="203" spans="1:11" x14ac:dyDescent="0.2">
      <c r="A203" s="231">
        <v>45569</v>
      </c>
      <c r="B203" s="280" t="s">
        <v>2647</v>
      </c>
      <c r="C203" s="308" t="s">
        <v>4485</v>
      </c>
      <c r="D203" s="308" t="s">
        <v>4824</v>
      </c>
      <c r="E203" s="280" t="s">
        <v>3409</v>
      </c>
      <c r="F203" s="95"/>
      <c r="G203" s="280" t="s">
        <v>4854</v>
      </c>
      <c r="H203" s="96"/>
      <c r="I203" s="284">
        <v>8100000</v>
      </c>
      <c r="J203" s="309">
        <v>0</v>
      </c>
      <c r="K203" s="283">
        <f t="shared" si="2"/>
        <v>8100000</v>
      </c>
    </row>
    <row r="204" spans="1:11" x14ac:dyDescent="0.2">
      <c r="A204" s="231">
        <v>45572</v>
      </c>
      <c r="B204" s="280" t="s">
        <v>2637</v>
      </c>
      <c r="C204" s="308" t="s">
        <v>4825</v>
      </c>
      <c r="D204" s="308" t="s">
        <v>4826</v>
      </c>
      <c r="E204" s="280" t="s">
        <v>3409</v>
      </c>
      <c r="F204" s="95"/>
      <c r="G204" s="280" t="s">
        <v>2835</v>
      </c>
      <c r="H204" s="96"/>
      <c r="I204" s="284">
        <v>6750000</v>
      </c>
      <c r="J204" s="309">
        <v>0</v>
      </c>
      <c r="K204" s="283">
        <f t="shared" si="2"/>
        <v>6750000</v>
      </c>
    </row>
    <row r="205" spans="1:11" x14ac:dyDescent="0.2">
      <c r="A205" s="231">
        <v>45573</v>
      </c>
      <c r="B205" s="280" t="s">
        <v>3442</v>
      </c>
      <c r="C205" s="308" t="s">
        <v>4827</v>
      </c>
      <c r="D205" s="308" t="s">
        <v>4828</v>
      </c>
      <c r="E205" s="280" t="s">
        <v>3670</v>
      </c>
      <c r="F205" s="95"/>
      <c r="G205" s="280" t="s">
        <v>2828</v>
      </c>
      <c r="H205" s="96"/>
      <c r="I205" s="284">
        <v>6750000</v>
      </c>
      <c r="J205" s="309">
        <v>0</v>
      </c>
      <c r="K205" s="283">
        <f t="shared" si="2"/>
        <v>6750000</v>
      </c>
    </row>
    <row r="206" spans="1:11" x14ac:dyDescent="0.2">
      <c r="A206" s="231">
        <v>45574</v>
      </c>
      <c r="B206" s="280" t="s">
        <v>3132</v>
      </c>
      <c r="C206" s="308" t="s">
        <v>4829</v>
      </c>
      <c r="D206" s="308" t="s">
        <v>4830</v>
      </c>
      <c r="E206" s="280" t="s">
        <v>3409</v>
      </c>
      <c r="F206" s="95"/>
      <c r="G206" s="280" t="s">
        <v>2830</v>
      </c>
      <c r="H206" s="96"/>
      <c r="I206" s="284">
        <v>8100000</v>
      </c>
      <c r="J206" s="309">
        <v>0</v>
      </c>
      <c r="K206" s="283">
        <f t="shared" si="2"/>
        <v>8100000</v>
      </c>
    </row>
    <row r="207" spans="1:11" x14ac:dyDescent="0.2">
      <c r="A207" s="231">
        <v>45574</v>
      </c>
      <c r="B207" s="280" t="s">
        <v>2824</v>
      </c>
      <c r="C207" s="308" t="s">
        <v>4831</v>
      </c>
      <c r="D207" s="308" t="s">
        <v>4832</v>
      </c>
      <c r="E207" s="280" t="s">
        <v>3409</v>
      </c>
      <c r="F207" s="95"/>
      <c r="G207" s="280" t="s">
        <v>4855</v>
      </c>
      <c r="H207" s="96"/>
      <c r="I207" s="284">
        <v>8100000</v>
      </c>
      <c r="J207" s="309">
        <v>0</v>
      </c>
      <c r="K207" s="283">
        <f t="shared" si="2"/>
        <v>8100000</v>
      </c>
    </row>
    <row r="208" spans="1:11" x14ac:dyDescent="0.2">
      <c r="A208" s="231">
        <v>45574</v>
      </c>
      <c r="B208" s="280" t="s">
        <v>2432</v>
      </c>
      <c r="C208" s="308" t="s">
        <v>4755</v>
      </c>
      <c r="D208" s="308" t="s">
        <v>4756</v>
      </c>
      <c r="E208" s="280" t="s">
        <v>4802</v>
      </c>
      <c r="F208" s="95"/>
      <c r="G208" s="280" t="s">
        <v>4814</v>
      </c>
      <c r="H208" s="96"/>
      <c r="I208" s="284">
        <v>5000000</v>
      </c>
      <c r="J208" s="309">
        <v>0</v>
      </c>
      <c r="K208" s="283">
        <f t="shared" si="2"/>
        <v>5000000</v>
      </c>
    </row>
    <row r="209" spans="1:11" x14ac:dyDescent="0.2">
      <c r="A209" s="231">
        <v>45574</v>
      </c>
      <c r="B209" s="280" t="s">
        <v>2432</v>
      </c>
      <c r="C209" s="308" t="s">
        <v>4755</v>
      </c>
      <c r="D209" s="308" t="s">
        <v>4756</v>
      </c>
      <c r="E209" s="280" t="s">
        <v>4802</v>
      </c>
      <c r="F209" s="95"/>
      <c r="G209" s="280" t="s">
        <v>4814</v>
      </c>
      <c r="H209" s="96"/>
      <c r="I209" s="284">
        <v>5000000</v>
      </c>
      <c r="J209" s="309">
        <v>0</v>
      </c>
      <c r="K209" s="283">
        <f t="shared" si="2"/>
        <v>5000000</v>
      </c>
    </row>
    <row r="210" spans="1:11" x14ac:dyDescent="0.2">
      <c r="A210" s="231">
        <v>45575</v>
      </c>
      <c r="B210" s="280" t="s">
        <v>2440</v>
      </c>
      <c r="C210" s="308" t="s">
        <v>4407</v>
      </c>
      <c r="D210" s="308" t="s">
        <v>4833</v>
      </c>
      <c r="E210" s="280" t="s">
        <v>3670</v>
      </c>
      <c r="F210" s="95"/>
      <c r="G210" s="280" t="s">
        <v>2827</v>
      </c>
      <c r="H210" s="96"/>
      <c r="I210" s="284">
        <v>8100000</v>
      </c>
      <c r="J210" s="309">
        <v>0</v>
      </c>
      <c r="K210" s="283">
        <f t="shared" si="2"/>
        <v>8100000</v>
      </c>
    </row>
    <row r="211" spans="1:11" x14ac:dyDescent="0.2">
      <c r="A211" s="231">
        <v>45575</v>
      </c>
      <c r="B211" s="280" t="s">
        <v>3011</v>
      </c>
      <c r="C211" s="308" t="s">
        <v>4834</v>
      </c>
      <c r="D211" s="308" t="s">
        <v>4755</v>
      </c>
      <c r="E211" s="280" t="s">
        <v>3409</v>
      </c>
      <c r="F211" s="95"/>
      <c r="G211" s="280" t="s">
        <v>4856</v>
      </c>
      <c r="H211" s="96"/>
      <c r="I211" s="284">
        <v>8100000</v>
      </c>
      <c r="J211" s="309">
        <v>0</v>
      </c>
      <c r="K211" s="283">
        <f t="shared" si="2"/>
        <v>8100000</v>
      </c>
    </row>
    <row r="212" spans="1:11" x14ac:dyDescent="0.2">
      <c r="A212" s="231">
        <v>45576</v>
      </c>
      <c r="B212" s="280" t="s">
        <v>2640</v>
      </c>
      <c r="C212" s="308" t="s">
        <v>4835</v>
      </c>
      <c r="D212" s="308" t="s">
        <v>4836</v>
      </c>
      <c r="E212" s="280" t="s">
        <v>4865</v>
      </c>
      <c r="F212" s="95"/>
      <c r="G212" s="280" t="s">
        <v>4857</v>
      </c>
      <c r="H212" s="96"/>
      <c r="I212" s="284">
        <v>18000000</v>
      </c>
      <c r="J212" s="309">
        <v>0</v>
      </c>
      <c r="K212" s="283">
        <f t="shared" si="2"/>
        <v>18000000</v>
      </c>
    </row>
    <row r="213" spans="1:11" x14ac:dyDescent="0.2">
      <c r="A213" s="231">
        <v>45581</v>
      </c>
      <c r="B213" s="280" t="s">
        <v>2644</v>
      </c>
      <c r="C213" s="308" t="s">
        <v>4836</v>
      </c>
      <c r="D213" s="308" t="s">
        <v>4837</v>
      </c>
      <c r="E213" s="280" t="s">
        <v>3409</v>
      </c>
      <c r="F213" s="95"/>
      <c r="G213" s="280" t="s">
        <v>4858</v>
      </c>
      <c r="H213" s="96"/>
      <c r="I213" s="284">
        <v>7200000</v>
      </c>
      <c r="J213" s="309">
        <v>0</v>
      </c>
      <c r="K213" s="283">
        <f t="shared" si="2"/>
        <v>7200000</v>
      </c>
    </row>
    <row r="214" spans="1:11" x14ac:dyDescent="0.2">
      <c r="A214" s="231">
        <v>45581</v>
      </c>
      <c r="B214" s="280" t="s">
        <v>2642</v>
      </c>
      <c r="C214" s="308" t="s">
        <v>4838</v>
      </c>
      <c r="D214" s="308" t="s">
        <v>4839</v>
      </c>
      <c r="E214" s="280" t="s">
        <v>4866</v>
      </c>
      <c r="F214" s="95"/>
      <c r="G214" s="280" t="s">
        <v>4859</v>
      </c>
      <c r="H214" s="96"/>
      <c r="I214" s="284">
        <v>8000000</v>
      </c>
      <c r="J214" s="309">
        <v>0</v>
      </c>
      <c r="K214" s="283">
        <f t="shared" si="2"/>
        <v>8000000</v>
      </c>
    </row>
    <row r="215" spans="1:11" x14ac:dyDescent="0.2">
      <c r="A215" s="231">
        <v>45583</v>
      </c>
      <c r="B215" s="280" t="s">
        <v>3460</v>
      </c>
      <c r="C215" s="308" t="s">
        <v>4759</v>
      </c>
      <c r="D215" s="308" t="s">
        <v>4840</v>
      </c>
      <c r="E215" s="280" t="s">
        <v>4867</v>
      </c>
      <c r="F215" s="95"/>
      <c r="G215" s="280" t="s">
        <v>1604</v>
      </c>
      <c r="H215" s="96"/>
      <c r="I215" s="284">
        <v>6750000</v>
      </c>
      <c r="J215" s="309">
        <v>0</v>
      </c>
      <c r="K215" s="283">
        <f t="shared" si="2"/>
        <v>6750000</v>
      </c>
    </row>
    <row r="216" spans="1:11" x14ac:dyDescent="0.2">
      <c r="A216" s="231">
        <v>45587</v>
      </c>
      <c r="B216" s="280" t="s">
        <v>3765</v>
      </c>
      <c r="C216" s="308" t="s">
        <v>4841</v>
      </c>
      <c r="D216" s="308" t="s">
        <v>4842</v>
      </c>
      <c r="E216" s="280" t="s">
        <v>4868</v>
      </c>
      <c r="F216" s="95"/>
      <c r="G216" s="280" t="s">
        <v>4860</v>
      </c>
      <c r="H216" s="96"/>
      <c r="I216" s="284">
        <v>6750000</v>
      </c>
      <c r="J216" s="309">
        <v>0</v>
      </c>
      <c r="K216" s="283">
        <f t="shared" si="2"/>
        <v>6750000</v>
      </c>
    </row>
    <row r="217" spans="1:11" x14ac:dyDescent="0.2">
      <c r="A217" s="231">
        <v>45587</v>
      </c>
      <c r="B217" s="280" t="s">
        <v>4853</v>
      </c>
      <c r="C217" s="308" t="s">
        <v>4843</v>
      </c>
      <c r="D217" s="308" t="s">
        <v>4844</v>
      </c>
      <c r="E217" s="280" t="s">
        <v>4869</v>
      </c>
      <c r="F217" s="95"/>
      <c r="G217" s="280" t="s">
        <v>4861</v>
      </c>
      <c r="H217" s="96"/>
      <c r="I217" s="284">
        <v>15000000</v>
      </c>
      <c r="J217" s="309">
        <v>0</v>
      </c>
      <c r="K217" s="283">
        <f t="shared" si="2"/>
        <v>15000000</v>
      </c>
    </row>
    <row r="218" spans="1:11" x14ac:dyDescent="0.2">
      <c r="A218" s="231">
        <v>45593</v>
      </c>
      <c r="B218" s="280" t="s">
        <v>3445</v>
      </c>
      <c r="C218" s="308" t="s">
        <v>4845</v>
      </c>
      <c r="D218" s="308" t="s">
        <v>4846</v>
      </c>
      <c r="E218" s="280" t="s">
        <v>3669</v>
      </c>
      <c r="F218" s="95"/>
      <c r="G218" s="280" t="s">
        <v>1583</v>
      </c>
      <c r="H218" s="96"/>
      <c r="I218" s="284">
        <v>5766000</v>
      </c>
      <c r="J218" s="309">
        <v>0</v>
      </c>
      <c r="K218" s="283">
        <f t="shared" si="2"/>
        <v>5766000</v>
      </c>
    </row>
    <row r="219" spans="1:11" x14ac:dyDescent="0.2">
      <c r="A219" s="231">
        <v>45593</v>
      </c>
      <c r="B219" s="280" t="s">
        <v>3477</v>
      </c>
      <c r="C219" s="308" t="s">
        <v>4847</v>
      </c>
      <c r="D219" s="308" t="s">
        <v>4848</v>
      </c>
      <c r="E219" s="280" t="s">
        <v>4868</v>
      </c>
      <c r="F219" s="95"/>
      <c r="G219" s="280" t="s">
        <v>4862</v>
      </c>
      <c r="H219" s="96"/>
      <c r="I219" s="284">
        <v>6300000</v>
      </c>
      <c r="J219" s="309">
        <v>0</v>
      </c>
      <c r="K219" s="283">
        <f t="shared" si="2"/>
        <v>6300000</v>
      </c>
    </row>
    <row r="220" spans="1:11" x14ac:dyDescent="0.2">
      <c r="A220" s="231">
        <v>45593</v>
      </c>
      <c r="B220" s="280" t="s">
        <v>3450</v>
      </c>
      <c r="C220" s="308" t="s">
        <v>4849</v>
      </c>
      <c r="D220" s="308" t="s">
        <v>4850</v>
      </c>
      <c r="E220" s="280" t="s">
        <v>4870</v>
      </c>
      <c r="F220" s="95"/>
      <c r="G220" s="280" t="s">
        <v>4863</v>
      </c>
      <c r="H220" s="96"/>
      <c r="I220" s="284">
        <v>9546000</v>
      </c>
      <c r="J220" s="309">
        <v>0</v>
      </c>
      <c r="K220" s="283">
        <f t="shared" si="2"/>
        <v>9546000</v>
      </c>
    </row>
    <row r="221" spans="1:11" x14ac:dyDescent="0.2">
      <c r="A221" s="231">
        <v>45593</v>
      </c>
      <c r="B221" s="280" t="s">
        <v>3905</v>
      </c>
      <c r="C221" s="308" t="s">
        <v>4851</v>
      </c>
      <c r="D221" s="308" t="s">
        <v>4852</v>
      </c>
      <c r="E221" s="280" t="s">
        <v>4871</v>
      </c>
      <c r="F221" s="95"/>
      <c r="G221" s="280" t="s">
        <v>4864</v>
      </c>
      <c r="H221" s="96"/>
      <c r="I221" s="284">
        <v>11666667</v>
      </c>
      <c r="J221" s="309">
        <v>0</v>
      </c>
      <c r="K221" s="283">
        <f t="shared" si="2"/>
        <v>11666667</v>
      </c>
    </row>
    <row r="222" spans="1:11" ht="15" x14ac:dyDescent="0.25">
      <c r="A222" s="246"/>
      <c r="B222" s="183"/>
      <c r="C222" s="183"/>
      <c r="D222" s="183"/>
      <c r="E222" s="233"/>
      <c r="F222" s="95"/>
      <c r="G222" s="123"/>
      <c r="H222" s="27"/>
      <c r="I222" s="126"/>
      <c r="J222" s="126"/>
      <c r="K222" s="23">
        <f t="shared" si="2"/>
        <v>0</v>
      </c>
    </row>
    <row r="223" spans="1:11" ht="15" x14ac:dyDescent="0.25">
      <c r="A223" s="246"/>
      <c r="B223" s="183"/>
      <c r="C223" s="183"/>
      <c r="D223" s="183"/>
      <c r="E223" s="233"/>
      <c r="F223" s="95"/>
      <c r="G223" s="123"/>
      <c r="H223" s="27"/>
      <c r="I223" s="126"/>
      <c r="J223" s="126"/>
      <c r="K223" s="23">
        <f t="shared" si="2"/>
        <v>0</v>
      </c>
    </row>
    <row r="224" spans="1:11" ht="15" x14ac:dyDescent="0.25">
      <c r="A224" s="246"/>
      <c r="B224" s="183"/>
      <c r="C224" s="183"/>
      <c r="D224" s="183"/>
      <c r="E224" s="233"/>
      <c r="F224" s="95"/>
      <c r="G224" s="123"/>
      <c r="H224" s="27"/>
      <c r="I224" s="126"/>
      <c r="J224" s="126"/>
      <c r="K224" s="23">
        <f t="shared" si="2"/>
        <v>0</v>
      </c>
    </row>
    <row r="225" spans="1:11" ht="15" x14ac:dyDescent="0.25">
      <c r="A225" s="246"/>
      <c r="B225" s="183"/>
      <c r="C225" s="183"/>
      <c r="D225" s="183"/>
      <c r="E225" s="233"/>
      <c r="F225" s="95"/>
      <c r="G225" s="123"/>
      <c r="H225" s="27"/>
      <c r="I225" s="126"/>
      <c r="J225" s="126"/>
      <c r="K225" s="23">
        <f t="shared" si="2"/>
        <v>0</v>
      </c>
    </row>
    <row r="226" spans="1:11" ht="15" x14ac:dyDescent="0.25">
      <c r="A226" s="246"/>
      <c r="B226" s="183"/>
      <c r="C226" s="183"/>
      <c r="D226" s="183"/>
      <c r="E226" s="233"/>
      <c r="F226" s="95"/>
      <c r="G226" s="123"/>
      <c r="H226" s="27"/>
      <c r="I226" s="126"/>
      <c r="J226" s="23"/>
      <c r="K226" s="23">
        <f t="shared" si="2"/>
        <v>0</v>
      </c>
    </row>
    <row r="227" spans="1:11" ht="15" x14ac:dyDescent="0.25">
      <c r="A227" s="246"/>
      <c r="B227" s="183"/>
      <c r="C227" s="183"/>
      <c r="D227" s="183"/>
      <c r="E227" s="233"/>
      <c r="F227" s="95"/>
      <c r="G227" s="123"/>
      <c r="H227" s="27"/>
      <c r="I227" s="126"/>
      <c r="J227" s="23"/>
      <c r="K227" s="23">
        <f t="shared" si="2"/>
        <v>0</v>
      </c>
    </row>
    <row r="228" spans="1:11" ht="15" x14ac:dyDescent="0.25">
      <c r="A228" s="246"/>
      <c r="B228" s="183"/>
      <c r="C228" s="183"/>
      <c r="D228" s="183"/>
      <c r="E228" s="233"/>
      <c r="F228" s="95"/>
      <c r="G228" s="123"/>
      <c r="H228" s="27"/>
      <c r="I228" s="126"/>
      <c r="J228" s="23"/>
      <c r="K228" s="23">
        <f t="shared" si="2"/>
        <v>0</v>
      </c>
    </row>
    <row r="229" spans="1:11" ht="15" x14ac:dyDescent="0.25">
      <c r="A229" s="246"/>
      <c r="B229" s="183"/>
      <c r="C229" s="183"/>
      <c r="D229" s="183"/>
      <c r="E229" s="233"/>
      <c r="F229" s="95"/>
      <c r="G229" s="123"/>
      <c r="H229" s="27"/>
      <c r="I229" s="126"/>
      <c r="J229" s="23"/>
      <c r="K229" s="23">
        <f t="shared" si="2"/>
        <v>0</v>
      </c>
    </row>
    <row r="230" spans="1:11" ht="15" x14ac:dyDescent="0.25">
      <c r="A230" s="246"/>
      <c r="B230" s="267"/>
      <c r="C230" s="267"/>
      <c r="D230" s="267"/>
      <c r="E230" s="233"/>
      <c r="F230" s="95"/>
      <c r="G230" s="123"/>
      <c r="H230" s="27"/>
      <c r="I230" s="126"/>
      <c r="J230" s="23"/>
      <c r="K230" s="23">
        <f t="shared" si="2"/>
        <v>0</v>
      </c>
    </row>
    <row r="231" spans="1:11" ht="15" x14ac:dyDescent="0.25">
      <c r="A231" s="14"/>
      <c r="B231" s="15"/>
      <c r="C231" s="15"/>
      <c r="D231" s="15"/>
      <c r="E231" s="258"/>
      <c r="F231" s="220"/>
      <c r="G231" s="345" t="s">
        <v>19</v>
      </c>
      <c r="H231" s="335"/>
      <c r="I231" s="28">
        <f>SUM(I70:I230)</f>
        <v>2227032633</v>
      </c>
      <c r="J231" s="28">
        <f>SUM(J70:J230)</f>
        <v>508395281</v>
      </c>
      <c r="K231" s="28">
        <f>SUM(K70:K230)</f>
        <v>1718637352</v>
      </c>
    </row>
    <row r="232" spans="1:11" ht="15" x14ac:dyDescent="0.25">
      <c r="A232" s="14"/>
      <c r="B232" s="15"/>
      <c r="C232" s="15"/>
      <c r="D232" s="15"/>
      <c r="E232" s="258"/>
      <c r="F232" s="250"/>
      <c r="G232" s="265"/>
      <c r="H232" s="15"/>
      <c r="I232" s="19"/>
      <c r="J232" s="19"/>
      <c r="K232" s="20"/>
    </row>
    <row r="233" spans="1:11" ht="38.25" x14ac:dyDescent="0.2">
      <c r="A233" s="69" t="s">
        <v>37</v>
      </c>
      <c r="B233" s="70" t="s">
        <v>39</v>
      </c>
      <c r="C233" s="69" t="s">
        <v>40</v>
      </c>
      <c r="D233" s="253" t="s">
        <v>38</v>
      </c>
      <c r="E233" s="70" t="s">
        <v>15</v>
      </c>
      <c r="F233" s="260" t="s">
        <v>33</v>
      </c>
      <c r="G233" s="163" t="s">
        <v>16</v>
      </c>
      <c r="H233" s="69" t="s">
        <v>22</v>
      </c>
      <c r="I233" s="69" t="s">
        <v>12</v>
      </c>
      <c r="J233" s="69" t="s">
        <v>23</v>
      </c>
      <c r="K233" s="69" t="s">
        <v>4</v>
      </c>
    </row>
    <row r="234" spans="1:11" ht="15" x14ac:dyDescent="0.2">
      <c r="A234" s="72"/>
      <c r="B234" s="72">
        <f>3223000000-546400000</f>
        <v>2676600000</v>
      </c>
      <c r="C234" s="72">
        <v>0</v>
      </c>
      <c r="D234" s="254">
        <f>+A234+B234-C234</f>
        <v>2676600000</v>
      </c>
      <c r="E234" s="251">
        <f>+I231</f>
        <v>2227032633</v>
      </c>
      <c r="F234" s="261">
        <f>+E234/D234</f>
        <v>0.83203789621161173</v>
      </c>
      <c r="G234" s="164">
        <f>+I67</f>
        <v>138619667</v>
      </c>
      <c r="H234" s="73">
        <f>+D234-E234-G234</f>
        <v>310947700</v>
      </c>
      <c r="I234" s="73">
        <f>+J231</f>
        <v>508395281</v>
      </c>
      <c r="J234" s="74">
        <f>+I234/D234</f>
        <v>0.18994070126279608</v>
      </c>
      <c r="K234" s="73">
        <f>+K231</f>
        <v>1718637352</v>
      </c>
    </row>
    <row r="235" spans="1:11" ht="15" x14ac:dyDescent="0.25">
      <c r="A235" s="75">
        <v>1</v>
      </c>
      <c r="B235" s="75">
        <v>2</v>
      </c>
      <c r="C235" s="75">
        <v>3</v>
      </c>
      <c r="D235" s="255" t="s">
        <v>3</v>
      </c>
      <c r="E235" s="227">
        <v>5</v>
      </c>
      <c r="F235" s="262" t="s">
        <v>18</v>
      </c>
      <c r="G235" s="166">
        <v>7</v>
      </c>
      <c r="H235" s="75" t="s">
        <v>9</v>
      </c>
      <c r="I235" s="75">
        <v>9</v>
      </c>
      <c r="J235" s="75" t="s">
        <v>24</v>
      </c>
      <c r="K235" s="75" t="s">
        <v>25</v>
      </c>
    </row>
  </sheetData>
  <mergeCells count="16">
    <mergeCell ref="G231:H231"/>
    <mergeCell ref="G67:H67"/>
    <mergeCell ref="A68:A69"/>
    <mergeCell ref="E68:H68"/>
    <mergeCell ref="I68:I69"/>
    <mergeCell ref="J68:J69"/>
    <mergeCell ref="E69:F69"/>
    <mergeCell ref="G69:H69"/>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4</vt:i4>
      </vt:variant>
    </vt:vector>
  </HeadingPairs>
  <TitlesOfParts>
    <vt:vector size="23" baseType="lpstr">
      <vt:lpstr>7787</vt:lpstr>
      <vt:lpstr>7795</vt:lpstr>
      <vt:lpstr>7793</vt:lpstr>
      <vt:lpstr>7803</vt:lpstr>
      <vt:lpstr>7799</vt:lpstr>
      <vt:lpstr>7800</vt:lpstr>
      <vt:lpstr>7801</vt:lpstr>
      <vt:lpstr>0069</vt:lpstr>
      <vt:lpstr>0120</vt:lpstr>
      <vt:lpstr>0110</vt:lpstr>
      <vt:lpstr>0115</vt:lpstr>
      <vt:lpstr>0145</vt:lpstr>
      <vt:lpstr>0148</vt:lpstr>
      <vt:lpstr>0070</vt:lpstr>
      <vt:lpstr>0121</vt:lpstr>
      <vt:lpstr>0173</vt:lpstr>
      <vt:lpstr>0180</vt:lpstr>
      <vt:lpstr>0262</vt:lpstr>
      <vt:lpstr>TOTAL</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2024-12-13T15:16:09Z</dcterms:modified>
</cp:coreProperties>
</file>