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14 MARTIRES/"/>
    </mc:Choice>
  </mc:AlternateContent>
  <xr:revisionPtr revIDLastSave="225" documentId="13_ncr:1_{102F29BA-6DEB-415F-8623-C6D7FB3EA78E}" xr6:coauthVersionLast="47" xr6:coauthVersionMax="47" xr10:uidLastSave="{23E7467A-6186-40F4-8BD6-FAF3063F4DB9}"/>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6" i="1" l="1"/>
  <c r="AR21" i="1"/>
  <c r="AR19" i="1"/>
  <c r="AG37" i="1"/>
  <c r="AQ20" i="1"/>
  <c r="AQ21" i="1"/>
  <c r="AQ19" i="1"/>
  <c r="AQ16" i="1"/>
  <c r="AQ17" i="1"/>
  <c r="AQ15" i="1"/>
  <c r="AQ37" i="1" l="1"/>
  <c r="AQ35" i="1"/>
  <c r="AQ34" i="1"/>
  <c r="AQ33" i="1"/>
  <c r="AQ32" i="1"/>
  <c r="AQ31" i="1"/>
  <c r="AQ27" i="1"/>
  <c r="AQ28" i="1"/>
  <c r="AQ29" i="1"/>
  <c r="AQ24" i="1"/>
  <c r="AQ25" i="1"/>
  <c r="AQ26" i="1"/>
  <c r="AQ23" i="1"/>
  <c r="X37" i="1" l="1"/>
  <c r="AA31" i="1"/>
  <c r="AP37" i="1"/>
  <c r="AK37" i="1"/>
  <c r="AM37" i="1" s="1"/>
  <c r="AF37" i="1"/>
  <c r="AH37" i="1" s="1"/>
  <c r="AA37" i="1"/>
  <c r="AC37" i="1" s="1"/>
  <c r="AP36" i="1"/>
  <c r="AR36" i="1" s="1"/>
  <c r="X36" i="1"/>
  <c r="AP35" i="1"/>
  <c r="AK35" i="1"/>
  <c r="AM35" i="1" s="1"/>
  <c r="AA35" i="1"/>
  <c r="AC35" i="1" s="1"/>
  <c r="AR34" i="1"/>
  <c r="AP34" i="1"/>
  <c r="AK34" i="1"/>
  <c r="AF34" i="1"/>
  <c r="AH34" i="1" s="1"/>
  <c r="AA34" i="1"/>
  <c r="X34" i="1"/>
  <c r="AP33" i="1"/>
  <c r="AR33" i="1" s="1"/>
  <c r="AK33" i="1"/>
  <c r="AM33" i="1" s="1"/>
  <c r="AF33" i="1"/>
  <c r="AH33" i="1" s="1"/>
  <c r="AA33" i="1"/>
  <c r="AC33" i="1" s="1"/>
  <c r="AR32" i="1"/>
  <c r="AP32" i="1"/>
  <c r="AK32" i="1"/>
  <c r="AM32" i="1" s="1"/>
  <c r="AH32" i="1"/>
  <c r="AF32" i="1"/>
  <c r="AA32" i="1"/>
  <c r="AC32" i="1" s="1"/>
  <c r="X32" i="1"/>
  <c r="AP31" i="1"/>
  <c r="AR31" i="1" s="1"/>
  <c r="AK31" i="1"/>
  <c r="AM31" i="1" s="1"/>
  <c r="AC31" i="1"/>
  <c r="P29" i="1"/>
  <c r="P28" i="1"/>
  <c r="P27" i="1"/>
  <c r="P26" i="1"/>
  <c r="P25" i="1"/>
  <c r="P24" i="1"/>
  <c r="P23" i="1"/>
  <c r="AR37" i="1" l="1"/>
  <c r="AR35" i="1"/>
  <c r="AP14" i="1"/>
  <c r="AR14" i="1" s="1"/>
  <c r="AK14" i="1"/>
  <c r="AM14" i="1" s="1"/>
  <c r="AM38" i="1"/>
  <c r="AP29" i="1"/>
  <c r="AR29" i="1" s="1"/>
  <c r="AP28" i="1"/>
  <c r="AR28" i="1" s="1"/>
  <c r="AP27" i="1"/>
  <c r="AR27" i="1" s="1"/>
  <c r="AP26" i="1"/>
  <c r="AP25" i="1"/>
  <c r="AR25" i="1" s="1"/>
  <c r="AP24" i="1"/>
  <c r="AR24" i="1" s="1"/>
  <c r="AP23" i="1"/>
  <c r="AR23" i="1" s="1"/>
  <c r="AP22" i="1"/>
  <c r="AR22" i="1" s="1"/>
  <c r="AP21" i="1"/>
  <c r="AP20" i="1"/>
  <c r="AR20" i="1" s="1"/>
  <c r="AP19" i="1"/>
  <c r="AP18" i="1"/>
  <c r="AR18" i="1" s="1"/>
  <c r="AP17" i="1"/>
  <c r="AR17" i="1" s="1"/>
  <c r="AP16" i="1"/>
  <c r="AR16" i="1" s="1"/>
  <c r="AP15" i="1"/>
  <c r="AR15"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H38" i="1"/>
  <c r="AF29" i="1"/>
  <c r="AH29" i="1" s="1"/>
  <c r="AF28" i="1"/>
  <c r="AH28" i="1" s="1"/>
  <c r="AF27" i="1"/>
  <c r="AH27" i="1" s="1"/>
  <c r="AF26" i="1"/>
  <c r="AH26" i="1" s="1"/>
  <c r="AF25" i="1"/>
  <c r="AH25" i="1" s="1"/>
  <c r="AF24" i="1"/>
  <c r="AH24" i="1" s="1"/>
  <c r="AF23" i="1"/>
  <c r="AH23" i="1" s="1"/>
  <c r="AF22" i="1"/>
  <c r="AF21" i="1"/>
  <c r="AH21" i="1" s="1"/>
  <c r="AF20" i="1"/>
  <c r="AH20" i="1" s="1"/>
  <c r="AF19" i="1"/>
  <c r="AH19" i="1" s="1"/>
  <c r="AF18" i="1"/>
  <c r="AH18" i="1" s="1"/>
  <c r="AF17" i="1"/>
  <c r="AH17" i="1" s="1"/>
  <c r="AF16" i="1"/>
  <c r="AH16" i="1" s="1"/>
  <c r="AF15" i="1"/>
  <c r="AH15" i="1" s="1"/>
  <c r="AF14" i="1"/>
  <c r="AC38" i="1"/>
  <c r="AA29" i="1"/>
  <c r="AC29" i="1" s="1"/>
  <c r="AA28" i="1"/>
  <c r="AC28" i="1" s="1"/>
  <c r="AA27" i="1"/>
  <c r="AC27" i="1" s="1"/>
  <c r="AA26" i="1"/>
  <c r="AC26" i="1" s="1"/>
  <c r="AA25" i="1"/>
  <c r="AC25" i="1" s="1"/>
  <c r="AA24" i="1"/>
  <c r="AC24" i="1" s="1"/>
  <c r="AA23" i="1"/>
  <c r="AC23" i="1" s="1"/>
  <c r="AA22" i="1"/>
  <c r="AA21" i="1"/>
  <c r="AC21" i="1" s="1"/>
  <c r="AA20" i="1"/>
  <c r="AC20" i="1" s="1"/>
  <c r="AA19" i="1"/>
  <c r="AC19" i="1" s="1"/>
  <c r="AA18" i="1"/>
  <c r="AC18" i="1" s="1"/>
  <c r="AA17" i="1"/>
  <c r="AC17" i="1" s="1"/>
  <c r="AA16" i="1"/>
  <c r="AC16" i="1" s="1"/>
  <c r="AA15" i="1"/>
  <c r="AC15" i="1" s="1"/>
  <c r="AA14" i="1"/>
  <c r="X38" i="1"/>
  <c r="X29" i="1"/>
  <c r="X28" i="1"/>
  <c r="X27" i="1"/>
  <c r="X26" i="1"/>
  <c r="X25" i="1"/>
  <c r="X24" i="1"/>
  <c r="X23" i="1"/>
  <c r="X20" i="1"/>
  <c r="X18" i="1"/>
  <c r="X17" i="1"/>
  <c r="X16" i="1"/>
  <c r="X15" i="1"/>
  <c r="AR38" i="1" l="1"/>
  <c r="AC30" i="1"/>
  <c r="AC39" i="1" s="1"/>
  <c r="X30" i="1"/>
  <c r="X39" i="1" s="1"/>
  <c r="AM30" i="1"/>
  <c r="AM39" i="1" s="1"/>
  <c r="AR30" i="1"/>
  <c r="AH30" i="1"/>
  <c r="AH39" i="1" s="1"/>
  <c r="AR3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1" authorId="0" shapeId="0" xr:uid="{00000000-0006-0000-0000-000005000000}">
      <text>
        <r>
          <rPr>
            <b/>
            <sz val="9"/>
            <color indexed="81"/>
            <rFont val="Tahoma"/>
            <family val="2"/>
          </rPr>
          <t>Indique el nombre del proceso al cual está asociada la meta</t>
        </r>
      </text>
    </comment>
    <comment ref="A13" authorId="0" shapeId="0" xr:uid="{00000000-0006-0000-0000-000006000000}">
      <text>
        <r>
          <rPr>
            <b/>
            <sz val="9"/>
            <color indexed="81"/>
            <rFont val="Tahoma"/>
            <family val="2"/>
          </rPr>
          <t>Incluya el número del objetivo estratégico, de acuerdo con lo adoptado en el Plan Estratégico Institucional</t>
        </r>
      </text>
    </comment>
    <comment ref="B13"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3" authorId="0" shapeId="0" xr:uid="{00000000-0006-0000-0000-000008000000}">
      <text>
        <r>
          <rPr>
            <b/>
            <sz val="9"/>
            <color indexed="81"/>
            <rFont val="Tahoma"/>
            <family val="2"/>
          </rPr>
          <t>Escriba el número de la meta, en orden consecutivo</t>
        </r>
      </text>
    </comment>
    <comment ref="E13"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3" authorId="0" shapeId="0" xr:uid="{00000000-0006-0000-0000-00000A000000}">
      <text>
        <r>
          <rPr>
            <b/>
            <sz val="9"/>
            <color indexed="81"/>
            <rFont val="Tahoma"/>
            <family val="2"/>
          </rPr>
          <t xml:space="preserve">Seleccione la opción que corresponda
</t>
        </r>
      </text>
    </comment>
    <comment ref="G13" authorId="0" shapeId="0" xr:uid="{00000000-0006-0000-0000-00000B000000}">
      <text>
        <r>
          <rPr>
            <b/>
            <sz val="9"/>
            <color indexed="81"/>
            <rFont val="Tahoma"/>
            <family val="2"/>
          </rPr>
          <t>Indique un nombre corto que refleje lo que pretende medir. 
Ej. Porcentaje de giros acumulados</t>
        </r>
      </text>
    </comment>
    <comment ref="H13"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3"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3"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3"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3" authorId="0" shapeId="0" xr:uid="{00000000-0006-0000-0000-000010000000}">
      <text>
        <r>
          <rPr>
            <b/>
            <sz val="9"/>
            <color indexed="81"/>
            <rFont val="Tahoma"/>
            <family val="2"/>
          </rPr>
          <t xml:space="preserve">Indique la magnitud programada para el trimestre. </t>
        </r>
      </text>
    </comment>
    <comment ref="M13" authorId="0" shapeId="0" xr:uid="{00000000-0006-0000-0000-000011000000}">
      <text>
        <r>
          <rPr>
            <b/>
            <sz val="9"/>
            <color indexed="81"/>
            <rFont val="Tahoma"/>
            <family val="2"/>
          </rPr>
          <t xml:space="preserve">Indique la magnitud programada para el trimestre. </t>
        </r>
      </text>
    </comment>
    <comment ref="N13" authorId="0" shapeId="0" xr:uid="{00000000-0006-0000-0000-000012000000}">
      <text>
        <r>
          <rPr>
            <b/>
            <sz val="9"/>
            <color indexed="81"/>
            <rFont val="Tahoma"/>
            <family val="2"/>
          </rPr>
          <t xml:space="preserve">Indique la magnitud programada para el trimestre. </t>
        </r>
      </text>
    </comment>
    <comment ref="O13" authorId="0" shapeId="0" xr:uid="{00000000-0006-0000-0000-000013000000}">
      <text>
        <r>
          <rPr>
            <b/>
            <sz val="9"/>
            <color indexed="81"/>
            <rFont val="Tahoma"/>
            <family val="2"/>
          </rPr>
          <t xml:space="preserve">Indique la magnitud programada para el trimestre. </t>
        </r>
      </text>
    </comment>
    <comment ref="P13" authorId="0" shapeId="0" xr:uid="{00000000-0006-0000-0000-000014000000}">
      <text>
        <r>
          <rPr>
            <b/>
            <sz val="9"/>
            <color indexed="81"/>
            <rFont val="Tahoma"/>
            <family val="2"/>
          </rPr>
          <t>Indique la programación total de la vigencia. 
Debe ser coherente con la meta.</t>
        </r>
      </text>
    </comment>
    <comment ref="Q13" authorId="0" shapeId="0" xr:uid="{00000000-0006-0000-0000-000015000000}">
      <text>
        <r>
          <rPr>
            <b/>
            <sz val="9"/>
            <color indexed="81"/>
            <rFont val="Tahoma"/>
            <family val="2"/>
          </rPr>
          <t xml:space="preserve">Indique el tipo de indicador: 
- Eficancia 
- Eficiencia 
- Efectividad </t>
        </r>
      </text>
    </comment>
    <comment ref="R13" authorId="0" shapeId="0" xr:uid="{00000000-0006-0000-0000-000016000000}">
      <text>
        <r>
          <rPr>
            <b/>
            <sz val="9"/>
            <color indexed="81"/>
            <rFont val="Tahoma"/>
            <family val="2"/>
          </rPr>
          <t>Indique la evidencia a presentar del cumplimiento de la meta. Se debe redactar de forma concreta y coherente con la meta</t>
        </r>
      </text>
    </comment>
    <comment ref="S13"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3" authorId="0" shapeId="0" xr:uid="{00000000-0006-0000-0000-000018000000}">
      <text>
        <r>
          <rPr>
            <b/>
            <sz val="9"/>
            <color indexed="81"/>
            <rFont val="Tahoma"/>
            <family val="2"/>
          </rPr>
          <t>Indique el área y grupo de trabajo (si se tiene), responsable de cumplir o ejecutar la meta</t>
        </r>
      </text>
    </comment>
    <comment ref="U13" authorId="0" shapeId="0" xr:uid="{00000000-0006-0000-0000-000019000000}">
      <text>
        <r>
          <rPr>
            <b/>
            <sz val="9"/>
            <color indexed="81"/>
            <rFont val="Tahoma"/>
            <family val="2"/>
          </rPr>
          <t>Indique el nombre de la dependencia responsable de reportar trimestralmente la meta a la OAP</t>
        </r>
      </text>
    </comment>
    <comment ref="V13" authorId="0" shapeId="0" xr:uid="{00000000-0006-0000-0000-00001A000000}">
      <text>
        <r>
          <rPr>
            <b/>
            <sz val="9"/>
            <color indexed="81"/>
            <rFont val="Tahoma"/>
            <family val="2"/>
          </rPr>
          <t>Indique la magnitud programada</t>
        </r>
      </text>
    </comment>
    <comment ref="W13" authorId="0" shapeId="0" xr:uid="{00000000-0006-0000-0000-00001B000000}">
      <text>
        <r>
          <rPr>
            <b/>
            <sz val="9"/>
            <color indexed="81"/>
            <rFont val="Tahoma"/>
            <family val="2"/>
          </rPr>
          <t>Indique la magnitud ejecutada. Corresponde al resultado de medir el indicador de la meta</t>
        </r>
      </text>
    </comment>
    <comment ref="X13"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3"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00000000-0006-0000-0000-00001E000000}">
      <text>
        <r>
          <rPr>
            <b/>
            <sz val="9"/>
            <color indexed="81"/>
            <rFont val="Tahoma"/>
            <family val="2"/>
          </rPr>
          <t xml:space="preserve">Indicar el nombre concreto de la evidencia aportada. </t>
        </r>
      </text>
    </comment>
    <comment ref="AA13" authorId="0" shapeId="0" xr:uid="{00000000-0006-0000-0000-00001F000000}">
      <text>
        <r>
          <rPr>
            <b/>
            <sz val="9"/>
            <color indexed="81"/>
            <rFont val="Tahoma"/>
            <family val="2"/>
          </rPr>
          <t>Indique la magnitud programada</t>
        </r>
      </text>
    </comment>
    <comment ref="AB13" authorId="0" shapeId="0" xr:uid="{00000000-0006-0000-0000-000020000000}">
      <text>
        <r>
          <rPr>
            <b/>
            <sz val="9"/>
            <color indexed="81"/>
            <rFont val="Tahoma"/>
            <family val="2"/>
          </rPr>
          <t>Indique la magnitud ejecutada. Corresponde al resultado de medir el indicador de la meta</t>
        </r>
      </text>
    </comment>
    <comment ref="AC13"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3"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00000000-0006-0000-0000-000023000000}">
      <text>
        <r>
          <rPr>
            <b/>
            <sz val="9"/>
            <color indexed="81"/>
            <rFont val="Tahoma"/>
            <family val="2"/>
          </rPr>
          <t xml:space="preserve">Indicar el nombre concreto de la evidencia aportada. </t>
        </r>
      </text>
    </comment>
    <comment ref="AF13" authorId="0" shapeId="0" xr:uid="{00000000-0006-0000-0000-000024000000}">
      <text>
        <r>
          <rPr>
            <b/>
            <sz val="9"/>
            <color indexed="81"/>
            <rFont val="Tahoma"/>
            <family val="2"/>
          </rPr>
          <t>Indique la magnitud programada</t>
        </r>
      </text>
    </comment>
    <comment ref="AG13" authorId="0" shapeId="0" xr:uid="{00000000-0006-0000-0000-000025000000}">
      <text>
        <r>
          <rPr>
            <b/>
            <sz val="9"/>
            <color indexed="81"/>
            <rFont val="Tahoma"/>
            <family val="2"/>
          </rPr>
          <t>Indique la magnitud ejecutada. Corresponde al resultado de medir el indicador de la meta</t>
        </r>
      </text>
    </comment>
    <comment ref="AH13"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3"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0000000-0006-0000-0000-000028000000}">
      <text>
        <r>
          <rPr>
            <b/>
            <sz val="9"/>
            <color indexed="81"/>
            <rFont val="Tahoma"/>
            <family val="2"/>
          </rPr>
          <t xml:space="preserve">Indicar el nombre concreto de la evidencia aportada. </t>
        </r>
      </text>
    </comment>
    <comment ref="AK13" authorId="0" shapeId="0" xr:uid="{00000000-0006-0000-0000-000029000000}">
      <text>
        <r>
          <rPr>
            <b/>
            <sz val="9"/>
            <color indexed="81"/>
            <rFont val="Tahoma"/>
            <family val="2"/>
          </rPr>
          <t>Indique la magnitud programada</t>
        </r>
      </text>
    </comment>
    <comment ref="AL13" authorId="0" shapeId="0" xr:uid="{00000000-0006-0000-0000-00002A000000}">
      <text>
        <r>
          <rPr>
            <b/>
            <sz val="9"/>
            <color indexed="81"/>
            <rFont val="Tahoma"/>
            <family val="2"/>
          </rPr>
          <t>Indique la magnitud ejecutada. Corresponde al resultado de medir el indicador de la meta</t>
        </r>
      </text>
    </comment>
    <comment ref="AM13"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3"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00000000-0006-0000-0000-00002D000000}">
      <text>
        <r>
          <rPr>
            <b/>
            <sz val="9"/>
            <color indexed="81"/>
            <rFont val="Tahoma"/>
            <family val="2"/>
          </rPr>
          <t xml:space="preserve">Indicar el nombre concreto de la evidencia aportada. </t>
        </r>
      </text>
    </comment>
    <comment ref="AP13" authorId="0" shapeId="0" xr:uid="{00000000-0006-0000-0000-00002E000000}">
      <text>
        <r>
          <rPr>
            <b/>
            <sz val="9"/>
            <color indexed="81"/>
            <rFont val="Tahoma"/>
            <family val="2"/>
          </rPr>
          <t>Indique la magnitud total programada para la vigencia</t>
        </r>
      </text>
    </comment>
    <comment ref="AQ13" authorId="0" shapeId="0" xr:uid="{00000000-0006-0000-0000-00002F000000}">
      <text>
        <r>
          <rPr>
            <b/>
            <sz val="9"/>
            <color indexed="81"/>
            <rFont val="Tahoma"/>
            <family val="2"/>
          </rPr>
          <t xml:space="preserve">Indique la magnitud ejecutada acumulada para la vigencia </t>
        </r>
      </text>
    </comment>
    <comment ref="AR13"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3" authorId="0" shapeId="0" xr:uid="{00000000-0006-0000-0000-000031000000}">
      <text>
        <r>
          <rPr>
            <b/>
            <sz val="9"/>
            <color indexed="81"/>
            <rFont val="Tahoma"/>
            <family val="2"/>
          </rPr>
          <t>Es la descripción detallada de los avances y logros obtenidos con la ejecución de la meta acumulados para la vigencia</t>
        </r>
      </text>
    </comment>
    <comment ref="E30" authorId="0" shapeId="0" xr:uid="{00000000-0006-0000-0000-000032000000}">
      <text>
        <r>
          <rPr>
            <b/>
            <sz val="9"/>
            <color indexed="81"/>
            <rFont val="Tahoma"/>
            <family val="2"/>
          </rPr>
          <t>Promedio obtenido para el periodo x 80%</t>
        </r>
      </text>
    </comment>
    <comment ref="E38" authorId="0" shapeId="0" xr:uid="{00000000-0006-0000-0000-000033000000}">
      <text>
        <r>
          <rPr>
            <b/>
            <sz val="9"/>
            <color indexed="81"/>
            <rFont val="Tahoma"/>
            <family val="2"/>
          </rPr>
          <t>Promedio obtenido en las metas transversales para el periodo x 20%</t>
        </r>
      </text>
    </comment>
    <comment ref="E39"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<sst xmlns="http://schemas.openxmlformats.org/spreadsheetml/2006/main" count="633" uniqueCount="301">
  <si>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</si>
  <si>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</si>
  <si>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</si>
  <si>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</si>
  <si>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</si>
  <si>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</si>
  <si>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</si>
  <si>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r>
      <t xml:space="preserve">Publicación del plan de gestión aprobado. Caso HOLA: </t>
    </r>
    <r>
      <rPr>
        <b/>
        <sz val="11"/>
        <color theme="1"/>
        <rFont val="Calibri Light"/>
        <family val="2"/>
        <scheme val="major"/>
      </rPr>
      <t>14701</t>
    </r>
  </si>
  <si>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</si>
  <si>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</si>
  <si>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</si>
  <si>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</si>
  <si>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</si>
  <si>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</si>
  <si>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</si>
  <si>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</si>
  <si>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</si>
  <si>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</si>
  <si>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</si>
  <si>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</si>
  <si>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</si>
  <si>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</si>
  <si>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</si>
  <si>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</si>
  <si>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</si>
  <si>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</si>
  <si>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</si>
  <si>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</si>
  <si>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</si>
  <si>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</si>
  <si>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</si>
  <si>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</si>
  <si>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</si>
  <si>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</si>
  <si>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</si>
  <si>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</si>
  <si>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</si>
  <si>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</si>
  <si>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</si>
  <si>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</si>
  <si>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</si>
  <si>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</si>
  <si>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</si>
  <si>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</si>
  <si>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</si>
  <si>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</si>
  <si>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r>
      <t xml:space="preserve">Alcanzar en un </t>
    </r>
    <r>
      <rPr>
        <sz val="11"/>
        <rFont val="Calibri Light"/>
        <family val="2"/>
        <scheme val="major"/>
      </rPr>
      <t>75</t>
    </r>
    <r>
      <rPr>
        <sz val="11"/>
        <color theme="1"/>
        <rFont val="Calibri Light"/>
        <family val="2"/>
        <scheme val="major"/>
      </rPr>
      <t>% el avance de las metas del Plan de Desarrollo Local acumuladas al 30 de septiembre de 2024 (metas entregadas)</t>
    </r>
  </si>
  <si>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</si>
  <si>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</si>
  <si>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</si>
  <si>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</si>
  <si>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</si>
  <si>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</si>
  <si>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</si>
  <si>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</si>
  <si>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</si>
  <si>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</si>
  <si>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</si>
  <si>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</si>
  <si>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</si>
  <si>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</si>
  <si>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</si>
  <si>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</si>
  <si>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</si>
  <si>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</si>
  <si>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</si>
  <si>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Ejecución de Gastos Presupuestal</t>
  </si>
  <si>
    <t>3</t>
  </si>
  <si>
    <t>Girar mínimo el 60%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</si>
  <si>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</si>
  <si>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</si>
  <si>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4</t>
  </si>
  <si>
    <r>
      <t xml:space="preserve">Comprometer mínimo el </t>
    </r>
    <r>
      <rPr>
        <sz val="11"/>
        <rFont val="Calibri Light"/>
        <family val="2"/>
        <scheme val="major"/>
      </rPr>
      <t>30</t>
    </r>
    <r>
      <rPr>
        <sz val="11"/>
        <color theme="1"/>
        <rFont val="Calibri Light"/>
        <family val="2"/>
        <scheme val="major"/>
      </rPr>
      <t xml:space="preserve">% al 30 de junio y el </t>
    </r>
    <r>
      <rPr>
        <sz val="11"/>
        <rFont val="Calibri Light"/>
        <family val="2"/>
        <scheme val="major"/>
      </rPr>
      <t>96</t>
    </r>
    <r>
      <rPr>
        <sz val="11"/>
        <color theme="1"/>
        <rFont val="Calibri Light"/>
        <family val="2"/>
        <scheme val="major"/>
      </rPr>
      <t>% al 31 de diciembre del presupuesto de inversión directa de la vigencia 2024</t>
    </r>
  </si>
  <si>
    <t>Porcentaje de compromiso del presupuesto de inversión directa de la vigencia 2024</t>
  </si>
  <si>
    <t>(Valor de RP de inversión directa de la vigencia  / Valor total del presupuesto de inversión directa de la Vigencia)*100</t>
  </si>
  <si>
    <t>Reporte de Certificados de Registro Presupuestal</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</si>
  <si>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</si>
  <si>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</si>
  <si>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</si>
  <si>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</si>
  <si>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6</t>
  </si>
  <si>
    <t>Registrar en el sistema SIPSE Local, el 98%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</si>
  <si>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</si>
  <si>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</si>
  <si>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</si>
  <si>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</si>
  <si>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</si>
  <si>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</si>
  <si>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7</t>
  </si>
  <si>
    <r>
      <t xml:space="preserve">Lograr que el </t>
    </r>
    <r>
      <rPr>
        <sz val="11"/>
        <rFont val="Calibri Light"/>
        <family val="2"/>
        <scheme val="major"/>
      </rPr>
      <t>100</t>
    </r>
    <r>
      <rPr>
        <sz val="11"/>
        <color theme="1"/>
        <rFont val="Calibri Light"/>
        <family val="2"/>
        <scheme val="major"/>
      </rPr>
      <t>% de los contratos registrados en SIPSE-Local se encuentren, dentro del sistema, en estado “ejecución”</t>
    </r>
  </si>
  <si>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</si>
  <si>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</si>
  <si>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SIPSE LOCAL</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</si>
  <si>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</si>
  <si>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</si>
  <si>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</si>
  <si>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</si>
  <si>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</si>
  <si>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9</t>
  </si>
  <si>
    <t>Registrar  al 100% la información en el Módulo de proyectos de SIPSE LOCAL de proyectos de inversión del nuevo plan de desarrollo local de la vigencia 2025 - 2028</t>
  </si>
  <si>
    <t>(Numero Proyectos de inversión registrados en SIPSE Local / Numero de Proyectos de inversión aprobados en SEGPLAN)*100%</t>
  </si>
  <si>
    <t>Inspección, Vigilancia y Control</t>
  </si>
  <si>
    <t>10</t>
  </si>
  <si>
    <t>Realizar 8.550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</si>
  <si>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</si>
  <si>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</si>
  <si>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Suma</t>
  </si>
  <si>
    <t>Expedientes de actuaciones de policía</t>
  </si>
  <si>
    <t>En el periodo de enero, febrero y marzo de 2024, se realizaron 4778, impulsos en los procesos policivos de competencia de las Inspecciones de Policia</t>
  </si>
  <si>
    <t>Aplicativo ARCO</t>
  </si>
  <si>
    <t>Alcaldía Local - Área de Gestión Policiva</t>
  </si>
  <si>
    <t>Dirección para la Gestión Policiva</t>
  </si>
  <si>
    <t>11</t>
  </si>
  <si>
    <t>Proferir 2.600 fallos de fondo en primera instancia sobre las actuaciones de policía que se encuentran a cargo de las inspecciones de policía</t>
  </si>
  <si>
    <t>Fallos de fondo en primera instancia proferidos</t>
  </si>
  <si>
    <t>Número de Fallos de fondo en primera instancia proferidos</t>
  </si>
  <si>
    <t>Fallos de fondo</t>
  </si>
  <si>
    <t>En el periodo de enero, febrero y marzo de 2024, se  fallaron 714 procesos policivos de competencia de las Inspecciones de Policia</t>
  </si>
  <si>
    <t>12</t>
  </si>
  <si>
    <t>Terminar (archivar) 40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</si>
  <si>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</si>
  <si>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</si>
  <si>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</si>
  <si>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</si>
  <si>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</si>
  <si>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13</t>
  </si>
  <si>
    <t>Terminar 34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</si>
  <si>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</si>
  <si>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</si>
  <si>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</si>
  <si>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14</t>
  </si>
  <si>
    <t>Realizar 75 operativos de inspección, vigilancia y control en materia de integridad del espacio público</t>
  </si>
  <si>
    <t>Acciones de control u operativos en materia de  integridad del espacio publico</t>
  </si>
  <si>
    <t>Número de acciones de control u operativos en materia de  integridad del espacio publico</t>
  </si>
  <si>
    <t>Acciones de control u operativos</t>
  </si>
  <si>
    <t>Formatos de evidencia de reunión diligenciados de los operativos realizados en materia de integridad del espacio público</t>
  </si>
  <si>
    <t>Registros de operativos Alcaldía Local</t>
  </si>
  <si>
    <t>15</t>
  </si>
  <si>
    <t>Realizar 270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</si>
  <si>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</si>
  <si>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</si>
  <si>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</si>
  <si>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16</t>
  </si>
  <si>
    <t>Realizar 86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</si>
  <si>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</si>
  <si>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</si>
  <si>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</si>
  <si>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En cuanto a la META 16, enfocada en la realización de operativos de inspección, vigilancia y control en materia de actividad ambiental, no se cumplió debido a diversas limitaciones. La falta de recursos logísticos necesarios para llevar a cabo los operativos planificados, junto con la escasez de personal capacitado en técnicas específicas de inspección y vigilancia ambiental, han representado obstáculos significativos para su ejecución efectiva. Además, la coordinación con otras entidades gubernamentales y la obtención de los permisos y autorizaciones necesarias también han presentado desafíos adicionales, contribuyendo a la dificultad en la implementación de estos operativos</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</si>
  <si>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</si>
  <si>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</si>
  <si>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</si>
  <si>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</si>
  <si>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</si>
  <si>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</si>
  <si>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</si>
  <si>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</si>
  <si>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</si>
  <si>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</si>
  <si>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</si>
  <si>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No programada</t>
  </si>
  <si>
    <t xml:space="preserve">Eficacia </t>
  </si>
  <si>
    <t>Reporte de resultados de medición de los criterios ambientales</t>
  </si>
  <si>
    <t>Herramienta Oficina Asesora de Planeación</t>
  </si>
  <si>
    <t>Alcaldía local</t>
  </si>
  <si>
    <t>Oficina Asesora de Planeación Institucional - Equipo de gestión ambiental</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</si>
  <si>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</si>
  <si>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</si>
  <si>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</si>
  <si>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</si>
  <si>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</si>
  <si>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</si>
  <si>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</si>
  <si>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</si>
  <si>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</si>
  <si>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</si>
  <si>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</si>
  <si>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</si>
  <si>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</si>
  <si>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</si>
  <si>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</si>
  <si>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</si>
  <si>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</si>
  <si>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</si>
  <si>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</si>
  <si>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</si>
  <si>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</si>
  <si>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</si>
  <si>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Registro de asistencia y presentación realizada</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</si>
  <si>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</si>
  <si>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</si>
  <si>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</si>
  <si>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</si>
  <si>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</si>
  <si>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Líder del proceso</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</si>
  <si>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</si>
  <si>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</si>
  <si>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</si>
  <si>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</si>
  <si>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</si>
  <si>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</si>
  <si>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</si>
  <si>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</si>
  <si>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</si>
  <si>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</si>
  <si>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Alcaldía Local</t>
  </si>
  <si>
    <t>Subsecretaria de Gestión Institucional - Proceso Servicio de Atención a la Ciudadanía</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</si>
  <si>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</si>
  <si>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</si>
  <si>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</si>
  <si>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</si>
  <si>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</si>
  <si>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</si>
  <si>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</si>
  <si>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Total metas transversales (20%)</t>
  </si>
  <si>
    <t xml:space="preserve">Total plan de gestión </t>
  </si>
  <si>
    <t>10 de mayo de 2024</t>
  </si>
  <si>
    <t>No programada para el trimestre.</t>
  </si>
  <si>
    <t>Se han girado en el primer trimestre de 2024 $2.943.863.455 de los $ 15.288.229.852 comprometidos constituidos como obligaciones por pagar de la vigencia 2023</t>
  </si>
  <si>
    <t>Se han girado en el primer trimestre de 2024 $779.999.350 de los $13.672.487.489 comprometidos constituidos como obligaciones por pagar de la vigencia 2022 y anteriores</t>
  </si>
  <si>
    <t>Se han comprometido en el primer trimestre del 2024 $2.237.945.000 de los $32.677.911.000 de la apropiación disponible de Inversión Directa para el 2024</t>
  </si>
  <si>
    <t>Se han girado en el primer trimestre de 2024 $412.237.001 de los $32.677.911.000 de la apropiación disponible de Inversión Directa para el 2024</t>
  </si>
  <si>
    <t>Se reportan  36  contratos celebrados en el  primer trimestre 2024, pero no se encuentran en estado "ejecución"</t>
  </si>
  <si>
    <t>Reporte DGDL</t>
  </si>
  <si>
    <t>Se reporta gestion sobre 4782 actuaciones a cargo de las inspecciones de policia</t>
  </si>
  <si>
    <t>Se profieren 789 fallos de fondo en primera instancia en el primer trimestre de 2024</t>
  </si>
  <si>
    <t>Reporte DGP</t>
  </si>
  <si>
    <t>No se logró el cumplimiento de la meta dada la complejidad inherente de las actuaciones administrativas que demandó un tiempo considerable para su análisis y resolución. Además, la falta de recursos administrativos, así como la limitada capacitación del personal en procedimientos específicos, contribuyeron a la demora en la conclusión de estas tareas. Por otra parte, la priorización de casos urgentes o de mayor relevancia también desvió la atención de las actuaciones incluidas en esta meta.</t>
  </si>
  <si>
    <t>Al corte del primer trimestre, se tienen 5 acciones de mejora vencidas</t>
  </si>
  <si>
    <t>Reporte MIMEC</t>
  </si>
  <si>
    <t>La alcaldía local asistió a la capacitación realizada por la Oficina Asesora de Planeación sobre el sistema de gestión y el modelo integrado de Planeación y Gestión MIPG, realizada el día 13 de marzo de 2024, en el auditorio de la Localidad de Barrios Unidos</t>
  </si>
  <si>
    <t>Listado de asistencia y presentación</t>
  </si>
  <si>
    <t>Memorando SGI 20244600114073</t>
  </si>
  <si>
    <t>La alcaldía local logró la atención del 100% de requerimientos ciudadanos asignados a 31 de diciembre de 2023, registrados y tipificados como Derechos de Petición en el aplicativo Bogotá te Escucha y gestor documental ORFEO.</t>
  </si>
  <si>
    <t>La alcaldía local cumplió oportunamente con la atención de 42 requerimientos registrados y tipificados como Derechos de Petición en el aplicativo Bogotá te Escucha y gestor documental ORFEO durante la vigencia 2024.</t>
  </si>
  <si>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LOS MÁRTIRES</t>
    </r>
  </si>
  <si>
    <t>Durante el período de referencia, se ejecutaron un total de 84 operativos, lo que representa un avance significativo hacia la meta establecida. Estos operativos se llevaron a cabo con el objetivo de garantizar el cumplimiento de las normativas vigentes y promover un ambiente propicio para el desarrollo económico local.</t>
  </si>
  <si>
    <t>La ejecución de un solo operativo durante el trimestre se vio significativamente afectada por la falta de personal contratado y la multiplicidad de tareas encomendadas al equipo responsable de la gestión de integridad del espacio público. La limitada disponibilidad de recursos humanos asignados para llevar a cabo estas acciones de control representó un desafío considerable en la implementación del plan. Además, el personal 
existente se encontró sobrecargado con una variedad de responsabilidades, lo que redujo aún más su capacidad para ejecutar los operativos según lo programado. Esta situación evidencia la necesidad crítica de abordar las deficiencias en la dotación de personal y reevaluar la distribución de tareas para garantizar una ejecución efectiva y oportuna de las acciones planificadas en futuros trimestres.</t>
  </si>
  <si>
    <t xml:space="preserve">Meta no reportada por la Dirección para la Gestión del Desarrollo Local. </t>
  </si>
  <si>
    <t>Para el primer trimestre de la vigencia 2024, el Plan de Gestión de la Alcaldía Local alcanzó un nivel de desempeño del 49,08% y del 14,68% acumulado para la vigencia. Se corrige el responsable de reporte.</t>
  </si>
  <si>
    <t>30 de julio de 2024</t>
  </si>
  <si>
    <t xml:space="preserve">Meta no programada </t>
  </si>
  <si>
    <t>Meta no programada</t>
  </si>
  <si>
    <t xml:space="preserve">la DGDL no reporto informacion de seguimiento </t>
  </si>
  <si>
    <t xml:space="preserve">La DGDL no reporto no reporto informacion sobre el seguimiento </t>
  </si>
  <si>
    <t xml:space="preserve">La DGDL no reporto informacion relacionada </t>
  </si>
  <si>
    <t>Se han girado en el segundo trimestre de 2024 $ 5,125 millones de los $ 16,483 millones comprometidos</t>
  </si>
  <si>
    <t>Se han girado en el segundo trimestre de 2024 $ 1,797 millones de los $ 13,602 millones comprometidos</t>
  </si>
  <si>
    <t>Se han comprometido en el segundo trimestre del 2024 $ 9,255 millones de los $ 32,667 millones de la apropiación disponible de Inversión Directa para el 2024</t>
  </si>
  <si>
    <t>Se han girado en el segundo trimestre de 2024 $ 1,701 millones de los $ 9,255 millones comprometidos de la apropiación disponible de Inversión Directa para el 2024</t>
  </si>
  <si>
    <t xml:space="preserve">Reporte Informacion de la DGDL </t>
  </si>
  <si>
    <t>En el segundo trimenstre del cumplimiento del Plan de Gestión 2024, comprendido del 1 de abril al 30 de junio de 2024, las Inspecciones de Policia 14 A, 14 B y 14 C, realizaron un total de 4510 impulsos. Radicado 20242200214433</t>
  </si>
  <si>
    <t>Reportes de consulta de IVC y evidencias de actuaciones en cada tema</t>
  </si>
  <si>
    <t>En el segundo trimenstre del cumplimiento del Plan de Gestión 2024, comprendido del 1 de abril al 30 de junio de 2024, las Inspecciones de Policia 14 A, 14 B y 14 C. Radicado 20242200214433</t>
  </si>
  <si>
    <t>En relación con las metas 12 y 13 de plan gestión, informamos que se han enviado 9 resoluciones administrativas al despacho para firma del señor Alcalde</t>
  </si>
  <si>
    <t>Se evidencia cumplimiento de la meta en el segundo trimestre</t>
  </si>
  <si>
    <t>Lamentablemente, se ha evidenciado el incumplimiento de la meta número 16 debido a la ausencia de personal técnico especializado en temas ambientales necesario para llevar a cabo los operativos programados. Además, en algunas ocasiones, la Policía Metropolitana de Bogotá no ha contado con dinamizadores y comparenderas disponibles para imponer las medidas correctivas, lo que ha dificultado la gestión de los operativos</t>
  </si>
  <si>
    <t>La calificación se otorga teniendo en cuenta los siguientes parámetros:  
*Inspección ambiental ( ponderación 60%): obtuvo en inspección ambiental del 26 de junio de 2024, una calificación del 47%
*Indicadores agua, energía ( ponderación 20%): reportes de energía hasta el mes de junio de 2024 y de agua hasta el mes de junio de 2024   
* Reporte consumo de papel ( ponderación 10%):  reporte hasta el mes de junio del 2024  
*Reporte ciclistas ( ponderación 10%):   reporte hasta el mes de junio de 2024</t>
  </si>
  <si>
    <t>Reporte meta ambiental OAP</t>
  </si>
  <si>
    <t xml:space="preserve">Reporte MIMEC Oap </t>
  </si>
  <si>
    <t xml:space="preserve">Reporte de requerimentos ciudadanos Radicado No. 20244600214423 de la oficina de atencion a la ciudadania </t>
  </si>
  <si>
    <t xml:space="preserve">La alcaldía local cuenta con 6 acciones de mejora vencidas de las 19 acciones de mejora abiertas, lo que representa una ejecución de la meta del 68,42%. </t>
  </si>
  <si>
    <t>la alcaldia local gestiono respuestas a 55 requerimientos cidadanos de los 70 instaurados  que se tipifiquen como derecho de petición ciudadano en los aplicativos Bogotá Te Escucha y  ORFEO, que  sean asignados a la Alcaldía Local durante la vigencia 2024</t>
  </si>
  <si>
    <t xml:space="preserve">Reporte de cumplimento de la Oficina Asesora de Comunicaciones </t>
  </si>
  <si>
    <t>Reportes de la DGP radicado No 20242200214433</t>
  </si>
  <si>
    <t>No. de requisitos de la Resolución 1519 de 2020 de MINTIC de publicación de la información en la página web cumplidos</t>
  </si>
  <si>
    <t>la alcaldia realizo la actividad programada</t>
  </si>
  <si>
    <t>Listado y PPT</t>
  </si>
  <si>
    <t>Para el segundo trimestre de la vigencia 2024, el Plan de Gestión de la Alcaldía Local alcanzó un nivel de desempeño del  57,77% y del  39,79% acumulado</t>
  </si>
  <si>
    <t>30 de octubre de 2024</t>
  </si>
  <si>
    <t>Se han girado en el tercer trimestre de 2024 $ 7,298 millones de los $ 16,479 millones comprometidos</t>
  </si>
  <si>
    <t>Ejecución de Gastos e Inversión</t>
  </si>
  <si>
    <t>Se han girado en el tercer trimestre de 2024 $ 5,529 millones de los $ 13,492 millones comprometidos</t>
  </si>
  <si>
    <t>Se han comprometido en el tercer trimestre del 2024 $ 15,126 millones de los $ 35,177 millones de la apropiación disponible de Inversión Directa para el 2024</t>
  </si>
  <si>
    <t>Se han girado en el tercer trimestre de 2024 $ 4,870 millones de los $ 15,126 millones comprometidos de la apropiación disponible de Inversión Directa para el 2024</t>
  </si>
  <si>
    <t xml:space="preserve">A la fecha la entidad cuenta con 189 contratos en estado de EJECUCION  en secop, de los siguientes en sipse se reportan :
* 64 contratos en estado EJECUCION
* 98 contratos en estado CONTRATACION JURIDA
*16 contratos en estado de GENERACION DE ACTA
*9 contratos en estado CARGUE POLIZA
A lo anterior, el area cumple con el 34%  de la meta establecida, ya que la mayoria de  contratos se quedaron en  estaciones y usuarios  externas al area y que hasta hace muy poco llegaron para poder culminar con el proceso de ejecucion de cada contrato, a lo siguiente el area se compromete en el siguiente plan:
1.Los contratos que en ecuentran en  estado CARGUE POLIZA -GENERACION DE ACTA para el 11 de octubre se encontraran en EJECUCION, dado el proceso de ruta que se requiere para darle finalidad a este proceso.
2.Los contratos que se encuentran en estado CONTRATACION JURIDICA, el area se compromete en tenerlos en estado de EJECUCION para el dia 01 de  noviembre, siempre y cuando las estaciones externas al area de contratacion, devuelvan las solicitudes a tiempo para dar finalidad de este.
</t>
  </si>
  <si>
    <t xml:space="preserve">Se anexa Base de contratcion control Sipse </t>
  </si>
  <si>
    <t>Con corte al 30 de septiembre de contaba con 89 contratos cargados en SIPSE, de los cuales 24 estaban pendientes de estar en estado ejecución, lo que arroja un resultado de 73%</t>
  </si>
  <si>
    <t>Reporte de contratos en ejecución descargado de SIPSE</t>
  </si>
  <si>
    <t>Con corte a septiembre los proyectos de inversión cargados en SIPSE para el cuatrienio 2021-2024 se encuentran conciliados y aqueñños que no lo estàn no tienen programación presupuestal para la vigencia 2024</t>
  </si>
  <si>
    <t>Consulta de proyectos de inversiòn en SIPSE</t>
  </si>
  <si>
    <t>No programado</t>
  </si>
  <si>
    <t>Impulsos Procesales, Inspecciones de Policía de los mártires.
Total: Tercer Trimestre 1677
Julio de 2024 744
Agosto de 2024 410
Septiembre de 2024 523</t>
  </si>
  <si>
    <t>Anexo de consultas del reporte Power BI
Radicado 20242200312113</t>
  </si>
  <si>
    <t>Total: Tercer Trimestre 201
Julio de 2024 56
Agosto de 2024 4
Septiembre de 2024 141</t>
  </si>
  <si>
    <t>No se ha cumplido con los indicadores de Inspección, Vigilancia y Control debido a la acumulación de cargas administrativas y limitaciones de recursos humanos. La finalización de las 40 actuaciones administrativas activas se ha visto afectada por imprevistos operativos que han requerido una reprogramación de prioridades. Estamos implementando un plan de acción que incluye la asignación de recursos adicionales y la optimización de procesos para alcanzar los objetivos establecidos. Estos indicadores serán compensados en el próximo trimestre.</t>
  </si>
  <si>
    <t>Radicado 20242200312113</t>
  </si>
  <si>
    <t>No se ha cumplido con los indicadores de Inspección, Vigilancia y Control debido a la acumulación de cargas administrativas y limitaciones de recursos humanos. La finalización de las 34 actuaciones administrativas activas se ha visto afectada por imprevistos operativos que han requerido una reprogramación de prioridades. Estamos implementando un plan de acción que incluye la asignación de recursos adicionales y la optimización de procesos para alcanzar los objetivos establecidos. Estos indicadores serán compensados en el próximo trimestre.</t>
  </si>
  <si>
    <t>Para el III trimestre (JULIO-AGOSTO.SEPTIEMBRE) se tenia programados 21 operativosde inspección, vigilancia y control en materia de integridad del espacio público y se realizaron 25 sobrepasando la meta programada.</t>
  </si>
  <si>
    <t>CARPETA OPERATIVOS EN MATERIA DE INTEGRIDAD DEL ESPACIO PUBLICO https://gobiernobogota-my.sharepoint.com/my?id=%2Fpersonal%2Fhernando%5Fespeleta%5Fgobiernobogota%5Fgov%5Fco%2FDocuments%2FEVIDENCIAS%20METAS</t>
  </si>
  <si>
    <t>Para el III trimestre (JULIO-AGOSTO.SEPTIEMBRE) se tenia programados 77 operativos de inspección, vigilancia y control en materia de actividad económica y se realizaron 45, ya que habia una limitacion del recurso humano para llevar a cabo el cumplimiento total de esta meta programada, sin embargo, ya se tenia un avance de cumplimiento de la meta en el segundo trimestre.</t>
  </si>
  <si>
    <t>CARPETA OPERATIVOS EN MATERIA DE ACTIVIDAD ECONOMICA https://gobiernobogota-my.sharepoint.com/my?id=%2Fpersonal%2Fhernando%5Fespeleta%5Fgobiernobogota%5Fgov%5Fco%2FDocuments%2FEVIDENCIAS%20METAS</t>
  </si>
  <si>
    <t xml:space="preserve">Para el III trimestre (JULIO-AGOSTO.SEPTIEMBRE) se tenia programados 27 operativos de inspección, vigilancia y control en materia de actividad ambiental y se realizaron 16, ya que se presento una ausencia de personal técnico especializado en temas ambientales necesario para llevar a cabo los operativos programados. </t>
  </si>
  <si>
    <t>CARPETA OPERATIVOS EN MATERIA DE ACTIVIDAD AMBIENTAL https://gobiernobogota-my.sharepoint.com/my?id=%2Fpersonal%2Fhernando%5Fespeleta%5Fgobiernobogota%5Fgov%5Fco%2FDocuments%2FEVIDENCIAS%20METAS</t>
  </si>
  <si>
    <t xml:space="preserve">La alcaldía local cuenta con  6 acciones de mejora vencidas de las 14 acciones de mejora abiertas, lo que representa una ejecución de la meta del 57,14%. </t>
  </si>
  <si>
    <t>Reporte MIMEC de la OAP</t>
  </si>
  <si>
    <t>Radicado No. 20241400319663</t>
  </si>
  <si>
    <t>Capacitacion del  dia 16 de septeimbre de 2024</t>
  </si>
  <si>
    <t xml:space="preserve">Listado de asistencia </t>
  </si>
  <si>
    <t>Radicado No. 202446003162</t>
  </si>
  <si>
    <t xml:space="preserve">la acaldia dio respuesta a64 requerimientos d e los 77 instaurados </t>
  </si>
  <si>
    <t>Para el tercer trimestre de la vigencia 2024, el Plan de Gestión de la Alcaldía Local alcanzó un nivel de desempeño del  64,6% y del  50,26% acumulado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</si>
</sst>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9"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sz val="11"/>
      <color rgb="FF000000"/>
      <name val="Calibri Light"/>
      <family val="2"/>
    </font>
    <font>
      <sz val="11"/>
      <color rgb="FF000000"/>
      <name val="Aptos Narrow"/>
      <family val="2"/>
    </font>
    <font>
      <b/>
      <u/>
      <sz val="11"/>
      <color theme="1"/>
      <name val="Calibri Light"/>
      <family val="2"/>
      <scheme val="maj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60">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0" fontId="15" fillId="0" borderId="11" xfId="0" applyFont="1" applyBorder="1" applyAlignment="1">
      <alignment horizontal="center" vertical="center" wrapText="1"/>
    </xf>
    <xf numFmtId="0" fontId="15" fillId="0" borderId="11" xfId="0" applyFont="1" applyBorder="1" applyAlignment="1">
      <alignment horizontal="left" vertical="center" wrapText="1"/>
    </xf>
    <xf numFmtId="9" fontId="15" fillId="0" borderId="11" xfId="0" applyNumberFormat="1" applyFont="1" applyBorder="1" applyAlignment="1">
      <alignment horizontal="left" vertical="center" wrapText="1"/>
    </xf>
    <xf numFmtId="0" fontId="15" fillId="0" borderId="12" xfId="0" applyFont="1" applyBorder="1" applyAlignment="1">
      <alignment horizontal="center" vertical="center" wrapText="1"/>
    </xf>
    <xf numFmtId="9" fontId="15" fillId="0" borderId="12" xfId="1" applyFont="1" applyBorder="1" applyAlignment="1">
      <alignment horizontal="center" vertical="center" wrapText="1"/>
    </xf>
    <xf numFmtId="9" fontId="15" fillId="0" borderId="1" xfId="1" applyFont="1" applyBorder="1" applyAlignment="1">
      <alignment horizontal="center" vertical="center" wrapText="1"/>
    </xf>
    <xf numFmtId="0" fontId="15" fillId="0" borderId="1" xfId="0" applyFont="1" applyBorder="1" applyAlignment="1">
      <alignment horizontal="left" vertical="center" wrapText="1"/>
    </xf>
    <xf numFmtId="0" fontId="15" fillId="0" borderId="8"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15" fillId="0" borderId="1" xfId="0" applyFont="1" applyBorder="1" applyAlignment="1">
      <alignment horizontal="center" vertical="center" wrapText="1"/>
    </xf>
    <xf numFmtId="9" fontId="15" fillId="0" borderId="12" xfId="1" applyFont="1" applyFill="1" applyBorder="1" applyAlignment="1">
      <alignment horizontal="center" vertical="center" wrapText="1"/>
    </xf>
    <xf numFmtId="9" fontId="15" fillId="0" borderId="1" xfId="1" applyFont="1" applyFill="1" applyBorder="1" applyAlignment="1">
      <alignment horizontal="center" vertical="center" wrapText="1"/>
    </xf>
    <xf numFmtId="9" fontId="5" fillId="0" borderId="1" xfId="0" applyNumberFormat="1" applyFont="1" applyBorder="1" applyAlignment="1">
      <alignment horizontal="justify"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9" fontId="16" fillId="0" borderId="1" xfId="0" applyNumberFormat="1" applyFont="1" applyBorder="1" applyAlignment="1">
      <alignment horizontal="center" vertical="center" wrapText="1"/>
    </xf>
    <xf numFmtId="9" fontId="16" fillId="0" borderId="11" xfId="0" applyNumberFormat="1" applyFont="1" applyBorder="1" applyAlignment="1">
      <alignment horizontal="center" vertical="center" wrapText="1"/>
    </xf>
    <xf numFmtId="9" fontId="16" fillId="0" borderId="10" xfId="0" applyNumberFormat="1" applyFont="1" applyBorder="1" applyAlignment="1">
      <alignment horizontal="center" vertical="center" wrapText="1"/>
    </xf>
    <xf numFmtId="0" fontId="16" fillId="0" borderId="11" xfId="0" applyFont="1" applyBorder="1" applyAlignment="1">
      <alignment horizontal="left" vertical="center" wrapText="1"/>
    </xf>
    <xf numFmtId="0" fontId="16" fillId="0" borderId="11" xfId="0" applyFont="1" applyBorder="1" applyAlignment="1">
      <alignment vertical="center" wrapText="1"/>
    </xf>
    <xf numFmtId="0" fontId="16" fillId="0" borderId="1" xfId="0" applyFont="1" applyBorder="1" applyAlignment="1">
      <alignment horizontal="left" vertical="center" wrapText="1"/>
    </xf>
    <xf numFmtId="0" fontId="17" fillId="0" borderId="0" xfId="0" applyFont="1" applyAlignment="1">
      <alignment horizontal="left" vertical="center" wrapText="1"/>
    </xf>
    <xf numFmtId="1" fontId="1" fillId="9" borderId="1" xfId="0" applyNumberFormat="1" applyFont="1" applyFill="1" applyBorder="1" applyAlignment="1">
      <alignment horizontal="justify" vertical="center" wrapText="1"/>
    </xf>
    <xf numFmtId="1" fontId="5" fillId="9" borderId="1" xfId="1" applyNumberFormat="1" applyFont="1" applyFill="1" applyBorder="1" applyAlignment="1">
      <alignment horizontal="justify" vertical="center" wrapText="1"/>
    </xf>
    <xf numFmtId="9" fontId="10" fillId="9" borderId="1" xfId="0" applyNumberFormat="1" applyFont="1" applyFill="1" applyBorder="1" applyAlignment="1">
      <alignment wrapText="1"/>
    </xf>
    <xf numFmtId="9" fontId="8" fillId="9" borderId="1" xfId="1" applyFont="1" applyFill="1" applyBorder="1" applyAlignment="1">
      <alignment wrapText="1"/>
    </xf>
    <xf numFmtId="10" fontId="1" fillId="0" borderId="1" xfId="0" applyNumberFormat="1" applyFont="1" applyBorder="1" applyAlignment="1">
      <alignment horizontal="justify" vertical="center" wrapText="1"/>
    </xf>
    <xf numFmtId="9" fontId="5" fillId="0" borderId="1" xfId="1" applyFont="1" applyBorder="1" applyAlignment="1">
      <alignment horizontal="center" vertical="center" wrapText="1"/>
    </xf>
    <xf numFmtId="164" fontId="5" fillId="0" borderId="1" xfId="1" applyNumberFormat="1" applyFont="1" applyBorder="1" applyAlignment="1">
      <alignment horizontal="center" vertical="center" wrapText="1"/>
    </xf>
    <xf numFmtId="10" fontId="2" fillId="8" borderId="1" xfId="1" applyNumberFormat="1" applyFont="1" applyFill="1" applyBorder="1" applyAlignment="1">
      <alignment horizontal="center" vertical="center" wrapText="1"/>
    </xf>
    <xf numFmtId="0" fontId="3" fillId="0" borderId="1" xfId="0" applyFont="1" applyBorder="1" applyAlignment="1">
      <alignment horizontal="justify" vertical="center" wrapText="1"/>
    </xf>
    <xf numFmtId="10" fontId="16" fillId="0" borderId="3" xfId="0" applyNumberFormat="1" applyFont="1" applyBorder="1" applyAlignment="1">
      <alignment horizontal="center" vertical="center" wrapText="1"/>
    </xf>
    <xf numFmtId="0" fontId="16" fillId="0" borderId="1" xfId="0" applyFont="1" applyBorder="1" applyAlignment="1">
      <alignment vertical="center" wrapText="1"/>
    </xf>
    <xf numFmtId="9" fontId="7" fillId="3" borderId="1" xfId="1" applyFont="1" applyFill="1" applyBorder="1" applyAlignment="1">
      <alignment vertical="center" wrapText="1"/>
    </xf>
    <xf numFmtId="0" fontId="6" fillId="3" borderId="1" xfId="0" applyFont="1" applyFill="1" applyBorder="1" applyAlignment="1">
      <alignment vertical="center" wrapText="1"/>
    </xf>
    <xf numFmtId="0" fontId="8" fillId="2" borderId="1" xfId="0" applyFont="1" applyFill="1" applyBorder="1" applyAlignment="1">
      <alignment vertical="center" wrapText="1"/>
    </xf>
    <xf numFmtId="0" fontId="1" fillId="0" borderId="0" xfId="0" applyFont="1" applyAlignment="1">
      <alignment vertical="center" wrapText="1"/>
    </xf>
    <xf numFmtId="164" fontId="16" fillId="0" borderId="10" xfId="0" applyNumberFormat="1" applyFont="1" applyBorder="1" applyAlignment="1">
      <alignment horizontal="center" vertical="center" wrapText="1"/>
    </xf>
    <xf numFmtId="10" fontId="16" fillId="0" borderId="10" xfId="0" applyNumberFormat="1" applyFont="1" applyBorder="1" applyAlignment="1">
      <alignment horizontal="center" vertical="center" wrapText="1"/>
    </xf>
    <xf numFmtId="0" fontId="1" fillId="9" borderId="0" xfId="0" applyFont="1" applyFill="1" applyAlignment="1">
      <alignment horizontal="center" wrapText="1"/>
    </xf>
    <xf numFmtId="10" fontId="1" fillId="9" borderId="0" xfId="1" applyNumberFormat="1" applyFont="1" applyFill="1" applyAlignment="1">
      <alignment horizontal="center" wrapText="1"/>
    </xf>
    <xf numFmtId="0" fontId="1" fillId="9" borderId="0" xfId="0" applyFont="1" applyFill="1" applyAlignment="1">
      <alignment horizontal="center" vertical="center" wrapText="1"/>
    </xf>
    <xf numFmtId="10" fontId="1" fillId="9" borderId="0" xfId="1" applyNumberFormat="1" applyFont="1" applyFill="1" applyAlignment="1">
      <alignment horizontal="center" vertical="center" wrapText="1"/>
    </xf>
    <xf numFmtId="10" fontId="1" fillId="0" borderId="1" xfId="1" applyNumberFormat="1" applyFont="1" applyFill="1" applyBorder="1" applyAlignment="1">
      <alignment horizontal="center" vertical="center" wrapText="1"/>
    </xf>
    <xf numFmtId="10" fontId="1" fillId="0" borderId="1" xfId="1" applyNumberFormat="1" applyFont="1" applyBorder="1" applyAlignment="1">
      <alignment horizontal="center" vertical="center" wrapText="1"/>
    </xf>
    <xf numFmtId="9" fontId="7" fillId="3" borderId="1" xfId="1" applyFont="1" applyFill="1" applyBorder="1" applyAlignment="1">
      <alignment horizontal="center" wrapText="1"/>
    </xf>
    <xf numFmtId="10" fontId="7" fillId="3" borderId="1" xfId="1" applyNumberFormat="1" applyFont="1" applyFill="1" applyBorder="1" applyAlignment="1">
      <alignment horizontal="center" wrapText="1"/>
    </xf>
    <xf numFmtId="164" fontId="5" fillId="0" borderId="1" xfId="0" applyNumberFormat="1" applyFont="1" applyBorder="1" applyAlignment="1">
      <alignment horizontal="center" vertical="center" wrapText="1"/>
    </xf>
    <xf numFmtId="1" fontId="5" fillId="0" borderId="1" xfId="1" applyNumberFormat="1" applyFont="1" applyBorder="1" applyAlignment="1">
      <alignment horizontal="center" vertical="center" wrapText="1"/>
    </xf>
    <xf numFmtId="164" fontId="5" fillId="9" borderId="1" xfId="0" applyNumberFormat="1" applyFont="1" applyFill="1" applyBorder="1" applyAlignment="1">
      <alignment horizontal="center" vertic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10" fontId="9" fillId="2" borderId="1" xfId="1" applyNumberFormat="1" applyFont="1" applyFill="1" applyBorder="1" applyAlignment="1">
      <alignment horizontal="center" wrapText="1"/>
    </xf>
    <xf numFmtId="0" fontId="1" fillId="0" borderId="0" xfId="0" applyFont="1" applyAlignment="1">
      <alignment horizontal="center" wrapText="1"/>
    </xf>
    <xf numFmtId="10" fontId="1" fillId="0" borderId="0" xfId="1" applyNumberFormat="1" applyFont="1" applyAlignment="1">
      <alignment horizont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9" fontId="1" fillId="0" borderId="1" xfId="1" applyFont="1" applyBorder="1" applyAlignment="1">
      <alignment horizontal="center" vertical="center" wrapText="1"/>
    </xf>
    <xf numFmtId="0" fontId="1" fillId="0" borderId="1" xfId="2"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9" fontId="1" fillId="9" borderId="1" xfId="1" applyFont="1" applyFill="1" applyBorder="1" applyAlignment="1">
      <alignment horizontal="justify" vertical="center" wrapText="1"/>
    </xf>
    <xf numFmtId="10" fontId="1" fillId="0" borderId="1" xfId="1" applyNumberFormat="1" applyFont="1" applyBorder="1" applyAlignment="1">
      <alignment horizontal="justify" vertical="center" wrapText="1"/>
    </xf>
    <xf numFmtId="164" fontId="7" fillId="3" borderId="1" xfId="1" applyNumberFormat="1" applyFont="1" applyFill="1" applyBorder="1" applyAlignment="1">
      <alignment wrapText="1"/>
    </xf>
    <xf numFmtId="10" fontId="5" fillId="9" borderId="1" xfId="1" applyNumberFormat="1" applyFont="1" applyFill="1" applyBorder="1" applyAlignment="1">
      <alignment horizontal="justify" vertical="center" wrapText="1"/>
    </xf>
    <xf numFmtId="10" fontId="7" fillId="3" borderId="1" xfId="1" applyNumberFormat="1" applyFont="1" applyFill="1" applyBorder="1" applyAlignment="1">
      <alignment wrapText="1"/>
    </xf>
    <xf numFmtId="10" fontId="9" fillId="2" borderId="1" xfId="0" applyNumberFormat="1" applyFont="1" applyFill="1" applyBorder="1" applyAlignment="1">
      <alignment wrapText="1"/>
    </xf>
    <xf numFmtId="164" fontId="5" fillId="9" borderId="1" xfId="0" applyNumberFormat="1" applyFont="1" applyFill="1" applyBorder="1" applyAlignment="1">
      <alignment horizontal="justify" vertical="center" wrapText="1"/>
    </xf>
    <xf numFmtId="10" fontId="5" fillId="9" borderId="1" xfId="1" applyNumberFormat="1" applyFont="1" applyFill="1" applyBorder="1" applyAlignment="1">
      <alignment horizontal="center" vertical="center" wrapText="1"/>
    </xf>
    <xf numFmtId="164" fontId="1" fillId="0" borderId="1" xfId="0" applyNumberFormat="1" applyFont="1" applyBorder="1" applyAlignment="1">
      <alignment horizontal="justify" vertical="center" wrapText="1"/>
    </xf>
    <xf numFmtId="164" fontId="9" fillId="2" borderId="1" xfId="0" applyNumberFormat="1" applyFont="1" applyFill="1" applyBorder="1" applyAlignment="1">
      <alignment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 xfId="0" applyFont="1" applyFill="1" applyBorder="1" applyAlignment="1">
      <alignment horizontal="lef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164" fontId="1" fillId="0" borderId="1" xfId="1" applyNumberFormat="1" applyFont="1" applyFill="1" applyBorder="1" applyAlignment="1">
      <alignment horizontal="center" vertical="center" wrapText="1"/>
    </xf>
    <xf numFmtId="164" fontId="16" fillId="0" borderId="3" xfId="0" applyNumberFormat="1" applyFont="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4</xdr:col>
      <xdr:colOff>525205</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9"/>
  <sheetViews>
    <sheetView tabSelected="1" topLeftCell="AG36" zoomScale="70" zoomScaleNormal="70" workbookViewId="0">
      <selection activeCell="P9" sqref="P9"/>
    </sheetView>
  </sheetViews>
  <sheetFormatPr baseColWidth="10" defaultColWidth="10.85546875" defaultRowHeight="15" x14ac:dyDescent="0.25"/>
  <cols>
    <col min="1" max="1" width="4.140625" style="1" customWidth="1"/>
    <col min="2" max="2" width="25.5703125" style="1" hidden="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2" width="20.28515625" style="98" hidden="1" customWidth="1"/>
    <col min="23" max="24" width="16.5703125" style="98" hidden="1" customWidth="1"/>
    <col min="25" max="25" width="55" style="1" hidden="1" customWidth="1"/>
    <col min="26" max="26" width="18.7109375" style="81" hidden="1" customWidth="1"/>
    <col min="27" max="27" width="16.5703125" style="33" hidden="1" customWidth="1"/>
    <col min="28" max="29" width="16.5703125" style="1" hidden="1" customWidth="1"/>
    <col min="30" max="30" width="33.42578125" style="1" hidden="1" customWidth="1"/>
    <col min="31" max="31" width="16.5703125" style="1" hidden="1" customWidth="1"/>
    <col min="32" max="34" width="16.5703125" style="1" customWidth="1"/>
    <col min="35" max="35" width="43.7109375" style="1" customWidth="1"/>
    <col min="36" max="36" width="16.5703125" style="1" customWidth="1"/>
    <col min="37" max="38" width="22" style="1" hidden="1" customWidth="1"/>
    <col min="39" max="39" width="16.5703125" style="1" hidden="1" customWidth="1"/>
    <col min="40" max="40" width="34.85546875" style="1" hidden="1" customWidth="1"/>
    <col min="41" max="41" width="5.28515625" style="1" hidden="1" customWidth="1"/>
    <col min="42" max="42" width="20" style="98" customWidth="1"/>
    <col min="43" max="43" width="16.5703125" style="98" customWidth="1"/>
    <col min="44" max="44" width="21.5703125" style="99" customWidth="1"/>
    <col min="45" max="45" width="39.42578125" style="1" customWidth="1"/>
    <col min="46" max="16384" width="10.85546875" style="1"/>
  </cols>
  <sheetData>
    <row r="1" spans="1:45" s="33" customFormat="1" ht="70.5" customHeight="1" x14ac:dyDescent="0.25">
      <c r="A1" s="121" t="s">
        <v>234</v>
      </c>
      <c r="B1" s="122"/>
      <c r="C1" s="122"/>
      <c r="D1" s="122"/>
      <c r="E1" s="122"/>
      <c r="F1" s="122"/>
      <c r="G1" s="122"/>
      <c r="H1" s="122"/>
      <c r="I1" s="122"/>
      <c r="J1" s="122"/>
      <c r="K1" s="122"/>
      <c r="L1" s="123" t="s">
        <v>0</v>
      </c>
      <c r="M1" s="123"/>
      <c r="N1" s="123"/>
      <c r="O1" s="123"/>
      <c r="P1" s="123"/>
      <c r="V1" s="84"/>
      <c r="W1" s="84"/>
      <c r="X1" s="84"/>
      <c r="Z1" s="35"/>
      <c r="AP1" s="84"/>
      <c r="AQ1" s="84"/>
      <c r="AR1" s="85"/>
    </row>
    <row r="2" spans="1:45" s="35" customFormat="1" ht="23.45" customHeight="1" x14ac:dyDescent="0.25">
      <c r="A2" s="125" t="s">
        <v>1</v>
      </c>
      <c r="B2" s="126"/>
      <c r="C2" s="126"/>
      <c r="D2" s="126"/>
      <c r="E2" s="126"/>
      <c r="F2" s="126"/>
      <c r="G2" s="126"/>
      <c r="H2" s="126"/>
      <c r="I2" s="126"/>
      <c r="J2" s="126"/>
      <c r="K2" s="126"/>
      <c r="L2" s="34"/>
      <c r="M2" s="34"/>
      <c r="N2" s="34"/>
      <c r="O2" s="34"/>
      <c r="P2" s="34"/>
      <c r="V2" s="86"/>
      <c r="W2" s="86"/>
      <c r="X2" s="86"/>
      <c r="AP2" s="86"/>
      <c r="AQ2" s="86"/>
      <c r="AR2" s="87"/>
    </row>
    <row r="3" spans="1:45" s="33" customFormat="1" x14ac:dyDescent="0.25">
      <c r="V3" s="84"/>
      <c r="W3" s="84"/>
      <c r="X3" s="84"/>
      <c r="Z3" s="35"/>
      <c r="AP3" s="84"/>
      <c r="AQ3" s="84"/>
      <c r="AR3" s="85"/>
    </row>
    <row r="4" spans="1:45" s="33" customFormat="1" ht="29.1" customHeight="1" x14ac:dyDescent="0.25">
      <c r="F4" s="117" t="s">
        <v>2</v>
      </c>
      <c r="G4" s="118"/>
      <c r="H4" s="118"/>
      <c r="I4" s="118"/>
      <c r="J4" s="118"/>
      <c r="K4" s="119"/>
      <c r="V4" s="84"/>
      <c r="W4" s="84"/>
      <c r="X4" s="84"/>
      <c r="Z4" s="35"/>
      <c r="AP4" s="84"/>
      <c r="AQ4" s="84"/>
      <c r="AR4" s="85"/>
    </row>
    <row r="5" spans="1:45" s="33" customFormat="1" ht="15" customHeight="1" x14ac:dyDescent="0.25">
      <c r="F5" s="2" t="s">
        <v>3</v>
      </c>
      <c r="G5" s="2" t="s">
        <v>4</v>
      </c>
      <c r="H5" s="117" t="s">
        <v>5</v>
      </c>
      <c r="I5" s="118"/>
      <c r="J5" s="118"/>
      <c r="K5" s="119"/>
      <c r="V5" s="84"/>
      <c r="W5" s="84"/>
      <c r="X5" s="84"/>
      <c r="Z5" s="35"/>
      <c r="AP5" s="84"/>
      <c r="AQ5" s="84"/>
      <c r="AR5" s="85"/>
    </row>
    <row r="6" spans="1:45" s="33" customFormat="1" x14ac:dyDescent="0.25">
      <c r="F6" s="32">
        <v>1</v>
      </c>
      <c r="G6" s="32" t="s">
        <v>6</v>
      </c>
      <c r="H6" s="120" t="s">
        <v>7</v>
      </c>
      <c r="I6" s="120"/>
      <c r="J6" s="120"/>
      <c r="K6" s="120"/>
      <c r="V6" s="84"/>
      <c r="W6" s="84"/>
      <c r="X6" s="84"/>
      <c r="Z6" s="35"/>
      <c r="AP6" s="84"/>
      <c r="AQ6" s="84"/>
      <c r="AR6" s="85"/>
    </row>
    <row r="7" spans="1:45" s="33" customFormat="1" ht="47.25" customHeight="1" x14ac:dyDescent="0.25">
      <c r="F7" s="32">
        <v>2</v>
      </c>
      <c r="G7" s="32" t="s">
        <v>215</v>
      </c>
      <c r="H7" s="120" t="s">
        <v>238</v>
      </c>
      <c r="I7" s="120"/>
      <c r="J7" s="120"/>
      <c r="K7" s="120"/>
      <c r="V7" s="84"/>
      <c r="W7" s="84"/>
      <c r="X7" s="84"/>
      <c r="Z7" s="35"/>
      <c r="AP7" s="84"/>
      <c r="AQ7" s="84"/>
      <c r="AR7" s="85"/>
    </row>
    <row r="8" spans="1:45" s="33" customFormat="1" ht="65.25" customHeight="1" x14ac:dyDescent="0.25">
      <c r="F8" s="32">
        <v>3</v>
      </c>
      <c r="G8" s="32" t="s">
        <v>239</v>
      </c>
      <c r="H8" s="120" t="s">
        <v>267</v>
      </c>
      <c r="I8" s="120"/>
      <c r="J8" s="120"/>
      <c r="K8" s="120"/>
      <c r="V8" s="84"/>
      <c r="W8" s="84"/>
      <c r="X8" s="84"/>
      <c r="Z8" s="35"/>
      <c r="AP8" s="84"/>
      <c r="AQ8" s="84"/>
      <c r="AR8" s="85"/>
    </row>
    <row r="9" spans="1:45" s="33" customFormat="1" ht="65.25" customHeight="1" x14ac:dyDescent="0.25">
      <c r="F9" s="32">
        <v>4</v>
      </c>
      <c r="G9" s="32" t="s">
        <v>268</v>
      </c>
      <c r="H9" s="127" t="s">
        <v>300</v>
      </c>
      <c r="I9" s="127"/>
      <c r="J9" s="127"/>
      <c r="K9" s="127"/>
      <c r="V9" s="84"/>
      <c r="W9" s="84"/>
      <c r="X9" s="84"/>
      <c r="Z9" s="35"/>
      <c r="AP9" s="84"/>
      <c r="AQ9" s="84"/>
      <c r="AR9" s="85"/>
    </row>
    <row r="10" spans="1:45" s="33" customFormat="1" x14ac:dyDescent="0.25">
      <c r="V10" s="84"/>
      <c r="W10" s="84"/>
      <c r="X10" s="84"/>
      <c r="Z10" s="35"/>
      <c r="AP10" s="84"/>
      <c r="AQ10" s="84"/>
      <c r="AR10" s="85"/>
    </row>
    <row r="11" spans="1:45" ht="14.45" customHeight="1" x14ac:dyDescent="0.25">
      <c r="A11" s="116" t="s">
        <v>8</v>
      </c>
      <c r="B11" s="116"/>
      <c r="C11" s="116" t="s">
        <v>9</v>
      </c>
      <c r="D11" s="116" t="s">
        <v>10</v>
      </c>
      <c r="E11" s="116"/>
      <c r="F11" s="116"/>
      <c r="G11" s="124" t="s">
        <v>11</v>
      </c>
      <c r="H11" s="124"/>
      <c r="I11" s="124"/>
      <c r="J11" s="124"/>
      <c r="K11" s="124"/>
      <c r="L11" s="124"/>
      <c r="M11" s="124"/>
      <c r="N11" s="124"/>
      <c r="O11" s="124"/>
      <c r="P11" s="124"/>
      <c r="Q11" s="124"/>
      <c r="R11" s="116" t="s">
        <v>12</v>
      </c>
      <c r="S11" s="116"/>
      <c r="T11" s="116"/>
      <c r="U11" s="116"/>
      <c r="V11" s="128" t="s">
        <v>13</v>
      </c>
      <c r="W11" s="129"/>
      <c r="X11" s="129"/>
      <c r="Y11" s="129"/>
      <c r="Z11" s="130"/>
      <c r="AA11" s="134" t="s">
        <v>14</v>
      </c>
      <c r="AB11" s="135"/>
      <c r="AC11" s="135"/>
      <c r="AD11" s="135"/>
      <c r="AE11" s="136"/>
      <c r="AF11" s="140" t="s">
        <v>15</v>
      </c>
      <c r="AG11" s="141"/>
      <c r="AH11" s="141"/>
      <c r="AI11" s="141"/>
      <c r="AJ11" s="142"/>
      <c r="AK11" s="146" t="s">
        <v>16</v>
      </c>
      <c r="AL11" s="147"/>
      <c r="AM11" s="147"/>
      <c r="AN11" s="147"/>
      <c r="AO11" s="148"/>
      <c r="AP11" s="152" t="s">
        <v>17</v>
      </c>
      <c r="AQ11" s="153"/>
      <c r="AR11" s="153"/>
      <c r="AS11" s="154"/>
    </row>
    <row r="12" spans="1:45" ht="14.45" customHeight="1" x14ac:dyDescent="0.25">
      <c r="A12" s="116"/>
      <c r="B12" s="116"/>
      <c r="C12" s="116"/>
      <c r="D12" s="116"/>
      <c r="E12" s="116"/>
      <c r="F12" s="116"/>
      <c r="G12" s="124"/>
      <c r="H12" s="124"/>
      <c r="I12" s="124"/>
      <c r="J12" s="124"/>
      <c r="K12" s="124"/>
      <c r="L12" s="124"/>
      <c r="M12" s="124"/>
      <c r="N12" s="124"/>
      <c r="O12" s="124"/>
      <c r="P12" s="124"/>
      <c r="Q12" s="124"/>
      <c r="R12" s="116"/>
      <c r="S12" s="116"/>
      <c r="T12" s="116"/>
      <c r="U12" s="116"/>
      <c r="V12" s="131"/>
      <c r="W12" s="132"/>
      <c r="X12" s="132"/>
      <c r="Y12" s="132"/>
      <c r="Z12" s="133"/>
      <c r="AA12" s="137"/>
      <c r="AB12" s="138"/>
      <c r="AC12" s="138"/>
      <c r="AD12" s="138"/>
      <c r="AE12" s="139"/>
      <c r="AF12" s="143"/>
      <c r="AG12" s="144"/>
      <c r="AH12" s="144"/>
      <c r="AI12" s="144"/>
      <c r="AJ12" s="145"/>
      <c r="AK12" s="149"/>
      <c r="AL12" s="150"/>
      <c r="AM12" s="150"/>
      <c r="AN12" s="150"/>
      <c r="AO12" s="151"/>
      <c r="AP12" s="155"/>
      <c r="AQ12" s="156"/>
      <c r="AR12" s="156"/>
      <c r="AS12" s="157"/>
    </row>
    <row r="13" spans="1:45" ht="60" x14ac:dyDescent="0.25">
      <c r="A13" s="2" t="s">
        <v>18</v>
      </c>
      <c r="B13" s="2" t="s">
        <v>19</v>
      </c>
      <c r="C13" s="116"/>
      <c r="D13" s="2" t="s">
        <v>20</v>
      </c>
      <c r="E13" s="2" t="s">
        <v>21</v>
      </c>
      <c r="F13" s="2" t="s">
        <v>22</v>
      </c>
      <c r="G13" s="17" t="s">
        <v>23</v>
      </c>
      <c r="H13" s="17" t="s">
        <v>24</v>
      </c>
      <c r="I13" s="17" t="s">
        <v>25</v>
      </c>
      <c r="J13" s="17" t="s">
        <v>26</v>
      </c>
      <c r="K13" s="17" t="s">
        <v>27</v>
      </c>
      <c r="L13" s="17" t="s">
        <v>28</v>
      </c>
      <c r="M13" s="17" t="s">
        <v>29</v>
      </c>
      <c r="N13" s="17" t="s">
        <v>30</v>
      </c>
      <c r="O13" s="17" t="s">
        <v>31</v>
      </c>
      <c r="P13" s="17" t="s">
        <v>32</v>
      </c>
      <c r="Q13" s="17" t="s">
        <v>33</v>
      </c>
      <c r="R13" s="2" t="s">
        <v>34</v>
      </c>
      <c r="S13" s="2" t="s">
        <v>35</v>
      </c>
      <c r="T13" s="2" t="s">
        <v>36</v>
      </c>
      <c r="U13" s="2" t="s">
        <v>37</v>
      </c>
      <c r="V13" s="3" t="s">
        <v>38</v>
      </c>
      <c r="W13" s="3" t="s">
        <v>39</v>
      </c>
      <c r="X13" s="3" t="s">
        <v>40</v>
      </c>
      <c r="Y13" s="3" t="s">
        <v>41</v>
      </c>
      <c r="Z13" s="3" t="s">
        <v>42</v>
      </c>
      <c r="AA13" s="20" t="s">
        <v>38</v>
      </c>
      <c r="AB13" s="20" t="s">
        <v>39</v>
      </c>
      <c r="AC13" s="20" t="s">
        <v>40</v>
      </c>
      <c r="AD13" s="20" t="s">
        <v>41</v>
      </c>
      <c r="AE13" s="20" t="s">
        <v>42</v>
      </c>
      <c r="AF13" s="21" t="s">
        <v>38</v>
      </c>
      <c r="AG13" s="21" t="s">
        <v>39</v>
      </c>
      <c r="AH13" s="21" t="s">
        <v>40</v>
      </c>
      <c r="AI13" s="21" t="s">
        <v>41</v>
      </c>
      <c r="AJ13" s="21" t="s">
        <v>42</v>
      </c>
      <c r="AK13" s="22" t="s">
        <v>38</v>
      </c>
      <c r="AL13" s="22" t="s">
        <v>39</v>
      </c>
      <c r="AM13" s="22" t="s">
        <v>40</v>
      </c>
      <c r="AN13" s="22" t="s">
        <v>41</v>
      </c>
      <c r="AO13" s="22" t="s">
        <v>42</v>
      </c>
      <c r="AP13" s="4" t="s">
        <v>38</v>
      </c>
      <c r="AQ13" s="4" t="s">
        <v>39</v>
      </c>
      <c r="AR13" s="74" t="s">
        <v>40</v>
      </c>
      <c r="AS13" s="4" t="s">
        <v>41</v>
      </c>
    </row>
    <row r="14" spans="1:45" s="27" customFormat="1" ht="60" x14ac:dyDescent="0.25">
      <c r="A14" s="19">
        <v>4</v>
      </c>
      <c r="B14" s="18" t="s">
        <v>43</v>
      </c>
      <c r="C14" s="18" t="s">
        <v>44</v>
      </c>
      <c r="D14" s="23" t="s">
        <v>45</v>
      </c>
      <c r="E14" s="18" t="s">
        <v>46</v>
      </c>
      <c r="F14" s="18" t="s">
        <v>47</v>
      </c>
      <c r="G14" s="18" t="s">
        <v>48</v>
      </c>
      <c r="H14" s="18" t="s">
        <v>49</v>
      </c>
      <c r="I14" s="71" t="s">
        <v>50</v>
      </c>
      <c r="J14" s="18" t="s">
        <v>51</v>
      </c>
      <c r="K14" s="18" t="s">
        <v>52</v>
      </c>
      <c r="L14" s="29">
        <v>0</v>
      </c>
      <c r="M14" s="29">
        <v>0</v>
      </c>
      <c r="N14" s="29">
        <v>0</v>
      </c>
      <c r="O14" s="29">
        <v>0.75</v>
      </c>
      <c r="P14" s="29">
        <v>0.75</v>
      </c>
      <c r="Q14" s="18" t="s">
        <v>53</v>
      </c>
      <c r="R14" s="18" t="s">
        <v>54</v>
      </c>
      <c r="S14" s="18" t="s">
        <v>55</v>
      </c>
      <c r="T14" s="18" t="s">
        <v>56</v>
      </c>
      <c r="U14" s="18" t="s">
        <v>57</v>
      </c>
      <c r="V14" s="100" t="s">
        <v>159</v>
      </c>
      <c r="W14" s="100" t="s">
        <v>159</v>
      </c>
      <c r="X14" s="100" t="s">
        <v>159</v>
      </c>
      <c r="Y14" s="26" t="s">
        <v>216</v>
      </c>
      <c r="Z14" s="26" t="s">
        <v>159</v>
      </c>
      <c r="AA14" s="30">
        <f t="shared" ref="AA14:AA29" si="0">M14</f>
        <v>0</v>
      </c>
      <c r="AB14" s="18" t="s">
        <v>240</v>
      </c>
      <c r="AC14" s="107" t="s">
        <v>240</v>
      </c>
      <c r="AD14" s="18" t="s">
        <v>241</v>
      </c>
      <c r="AE14" s="18" t="s">
        <v>241</v>
      </c>
      <c r="AF14" s="30">
        <f t="shared" ref="AF14:AF29" si="1">N14</f>
        <v>0</v>
      </c>
      <c r="AG14" s="18" t="s">
        <v>240</v>
      </c>
      <c r="AH14" s="107" t="s">
        <v>241</v>
      </c>
      <c r="AI14" s="18" t="s">
        <v>240</v>
      </c>
      <c r="AJ14" s="18" t="s">
        <v>240</v>
      </c>
      <c r="AK14" s="26">
        <f t="shared" ref="AK14:AK29" si="2">O14</f>
        <v>0.75</v>
      </c>
      <c r="AL14" s="18"/>
      <c r="AM14" s="18">
        <f>IF(AL14/AK14&gt;100%,100%,AL14/AK14)</f>
        <v>0</v>
      </c>
      <c r="AN14" s="18"/>
      <c r="AO14" s="18"/>
      <c r="AP14" s="88">
        <f t="shared" ref="AP14:AP29" si="3">P14</f>
        <v>0.75</v>
      </c>
      <c r="AQ14" s="158">
        <v>0</v>
      </c>
      <c r="AR14" s="88">
        <f>IF(AQ14/AP14&gt;100%,100%,AQ14/AP14)</f>
        <v>0</v>
      </c>
      <c r="AS14" s="26" t="s">
        <v>241</v>
      </c>
    </row>
    <row r="15" spans="1:45" s="27" customFormat="1" ht="90" x14ac:dyDescent="0.25">
      <c r="A15" s="19">
        <v>4</v>
      </c>
      <c r="B15" s="18" t="s">
        <v>43</v>
      </c>
      <c r="C15" s="18" t="s">
        <v>58</v>
      </c>
      <c r="D15" s="23" t="s">
        <v>59</v>
      </c>
      <c r="E15" s="18" t="s">
        <v>60</v>
      </c>
      <c r="F15" s="18" t="s">
        <v>47</v>
      </c>
      <c r="G15" s="18" t="s">
        <v>61</v>
      </c>
      <c r="H15" s="18" t="s">
        <v>62</v>
      </c>
      <c r="I15" s="18" t="s">
        <v>50</v>
      </c>
      <c r="J15" s="18" t="s">
        <v>51</v>
      </c>
      <c r="K15" s="18" t="s">
        <v>52</v>
      </c>
      <c r="L15" s="29">
        <v>0.14000000000000001</v>
      </c>
      <c r="M15" s="29">
        <v>0.27</v>
      </c>
      <c r="N15" s="29">
        <v>0.45</v>
      </c>
      <c r="O15" s="29">
        <v>0.65</v>
      </c>
      <c r="P15" s="29">
        <v>0.65</v>
      </c>
      <c r="Q15" s="18" t="s">
        <v>63</v>
      </c>
      <c r="R15" s="18" t="s">
        <v>64</v>
      </c>
      <c r="S15" s="18" t="s">
        <v>65</v>
      </c>
      <c r="T15" s="18" t="s">
        <v>56</v>
      </c>
      <c r="U15" s="18" t="s">
        <v>57</v>
      </c>
      <c r="V15" s="60">
        <v>0.14000000000000001</v>
      </c>
      <c r="W15" s="76">
        <v>0.19259999999999999</v>
      </c>
      <c r="X15" s="101">
        <f t="shared" ref="X15:X29" si="4">IF(W15/V15&gt;100%,100%,W15/V15)</f>
        <v>1</v>
      </c>
      <c r="Y15" s="65" t="s">
        <v>217</v>
      </c>
      <c r="Z15" s="77" t="s">
        <v>66</v>
      </c>
      <c r="AA15" s="106">
        <f t="shared" si="0"/>
        <v>0.27</v>
      </c>
      <c r="AB15" s="71">
        <v>0.31090000000000001</v>
      </c>
      <c r="AC15" s="107">
        <f t="shared" ref="AC15:AC29" si="5">IF(AB15/AA15&gt;100%,100%,AB15/AA15)</f>
        <v>1</v>
      </c>
      <c r="AD15" s="18" t="s">
        <v>245</v>
      </c>
      <c r="AE15" s="18" t="s">
        <v>249</v>
      </c>
      <c r="AF15" s="30">
        <f t="shared" si="1"/>
        <v>0.45</v>
      </c>
      <c r="AG15" s="114">
        <v>0.44990000000000002</v>
      </c>
      <c r="AH15" s="107">
        <f t="shared" ref="AH15:AH29" si="6">IF(AG15/AF15&gt;100%,100%,AG15/AF15)</f>
        <v>0.99977777777777777</v>
      </c>
      <c r="AI15" s="18" t="s">
        <v>269</v>
      </c>
      <c r="AJ15" s="18" t="s">
        <v>270</v>
      </c>
      <c r="AK15" s="26">
        <f t="shared" si="2"/>
        <v>0.65</v>
      </c>
      <c r="AL15" s="18"/>
      <c r="AM15" s="18">
        <f t="shared" ref="AM15:AM29" si="7">IF(AL15/AK15&gt;100%,100%,AL15/AK15)</f>
        <v>0</v>
      </c>
      <c r="AN15" s="18"/>
      <c r="AO15" s="18"/>
      <c r="AP15" s="89">
        <f t="shared" si="3"/>
        <v>0.65</v>
      </c>
      <c r="AQ15" s="159">
        <f>AG15</f>
        <v>0.44990000000000002</v>
      </c>
      <c r="AR15" s="89">
        <f t="shared" ref="AR15:AR29" si="8">IF(AQ15/AP15&gt;100%,100%,AQ15/AP15)</f>
        <v>0.69215384615384612</v>
      </c>
      <c r="AS15" s="65" t="s">
        <v>269</v>
      </c>
    </row>
    <row r="16" spans="1:45" s="27" customFormat="1" ht="105" x14ac:dyDescent="0.25">
      <c r="A16" s="19">
        <v>4</v>
      </c>
      <c r="B16" s="18" t="s">
        <v>43</v>
      </c>
      <c r="C16" s="18" t="s">
        <v>58</v>
      </c>
      <c r="D16" s="23" t="s">
        <v>67</v>
      </c>
      <c r="E16" s="18" t="s">
        <v>68</v>
      </c>
      <c r="F16" s="18" t="s">
        <v>47</v>
      </c>
      <c r="G16" s="18" t="s">
        <v>69</v>
      </c>
      <c r="H16" s="18" t="s">
        <v>70</v>
      </c>
      <c r="I16" s="18" t="s">
        <v>50</v>
      </c>
      <c r="J16" s="18" t="s">
        <v>51</v>
      </c>
      <c r="K16" s="18" t="s">
        <v>52</v>
      </c>
      <c r="L16" s="29">
        <v>0.12</v>
      </c>
      <c r="M16" s="29">
        <v>0.27</v>
      </c>
      <c r="N16" s="29">
        <v>0.45</v>
      </c>
      <c r="O16" s="29">
        <v>0.6</v>
      </c>
      <c r="P16" s="29">
        <v>0.6</v>
      </c>
      <c r="Q16" s="18" t="s">
        <v>63</v>
      </c>
      <c r="R16" s="18" t="s">
        <v>64</v>
      </c>
      <c r="S16" s="18" t="s">
        <v>65</v>
      </c>
      <c r="T16" s="18" t="s">
        <v>56</v>
      </c>
      <c r="U16" s="18" t="s">
        <v>57</v>
      </c>
      <c r="V16" s="61">
        <v>0.12</v>
      </c>
      <c r="W16" s="82">
        <v>5.7000000000000002E-2</v>
      </c>
      <c r="X16" s="101">
        <f t="shared" si="4"/>
        <v>0.47500000000000003</v>
      </c>
      <c r="Y16" s="64" t="s">
        <v>218</v>
      </c>
      <c r="Z16" s="64" t="s">
        <v>66</v>
      </c>
      <c r="AA16" s="106">
        <f t="shared" si="0"/>
        <v>0.27</v>
      </c>
      <c r="AB16" s="71">
        <v>0.13220000000000001</v>
      </c>
      <c r="AC16" s="107">
        <f t="shared" si="5"/>
        <v>0.48962962962962964</v>
      </c>
      <c r="AD16" s="18" t="s">
        <v>246</v>
      </c>
      <c r="AE16" s="18" t="s">
        <v>249</v>
      </c>
      <c r="AF16" s="30">
        <f t="shared" si="1"/>
        <v>0.45</v>
      </c>
      <c r="AG16" s="114">
        <v>0.4098</v>
      </c>
      <c r="AH16" s="107">
        <f t="shared" si="6"/>
        <v>0.91066666666666662</v>
      </c>
      <c r="AI16" s="18" t="s">
        <v>271</v>
      </c>
      <c r="AJ16" s="18" t="s">
        <v>270</v>
      </c>
      <c r="AK16" s="26">
        <f t="shared" si="2"/>
        <v>0.6</v>
      </c>
      <c r="AL16" s="18"/>
      <c r="AM16" s="18">
        <f t="shared" si="7"/>
        <v>0</v>
      </c>
      <c r="AN16" s="18"/>
      <c r="AO16" s="18"/>
      <c r="AP16" s="89">
        <f t="shared" si="3"/>
        <v>0.6</v>
      </c>
      <c r="AQ16" s="159">
        <f t="shared" ref="AQ16:AQ17" si="9">AG16</f>
        <v>0.4098</v>
      </c>
      <c r="AR16" s="89">
        <f t="shared" si="8"/>
        <v>0.68300000000000005</v>
      </c>
      <c r="AS16" s="64" t="s">
        <v>271</v>
      </c>
    </row>
    <row r="17" spans="1:45" s="27" customFormat="1" ht="90" x14ac:dyDescent="0.25">
      <c r="A17" s="19">
        <v>4</v>
      </c>
      <c r="B17" s="18" t="s">
        <v>43</v>
      </c>
      <c r="C17" s="18" t="s">
        <v>58</v>
      </c>
      <c r="D17" s="23" t="s">
        <v>71</v>
      </c>
      <c r="E17" s="18" t="s">
        <v>72</v>
      </c>
      <c r="F17" s="18" t="s">
        <v>47</v>
      </c>
      <c r="G17" s="18" t="s">
        <v>73</v>
      </c>
      <c r="H17" s="18" t="s">
        <v>74</v>
      </c>
      <c r="I17" s="29" t="s">
        <v>50</v>
      </c>
      <c r="J17" s="18" t="s">
        <v>51</v>
      </c>
      <c r="K17" s="18" t="s">
        <v>52</v>
      </c>
      <c r="L17" s="29">
        <v>0.2</v>
      </c>
      <c r="M17" s="29">
        <v>0.3</v>
      </c>
      <c r="N17" s="30">
        <v>0.6</v>
      </c>
      <c r="O17" s="30">
        <v>0.96</v>
      </c>
      <c r="P17" s="29">
        <v>0.96</v>
      </c>
      <c r="Q17" s="18" t="s">
        <v>63</v>
      </c>
      <c r="R17" s="18" t="s">
        <v>64</v>
      </c>
      <c r="S17" s="18" t="s">
        <v>65</v>
      </c>
      <c r="T17" s="18" t="s">
        <v>56</v>
      </c>
      <c r="U17" s="18" t="s">
        <v>57</v>
      </c>
      <c r="V17" s="61">
        <v>0.2</v>
      </c>
      <c r="W17" s="83">
        <v>6.8500000000000005E-2</v>
      </c>
      <c r="X17" s="101">
        <f t="shared" si="4"/>
        <v>0.34250000000000003</v>
      </c>
      <c r="Y17" s="63" t="s">
        <v>219</v>
      </c>
      <c r="Z17" s="64" t="s">
        <v>75</v>
      </c>
      <c r="AA17" s="106">
        <f t="shared" si="0"/>
        <v>0.3</v>
      </c>
      <c r="AB17" s="18">
        <v>28.32</v>
      </c>
      <c r="AC17" s="107">
        <f t="shared" si="5"/>
        <v>1</v>
      </c>
      <c r="AD17" s="18" t="s">
        <v>247</v>
      </c>
      <c r="AE17" s="18" t="s">
        <v>249</v>
      </c>
      <c r="AF17" s="30">
        <f t="shared" si="1"/>
        <v>0.6</v>
      </c>
      <c r="AG17" s="114">
        <v>0.43</v>
      </c>
      <c r="AH17" s="107">
        <f t="shared" si="6"/>
        <v>0.71666666666666667</v>
      </c>
      <c r="AI17" s="18" t="s">
        <v>272</v>
      </c>
      <c r="AJ17" s="18" t="s">
        <v>270</v>
      </c>
      <c r="AK17" s="26">
        <f t="shared" si="2"/>
        <v>0.96</v>
      </c>
      <c r="AL17" s="18"/>
      <c r="AM17" s="18">
        <f t="shared" si="7"/>
        <v>0</v>
      </c>
      <c r="AN17" s="18"/>
      <c r="AO17" s="18"/>
      <c r="AP17" s="89">
        <f t="shared" si="3"/>
        <v>0.96</v>
      </c>
      <c r="AQ17" s="159">
        <f t="shared" si="9"/>
        <v>0.43</v>
      </c>
      <c r="AR17" s="89">
        <f t="shared" si="8"/>
        <v>0.44791666666666669</v>
      </c>
      <c r="AS17" s="63" t="s">
        <v>272</v>
      </c>
    </row>
    <row r="18" spans="1:45" s="27" customFormat="1" ht="90" x14ac:dyDescent="0.25">
      <c r="A18" s="19">
        <v>4</v>
      </c>
      <c r="B18" s="18" t="s">
        <v>43</v>
      </c>
      <c r="C18" s="18" t="s">
        <v>58</v>
      </c>
      <c r="D18" s="23" t="s">
        <v>76</v>
      </c>
      <c r="E18" s="18" t="s">
        <v>77</v>
      </c>
      <c r="F18" s="18" t="s">
        <v>47</v>
      </c>
      <c r="G18" s="18" t="s">
        <v>78</v>
      </c>
      <c r="H18" s="18" t="s">
        <v>79</v>
      </c>
      <c r="I18" s="29" t="s">
        <v>50</v>
      </c>
      <c r="J18" s="18" t="s">
        <v>51</v>
      </c>
      <c r="K18" s="18" t="s">
        <v>52</v>
      </c>
      <c r="L18" s="29">
        <v>0.1</v>
      </c>
      <c r="M18" s="29">
        <v>0.25</v>
      </c>
      <c r="N18" s="30">
        <v>0.35</v>
      </c>
      <c r="O18" s="30">
        <v>0.52</v>
      </c>
      <c r="P18" s="29">
        <v>0.52</v>
      </c>
      <c r="Q18" s="18" t="s">
        <v>63</v>
      </c>
      <c r="R18" s="18" t="s">
        <v>64</v>
      </c>
      <c r="S18" s="18" t="s">
        <v>65</v>
      </c>
      <c r="T18" s="18" t="s">
        <v>56</v>
      </c>
      <c r="U18" s="18" t="s">
        <v>57</v>
      </c>
      <c r="V18" s="61">
        <v>0.1</v>
      </c>
      <c r="W18" s="62">
        <v>0.01</v>
      </c>
      <c r="X18" s="101">
        <f t="shared" si="4"/>
        <v>9.9999999999999992E-2</v>
      </c>
      <c r="Y18" s="63" t="s">
        <v>220</v>
      </c>
      <c r="Z18" s="64" t="s">
        <v>66</v>
      </c>
      <c r="AA18" s="106">
        <f t="shared" si="0"/>
        <v>0.25</v>
      </c>
      <c r="AB18" s="71">
        <v>5.21E-2</v>
      </c>
      <c r="AC18" s="107">
        <f t="shared" si="5"/>
        <v>0.2084</v>
      </c>
      <c r="AD18" s="18" t="s">
        <v>248</v>
      </c>
      <c r="AE18" s="18" t="s">
        <v>249</v>
      </c>
      <c r="AF18" s="30">
        <f t="shared" si="1"/>
        <v>0.35</v>
      </c>
      <c r="AG18" s="114">
        <v>0.1384</v>
      </c>
      <c r="AH18" s="107">
        <f t="shared" si="6"/>
        <v>0.39542857142857146</v>
      </c>
      <c r="AI18" s="18" t="s">
        <v>273</v>
      </c>
      <c r="AJ18" s="18" t="s">
        <v>270</v>
      </c>
      <c r="AK18" s="26">
        <f t="shared" si="2"/>
        <v>0.52</v>
      </c>
      <c r="AL18" s="18"/>
      <c r="AM18" s="18">
        <f t="shared" si="7"/>
        <v>0</v>
      </c>
      <c r="AN18" s="18"/>
      <c r="AO18" s="18"/>
      <c r="AP18" s="89">
        <f t="shared" si="3"/>
        <v>0.52</v>
      </c>
      <c r="AQ18" s="159">
        <v>0.13800000000000001</v>
      </c>
      <c r="AR18" s="89">
        <f t="shared" si="8"/>
        <v>0.26538461538461539</v>
      </c>
      <c r="AS18" s="63" t="s">
        <v>273</v>
      </c>
    </row>
    <row r="19" spans="1:45" s="27" customFormat="1" ht="409.5" x14ac:dyDescent="0.25">
      <c r="A19" s="19">
        <v>4</v>
      </c>
      <c r="B19" s="18" t="s">
        <v>43</v>
      </c>
      <c r="C19" s="18" t="s">
        <v>58</v>
      </c>
      <c r="D19" s="23" t="s">
        <v>80</v>
      </c>
      <c r="E19" s="18" t="s">
        <v>81</v>
      </c>
      <c r="F19" s="18" t="s">
        <v>82</v>
      </c>
      <c r="G19" s="18" t="s">
        <v>83</v>
      </c>
      <c r="H19" s="18" t="s">
        <v>84</v>
      </c>
      <c r="I19" s="18" t="s">
        <v>50</v>
      </c>
      <c r="J19" s="18" t="s">
        <v>85</v>
      </c>
      <c r="K19" s="18" t="s">
        <v>52</v>
      </c>
      <c r="L19" s="29">
        <v>0.98</v>
      </c>
      <c r="M19" s="29">
        <v>0.98</v>
      </c>
      <c r="N19" s="29">
        <v>0.98</v>
      </c>
      <c r="O19" s="29">
        <v>0.98</v>
      </c>
      <c r="P19" s="29">
        <v>0.98</v>
      </c>
      <c r="Q19" s="18" t="s">
        <v>63</v>
      </c>
      <c r="R19" s="18" t="s">
        <v>86</v>
      </c>
      <c r="S19" s="18" t="s">
        <v>87</v>
      </c>
      <c r="T19" s="18" t="s">
        <v>56</v>
      </c>
      <c r="U19" s="18" t="s">
        <v>57</v>
      </c>
      <c r="V19" s="101">
        <v>0.98</v>
      </c>
      <c r="W19" s="101" t="s">
        <v>192</v>
      </c>
      <c r="X19" s="101" t="s">
        <v>192</v>
      </c>
      <c r="Y19" s="18" t="s">
        <v>237</v>
      </c>
      <c r="Z19" s="101" t="s">
        <v>192</v>
      </c>
      <c r="AA19" s="106">
        <f t="shared" si="0"/>
        <v>0.98</v>
      </c>
      <c r="AB19" s="30">
        <v>0</v>
      </c>
      <c r="AC19" s="107">
        <f t="shared" si="5"/>
        <v>0</v>
      </c>
      <c r="AD19" s="18" t="s">
        <v>243</v>
      </c>
      <c r="AE19" s="18" t="s">
        <v>242</v>
      </c>
      <c r="AF19" s="30">
        <f t="shared" si="1"/>
        <v>0.98</v>
      </c>
      <c r="AG19" s="114">
        <v>0.45789999999999997</v>
      </c>
      <c r="AH19" s="107">
        <f t="shared" si="6"/>
        <v>0.46724489795918367</v>
      </c>
      <c r="AI19" s="18" t="s">
        <v>274</v>
      </c>
      <c r="AJ19" s="18" t="s">
        <v>275</v>
      </c>
      <c r="AK19" s="26">
        <f t="shared" si="2"/>
        <v>0.98</v>
      </c>
      <c r="AL19" s="18"/>
      <c r="AM19" s="18">
        <f t="shared" si="7"/>
        <v>0</v>
      </c>
      <c r="AN19" s="18"/>
      <c r="AO19" s="18"/>
      <c r="AP19" s="89">
        <f t="shared" si="3"/>
        <v>0.98</v>
      </c>
      <c r="AQ19" s="159">
        <f>AVERAGE(W19,AB19,AG19,AL19)</f>
        <v>0.22894999999999999</v>
      </c>
      <c r="AR19" s="89">
        <f t="shared" si="8"/>
        <v>0.23362244897959183</v>
      </c>
      <c r="AS19" s="18" t="s">
        <v>274</v>
      </c>
    </row>
    <row r="20" spans="1:45" s="27" customFormat="1" ht="270" x14ac:dyDescent="0.25">
      <c r="A20" s="19">
        <v>4</v>
      </c>
      <c r="B20" s="18" t="s">
        <v>43</v>
      </c>
      <c r="C20" s="18" t="s">
        <v>58</v>
      </c>
      <c r="D20" s="23" t="s">
        <v>88</v>
      </c>
      <c r="E20" s="18" t="s">
        <v>89</v>
      </c>
      <c r="F20" s="18" t="s">
        <v>82</v>
      </c>
      <c r="G20" s="18" t="s">
        <v>90</v>
      </c>
      <c r="H20" s="18" t="s">
        <v>91</v>
      </c>
      <c r="I20" s="18" t="s">
        <v>50</v>
      </c>
      <c r="J20" s="18" t="s">
        <v>85</v>
      </c>
      <c r="K20" s="18" t="s">
        <v>52</v>
      </c>
      <c r="L20" s="29">
        <v>1</v>
      </c>
      <c r="M20" s="29">
        <v>1</v>
      </c>
      <c r="N20" s="29">
        <v>1</v>
      </c>
      <c r="O20" s="29">
        <v>1</v>
      </c>
      <c r="P20" s="29">
        <v>1</v>
      </c>
      <c r="Q20" s="18" t="s">
        <v>63</v>
      </c>
      <c r="R20" s="18" t="s">
        <v>86</v>
      </c>
      <c r="S20" s="18" t="s">
        <v>92</v>
      </c>
      <c r="T20" s="18" t="s">
        <v>56</v>
      </c>
      <c r="U20" s="18" t="s">
        <v>57</v>
      </c>
      <c r="V20" s="101">
        <v>1</v>
      </c>
      <c r="W20" s="102">
        <v>0</v>
      </c>
      <c r="X20" s="89">
        <f t="shared" si="4"/>
        <v>0</v>
      </c>
      <c r="Y20" s="18" t="s">
        <v>221</v>
      </c>
      <c r="Z20" s="18" t="s">
        <v>222</v>
      </c>
      <c r="AA20" s="106">
        <f t="shared" si="0"/>
        <v>1</v>
      </c>
      <c r="AB20" s="30">
        <v>0</v>
      </c>
      <c r="AC20" s="107">
        <f t="shared" si="5"/>
        <v>0</v>
      </c>
      <c r="AD20" s="18" t="s">
        <v>243</v>
      </c>
      <c r="AE20" s="18" t="s">
        <v>242</v>
      </c>
      <c r="AF20" s="30">
        <f t="shared" si="1"/>
        <v>1</v>
      </c>
      <c r="AG20" s="114">
        <v>0.4325</v>
      </c>
      <c r="AH20" s="107">
        <f t="shared" si="6"/>
        <v>0.4325</v>
      </c>
      <c r="AI20" s="18" t="s">
        <v>276</v>
      </c>
      <c r="AJ20" s="18" t="s">
        <v>277</v>
      </c>
      <c r="AK20" s="26">
        <f t="shared" si="2"/>
        <v>1</v>
      </c>
      <c r="AL20" s="18"/>
      <c r="AM20" s="18">
        <f t="shared" si="7"/>
        <v>0</v>
      </c>
      <c r="AN20" s="18"/>
      <c r="AO20" s="18"/>
      <c r="AP20" s="89">
        <f t="shared" si="3"/>
        <v>1</v>
      </c>
      <c r="AQ20" s="159">
        <f t="shared" ref="AQ20:AQ21" si="10">AVERAGE(W20,AB20,AG20,AL20)</f>
        <v>0.14416666666666667</v>
      </c>
      <c r="AR20" s="89">
        <f t="shared" si="8"/>
        <v>0.14416666666666667</v>
      </c>
      <c r="AS20" s="18" t="s">
        <v>276</v>
      </c>
    </row>
    <row r="21" spans="1:45" s="27" customFormat="1" ht="120" x14ac:dyDescent="0.25">
      <c r="A21" s="19">
        <v>4</v>
      </c>
      <c r="B21" s="18" t="s">
        <v>43</v>
      </c>
      <c r="C21" s="18" t="s">
        <v>58</v>
      </c>
      <c r="D21" s="23" t="s">
        <v>93</v>
      </c>
      <c r="E21" s="18" t="s">
        <v>94</v>
      </c>
      <c r="F21" s="18" t="s">
        <v>82</v>
      </c>
      <c r="G21" s="18" t="s">
        <v>95</v>
      </c>
      <c r="H21" s="18" t="s">
        <v>96</v>
      </c>
      <c r="I21" s="18" t="s">
        <v>50</v>
      </c>
      <c r="J21" s="18" t="s">
        <v>85</v>
      </c>
      <c r="K21" s="18" t="s">
        <v>52</v>
      </c>
      <c r="L21" s="29">
        <v>0.9</v>
      </c>
      <c r="M21" s="29">
        <v>0.9</v>
      </c>
      <c r="N21" s="29">
        <v>0.9</v>
      </c>
      <c r="O21" s="29">
        <v>0.9</v>
      </c>
      <c r="P21" s="29">
        <v>0.9</v>
      </c>
      <c r="Q21" s="18" t="s">
        <v>63</v>
      </c>
      <c r="R21" s="18" t="s">
        <v>97</v>
      </c>
      <c r="S21" s="18" t="s">
        <v>92</v>
      </c>
      <c r="T21" s="18" t="s">
        <v>56</v>
      </c>
      <c r="U21" s="18" t="s">
        <v>57</v>
      </c>
      <c r="V21" s="101">
        <v>0.9</v>
      </c>
      <c r="W21" s="101" t="s">
        <v>192</v>
      </c>
      <c r="X21" s="101" t="s">
        <v>192</v>
      </c>
      <c r="Y21" s="18" t="s">
        <v>237</v>
      </c>
      <c r="Z21" s="101" t="s">
        <v>192</v>
      </c>
      <c r="AA21" s="106">
        <f t="shared" si="0"/>
        <v>0.9</v>
      </c>
      <c r="AB21" s="30">
        <v>0</v>
      </c>
      <c r="AC21" s="107">
        <f t="shared" si="5"/>
        <v>0</v>
      </c>
      <c r="AD21" s="18" t="s">
        <v>244</v>
      </c>
      <c r="AE21" s="18" t="s">
        <v>242</v>
      </c>
      <c r="AF21" s="30">
        <f t="shared" si="1"/>
        <v>0.9</v>
      </c>
      <c r="AG21" s="114">
        <v>1</v>
      </c>
      <c r="AH21" s="107">
        <f t="shared" si="6"/>
        <v>1</v>
      </c>
      <c r="AI21" s="18" t="s">
        <v>278</v>
      </c>
      <c r="AJ21" s="18" t="s">
        <v>279</v>
      </c>
      <c r="AK21" s="26">
        <f t="shared" si="2"/>
        <v>0.9</v>
      </c>
      <c r="AL21" s="18"/>
      <c r="AM21" s="18">
        <f t="shared" si="7"/>
        <v>0</v>
      </c>
      <c r="AN21" s="18"/>
      <c r="AO21" s="18"/>
      <c r="AP21" s="89">
        <f t="shared" si="3"/>
        <v>0.9</v>
      </c>
      <c r="AQ21" s="159">
        <f t="shared" si="10"/>
        <v>0.5</v>
      </c>
      <c r="AR21" s="89">
        <f t="shared" si="8"/>
        <v>0.55555555555555558</v>
      </c>
      <c r="AS21" s="18" t="s">
        <v>278</v>
      </c>
    </row>
    <row r="22" spans="1:45" s="27" customFormat="1" ht="90" x14ac:dyDescent="0.25">
      <c r="A22" s="19">
        <v>4</v>
      </c>
      <c r="B22" s="18" t="s">
        <v>43</v>
      </c>
      <c r="C22" s="18" t="s">
        <v>58</v>
      </c>
      <c r="D22" s="23" t="s">
        <v>98</v>
      </c>
      <c r="E22" s="18" t="s">
        <v>99</v>
      </c>
      <c r="F22" s="18" t="s">
        <v>82</v>
      </c>
      <c r="G22" s="18" t="s">
        <v>95</v>
      </c>
      <c r="H22" s="18" t="s">
        <v>100</v>
      </c>
      <c r="I22" s="18" t="s">
        <v>50</v>
      </c>
      <c r="J22" s="18" t="s">
        <v>51</v>
      </c>
      <c r="K22" s="18" t="s">
        <v>52</v>
      </c>
      <c r="L22" s="29">
        <v>0</v>
      </c>
      <c r="M22" s="29">
        <v>0</v>
      </c>
      <c r="N22" s="29">
        <v>0</v>
      </c>
      <c r="O22" s="29">
        <v>1</v>
      </c>
      <c r="P22" s="29">
        <v>1</v>
      </c>
      <c r="Q22" s="18" t="s">
        <v>63</v>
      </c>
      <c r="R22" s="75" t="s">
        <v>97</v>
      </c>
      <c r="S22" s="75" t="s">
        <v>92</v>
      </c>
      <c r="T22" s="75" t="s">
        <v>56</v>
      </c>
      <c r="U22" s="75" t="s">
        <v>204</v>
      </c>
      <c r="V22" s="101" t="s">
        <v>159</v>
      </c>
      <c r="W22" s="19" t="s">
        <v>159</v>
      </c>
      <c r="X22" s="19" t="s">
        <v>159</v>
      </c>
      <c r="Y22" s="18" t="s">
        <v>216</v>
      </c>
      <c r="Z22" s="18" t="s">
        <v>159</v>
      </c>
      <c r="AA22" s="30">
        <f t="shared" si="0"/>
        <v>0</v>
      </c>
      <c r="AB22" s="18" t="s">
        <v>240</v>
      </c>
      <c r="AC22" s="107" t="s">
        <v>240</v>
      </c>
      <c r="AD22" s="18" t="s">
        <v>241</v>
      </c>
      <c r="AE22" s="18" t="s">
        <v>241</v>
      </c>
      <c r="AF22" s="30">
        <f t="shared" si="1"/>
        <v>0</v>
      </c>
      <c r="AG22" s="18" t="s">
        <v>240</v>
      </c>
      <c r="AH22" s="107" t="s">
        <v>241</v>
      </c>
      <c r="AI22" s="18" t="s">
        <v>280</v>
      </c>
      <c r="AJ22" s="18"/>
      <c r="AK22" s="26">
        <f t="shared" si="2"/>
        <v>1</v>
      </c>
      <c r="AL22" s="18"/>
      <c r="AM22" s="18">
        <f t="shared" si="7"/>
        <v>0</v>
      </c>
      <c r="AN22" s="18"/>
      <c r="AO22" s="18"/>
      <c r="AP22" s="88">
        <f t="shared" si="3"/>
        <v>1</v>
      </c>
      <c r="AQ22" s="158">
        <v>0</v>
      </c>
      <c r="AR22" s="88">
        <f t="shared" si="8"/>
        <v>0</v>
      </c>
      <c r="AS22" s="18" t="s">
        <v>280</v>
      </c>
    </row>
    <row r="23" spans="1:45" s="27" customFormat="1" ht="150" x14ac:dyDescent="0.25">
      <c r="A23" s="19">
        <v>4</v>
      </c>
      <c r="B23" s="18" t="s">
        <v>43</v>
      </c>
      <c r="C23" s="18" t="s">
        <v>101</v>
      </c>
      <c r="D23" s="23" t="s">
        <v>102</v>
      </c>
      <c r="E23" s="18" t="s">
        <v>103</v>
      </c>
      <c r="F23" s="18" t="s">
        <v>82</v>
      </c>
      <c r="G23" s="18" t="s">
        <v>104</v>
      </c>
      <c r="H23" s="18" t="s">
        <v>105</v>
      </c>
      <c r="I23" s="18" t="s">
        <v>50</v>
      </c>
      <c r="J23" s="18" t="s">
        <v>106</v>
      </c>
      <c r="K23" s="18" t="s">
        <v>107</v>
      </c>
      <c r="L23" s="18">
        <v>2136</v>
      </c>
      <c r="M23" s="18">
        <v>2139</v>
      </c>
      <c r="N23" s="18">
        <v>2139</v>
      </c>
      <c r="O23" s="18">
        <v>2136</v>
      </c>
      <c r="P23" s="18">
        <f t="shared" ref="P23:P29" si="11">SUM(L23:O23)</f>
        <v>8550</v>
      </c>
      <c r="Q23" s="18" t="s">
        <v>63</v>
      </c>
      <c r="R23" s="18" t="s">
        <v>108</v>
      </c>
      <c r="S23" s="18" t="s">
        <v>109</v>
      </c>
      <c r="T23" s="18" t="s">
        <v>110</v>
      </c>
      <c r="U23" s="18" t="s">
        <v>111</v>
      </c>
      <c r="V23" s="32">
        <v>2136</v>
      </c>
      <c r="W23" s="19">
        <v>4782</v>
      </c>
      <c r="X23" s="101">
        <f t="shared" si="4"/>
        <v>1</v>
      </c>
      <c r="Y23" s="18" t="s">
        <v>223</v>
      </c>
      <c r="Z23" s="18" t="s">
        <v>225</v>
      </c>
      <c r="AA23" s="67">
        <f t="shared" si="0"/>
        <v>2139</v>
      </c>
      <c r="AB23" s="18">
        <v>4510</v>
      </c>
      <c r="AC23" s="107">
        <f t="shared" si="5"/>
        <v>1</v>
      </c>
      <c r="AD23" s="18" t="s">
        <v>250</v>
      </c>
      <c r="AE23" s="18" t="s">
        <v>263</v>
      </c>
      <c r="AF23" s="26">
        <f t="shared" si="1"/>
        <v>2139</v>
      </c>
      <c r="AG23" s="18">
        <v>1814</v>
      </c>
      <c r="AH23" s="107">
        <f t="shared" si="6"/>
        <v>0.84805984104721832</v>
      </c>
      <c r="AI23" s="18" t="s">
        <v>281</v>
      </c>
      <c r="AJ23" s="18" t="s">
        <v>282</v>
      </c>
      <c r="AK23" s="26">
        <f t="shared" si="2"/>
        <v>2136</v>
      </c>
      <c r="AL23" s="18"/>
      <c r="AM23" s="18">
        <f t="shared" si="7"/>
        <v>0</v>
      </c>
      <c r="AN23" s="18"/>
      <c r="AO23" s="18"/>
      <c r="AP23" s="19">
        <f t="shared" si="3"/>
        <v>8550</v>
      </c>
      <c r="AQ23" s="19">
        <f>SUM(W23,AB23,AG23,AL23)</f>
        <v>11106</v>
      </c>
      <c r="AR23" s="89">
        <f t="shared" si="8"/>
        <v>1</v>
      </c>
      <c r="AS23" s="66" t="s">
        <v>281</v>
      </c>
    </row>
    <row r="24" spans="1:45" s="27" customFormat="1" ht="120" x14ac:dyDescent="0.25">
      <c r="A24" s="19">
        <v>4</v>
      </c>
      <c r="B24" s="18" t="s">
        <v>43</v>
      </c>
      <c r="C24" s="18" t="s">
        <v>101</v>
      </c>
      <c r="D24" s="23" t="s">
        <v>112</v>
      </c>
      <c r="E24" s="18" t="s">
        <v>113</v>
      </c>
      <c r="F24" s="18" t="s">
        <v>47</v>
      </c>
      <c r="G24" s="18" t="s">
        <v>114</v>
      </c>
      <c r="H24" s="18" t="s">
        <v>115</v>
      </c>
      <c r="I24" s="18" t="s">
        <v>50</v>
      </c>
      <c r="J24" s="18" t="s">
        <v>106</v>
      </c>
      <c r="K24" s="18" t="s">
        <v>116</v>
      </c>
      <c r="L24" s="36">
        <v>650</v>
      </c>
      <c r="M24" s="36">
        <v>650</v>
      </c>
      <c r="N24" s="36">
        <v>650</v>
      </c>
      <c r="O24" s="36">
        <v>650</v>
      </c>
      <c r="P24" s="18">
        <f t="shared" si="11"/>
        <v>2600</v>
      </c>
      <c r="Q24" s="18" t="s">
        <v>63</v>
      </c>
      <c r="R24" s="18" t="s">
        <v>117</v>
      </c>
      <c r="S24" s="18" t="s">
        <v>109</v>
      </c>
      <c r="T24" s="18" t="s">
        <v>110</v>
      </c>
      <c r="U24" s="18" t="s">
        <v>111</v>
      </c>
      <c r="V24" s="103">
        <v>650</v>
      </c>
      <c r="W24" s="19">
        <v>789</v>
      </c>
      <c r="X24" s="101">
        <f t="shared" si="4"/>
        <v>1</v>
      </c>
      <c r="Y24" s="18" t="s">
        <v>224</v>
      </c>
      <c r="Z24" s="18" t="s">
        <v>225</v>
      </c>
      <c r="AA24" s="67">
        <f t="shared" si="0"/>
        <v>650</v>
      </c>
      <c r="AB24" s="18">
        <v>735</v>
      </c>
      <c r="AC24" s="107">
        <f t="shared" si="5"/>
        <v>1</v>
      </c>
      <c r="AD24" s="18" t="s">
        <v>252</v>
      </c>
      <c r="AE24" s="18" t="s">
        <v>263</v>
      </c>
      <c r="AF24" s="26">
        <f t="shared" si="1"/>
        <v>650</v>
      </c>
      <c r="AG24" s="18">
        <v>203</v>
      </c>
      <c r="AH24" s="107">
        <f t="shared" si="6"/>
        <v>0.31230769230769229</v>
      </c>
      <c r="AI24" s="18" t="s">
        <v>283</v>
      </c>
      <c r="AJ24" s="18" t="s">
        <v>282</v>
      </c>
      <c r="AK24" s="26">
        <f t="shared" si="2"/>
        <v>650</v>
      </c>
      <c r="AL24" s="18"/>
      <c r="AM24" s="18">
        <f t="shared" si="7"/>
        <v>0</v>
      </c>
      <c r="AN24" s="18"/>
      <c r="AO24" s="18"/>
      <c r="AP24" s="19">
        <f t="shared" si="3"/>
        <v>2600</v>
      </c>
      <c r="AQ24" s="19">
        <f t="shared" ref="AQ24:AQ29" si="12">SUM(W24,AB24,AG24,AL24)</f>
        <v>1727</v>
      </c>
      <c r="AR24" s="89">
        <f t="shared" si="8"/>
        <v>0.66423076923076918</v>
      </c>
      <c r="AS24" s="66" t="s">
        <v>283</v>
      </c>
    </row>
    <row r="25" spans="1:45" s="27" customFormat="1" ht="210" x14ac:dyDescent="0.25">
      <c r="A25" s="19">
        <v>4</v>
      </c>
      <c r="B25" s="18" t="s">
        <v>43</v>
      </c>
      <c r="C25" s="18" t="s">
        <v>101</v>
      </c>
      <c r="D25" s="23" t="s">
        <v>118</v>
      </c>
      <c r="E25" s="18" t="s">
        <v>119</v>
      </c>
      <c r="F25" s="18" t="s">
        <v>47</v>
      </c>
      <c r="G25" s="18" t="s">
        <v>120</v>
      </c>
      <c r="H25" s="18" t="s">
        <v>121</v>
      </c>
      <c r="I25" s="18" t="s">
        <v>50</v>
      </c>
      <c r="J25" s="18" t="s">
        <v>106</v>
      </c>
      <c r="K25" s="18" t="s">
        <v>122</v>
      </c>
      <c r="L25" s="36">
        <v>6</v>
      </c>
      <c r="M25" s="36">
        <v>9</v>
      </c>
      <c r="N25" s="36">
        <v>15</v>
      </c>
      <c r="O25" s="36">
        <v>10</v>
      </c>
      <c r="P25" s="18">
        <f t="shared" si="11"/>
        <v>40</v>
      </c>
      <c r="Q25" s="18" t="s">
        <v>63</v>
      </c>
      <c r="R25" s="18" t="s">
        <v>123</v>
      </c>
      <c r="S25" s="18" t="s">
        <v>124</v>
      </c>
      <c r="T25" s="18" t="s">
        <v>110</v>
      </c>
      <c r="U25" s="18" t="s">
        <v>111</v>
      </c>
      <c r="V25" s="103">
        <v>6</v>
      </c>
      <c r="W25" s="19">
        <v>0</v>
      </c>
      <c r="X25" s="19">
        <f t="shared" si="4"/>
        <v>0</v>
      </c>
      <c r="Y25" s="18" t="s">
        <v>226</v>
      </c>
      <c r="Z25" s="18" t="s">
        <v>225</v>
      </c>
      <c r="AA25" s="67">
        <f t="shared" si="0"/>
        <v>9</v>
      </c>
      <c r="AB25" s="29">
        <v>0</v>
      </c>
      <c r="AC25" s="107">
        <f t="shared" si="5"/>
        <v>0</v>
      </c>
      <c r="AD25" s="18" t="s">
        <v>253</v>
      </c>
      <c r="AE25" s="18" t="s">
        <v>263</v>
      </c>
      <c r="AF25" s="26">
        <f t="shared" si="1"/>
        <v>15</v>
      </c>
      <c r="AG25" s="18">
        <v>1</v>
      </c>
      <c r="AH25" s="107">
        <f t="shared" si="6"/>
        <v>6.6666666666666666E-2</v>
      </c>
      <c r="AI25" s="18" t="s">
        <v>284</v>
      </c>
      <c r="AJ25" s="18" t="s">
        <v>285</v>
      </c>
      <c r="AK25" s="26">
        <f t="shared" si="2"/>
        <v>10</v>
      </c>
      <c r="AL25" s="18"/>
      <c r="AM25" s="18">
        <f t="shared" si="7"/>
        <v>0</v>
      </c>
      <c r="AN25" s="18"/>
      <c r="AO25" s="18"/>
      <c r="AP25" s="19">
        <f t="shared" si="3"/>
        <v>40</v>
      </c>
      <c r="AQ25" s="19">
        <f t="shared" si="12"/>
        <v>1</v>
      </c>
      <c r="AR25" s="89">
        <f t="shared" si="8"/>
        <v>2.5000000000000001E-2</v>
      </c>
      <c r="AS25" s="18" t="s">
        <v>284</v>
      </c>
    </row>
    <row r="26" spans="1:45" s="27" customFormat="1" ht="210" x14ac:dyDescent="0.25">
      <c r="A26" s="19">
        <v>4</v>
      </c>
      <c r="B26" s="18" t="s">
        <v>43</v>
      </c>
      <c r="C26" s="18" t="s">
        <v>101</v>
      </c>
      <c r="D26" s="23" t="s">
        <v>125</v>
      </c>
      <c r="E26" s="18" t="s">
        <v>126</v>
      </c>
      <c r="F26" s="18" t="s">
        <v>82</v>
      </c>
      <c r="G26" s="18" t="s">
        <v>127</v>
      </c>
      <c r="H26" s="18" t="s">
        <v>128</v>
      </c>
      <c r="I26" s="18" t="s">
        <v>50</v>
      </c>
      <c r="J26" s="18" t="s">
        <v>106</v>
      </c>
      <c r="K26" s="18" t="s">
        <v>129</v>
      </c>
      <c r="L26" s="18">
        <v>6</v>
      </c>
      <c r="M26" s="18">
        <v>9</v>
      </c>
      <c r="N26" s="18">
        <v>12</v>
      </c>
      <c r="O26" s="18">
        <v>7</v>
      </c>
      <c r="P26" s="18">
        <f t="shared" si="11"/>
        <v>34</v>
      </c>
      <c r="Q26" s="18" t="s">
        <v>63</v>
      </c>
      <c r="R26" s="18" t="s">
        <v>123</v>
      </c>
      <c r="S26" s="18" t="s">
        <v>124</v>
      </c>
      <c r="T26" s="18" t="s">
        <v>110</v>
      </c>
      <c r="U26" s="18" t="s">
        <v>111</v>
      </c>
      <c r="V26" s="19">
        <v>6</v>
      </c>
      <c r="W26" s="19">
        <v>0</v>
      </c>
      <c r="X26" s="19">
        <f t="shared" si="4"/>
        <v>0</v>
      </c>
      <c r="Y26" s="18" t="s">
        <v>226</v>
      </c>
      <c r="Z26" s="18" t="s">
        <v>225</v>
      </c>
      <c r="AA26" s="67">
        <f t="shared" si="0"/>
        <v>9</v>
      </c>
      <c r="AB26" s="29">
        <v>0</v>
      </c>
      <c r="AC26" s="107">
        <f t="shared" si="5"/>
        <v>0</v>
      </c>
      <c r="AD26" s="18" t="s">
        <v>253</v>
      </c>
      <c r="AE26" s="18" t="s">
        <v>263</v>
      </c>
      <c r="AF26" s="26">
        <f t="shared" si="1"/>
        <v>12</v>
      </c>
      <c r="AG26" s="18">
        <v>0</v>
      </c>
      <c r="AH26" s="107">
        <f t="shared" si="6"/>
        <v>0</v>
      </c>
      <c r="AI26" s="18" t="s">
        <v>286</v>
      </c>
      <c r="AJ26" s="18" t="s">
        <v>285</v>
      </c>
      <c r="AK26" s="26">
        <f t="shared" si="2"/>
        <v>7</v>
      </c>
      <c r="AL26" s="18"/>
      <c r="AM26" s="18">
        <f t="shared" si="7"/>
        <v>0</v>
      </c>
      <c r="AN26" s="18"/>
      <c r="AO26" s="18"/>
      <c r="AP26" s="19">
        <f t="shared" si="3"/>
        <v>34</v>
      </c>
      <c r="AQ26" s="19">
        <f t="shared" si="12"/>
        <v>0</v>
      </c>
      <c r="AR26" s="89">
        <f>IF(AQ26/AP26&gt;100%,100%,AQ26/AP26)</f>
        <v>0</v>
      </c>
      <c r="AS26" s="18" t="s">
        <v>286</v>
      </c>
    </row>
    <row r="27" spans="1:45" s="27" customFormat="1" ht="255" x14ac:dyDescent="0.25">
      <c r="A27" s="19">
        <v>4</v>
      </c>
      <c r="B27" s="18" t="s">
        <v>43</v>
      </c>
      <c r="C27" s="18" t="s">
        <v>101</v>
      </c>
      <c r="D27" s="23" t="s">
        <v>130</v>
      </c>
      <c r="E27" s="18" t="s">
        <v>131</v>
      </c>
      <c r="F27" s="18" t="s">
        <v>82</v>
      </c>
      <c r="G27" s="18" t="s">
        <v>132</v>
      </c>
      <c r="H27" s="18" t="s">
        <v>133</v>
      </c>
      <c r="I27" s="18" t="s">
        <v>50</v>
      </c>
      <c r="J27" s="18" t="s">
        <v>106</v>
      </c>
      <c r="K27" s="18" t="s">
        <v>134</v>
      </c>
      <c r="L27" s="18">
        <v>13</v>
      </c>
      <c r="M27" s="18">
        <v>21</v>
      </c>
      <c r="N27" s="18">
        <v>21</v>
      </c>
      <c r="O27" s="18">
        <v>20</v>
      </c>
      <c r="P27" s="18">
        <f t="shared" si="11"/>
        <v>75</v>
      </c>
      <c r="Q27" s="18" t="s">
        <v>63</v>
      </c>
      <c r="R27" s="18" t="s">
        <v>135</v>
      </c>
      <c r="S27" s="18" t="s">
        <v>136</v>
      </c>
      <c r="T27" s="18" t="s">
        <v>110</v>
      </c>
      <c r="U27" s="18" t="s">
        <v>204</v>
      </c>
      <c r="V27" s="19">
        <v>13</v>
      </c>
      <c r="W27" s="19">
        <v>1</v>
      </c>
      <c r="X27" s="101">
        <f t="shared" si="4"/>
        <v>7.6923076923076927E-2</v>
      </c>
      <c r="Y27" s="18" t="s">
        <v>236</v>
      </c>
      <c r="Z27" s="18"/>
      <c r="AA27" s="67">
        <f t="shared" si="0"/>
        <v>21</v>
      </c>
      <c r="AB27" s="18">
        <v>53</v>
      </c>
      <c r="AC27" s="107">
        <f t="shared" si="5"/>
        <v>1</v>
      </c>
      <c r="AD27" s="18" t="s">
        <v>254</v>
      </c>
      <c r="AE27" s="18" t="s">
        <v>251</v>
      </c>
      <c r="AF27" s="26">
        <f t="shared" si="1"/>
        <v>21</v>
      </c>
      <c r="AG27" s="18">
        <v>25</v>
      </c>
      <c r="AH27" s="107">
        <f t="shared" si="6"/>
        <v>1</v>
      </c>
      <c r="AI27" s="18" t="s">
        <v>287</v>
      </c>
      <c r="AJ27" s="18" t="s">
        <v>288</v>
      </c>
      <c r="AK27" s="26">
        <f t="shared" si="2"/>
        <v>20</v>
      </c>
      <c r="AL27" s="18"/>
      <c r="AM27" s="18">
        <f t="shared" si="7"/>
        <v>0</v>
      </c>
      <c r="AN27" s="18"/>
      <c r="AO27" s="18"/>
      <c r="AP27" s="19">
        <f t="shared" si="3"/>
        <v>75</v>
      </c>
      <c r="AQ27" s="19">
        <f>SUM(W27,AB27,AG27,AL27)</f>
        <v>79</v>
      </c>
      <c r="AR27" s="89">
        <f t="shared" si="8"/>
        <v>1</v>
      </c>
      <c r="AS27" s="18" t="s">
        <v>287</v>
      </c>
    </row>
    <row r="28" spans="1:45" s="27" customFormat="1" ht="240" x14ac:dyDescent="0.25">
      <c r="A28" s="19">
        <v>4</v>
      </c>
      <c r="B28" s="18" t="s">
        <v>43</v>
      </c>
      <c r="C28" s="18" t="s">
        <v>101</v>
      </c>
      <c r="D28" s="23" t="s">
        <v>137</v>
      </c>
      <c r="E28" s="18" t="s">
        <v>138</v>
      </c>
      <c r="F28" s="18" t="s">
        <v>82</v>
      </c>
      <c r="G28" s="18" t="s">
        <v>139</v>
      </c>
      <c r="H28" s="18" t="s">
        <v>140</v>
      </c>
      <c r="I28" s="18" t="s">
        <v>50</v>
      </c>
      <c r="J28" s="18" t="s">
        <v>106</v>
      </c>
      <c r="K28" s="18" t="s">
        <v>134</v>
      </c>
      <c r="L28" s="18">
        <v>46</v>
      </c>
      <c r="M28" s="18">
        <v>70</v>
      </c>
      <c r="N28" s="18">
        <v>77</v>
      </c>
      <c r="O28" s="18">
        <v>77</v>
      </c>
      <c r="P28" s="18">
        <f t="shared" si="11"/>
        <v>270</v>
      </c>
      <c r="Q28" s="18" t="s">
        <v>63</v>
      </c>
      <c r="R28" s="18" t="s">
        <v>141</v>
      </c>
      <c r="S28" s="18" t="s">
        <v>136</v>
      </c>
      <c r="T28" s="18" t="s">
        <v>110</v>
      </c>
      <c r="U28" s="18" t="s">
        <v>204</v>
      </c>
      <c r="V28" s="19">
        <v>46</v>
      </c>
      <c r="W28" s="19">
        <v>84</v>
      </c>
      <c r="X28" s="101">
        <f t="shared" si="4"/>
        <v>1</v>
      </c>
      <c r="Y28" s="18" t="s">
        <v>235</v>
      </c>
      <c r="Z28" s="18"/>
      <c r="AA28" s="67">
        <f t="shared" si="0"/>
        <v>70</v>
      </c>
      <c r="AB28" s="18">
        <v>79</v>
      </c>
      <c r="AC28" s="107">
        <f t="shared" si="5"/>
        <v>1</v>
      </c>
      <c r="AD28" s="18" t="s">
        <v>254</v>
      </c>
      <c r="AE28" s="18" t="s">
        <v>251</v>
      </c>
      <c r="AF28" s="26">
        <f t="shared" si="1"/>
        <v>77</v>
      </c>
      <c r="AG28" s="18">
        <v>45</v>
      </c>
      <c r="AH28" s="107">
        <f t="shared" si="6"/>
        <v>0.58441558441558439</v>
      </c>
      <c r="AI28" s="18" t="s">
        <v>289</v>
      </c>
      <c r="AJ28" s="18" t="s">
        <v>290</v>
      </c>
      <c r="AK28" s="26">
        <f t="shared" si="2"/>
        <v>77</v>
      </c>
      <c r="AL28" s="18"/>
      <c r="AM28" s="18">
        <f t="shared" si="7"/>
        <v>0</v>
      </c>
      <c r="AN28" s="18"/>
      <c r="AO28" s="18"/>
      <c r="AP28" s="19">
        <f t="shared" si="3"/>
        <v>270</v>
      </c>
      <c r="AQ28" s="19">
        <f t="shared" si="12"/>
        <v>208</v>
      </c>
      <c r="AR28" s="89">
        <f t="shared" si="8"/>
        <v>0.77037037037037037</v>
      </c>
      <c r="AS28" s="18" t="s">
        <v>289</v>
      </c>
    </row>
    <row r="29" spans="1:45" s="27" customFormat="1" ht="240" x14ac:dyDescent="0.25">
      <c r="A29" s="19">
        <v>4</v>
      </c>
      <c r="B29" s="18" t="s">
        <v>43</v>
      </c>
      <c r="C29" s="18" t="s">
        <v>101</v>
      </c>
      <c r="D29" s="23" t="s">
        <v>142</v>
      </c>
      <c r="E29" s="18" t="s">
        <v>143</v>
      </c>
      <c r="F29" s="18" t="s">
        <v>82</v>
      </c>
      <c r="G29" s="18" t="s">
        <v>144</v>
      </c>
      <c r="H29" s="18" t="s">
        <v>145</v>
      </c>
      <c r="I29" s="18" t="s">
        <v>50</v>
      </c>
      <c r="J29" s="18" t="s">
        <v>106</v>
      </c>
      <c r="K29" s="18" t="s">
        <v>134</v>
      </c>
      <c r="L29" s="18">
        <v>13</v>
      </c>
      <c r="M29" s="18">
        <v>27</v>
      </c>
      <c r="N29" s="18">
        <v>27</v>
      </c>
      <c r="O29" s="18">
        <v>19</v>
      </c>
      <c r="P29" s="18">
        <f t="shared" si="11"/>
        <v>86</v>
      </c>
      <c r="Q29" s="18" t="s">
        <v>63</v>
      </c>
      <c r="R29" s="18" t="s">
        <v>146</v>
      </c>
      <c r="S29" s="18" t="s">
        <v>136</v>
      </c>
      <c r="T29" s="18" t="s">
        <v>110</v>
      </c>
      <c r="U29" s="18" t="s">
        <v>204</v>
      </c>
      <c r="V29" s="19">
        <v>13</v>
      </c>
      <c r="W29" s="19">
        <v>0</v>
      </c>
      <c r="X29" s="19">
        <f t="shared" si="4"/>
        <v>0</v>
      </c>
      <c r="Y29" s="18" t="s">
        <v>147</v>
      </c>
      <c r="Z29" s="18"/>
      <c r="AA29" s="67">
        <f t="shared" si="0"/>
        <v>27</v>
      </c>
      <c r="AB29" s="18">
        <v>10</v>
      </c>
      <c r="AC29" s="107">
        <f t="shared" si="5"/>
        <v>0.37037037037037035</v>
      </c>
      <c r="AD29" s="18" t="s">
        <v>255</v>
      </c>
      <c r="AE29" s="18" t="s">
        <v>251</v>
      </c>
      <c r="AF29" s="26">
        <f t="shared" si="1"/>
        <v>27</v>
      </c>
      <c r="AG29" s="18">
        <v>16</v>
      </c>
      <c r="AH29" s="107">
        <f t="shared" si="6"/>
        <v>0.59259259259259256</v>
      </c>
      <c r="AI29" s="18" t="s">
        <v>291</v>
      </c>
      <c r="AJ29" s="18" t="s">
        <v>292</v>
      </c>
      <c r="AK29" s="26">
        <f t="shared" si="2"/>
        <v>19</v>
      </c>
      <c r="AL29" s="18"/>
      <c r="AM29" s="18">
        <f t="shared" si="7"/>
        <v>0</v>
      </c>
      <c r="AN29" s="18"/>
      <c r="AO29" s="18"/>
      <c r="AP29" s="19">
        <f t="shared" si="3"/>
        <v>86</v>
      </c>
      <c r="AQ29" s="19">
        <f t="shared" si="12"/>
        <v>26</v>
      </c>
      <c r="AR29" s="89">
        <f t="shared" si="8"/>
        <v>0.30232558139534882</v>
      </c>
      <c r="AS29" s="18" t="s">
        <v>291</v>
      </c>
    </row>
    <row r="30" spans="1:45" s="5" customFormat="1" ht="15.75" x14ac:dyDescent="0.25">
      <c r="A30" s="10"/>
      <c r="B30" s="10"/>
      <c r="C30" s="10"/>
      <c r="D30" s="10"/>
      <c r="E30" s="13" t="s">
        <v>148</v>
      </c>
      <c r="F30" s="10"/>
      <c r="G30" s="10"/>
      <c r="H30" s="10"/>
      <c r="I30" s="10"/>
      <c r="J30" s="10"/>
      <c r="K30" s="10"/>
      <c r="L30" s="15"/>
      <c r="M30" s="15"/>
      <c r="N30" s="15"/>
      <c r="O30" s="15"/>
      <c r="P30" s="15"/>
      <c r="Q30" s="10"/>
      <c r="R30" s="10"/>
      <c r="S30" s="10"/>
      <c r="T30" s="10"/>
      <c r="U30" s="10"/>
      <c r="V30" s="90"/>
      <c r="W30" s="90"/>
      <c r="X30" s="91">
        <f>AVERAGE(X14:X29)*80%</f>
        <v>0.33296153846153853</v>
      </c>
      <c r="Y30" s="15"/>
      <c r="Z30" s="78"/>
      <c r="AA30" s="15"/>
      <c r="AB30" s="15"/>
      <c r="AC30" s="108">
        <f>AVERAGE(AC14:AC29)*80%</f>
        <v>0.40390857142857145</v>
      </c>
      <c r="AD30" s="15"/>
      <c r="AE30" s="15"/>
      <c r="AF30" s="15"/>
      <c r="AG30" s="15"/>
      <c r="AH30" s="110">
        <f>AVERAGE(AH14:AH29)*80%</f>
        <v>0.4757901118587784</v>
      </c>
      <c r="AI30" s="15"/>
      <c r="AJ30" s="15"/>
      <c r="AK30" s="15"/>
      <c r="AL30" s="15"/>
      <c r="AM30" s="15">
        <f>AVERAGE(AM14:AM29)*80%</f>
        <v>0</v>
      </c>
      <c r="AN30" s="10"/>
      <c r="AO30" s="10"/>
      <c r="AP30" s="90"/>
      <c r="AQ30" s="90"/>
      <c r="AR30" s="91">
        <f>AVERAGE(AR14:AR29)*80%</f>
        <v>0.33918632602017157</v>
      </c>
      <c r="AS30" s="10"/>
    </row>
    <row r="31" spans="1:45" s="50" customFormat="1" ht="105" customHeight="1" x14ac:dyDescent="0.25">
      <c r="A31" s="31">
        <v>7</v>
      </c>
      <c r="B31" s="24" t="s">
        <v>149</v>
      </c>
      <c r="C31" s="24" t="s">
        <v>150</v>
      </c>
      <c r="D31" s="37" t="s">
        <v>151</v>
      </c>
      <c r="E31" s="38" t="s">
        <v>152</v>
      </c>
      <c r="F31" s="38" t="s">
        <v>153</v>
      </c>
      <c r="G31" s="38" t="s">
        <v>154</v>
      </c>
      <c r="H31" s="38" t="s">
        <v>155</v>
      </c>
      <c r="I31" s="39" t="s">
        <v>156</v>
      </c>
      <c r="J31" s="38" t="s">
        <v>157</v>
      </c>
      <c r="K31" s="38" t="s">
        <v>158</v>
      </c>
      <c r="L31" s="40" t="s">
        <v>159</v>
      </c>
      <c r="M31" s="41">
        <v>0.8</v>
      </c>
      <c r="N31" s="40" t="s">
        <v>159</v>
      </c>
      <c r="O31" s="42">
        <v>0.8</v>
      </c>
      <c r="P31" s="42">
        <v>0.8</v>
      </c>
      <c r="Q31" s="43" t="s">
        <v>160</v>
      </c>
      <c r="R31" s="43" t="s">
        <v>161</v>
      </c>
      <c r="S31" s="38" t="s">
        <v>162</v>
      </c>
      <c r="T31" s="38" t="s">
        <v>163</v>
      </c>
      <c r="U31" s="44" t="s">
        <v>164</v>
      </c>
      <c r="V31" s="104" t="s">
        <v>159</v>
      </c>
      <c r="W31" s="31" t="s">
        <v>159</v>
      </c>
      <c r="X31" s="105" t="s">
        <v>159</v>
      </c>
      <c r="Y31" s="24" t="s">
        <v>216</v>
      </c>
      <c r="Z31" s="24" t="s">
        <v>159</v>
      </c>
      <c r="AA31" s="28">
        <f>M31</f>
        <v>0.8</v>
      </c>
      <c r="AB31" s="47">
        <v>0.7</v>
      </c>
      <c r="AC31" s="48">
        <f t="shared" ref="AC31:AC37" si="13">IF(AB31/AA31&gt;100%,100%,AB31/AA31)</f>
        <v>0.87499999999999989</v>
      </c>
      <c r="AD31" s="24" t="s">
        <v>256</v>
      </c>
      <c r="AE31" s="24" t="s">
        <v>257</v>
      </c>
      <c r="AF31" s="45" t="s">
        <v>159</v>
      </c>
      <c r="AG31" s="24" t="s">
        <v>159</v>
      </c>
      <c r="AH31" s="24" t="s">
        <v>159</v>
      </c>
      <c r="AI31" s="24" t="s">
        <v>159</v>
      </c>
      <c r="AJ31" s="24" t="s">
        <v>159</v>
      </c>
      <c r="AK31" s="46">
        <f>O31</f>
        <v>0.8</v>
      </c>
      <c r="AL31" s="24"/>
      <c r="AM31" s="48">
        <f t="shared" ref="AM31:AM37" si="14">IF(AL31/AK31&gt;100%,100%,AL31/AK31)</f>
        <v>0</v>
      </c>
      <c r="AN31" s="24"/>
      <c r="AO31" s="24"/>
      <c r="AP31" s="72">
        <f>P31</f>
        <v>0.8</v>
      </c>
      <c r="AQ31" s="92">
        <f>AVERAGE(AB31,AL31)</f>
        <v>0.7</v>
      </c>
      <c r="AR31" s="48">
        <f t="shared" ref="AR31:AR37" si="15">IF(AQ31/AP31&gt;100%,100%,AQ31/AP31)</f>
        <v>0.87499999999999989</v>
      </c>
      <c r="AS31" s="24" t="s">
        <v>256</v>
      </c>
    </row>
    <row r="32" spans="1:45" s="50" customFormat="1" ht="105" x14ac:dyDescent="0.25">
      <c r="A32" s="31">
        <v>7</v>
      </c>
      <c r="B32" s="24" t="s">
        <v>149</v>
      </c>
      <c r="C32" s="24" t="s">
        <v>150</v>
      </c>
      <c r="D32" s="51" t="s">
        <v>165</v>
      </c>
      <c r="E32" s="43" t="s">
        <v>166</v>
      </c>
      <c r="F32" s="43" t="s">
        <v>153</v>
      </c>
      <c r="G32" s="43" t="s">
        <v>167</v>
      </c>
      <c r="H32" s="43" t="s">
        <v>168</v>
      </c>
      <c r="I32" s="43" t="s">
        <v>169</v>
      </c>
      <c r="J32" s="43" t="s">
        <v>157</v>
      </c>
      <c r="K32" s="43" t="s">
        <v>170</v>
      </c>
      <c r="L32" s="52">
        <v>1</v>
      </c>
      <c r="M32" s="52">
        <v>1</v>
      </c>
      <c r="N32" s="52">
        <v>1</v>
      </c>
      <c r="O32" s="53">
        <v>1</v>
      </c>
      <c r="P32" s="53">
        <v>1</v>
      </c>
      <c r="Q32" s="43" t="s">
        <v>160</v>
      </c>
      <c r="R32" s="43" t="s">
        <v>171</v>
      </c>
      <c r="S32" s="43" t="s">
        <v>172</v>
      </c>
      <c r="T32" s="38" t="s">
        <v>163</v>
      </c>
      <c r="U32" s="44" t="s">
        <v>173</v>
      </c>
      <c r="V32" s="73">
        <v>1</v>
      </c>
      <c r="W32" s="73">
        <v>0.5</v>
      </c>
      <c r="X32" s="48">
        <f t="shared" ref="X32:X37" si="16">IF(W32/V32&gt;100%,100%,W32/V32)</f>
        <v>0.5</v>
      </c>
      <c r="Y32" s="24" t="s">
        <v>227</v>
      </c>
      <c r="Z32" s="24" t="s">
        <v>228</v>
      </c>
      <c r="AA32" s="28">
        <f t="shared" ref="AA32:AA37" si="17">M32</f>
        <v>1</v>
      </c>
      <c r="AB32" s="109">
        <v>0.68420000000000003</v>
      </c>
      <c r="AC32" s="48">
        <f t="shared" si="13"/>
        <v>0.68420000000000003</v>
      </c>
      <c r="AD32" s="24" t="s">
        <v>260</v>
      </c>
      <c r="AE32" s="24" t="s">
        <v>258</v>
      </c>
      <c r="AF32" s="46">
        <f>N32</f>
        <v>1</v>
      </c>
      <c r="AG32" s="49">
        <v>0.57140000000000002</v>
      </c>
      <c r="AH32" s="48">
        <f t="shared" ref="AH32:AH34" si="18">IF(AG32/AF32&gt;100%,100%,AG32/AF32)</f>
        <v>0.57140000000000002</v>
      </c>
      <c r="AI32" s="24" t="s">
        <v>293</v>
      </c>
      <c r="AJ32" s="24" t="s">
        <v>294</v>
      </c>
      <c r="AK32" s="46">
        <f t="shared" ref="AK32:AK37" si="19">O32</f>
        <v>1</v>
      </c>
      <c r="AL32" s="54"/>
      <c r="AM32" s="48">
        <f t="shared" si="14"/>
        <v>0</v>
      </c>
      <c r="AN32" s="24"/>
      <c r="AO32" s="24"/>
      <c r="AP32" s="72">
        <f t="shared" ref="AP32:AP37" si="20">P32</f>
        <v>1</v>
      </c>
      <c r="AQ32" s="92">
        <f>AVERAGE(W32,AB32,AG32,AL32)</f>
        <v>0.58520000000000005</v>
      </c>
      <c r="AR32" s="48">
        <f t="shared" si="15"/>
        <v>0.58520000000000005</v>
      </c>
      <c r="AS32" s="24" t="s">
        <v>293</v>
      </c>
    </row>
    <row r="33" spans="1:45" s="50" customFormat="1" ht="150" x14ac:dyDescent="0.25">
      <c r="A33" s="31">
        <v>7</v>
      </c>
      <c r="B33" s="24" t="s">
        <v>149</v>
      </c>
      <c r="C33" s="24" t="s">
        <v>174</v>
      </c>
      <c r="D33" s="51" t="s">
        <v>175</v>
      </c>
      <c r="E33" s="43" t="s">
        <v>176</v>
      </c>
      <c r="F33" s="43" t="s">
        <v>153</v>
      </c>
      <c r="G33" s="43" t="s">
        <v>177</v>
      </c>
      <c r="H33" s="43" t="s">
        <v>178</v>
      </c>
      <c r="I33" s="43" t="s">
        <v>169</v>
      </c>
      <c r="J33" s="43" t="s">
        <v>157</v>
      </c>
      <c r="K33" s="43" t="s">
        <v>179</v>
      </c>
      <c r="L33" s="40" t="s">
        <v>159</v>
      </c>
      <c r="M33" s="41">
        <v>1</v>
      </c>
      <c r="N33" s="41">
        <v>1</v>
      </c>
      <c r="O33" s="42">
        <v>1</v>
      </c>
      <c r="P33" s="42">
        <v>1</v>
      </c>
      <c r="Q33" s="43" t="s">
        <v>160</v>
      </c>
      <c r="R33" s="43" t="s">
        <v>180</v>
      </c>
      <c r="S33" s="43" t="s">
        <v>181</v>
      </c>
      <c r="T33" s="38" t="s">
        <v>163</v>
      </c>
      <c r="U33" s="44" t="s">
        <v>182</v>
      </c>
      <c r="V33" s="73" t="s">
        <v>159</v>
      </c>
      <c r="W33" s="31" t="s">
        <v>159</v>
      </c>
      <c r="X33" s="31" t="s">
        <v>159</v>
      </c>
      <c r="Y33" s="24" t="s">
        <v>216</v>
      </c>
      <c r="Z33" s="24" t="s">
        <v>159</v>
      </c>
      <c r="AA33" s="28">
        <f t="shared" si="17"/>
        <v>1</v>
      </c>
      <c r="AB33" s="112">
        <v>1</v>
      </c>
      <c r="AC33" s="113">
        <f t="shared" si="13"/>
        <v>1</v>
      </c>
      <c r="AD33" s="25" t="s">
        <v>264</v>
      </c>
      <c r="AE33" s="24" t="s">
        <v>262</v>
      </c>
      <c r="AF33" s="46">
        <f t="shared" ref="AF33:AF34" si="21">N33</f>
        <v>1</v>
      </c>
      <c r="AG33" s="49">
        <v>1</v>
      </c>
      <c r="AH33" s="48">
        <f t="shared" si="18"/>
        <v>1</v>
      </c>
      <c r="AI33" s="24" t="s">
        <v>180</v>
      </c>
      <c r="AJ33" s="24" t="s">
        <v>295</v>
      </c>
      <c r="AK33" s="46">
        <f t="shared" si="19"/>
        <v>1</v>
      </c>
      <c r="AL33" s="24"/>
      <c r="AM33" s="48">
        <f t="shared" si="14"/>
        <v>0</v>
      </c>
      <c r="AN33" s="24"/>
      <c r="AO33" s="24"/>
      <c r="AP33" s="72">
        <f t="shared" si="20"/>
        <v>1</v>
      </c>
      <c r="AQ33" s="92">
        <f>AVERAGE(AB33,AG33,AL33)</f>
        <v>1</v>
      </c>
      <c r="AR33" s="48">
        <f t="shared" si="15"/>
        <v>1</v>
      </c>
      <c r="AS33" s="24" t="s">
        <v>180</v>
      </c>
    </row>
    <row r="34" spans="1:45" s="50" customFormat="1" ht="105" x14ac:dyDescent="0.25">
      <c r="A34" s="31">
        <v>7</v>
      </c>
      <c r="B34" s="24" t="s">
        <v>149</v>
      </c>
      <c r="C34" s="24" t="s">
        <v>150</v>
      </c>
      <c r="D34" s="51" t="s">
        <v>183</v>
      </c>
      <c r="E34" s="43" t="s">
        <v>184</v>
      </c>
      <c r="F34" s="43" t="s">
        <v>153</v>
      </c>
      <c r="G34" s="43" t="s">
        <v>185</v>
      </c>
      <c r="H34" s="43" t="s">
        <v>186</v>
      </c>
      <c r="I34" s="43" t="s">
        <v>169</v>
      </c>
      <c r="J34" s="43" t="s">
        <v>85</v>
      </c>
      <c r="K34" s="43" t="s">
        <v>185</v>
      </c>
      <c r="L34" s="41">
        <v>1</v>
      </c>
      <c r="M34" s="40" t="s">
        <v>159</v>
      </c>
      <c r="N34" s="41">
        <v>1</v>
      </c>
      <c r="O34" s="42" t="s">
        <v>159</v>
      </c>
      <c r="P34" s="42">
        <v>1</v>
      </c>
      <c r="Q34" s="43" t="s">
        <v>63</v>
      </c>
      <c r="R34" s="43" t="s">
        <v>187</v>
      </c>
      <c r="S34" s="43" t="s">
        <v>187</v>
      </c>
      <c r="T34" s="38" t="s">
        <v>163</v>
      </c>
      <c r="U34" s="44" t="s">
        <v>173</v>
      </c>
      <c r="V34" s="73">
        <v>1</v>
      </c>
      <c r="W34" s="73">
        <v>1</v>
      </c>
      <c r="X34" s="48">
        <f t="shared" si="16"/>
        <v>1</v>
      </c>
      <c r="Y34" s="24" t="s">
        <v>229</v>
      </c>
      <c r="Z34" s="24" t="s">
        <v>230</v>
      </c>
      <c r="AA34" s="28" t="str">
        <f t="shared" si="17"/>
        <v>No programada</v>
      </c>
      <c r="AB34" s="49" t="s">
        <v>240</v>
      </c>
      <c r="AC34" s="48" t="s">
        <v>240</v>
      </c>
      <c r="AD34" s="24" t="s">
        <v>241</v>
      </c>
      <c r="AE34" s="24" t="s">
        <v>241</v>
      </c>
      <c r="AF34" s="46">
        <f t="shared" si="21"/>
        <v>1</v>
      </c>
      <c r="AG34" s="49">
        <v>1</v>
      </c>
      <c r="AH34" s="48">
        <f t="shared" si="18"/>
        <v>1</v>
      </c>
      <c r="AI34" s="24" t="s">
        <v>296</v>
      </c>
      <c r="AJ34" s="24" t="s">
        <v>297</v>
      </c>
      <c r="AK34" s="46" t="str">
        <f t="shared" si="19"/>
        <v>No programada</v>
      </c>
      <c r="AL34" s="28" t="s">
        <v>159</v>
      </c>
      <c r="AM34" s="28" t="s">
        <v>159</v>
      </c>
      <c r="AN34" s="28" t="s">
        <v>159</v>
      </c>
      <c r="AO34" s="28" t="s">
        <v>159</v>
      </c>
      <c r="AP34" s="72">
        <f t="shared" si="20"/>
        <v>1</v>
      </c>
      <c r="AQ34" s="94">
        <f>AVERAGE(W34,AG34)</f>
        <v>1</v>
      </c>
      <c r="AR34" s="113">
        <f t="shared" si="15"/>
        <v>1</v>
      </c>
      <c r="AS34" s="24" t="s">
        <v>296</v>
      </c>
    </row>
    <row r="35" spans="1:45" s="50" customFormat="1" ht="120" x14ac:dyDescent="0.25">
      <c r="A35" s="31">
        <v>7</v>
      </c>
      <c r="B35" s="24" t="s">
        <v>149</v>
      </c>
      <c r="C35" s="24" t="s">
        <v>150</v>
      </c>
      <c r="D35" s="51" t="s">
        <v>188</v>
      </c>
      <c r="E35" s="24" t="s">
        <v>189</v>
      </c>
      <c r="F35" s="24" t="s">
        <v>153</v>
      </c>
      <c r="G35" s="24" t="s">
        <v>190</v>
      </c>
      <c r="H35" s="24" t="s">
        <v>191</v>
      </c>
      <c r="I35" s="24" t="s">
        <v>192</v>
      </c>
      <c r="J35" s="25" t="s">
        <v>106</v>
      </c>
      <c r="K35" s="24" t="s">
        <v>190</v>
      </c>
      <c r="L35" s="55">
        <v>0</v>
      </c>
      <c r="M35" s="55">
        <v>1</v>
      </c>
      <c r="N35" s="55">
        <v>0</v>
      </c>
      <c r="O35" s="55">
        <v>1</v>
      </c>
      <c r="P35" s="55">
        <v>2</v>
      </c>
      <c r="Q35" s="24" t="s">
        <v>63</v>
      </c>
      <c r="R35" s="56" t="s">
        <v>187</v>
      </c>
      <c r="S35" s="56" t="s">
        <v>187</v>
      </c>
      <c r="T35" s="24" t="s">
        <v>193</v>
      </c>
      <c r="U35" s="57" t="s">
        <v>159</v>
      </c>
      <c r="V35" s="104" t="s">
        <v>159</v>
      </c>
      <c r="W35" s="104" t="s">
        <v>159</v>
      </c>
      <c r="X35" s="104" t="s">
        <v>159</v>
      </c>
      <c r="Y35" s="24" t="s">
        <v>216</v>
      </c>
      <c r="Z35" s="57" t="s">
        <v>159</v>
      </c>
      <c r="AA35" s="68">
        <f t="shared" si="17"/>
        <v>1</v>
      </c>
      <c r="AB35" s="109">
        <v>1</v>
      </c>
      <c r="AC35" s="113">
        <f t="shared" si="13"/>
        <v>1</v>
      </c>
      <c r="AD35" s="25" t="s">
        <v>265</v>
      </c>
      <c r="AE35" s="57" t="s">
        <v>266</v>
      </c>
      <c r="AF35" s="57" t="s">
        <v>159</v>
      </c>
      <c r="AG35" s="57" t="s">
        <v>159</v>
      </c>
      <c r="AH35" s="57" t="s">
        <v>159</v>
      </c>
      <c r="AI35" s="57" t="s">
        <v>159</v>
      </c>
      <c r="AJ35" s="58" t="s">
        <v>159</v>
      </c>
      <c r="AK35" s="46">
        <f t="shared" si="19"/>
        <v>1</v>
      </c>
      <c r="AL35" s="59"/>
      <c r="AM35" s="48">
        <f t="shared" si="14"/>
        <v>0</v>
      </c>
      <c r="AN35" s="24"/>
      <c r="AO35" s="57"/>
      <c r="AP35" s="93">
        <f t="shared" si="20"/>
        <v>2</v>
      </c>
      <c r="AQ35" s="55">
        <f>SUM(AB35,AL35)</f>
        <v>1</v>
      </c>
      <c r="AR35" s="48">
        <f t="shared" si="15"/>
        <v>0.5</v>
      </c>
      <c r="AS35" s="24" t="s">
        <v>159</v>
      </c>
    </row>
    <row r="36" spans="1:45" s="50" customFormat="1" ht="105" x14ac:dyDescent="0.25">
      <c r="A36" s="31">
        <v>5</v>
      </c>
      <c r="B36" s="24" t="s">
        <v>194</v>
      </c>
      <c r="C36" s="24" t="s">
        <v>195</v>
      </c>
      <c r="D36" s="51" t="s">
        <v>196</v>
      </c>
      <c r="E36" s="43" t="s">
        <v>197</v>
      </c>
      <c r="F36" s="43" t="s">
        <v>153</v>
      </c>
      <c r="G36" s="43" t="s">
        <v>198</v>
      </c>
      <c r="H36" s="43" t="s">
        <v>199</v>
      </c>
      <c r="I36" s="43" t="s">
        <v>200</v>
      </c>
      <c r="J36" s="43" t="s">
        <v>106</v>
      </c>
      <c r="K36" s="43" t="s">
        <v>201</v>
      </c>
      <c r="L36" s="41">
        <v>1</v>
      </c>
      <c r="M36" s="41">
        <v>0</v>
      </c>
      <c r="N36" s="41">
        <v>0</v>
      </c>
      <c r="O36" s="42">
        <v>0</v>
      </c>
      <c r="P36" s="42">
        <v>1</v>
      </c>
      <c r="Q36" s="43" t="s">
        <v>63</v>
      </c>
      <c r="R36" s="43" t="s">
        <v>202</v>
      </c>
      <c r="S36" s="43" t="s">
        <v>203</v>
      </c>
      <c r="T36" s="38" t="s">
        <v>204</v>
      </c>
      <c r="U36" s="44" t="s">
        <v>205</v>
      </c>
      <c r="V36" s="72">
        <v>1</v>
      </c>
      <c r="W36" s="72">
        <v>1</v>
      </c>
      <c r="X36" s="48">
        <f t="shared" si="16"/>
        <v>1</v>
      </c>
      <c r="Y36" s="24" t="s">
        <v>232</v>
      </c>
      <c r="Z36" s="24" t="s">
        <v>231</v>
      </c>
      <c r="AA36" s="28" t="s">
        <v>159</v>
      </c>
      <c r="AB36" s="28" t="s">
        <v>159</v>
      </c>
      <c r="AC36" s="28" t="s">
        <v>159</v>
      </c>
      <c r="AD36" s="28" t="s">
        <v>159</v>
      </c>
      <c r="AE36" s="28" t="s">
        <v>159</v>
      </c>
      <c r="AF36" s="28" t="s">
        <v>159</v>
      </c>
      <c r="AG36" s="28" t="s">
        <v>159</v>
      </c>
      <c r="AH36" s="28" t="s">
        <v>159</v>
      </c>
      <c r="AI36" s="28" t="s">
        <v>159</v>
      </c>
      <c r="AJ36" s="28" t="s">
        <v>159</v>
      </c>
      <c r="AK36" s="28" t="s">
        <v>159</v>
      </c>
      <c r="AL36" s="28" t="s">
        <v>159</v>
      </c>
      <c r="AM36" s="28" t="s">
        <v>159</v>
      </c>
      <c r="AN36" s="28" t="s">
        <v>159</v>
      </c>
      <c r="AO36" s="28" t="s">
        <v>159</v>
      </c>
      <c r="AP36" s="72">
        <f t="shared" si="20"/>
        <v>1</v>
      </c>
      <c r="AQ36" s="94">
        <v>1</v>
      </c>
      <c r="AR36" s="48">
        <f t="shared" si="15"/>
        <v>1</v>
      </c>
      <c r="AS36" s="24" t="s">
        <v>159</v>
      </c>
    </row>
    <row r="37" spans="1:45" s="50" customFormat="1" ht="150" x14ac:dyDescent="0.25">
      <c r="A37" s="31">
        <v>5</v>
      </c>
      <c r="B37" s="24" t="s">
        <v>194</v>
      </c>
      <c r="C37" s="24" t="s">
        <v>195</v>
      </c>
      <c r="D37" s="51" t="s">
        <v>206</v>
      </c>
      <c r="E37" s="43" t="s">
        <v>207</v>
      </c>
      <c r="F37" s="43" t="s">
        <v>153</v>
      </c>
      <c r="G37" s="43" t="s">
        <v>208</v>
      </c>
      <c r="H37" s="43" t="s">
        <v>209</v>
      </c>
      <c r="I37" s="43" t="s">
        <v>192</v>
      </c>
      <c r="J37" s="43" t="s">
        <v>85</v>
      </c>
      <c r="K37" s="43" t="s">
        <v>210</v>
      </c>
      <c r="L37" s="41">
        <v>1</v>
      </c>
      <c r="M37" s="41">
        <v>1</v>
      </c>
      <c r="N37" s="41">
        <v>1</v>
      </c>
      <c r="O37" s="41">
        <v>1</v>
      </c>
      <c r="P37" s="41">
        <v>1</v>
      </c>
      <c r="Q37" s="43" t="s">
        <v>211</v>
      </c>
      <c r="R37" s="43" t="s">
        <v>212</v>
      </c>
      <c r="S37" s="43" t="s">
        <v>203</v>
      </c>
      <c r="T37" s="38" t="s">
        <v>204</v>
      </c>
      <c r="U37" s="44" t="s">
        <v>205</v>
      </c>
      <c r="V37" s="72">
        <v>1</v>
      </c>
      <c r="W37" s="48">
        <v>0.65629999999999999</v>
      </c>
      <c r="X37" s="48">
        <f t="shared" si="16"/>
        <v>0.65629999999999999</v>
      </c>
      <c r="Y37" s="24" t="s">
        <v>233</v>
      </c>
      <c r="Z37" s="24" t="s">
        <v>231</v>
      </c>
      <c r="AA37" s="28">
        <f t="shared" si="17"/>
        <v>1</v>
      </c>
      <c r="AB37" s="48">
        <v>0.78569999999999995</v>
      </c>
      <c r="AC37" s="48">
        <f t="shared" si="13"/>
        <v>0.78569999999999995</v>
      </c>
      <c r="AD37" s="46" t="s">
        <v>261</v>
      </c>
      <c r="AE37" s="46" t="s">
        <v>259</v>
      </c>
      <c r="AF37" s="46">
        <f t="shared" ref="AF37" si="22">N37</f>
        <v>1</v>
      </c>
      <c r="AG37" s="46">
        <f>64/77</f>
        <v>0.83116883116883122</v>
      </c>
      <c r="AH37" s="48">
        <f t="shared" ref="AH37" si="23">IF(AG37/AF37&gt;100%,100%,AG37/AF37)</f>
        <v>0.83116883116883122</v>
      </c>
      <c r="AI37" s="46" t="s">
        <v>299</v>
      </c>
      <c r="AJ37" s="46" t="s">
        <v>298</v>
      </c>
      <c r="AK37" s="46">
        <f t="shared" si="19"/>
        <v>1</v>
      </c>
      <c r="AL37" s="46"/>
      <c r="AM37" s="48">
        <f t="shared" si="14"/>
        <v>0</v>
      </c>
      <c r="AN37" s="46"/>
      <c r="AO37" s="46"/>
      <c r="AP37" s="72">
        <f t="shared" si="20"/>
        <v>1</v>
      </c>
      <c r="AQ37" s="105">
        <f>AVERAGE(W37,AB37,AG37,AL37)</f>
        <v>0.75772294372294369</v>
      </c>
      <c r="AR37" s="48">
        <f t="shared" si="15"/>
        <v>0.75772294372294369</v>
      </c>
      <c r="AS37" s="24" t="s">
        <v>299</v>
      </c>
    </row>
    <row r="38" spans="1:45" s="5" customFormat="1" ht="15.75" x14ac:dyDescent="0.25">
      <c r="A38" s="10"/>
      <c r="B38" s="10"/>
      <c r="C38" s="10"/>
      <c r="D38" s="10"/>
      <c r="E38" s="11" t="s">
        <v>213</v>
      </c>
      <c r="F38" s="11"/>
      <c r="G38" s="11"/>
      <c r="H38" s="11"/>
      <c r="I38" s="11"/>
      <c r="J38" s="11"/>
      <c r="K38" s="11"/>
      <c r="L38" s="12"/>
      <c r="M38" s="12"/>
      <c r="N38" s="12"/>
      <c r="O38" s="12"/>
      <c r="P38" s="12"/>
      <c r="Q38" s="11"/>
      <c r="R38" s="10"/>
      <c r="S38" s="10"/>
      <c r="T38" s="10"/>
      <c r="U38" s="10"/>
      <c r="V38" s="95"/>
      <c r="W38" s="95"/>
      <c r="X38" s="91">
        <f>AVERAGE(X31:X37)*20%</f>
        <v>0.15781500000000001</v>
      </c>
      <c r="Y38" s="10"/>
      <c r="Z38" s="79"/>
      <c r="AA38" s="69"/>
      <c r="AB38" s="12"/>
      <c r="AC38" s="110">
        <f>AVERAGE(AC31:AC37)*20%</f>
        <v>0.17379600000000001</v>
      </c>
      <c r="AD38" s="10"/>
      <c r="AE38" s="10"/>
      <c r="AF38" s="12"/>
      <c r="AG38" s="12"/>
      <c r="AH38" s="108">
        <f>AVERAGE(AH31:AH37)*20%</f>
        <v>0.17012844155844156</v>
      </c>
      <c r="AI38" s="10"/>
      <c r="AJ38" s="10"/>
      <c r="AK38" s="12"/>
      <c r="AL38" s="12"/>
      <c r="AM38" s="14">
        <f>AVERAGE(AM31:AM37)*20%</f>
        <v>0</v>
      </c>
      <c r="AN38" s="10"/>
      <c r="AO38" s="10"/>
      <c r="AP38" s="95"/>
      <c r="AQ38" s="95"/>
      <c r="AR38" s="91">
        <f>AVERAGE(AR31:AR37)*20%</f>
        <v>0.16336922696351269</v>
      </c>
      <c r="AS38" s="10"/>
    </row>
    <row r="39" spans="1:45" s="9" customFormat="1" ht="18.75" x14ac:dyDescent="0.3">
      <c r="A39" s="6"/>
      <c r="B39" s="6"/>
      <c r="C39" s="6"/>
      <c r="D39" s="6"/>
      <c r="E39" s="7" t="s">
        <v>214</v>
      </c>
      <c r="F39" s="6"/>
      <c r="G39" s="6"/>
      <c r="H39" s="6"/>
      <c r="I39" s="6"/>
      <c r="J39" s="6"/>
      <c r="K39" s="6"/>
      <c r="L39" s="8"/>
      <c r="M39" s="8"/>
      <c r="N39" s="8"/>
      <c r="O39" s="8"/>
      <c r="P39" s="8"/>
      <c r="Q39" s="6"/>
      <c r="R39" s="6"/>
      <c r="S39" s="6"/>
      <c r="T39" s="6"/>
      <c r="U39" s="6"/>
      <c r="V39" s="96"/>
      <c r="W39" s="96"/>
      <c r="X39" s="97">
        <f>X30+X38</f>
        <v>0.49077653846153857</v>
      </c>
      <c r="Y39" s="6"/>
      <c r="Z39" s="80"/>
      <c r="AA39" s="70"/>
      <c r="AB39" s="8"/>
      <c r="AC39" s="111">
        <f>AC30+AC38</f>
        <v>0.57770457142857146</v>
      </c>
      <c r="AD39" s="6"/>
      <c r="AE39" s="6"/>
      <c r="AF39" s="8"/>
      <c r="AG39" s="8"/>
      <c r="AH39" s="115">
        <f>AH30+AH38</f>
        <v>0.64591855341721993</v>
      </c>
      <c r="AI39" s="6"/>
      <c r="AJ39" s="6"/>
      <c r="AK39" s="8"/>
      <c r="AL39" s="8"/>
      <c r="AM39" s="16">
        <f>AM30+AM38</f>
        <v>0</v>
      </c>
      <c r="AN39" s="6"/>
      <c r="AO39" s="6"/>
      <c r="AP39" s="96"/>
      <c r="AQ39" s="96"/>
      <c r="AR39" s="97">
        <f>AR30+AR38</f>
        <v>0.50255555298368426</v>
      </c>
      <c r="AS39" s="6"/>
    </row>
  </sheetData>
  <mergeCells count="19">
    <mergeCell ref="V11:Z12"/>
    <mergeCell ref="AA11:AE12"/>
    <mergeCell ref="AF11:AJ12"/>
    <mergeCell ref="AK11:AO12"/>
    <mergeCell ref="AP11:AS12"/>
    <mergeCell ref="A11:B12"/>
    <mergeCell ref="C11:C13"/>
    <mergeCell ref="A1:K1"/>
    <mergeCell ref="L1:P1"/>
    <mergeCell ref="D11:F12"/>
    <mergeCell ref="G11:Q12"/>
    <mergeCell ref="A2:K2"/>
    <mergeCell ref="H9:K9"/>
    <mergeCell ref="R11:U12"/>
    <mergeCell ref="F4:K4"/>
    <mergeCell ref="H5:K5"/>
    <mergeCell ref="H6:K6"/>
    <mergeCell ref="H7:K7"/>
    <mergeCell ref="H8:K8"/>
  </mergeCells>
  <phoneticPr fontId="14" type="noConversion"/>
  <dataValidations count="1">
    <dataValidation allowBlank="1" showInputMessage="1" showErrorMessage="1" error="Escriba un texto " promptTitle="Cualquier contenido" sqref="F13 F3:F10"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F11:F12 F1 F14:F30 F38:F1048576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5703125" bestFit="1" customWidth="1"/>
  </cols>
  <sheetData>
    <row r="1" spans="1:1" x14ac:dyDescent="0.25">
      <c r="A1" t="s">
        <v>22</v>
      </c>
    </row>
    <row r="2" spans="1:1" x14ac:dyDescent="0.25">
      <c r="A2" t="s">
        <v>82</v>
      </c>
    </row>
    <row r="3" spans="1:1" x14ac:dyDescent="0.25">
      <c r="A3" t="s">
        <v>47</v>
      </c>
    </row>
    <row r="4" spans="1:1" x14ac:dyDescent="0.25">
      <c r="A4" t="s">
        <v>153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ds:schemaRefs>
    <ds:schemaRef ds:uri="d6eaa91c-3afb-4015-aba1-5ff992c1a5ca"/>
    <ds:schemaRef ds:uri="http://schemas.microsoft.com/office/2006/documentManagement/types"/>
    <ds:schemaRef ds:uri="http://purl.org/dc/elements/1.1/"/>
    <ds:schemaRef ds:uri="http://schemas.microsoft.com/office/infopath/2007/PartnerControls"/>
    <ds:schemaRef ds:uri="http://purl.org/dc/dcmitype/"/>
    <ds:schemaRef ds:uri="http://www.w3.org/XML/1998/namespace"/>
    <ds:schemaRef ds:uri="http://purl.org/dc/terms/"/>
    <ds:schemaRef ds:uri="http://schemas.openxmlformats.org/package/2006/metadata/core-properties"/>
    <ds:schemaRef ds:uri="4d1d2e24-7be0-47eb-a1db-99cc6d75caff"/>
    <ds:schemaRef ds:uri="http://schemas.microsoft.com/office/2006/metadata/properties"/>
  </ds:schemaRefs>
</ds:datastoreItem>
</file>

<file path=customXml/itemProps2.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3.xml><?xml version="1.0" encoding="utf-8"?>
<ds:datastoreItem xmlns:ds="http://schemas.openxmlformats.org/officeDocument/2006/customXml" ds:itemID="{9FC9A537-6340-403E-AE9D-33BDBA51B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2024-11-01T17:14:45Z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