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defaultThemeVersion="166925"/>
  <mc:AlternateContent xmlns:mc="http://schemas.openxmlformats.org/markup-compatibility/2006">
    <mc:Choice Requires="x15">
      <x15ac:absPath xmlns:x15ac="http://schemas.microsoft.com/office/spreadsheetml/2010/11/ac" url="https://gobiernobogota-my.sharepoint.com/personal/dora_guevara_gobiernobogota_gov_co/Documents/1.OAP/1 PLANES 2024/PLANES ALCALDIAS2024/19 CIUDAD BOLIVAR/"/>
    </mc:Choice>
  </mc:AlternateContent>
  <xr:revisionPtr revIDLastSave="216" documentId="13_ncr:1_{3DF9CA80-881E-4516-A0DB-58C393B4CEC9}" xr6:coauthVersionLast="47" xr6:coauthVersionMax="47" xr10:uidLastSave="{19A20CF1-88AD-40D9-9C6A-4E94A653C4E8}"/>
  <bookViews>
    <workbookView xWindow="-120" yWindow="-120" windowWidth="20730" windowHeight="11040" xr2:uid="{00000000-000D-0000-FFFF-FFFF00000000}"/>
  </bookViews>
  <sheets>
    <sheet name="Hoja1" sheetId="1" r:id="rId1"/>
    <sheet name="Listas"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20" i="1" l="1"/>
  <c r="AQ21" i="1"/>
  <c r="AQ19" i="1"/>
  <c r="AQ16" i="1"/>
  <c r="AQ17" i="1"/>
  <c r="AQ18" i="1"/>
  <c r="AQ15" i="1"/>
  <c r="AH16" i="1"/>
  <c r="AQ34" i="1"/>
  <c r="AQ26" i="1" l="1"/>
  <c r="AQ24" i="1"/>
  <c r="AQ35" i="1"/>
  <c r="AQ32" i="1"/>
  <c r="AQ33" i="1"/>
  <c r="AQ31" i="1"/>
  <c r="AQ29" i="1"/>
  <c r="AQ27" i="1"/>
  <c r="AQ25" i="1"/>
  <c r="AQ23" i="1"/>
  <c r="W37" i="1" l="1"/>
  <c r="AQ37" i="1" s="1"/>
  <c r="W28" i="1" l="1"/>
  <c r="AQ28" i="1" s="1"/>
  <c r="AP37" i="1"/>
  <c r="AR37" i="1" s="1"/>
  <c r="AK37" i="1"/>
  <c r="AM37" i="1" s="1"/>
  <c r="AF37" i="1"/>
  <c r="AH37" i="1" s="1"/>
  <c r="AA37" i="1"/>
  <c r="AC37" i="1" s="1"/>
  <c r="X37" i="1"/>
  <c r="AP36" i="1"/>
  <c r="AR36" i="1" s="1"/>
  <c r="X36" i="1"/>
  <c r="AP35" i="1"/>
  <c r="AR35" i="1" s="1"/>
  <c r="AK35" i="1"/>
  <c r="AM35" i="1" s="1"/>
  <c r="AJ35" i="1"/>
  <c r="AC35" i="1"/>
  <c r="AA35" i="1"/>
  <c r="AP34" i="1"/>
  <c r="AR34" i="1" s="1"/>
  <c r="AK34" i="1"/>
  <c r="AF34" i="1"/>
  <c r="AH34" i="1" s="1"/>
  <c r="AA34" i="1"/>
  <c r="X34" i="1"/>
  <c r="AR33" i="1"/>
  <c r="AP33" i="1"/>
  <c r="AK33" i="1"/>
  <c r="AM33" i="1" s="1"/>
  <c r="AF33" i="1"/>
  <c r="AH33" i="1" s="1"/>
  <c r="AA33" i="1"/>
  <c r="AC33" i="1" s="1"/>
  <c r="AR32" i="1"/>
  <c r="AP32" i="1"/>
  <c r="AK32" i="1"/>
  <c r="AM32" i="1" s="1"/>
  <c r="AF32" i="1"/>
  <c r="AH32" i="1" s="1"/>
  <c r="AA32" i="1"/>
  <c r="AC32" i="1" s="1"/>
  <c r="X32" i="1"/>
  <c r="AP31" i="1"/>
  <c r="AR31" i="1" s="1"/>
  <c r="AK31" i="1"/>
  <c r="AM31" i="1" s="1"/>
  <c r="AA31" i="1"/>
  <c r="AC31" i="1" s="1"/>
  <c r="P29" i="1"/>
  <c r="P28" i="1"/>
  <c r="P27" i="1"/>
  <c r="P26" i="1"/>
  <c r="P25" i="1"/>
  <c r="P24" i="1"/>
  <c r="P23" i="1"/>
  <c r="AR38" i="1" l="1"/>
  <c r="AP14" i="1"/>
  <c r="AR14" i="1" s="1"/>
  <c r="AK14" i="1"/>
  <c r="AM14" i="1" s="1"/>
  <c r="AM38" i="1"/>
  <c r="AP29" i="1"/>
  <c r="AR29" i="1" s="1"/>
  <c r="AP28" i="1"/>
  <c r="AR28" i="1" s="1"/>
  <c r="AP27" i="1"/>
  <c r="AR27" i="1" s="1"/>
  <c r="AP26" i="1"/>
  <c r="AR26" i="1" s="1"/>
  <c r="AP25" i="1"/>
  <c r="AR25" i="1" s="1"/>
  <c r="AP24" i="1"/>
  <c r="AR24" i="1" s="1"/>
  <c r="AP23" i="1"/>
  <c r="AR23" i="1" s="1"/>
  <c r="AP22" i="1"/>
  <c r="AR22" i="1" s="1"/>
  <c r="AP21" i="1"/>
  <c r="AP20" i="1"/>
  <c r="AR20" i="1" s="1"/>
  <c r="AP19" i="1"/>
  <c r="AP18" i="1"/>
  <c r="AR18" i="1" s="1"/>
  <c r="AP17" i="1"/>
  <c r="AR17" i="1" s="1"/>
  <c r="AP16" i="1"/>
  <c r="AR16" i="1" s="1"/>
  <c r="AP15" i="1"/>
  <c r="AR15" i="1" s="1"/>
  <c r="AK29" i="1"/>
  <c r="AM29" i="1" s="1"/>
  <c r="AK28" i="1"/>
  <c r="AM28" i="1" s="1"/>
  <c r="AK27" i="1"/>
  <c r="AM27" i="1" s="1"/>
  <c r="AK26" i="1"/>
  <c r="AM26" i="1" s="1"/>
  <c r="AK25" i="1"/>
  <c r="AM25" i="1" s="1"/>
  <c r="AK24" i="1"/>
  <c r="AM24" i="1" s="1"/>
  <c r="AK23" i="1"/>
  <c r="AM23" i="1" s="1"/>
  <c r="AK22" i="1"/>
  <c r="AM22" i="1" s="1"/>
  <c r="AK21" i="1"/>
  <c r="AM21" i="1" s="1"/>
  <c r="AK20" i="1"/>
  <c r="AM20" i="1" s="1"/>
  <c r="AK19" i="1"/>
  <c r="AM19" i="1" s="1"/>
  <c r="AK18" i="1"/>
  <c r="AM18" i="1" s="1"/>
  <c r="AK17" i="1"/>
  <c r="AM17" i="1" s="1"/>
  <c r="AK16" i="1"/>
  <c r="AM16" i="1" s="1"/>
  <c r="AK15" i="1"/>
  <c r="AM15" i="1" s="1"/>
  <c r="AH38" i="1"/>
  <c r="AF29" i="1"/>
  <c r="AH29" i="1" s="1"/>
  <c r="AF28" i="1"/>
  <c r="AH28" i="1" s="1"/>
  <c r="AF27" i="1"/>
  <c r="AH27" i="1" s="1"/>
  <c r="AF26" i="1"/>
  <c r="AH26" i="1" s="1"/>
  <c r="AF25" i="1"/>
  <c r="AH25" i="1" s="1"/>
  <c r="AF24" i="1"/>
  <c r="AH24" i="1" s="1"/>
  <c r="AF23" i="1"/>
  <c r="AH23" i="1" s="1"/>
  <c r="AF22" i="1"/>
  <c r="AF21" i="1"/>
  <c r="AH21" i="1" s="1"/>
  <c r="AF20" i="1"/>
  <c r="AH20" i="1" s="1"/>
  <c r="AF19" i="1"/>
  <c r="AH19" i="1" s="1"/>
  <c r="AF18" i="1"/>
  <c r="AH18" i="1" s="1"/>
  <c r="AF17" i="1"/>
  <c r="AH17" i="1" s="1"/>
  <c r="AF16" i="1"/>
  <c r="AF15" i="1"/>
  <c r="AH15" i="1" s="1"/>
  <c r="AF14" i="1"/>
  <c r="AC38" i="1"/>
  <c r="AA29" i="1"/>
  <c r="AC29" i="1" s="1"/>
  <c r="AA28" i="1"/>
  <c r="AC28" i="1" s="1"/>
  <c r="AA27" i="1"/>
  <c r="AC27" i="1" s="1"/>
  <c r="AA26" i="1"/>
  <c r="AC26" i="1" s="1"/>
  <c r="AA25" i="1"/>
  <c r="AC25" i="1" s="1"/>
  <c r="AA24" i="1"/>
  <c r="AC24" i="1" s="1"/>
  <c r="AA23" i="1"/>
  <c r="AC23" i="1" s="1"/>
  <c r="AA22" i="1"/>
  <c r="AA21" i="1"/>
  <c r="AC21" i="1" s="1"/>
  <c r="AA20" i="1"/>
  <c r="AC20" i="1" s="1"/>
  <c r="AA19" i="1"/>
  <c r="AC19" i="1" s="1"/>
  <c r="AA18" i="1"/>
  <c r="AC18" i="1" s="1"/>
  <c r="AA17" i="1"/>
  <c r="AC17" i="1" s="1"/>
  <c r="AA16" i="1"/>
  <c r="AC16" i="1" s="1"/>
  <c r="AA15" i="1"/>
  <c r="AC15" i="1" s="1"/>
  <c r="AA14" i="1"/>
  <c r="X38" i="1"/>
  <c r="V29" i="1"/>
  <c r="X29" i="1" s="1"/>
  <c r="V28" i="1"/>
  <c r="X28" i="1" s="1"/>
  <c r="V27" i="1"/>
  <c r="X27" i="1" s="1"/>
  <c r="V26" i="1"/>
  <c r="X26" i="1" s="1"/>
  <c r="V25" i="1"/>
  <c r="X25" i="1" s="1"/>
  <c r="V24" i="1"/>
  <c r="X24" i="1" s="1"/>
  <c r="V23" i="1"/>
  <c r="X23" i="1" s="1"/>
  <c r="V21" i="1"/>
  <c r="V20" i="1"/>
  <c r="X20" i="1" s="1"/>
  <c r="V19" i="1"/>
  <c r="V18" i="1"/>
  <c r="X18" i="1" s="1"/>
  <c r="V17" i="1"/>
  <c r="X17" i="1" s="1"/>
  <c r="V16" i="1"/>
  <c r="X16" i="1" s="1"/>
  <c r="V15" i="1"/>
  <c r="X15" i="1" s="1"/>
  <c r="AC30" i="1" l="1"/>
  <c r="AC39" i="1" s="1"/>
  <c r="X30" i="1"/>
  <c r="X39" i="1" s="1"/>
  <c r="AM30" i="1"/>
  <c r="AM39" i="1" s="1"/>
  <c r="AR30" i="1"/>
  <c r="AR39" i="1" s="1"/>
  <c r="AH30" i="1"/>
  <c r="AH39"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Yamile Espinosa Galindo</author>
  </authors>
  <commentList>
    <comment ref="F4" authorId="0" shapeId="0" xr:uid="{00000000-0006-0000-0000-000001000000}">
      <text>
        <r>
          <rPr>
            <b/>
            <sz val="9"/>
            <color indexed="81"/>
            <rFont val="Tahoma"/>
            <family val="2"/>
          </rPr>
          <t>Cuadro que resume los cambios realizados de una versión a otra</t>
        </r>
      </text>
    </comment>
    <comment ref="F5" authorId="0" shapeId="0" xr:uid="{00000000-0006-0000-0000-000002000000}">
      <text>
        <r>
          <rPr>
            <b/>
            <sz val="9"/>
            <color indexed="81"/>
            <rFont val="Tahoma"/>
            <family val="2"/>
          </rPr>
          <t xml:space="preserve">Número consecutivo de la versión generada </t>
        </r>
      </text>
    </comment>
    <comment ref="G5" authorId="0" shapeId="0" xr:uid="{00000000-0006-0000-0000-000003000000}">
      <text>
        <r>
          <rPr>
            <b/>
            <sz val="9"/>
            <color indexed="81"/>
            <rFont val="Tahoma"/>
            <family val="2"/>
          </rPr>
          <t>Fecha de la versión generada</t>
        </r>
      </text>
    </comment>
    <comment ref="H5" authorId="0" shapeId="0" xr:uid="{00000000-0006-0000-0000-000004000000}">
      <text>
        <r>
          <rPr>
            <b/>
            <sz val="9"/>
            <color indexed="81"/>
            <rFont val="Tahoma"/>
            <family val="2"/>
          </rPr>
          <t>Breve descripción del cambio realizado en la nueva versión</t>
        </r>
      </text>
    </comment>
    <comment ref="C11" authorId="0" shapeId="0" xr:uid="{00000000-0006-0000-0000-000005000000}">
      <text>
        <r>
          <rPr>
            <b/>
            <sz val="9"/>
            <color indexed="81"/>
            <rFont val="Tahoma"/>
            <family val="2"/>
          </rPr>
          <t>Indique el nombre del proceso al cual está asociada la meta</t>
        </r>
      </text>
    </comment>
    <comment ref="A13" authorId="0" shapeId="0" xr:uid="{00000000-0006-0000-0000-000006000000}">
      <text>
        <r>
          <rPr>
            <b/>
            <sz val="9"/>
            <color indexed="81"/>
            <rFont val="Tahoma"/>
            <family val="2"/>
          </rPr>
          <t>Incluya el número del objetivo estratégico, de acuerdo con lo adoptado en el Plan Estratégico Institucional</t>
        </r>
      </text>
    </comment>
    <comment ref="B13" authorId="0" shapeId="0" xr:uid="{00000000-0006-0000-0000-000007000000}">
      <text>
        <r>
          <rPr>
            <b/>
            <sz val="9"/>
            <color indexed="81"/>
            <rFont val="Tahoma"/>
            <family val="2"/>
          </rPr>
          <t>Incluya el objetivo estratégico, de acuerdo con lo adoptado en el Plan Estratégico Institucional, al cual se asocia la meta</t>
        </r>
      </text>
    </comment>
    <comment ref="D13" authorId="0" shapeId="0" xr:uid="{00000000-0006-0000-0000-000008000000}">
      <text>
        <r>
          <rPr>
            <b/>
            <sz val="9"/>
            <color indexed="81"/>
            <rFont val="Tahoma"/>
            <family val="2"/>
          </rPr>
          <t>Escriba el número de la meta, en orden consecutivo</t>
        </r>
      </text>
    </comment>
    <comment ref="E13" authorId="0" shapeId="0" xr:uid="{00000000-0006-0000-0000-000009000000}">
      <text>
        <r>
          <rPr>
            <b/>
            <sz val="9"/>
            <color indexed="81"/>
            <rFont val="Tahoma"/>
            <family val="2"/>
          </rPr>
          <t xml:space="preserve">Son el resultado aceptable que se espera alcanzar en un periodo de tiempo a través de la ejecución y/o cumplimiento de los entregables. 
Se debe redactar la meta iniciando con un verbo en infinitivo fuerte, seguido de una magnitud o cantidad, una unidad de medida que se encuentre en términos numéricos o porcentuales y finalmente el complemento.
verbo + magnitud + unidad de medida + complemento
</t>
        </r>
      </text>
    </comment>
    <comment ref="F13" authorId="0" shapeId="0" xr:uid="{00000000-0006-0000-0000-00000A000000}">
      <text>
        <r>
          <rPr>
            <b/>
            <sz val="9"/>
            <color indexed="81"/>
            <rFont val="Tahoma"/>
            <family val="2"/>
          </rPr>
          <t xml:space="preserve">Seleccione la opción que corresponda
</t>
        </r>
      </text>
    </comment>
    <comment ref="G13" authorId="0" shapeId="0" xr:uid="{00000000-0006-0000-0000-00000B000000}">
      <text>
        <r>
          <rPr>
            <b/>
            <sz val="9"/>
            <color indexed="81"/>
            <rFont val="Tahoma"/>
            <family val="2"/>
          </rPr>
          <t>Indique un nombre corto que refleje lo que pretende medir. 
Ej. Porcentaje de giros acumulados</t>
        </r>
      </text>
    </comment>
    <comment ref="H13" authorId="0" shapeId="0" xr:uid="{00000000-0006-0000-0000-00000C000000}">
      <text>
        <r>
          <rPr>
            <b/>
            <sz val="9"/>
            <color indexed="81"/>
            <rFont val="Tahoma"/>
            <family val="2"/>
          </rPr>
          <t>Indique la fórmula (relación entre variables) que permite medir el cumplimiento de la meta. Debe existir una coherencia lógica entre la magnitud y unidad de medida de la meta y las variables del indicador</t>
        </r>
      </text>
    </comment>
    <comment ref="I13" authorId="0" shapeId="0" xr:uid="{00000000-0006-0000-0000-00000D000000}">
      <text>
        <r>
          <rPr>
            <b/>
            <sz val="9"/>
            <color indexed="81"/>
            <rFont val="Tahoma"/>
            <family val="2"/>
          </rPr>
          <t>Valor inicial que se toma como referencia para comparar el avance de la meta. Es imporante indicar la magnitud, unidad de medida y la vigencia en la cual se obtuvo</t>
        </r>
      </text>
    </comment>
    <comment ref="J13" authorId="0" shapeId="0" xr:uid="{00000000-0006-0000-0000-00000E000000}">
      <text>
        <r>
          <rPr>
            <b/>
            <sz val="9"/>
            <color indexed="81"/>
            <rFont val="Tahoma"/>
            <family val="2"/>
          </rPr>
          <t>Indique el tipo de programación que corresponde: 
- Suma
- Constante
- Creciente
- Decreciente 
Este tipo depende de la forma en que se acumulan los resultados del indicador trimestralmente para la vigencia. Ver Manual PLE-PIN-M002</t>
        </r>
      </text>
    </comment>
    <comment ref="K13" authorId="0" shapeId="0" xr:uid="{00000000-0006-0000-0000-00000F000000}">
      <text>
        <r>
          <rPr>
            <b/>
            <sz val="9"/>
            <color indexed="81"/>
            <rFont val="Tahoma"/>
            <family val="2"/>
          </rPr>
          <t xml:space="preserve">Indique la forma en la que se expresa la magnitud de la meta. Ej. Porcentaje, actuaciones administrativas, informes, etc. </t>
        </r>
        <r>
          <rPr>
            <sz val="9"/>
            <color indexed="81"/>
            <rFont val="Tahoma"/>
            <family val="2"/>
          </rPr>
          <t xml:space="preserve">
</t>
        </r>
      </text>
    </comment>
    <comment ref="L13" authorId="0" shapeId="0" xr:uid="{00000000-0006-0000-0000-000010000000}">
      <text>
        <r>
          <rPr>
            <b/>
            <sz val="9"/>
            <color indexed="81"/>
            <rFont val="Tahoma"/>
            <family val="2"/>
          </rPr>
          <t xml:space="preserve">Indique la magnitud programada para el trimestre. </t>
        </r>
      </text>
    </comment>
    <comment ref="M13" authorId="0" shapeId="0" xr:uid="{00000000-0006-0000-0000-000011000000}">
      <text>
        <r>
          <rPr>
            <b/>
            <sz val="9"/>
            <color indexed="81"/>
            <rFont val="Tahoma"/>
            <family val="2"/>
          </rPr>
          <t xml:space="preserve">Indique la magnitud programada para el trimestre. </t>
        </r>
      </text>
    </comment>
    <comment ref="N13" authorId="0" shapeId="0" xr:uid="{00000000-0006-0000-0000-000012000000}">
      <text>
        <r>
          <rPr>
            <b/>
            <sz val="9"/>
            <color indexed="81"/>
            <rFont val="Tahoma"/>
            <family val="2"/>
          </rPr>
          <t xml:space="preserve">Indique la magnitud programada para el trimestre. </t>
        </r>
      </text>
    </comment>
    <comment ref="O13" authorId="0" shapeId="0" xr:uid="{00000000-0006-0000-0000-000013000000}">
      <text>
        <r>
          <rPr>
            <b/>
            <sz val="9"/>
            <color indexed="81"/>
            <rFont val="Tahoma"/>
            <family val="2"/>
          </rPr>
          <t xml:space="preserve">Indique la magnitud programada para el trimestre. </t>
        </r>
      </text>
    </comment>
    <comment ref="P13" authorId="0" shapeId="0" xr:uid="{00000000-0006-0000-0000-000014000000}">
      <text>
        <r>
          <rPr>
            <b/>
            <sz val="9"/>
            <color indexed="81"/>
            <rFont val="Tahoma"/>
            <family val="2"/>
          </rPr>
          <t>Indique la programación total de la vigencia. 
Debe ser coherente con la meta.</t>
        </r>
      </text>
    </comment>
    <comment ref="Q13" authorId="0" shapeId="0" xr:uid="{00000000-0006-0000-0000-000015000000}">
      <text>
        <r>
          <rPr>
            <b/>
            <sz val="9"/>
            <color indexed="81"/>
            <rFont val="Tahoma"/>
            <family val="2"/>
          </rPr>
          <t xml:space="preserve">Indique el tipo de indicador: 
- Eficancia 
- Eficiencia 
- Efectividad </t>
        </r>
      </text>
    </comment>
    <comment ref="R13" authorId="0" shapeId="0" xr:uid="{00000000-0006-0000-0000-000016000000}">
      <text>
        <r>
          <rPr>
            <b/>
            <sz val="9"/>
            <color indexed="81"/>
            <rFont val="Tahoma"/>
            <family val="2"/>
          </rPr>
          <t>Indique la evidencia a presentar del cumplimiento de la meta. Se debe redactar de forma concreta y coherente con la meta</t>
        </r>
      </text>
    </comment>
    <comment ref="S13" authorId="0" shapeId="0" xr:uid="{00000000-0006-0000-0000-000017000000}">
      <text>
        <r>
          <rPr>
            <b/>
            <sz val="9"/>
            <color indexed="81"/>
            <rFont val="Tahoma"/>
            <family val="2"/>
          </rPr>
          <t>Indique la herramienta o aplicativo donde reposa la información que da origen al entregable o en el que es posible contrastar o verificar la información de ser necesario.</t>
        </r>
      </text>
    </comment>
    <comment ref="T13" authorId="0" shapeId="0" xr:uid="{00000000-0006-0000-0000-000018000000}">
      <text>
        <r>
          <rPr>
            <b/>
            <sz val="9"/>
            <color indexed="81"/>
            <rFont val="Tahoma"/>
            <family val="2"/>
          </rPr>
          <t>Indique el área y grupo de trabajo (si se tiene), responsable de cumplir o ejecutar la meta</t>
        </r>
      </text>
    </comment>
    <comment ref="U13" authorId="0" shapeId="0" xr:uid="{00000000-0006-0000-0000-000019000000}">
      <text>
        <r>
          <rPr>
            <b/>
            <sz val="9"/>
            <color indexed="81"/>
            <rFont val="Tahoma"/>
            <family val="2"/>
          </rPr>
          <t>Indique el nombre de la dependencia responsable de reportar trimestralmente la meta a la OAP</t>
        </r>
      </text>
    </comment>
    <comment ref="V13" authorId="0" shapeId="0" xr:uid="{00000000-0006-0000-0000-00001A000000}">
      <text>
        <r>
          <rPr>
            <b/>
            <sz val="9"/>
            <color indexed="81"/>
            <rFont val="Tahoma"/>
            <family val="2"/>
          </rPr>
          <t>Indique la magnitud programada</t>
        </r>
      </text>
    </comment>
    <comment ref="W13" authorId="0" shapeId="0" xr:uid="{00000000-0006-0000-0000-00001B000000}">
      <text>
        <r>
          <rPr>
            <b/>
            <sz val="9"/>
            <color indexed="81"/>
            <rFont val="Tahoma"/>
            <family val="2"/>
          </rPr>
          <t>Indique la magnitud ejecutada. Corresponde al resultado de medir el indicador de la meta</t>
        </r>
      </text>
    </comment>
    <comment ref="X13" authorId="0" shapeId="0" xr:uid="{00000000-0006-0000-0000-00001C000000}">
      <text>
        <r>
          <rPr>
            <b/>
            <sz val="9"/>
            <color indexed="81"/>
            <rFont val="Tahoma"/>
            <family val="2"/>
          </rPr>
          <t>Es el resultado porcentual de dividir lo ejecutado vs. lo programado. En caso de sobre ejecución, el resultado máximo es el 100%</t>
        </r>
      </text>
    </comment>
    <comment ref="Y13" authorId="0" shapeId="0" xr:uid="{00000000-0006-0000-0000-00001D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Z13" authorId="0" shapeId="0" xr:uid="{00000000-0006-0000-0000-00001E000000}">
      <text>
        <r>
          <rPr>
            <b/>
            <sz val="9"/>
            <color indexed="81"/>
            <rFont val="Tahoma"/>
            <family val="2"/>
          </rPr>
          <t xml:space="preserve">Indicar el nombre concreto de la evidencia aportada. </t>
        </r>
      </text>
    </comment>
    <comment ref="AA13" authorId="0" shapeId="0" xr:uid="{00000000-0006-0000-0000-00001F000000}">
      <text>
        <r>
          <rPr>
            <b/>
            <sz val="9"/>
            <color indexed="81"/>
            <rFont val="Tahoma"/>
            <family val="2"/>
          </rPr>
          <t>Indique la magnitud programada</t>
        </r>
      </text>
    </comment>
    <comment ref="AB13" authorId="0" shapeId="0" xr:uid="{00000000-0006-0000-0000-000020000000}">
      <text>
        <r>
          <rPr>
            <b/>
            <sz val="9"/>
            <color indexed="81"/>
            <rFont val="Tahoma"/>
            <family val="2"/>
          </rPr>
          <t>Indique la magnitud ejecutada. Corresponde al resultado de medir el indicador de la meta</t>
        </r>
      </text>
    </comment>
    <comment ref="AC13" authorId="0" shapeId="0" xr:uid="{00000000-0006-0000-0000-000021000000}">
      <text>
        <r>
          <rPr>
            <b/>
            <sz val="9"/>
            <color indexed="81"/>
            <rFont val="Tahoma"/>
            <family val="2"/>
          </rPr>
          <t>Es el resultado porcentual de dividir lo ejecutado vs. lo programado. En caso de sobre ejecución, el resultado máximo es el 100%</t>
        </r>
      </text>
    </comment>
    <comment ref="AD13" authorId="0" shapeId="0" xr:uid="{00000000-0006-0000-0000-000022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E13" authorId="0" shapeId="0" xr:uid="{00000000-0006-0000-0000-000023000000}">
      <text>
        <r>
          <rPr>
            <b/>
            <sz val="9"/>
            <color indexed="81"/>
            <rFont val="Tahoma"/>
            <family val="2"/>
          </rPr>
          <t xml:space="preserve">Indicar el nombre concreto de la evidencia aportada. </t>
        </r>
      </text>
    </comment>
    <comment ref="AF13" authorId="0" shapeId="0" xr:uid="{00000000-0006-0000-0000-000024000000}">
      <text>
        <r>
          <rPr>
            <b/>
            <sz val="9"/>
            <color indexed="81"/>
            <rFont val="Tahoma"/>
            <family val="2"/>
          </rPr>
          <t>Indique la magnitud programada</t>
        </r>
      </text>
    </comment>
    <comment ref="AG13" authorId="0" shapeId="0" xr:uid="{00000000-0006-0000-0000-000025000000}">
      <text>
        <r>
          <rPr>
            <b/>
            <sz val="9"/>
            <color indexed="81"/>
            <rFont val="Tahoma"/>
            <family val="2"/>
          </rPr>
          <t>Indique la magnitud ejecutada. Corresponde al resultado de medir el indicador de la meta</t>
        </r>
      </text>
    </comment>
    <comment ref="AH13" authorId="0" shapeId="0" xr:uid="{00000000-0006-0000-0000-000026000000}">
      <text>
        <r>
          <rPr>
            <b/>
            <sz val="9"/>
            <color indexed="81"/>
            <rFont val="Tahoma"/>
            <family val="2"/>
          </rPr>
          <t>Es el resultado porcentual de dividir lo ejecutado vs. lo programado. En caso de sobre ejecución, el resultado máximo es el 100%</t>
        </r>
      </text>
    </comment>
    <comment ref="AI13" authorId="0" shapeId="0" xr:uid="{00000000-0006-0000-0000-000027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J13" authorId="0" shapeId="0" xr:uid="{00000000-0006-0000-0000-000028000000}">
      <text>
        <r>
          <rPr>
            <b/>
            <sz val="9"/>
            <color indexed="81"/>
            <rFont val="Tahoma"/>
            <family val="2"/>
          </rPr>
          <t xml:space="preserve">Indicar el nombre concreto de la evidencia aportada. </t>
        </r>
      </text>
    </comment>
    <comment ref="AK13" authorId="0" shapeId="0" xr:uid="{00000000-0006-0000-0000-000029000000}">
      <text>
        <r>
          <rPr>
            <b/>
            <sz val="9"/>
            <color indexed="81"/>
            <rFont val="Tahoma"/>
            <family val="2"/>
          </rPr>
          <t>Indique la magnitud programada</t>
        </r>
      </text>
    </comment>
    <comment ref="AL13" authorId="0" shapeId="0" xr:uid="{00000000-0006-0000-0000-00002A000000}">
      <text>
        <r>
          <rPr>
            <b/>
            <sz val="9"/>
            <color indexed="81"/>
            <rFont val="Tahoma"/>
            <family val="2"/>
          </rPr>
          <t>Indique la magnitud ejecutada. Corresponde al resultado de medir el indicador de la meta</t>
        </r>
      </text>
    </comment>
    <comment ref="AM13" authorId="0" shapeId="0" xr:uid="{00000000-0006-0000-0000-00002B000000}">
      <text>
        <r>
          <rPr>
            <b/>
            <sz val="9"/>
            <color indexed="81"/>
            <rFont val="Tahoma"/>
            <family val="2"/>
          </rPr>
          <t>Es el resultado porcentual de dividir lo ejecutado vs. lo programado. En caso de sobre ejecución, el resultado máximo es el 100%</t>
        </r>
      </text>
    </comment>
    <comment ref="AN13" authorId="0" shapeId="0" xr:uid="{00000000-0006-0000-0000-00002C000000}">
      <text>
        <r>
          <rPr>
            <b/>
            <sz val="9"/>
            <color indexed="81"/>
            <rFont val="Tahoma"/>
            <family val="2"/>
          </rPr>
          <t>Es la descripción detallada de los avances y logros obtenidos con la ejecución de la meta, que permite rendir cuentas sobre la gestión adelantada, en un lenguaje claro y concreto.
NOTA 1: No es suficiente con indicar que se logró o cumplió con lo programado. 
NOTA 2: Tener en cuenta buena redacción y ortografía</t>
        </r>
      </text>
    </comment>
    <comment ref="AO13" authorId="0" shapeId="0" xr:uid="{00000000-0006-0000-0000-00002D000000}">
      <text>
        <r>
          <rPr>
            <b/>
            <sz val="9"/>
            <color indexed="81"/>
            <rFont val="Tahoma"/>
            <family val="2"/>
          </rPr>
          <t xml:space="preserve">Indicar el nombre concreto de la evidencia aportada. </t>
        </r>
      </text>
    </comment>
    <comment ref="AP13" authorId="0" shapeId="0" xr:uid="{00000000-0006-0000-0000-00002E000000}">
      <text>
        <r>
          <rPr>
            <b/>
            <sz val="9"/>
            <color indexed="81"/>
            <rFont val="Tahoma"/>
            <family val="2"/>
          </rPr>
          <t>Indique la magnitud total programada para la vigencia</t>
        </r>
      </text>
    </comment>
    <comment ref="AQ13" authorId="0" shapeId="0" xr:uid="{00000000-0006-0000-0000-00002F000000}">
      <text>
        <r>
          <rPr>
            <b/>
            <sz val="9"/>
            <color indexed="81"/>
            <rFont val="Tahoma"/>
            <family val="2"/>
          </rPr>
          <t xml:space="preserve">Indique la magnitud ejecutada acumulada para la vigencia </t>
        </r>
      </text>
    </comment>
    <comment ref="AR13" authorId="0" shapeId="0" xr:uid="{00000000-0006-0000-0000-000030000000}">
      <text>
        <r>
          <rPr>
            <b/>
            <sz val="9"/>
            <color indexed="81"/>
            <rFont val="Tahoma"/>
            <family val="2"/>
          </rPr>
          <t>Es el resultado porcentual de dividir lo ejecutado vs. lo programado. En caso de sobre ejecución, el resultado máximo es el 100%</t>
        </r>
      </text>
    </comment>
    <comment ref="AS13" authorId="0" shapeId="0" xr:uid="{00000000-0006-0000-0000-000031000000}">
      <text>
        <r>
          <rPr>
            <b/>
            <sz val="9"/>
            <color indexed="81"/>
            <rFont val="Tahoma"/>
            <family val="2"/>
          </rPr>
          <t>Es la descripción detallada de los avances y logros obtenidos con la ejecución de la meta acumulados para la vigencia</t>
        </r>
      </text>
    </comment>
    <comment ref="E30" authorId="0" shapeId="0" xr:uid="{00000000-0006-0000-0000-000032000000}">
      <text>
        <r>
          <rPr>
            <b/>
            <sz val="9"/>
            <color indexed="81"/>
            <rFont val="Tahoma"/>
            <family val="2"/>
          </rPr>
          <t>Promedio obtenido para el periodo x 80%</t>
        </r>
      </text>
    </comment>
    <comment ref="E38" authorId="0" shapeId="0" xr:uid="{00000000-0006-0000-0000-000033000000}">
      <text>
        <r>
          <rPr>
            <b/>
            <sz val="9"/>
            <color indexed="81"/>
            <rFont val="Tahoma"/>
            <family val="2"/>
          </rPr>
          <t>Promedio obtenido en las metas transversales para el periodo x 20%</t>
        </r>
      </text>
    </comment>
    <comment ref="E39" authorId="0" shapeId="0" xr:uid="{00000000-0006-0000-0000-000034000000}">
      <text>
        <r>
          <rPr>
            <b/>
            <sz val="9"/>
            <color indexed="81"/>
            <rFont val="Tahoma"/>
            <family val="2"/>
          </rPr>
          <t>Sumatoria del total de metas técnicas y metas transversales</t>
        </r>
      </text>
    </comment>
  </commentList>
</comments>
</file>

<file path=xl/sharedStrings.xml><?xml version="1.0" encoding="utf-8"?>
<sst xmlns="http://schemas.openxmlformats.org/spreadsheetml/2006/main" count="638" uniqueCount="304">
  <si>
    <r>
      <rPr>
        <b/>
        <sz val="11"/>
        <color theme="1"/>
        <rFont val="Calibri Light"/>
        <family val="2"/>
        <scheme val="major"/>
      </rPr>
      <t xml:space="preserve">Código Formato: </t>
    </r>
    <r>
      <rPr>
        <sz val="11"/>
        <color theme="1"/>
        <rFont val="Calibri Light"/>
        <family val="2"/>
        <scheme val="major"/>
      </rPr>
      <t xml:space="preserve">PLE-PIN-F018
</t>
    </r>
    <r>
      <rPr>
        <b/>
        <sz val="11"/>
        <color theme="1"/>
        <rFont val="Calibri Light"/>
        <family val="2"/>
        <scheme val="major"/>
      </rPr>
      <t xml:space="preserve">Versión: </t>
    </r>
    <r>
      <rPr>
        <sz val="11"/>
        <color theme="1"/>
        <rFont val="Calibri Light"/>
        <family val="2"/>
        <scheme val="major"/>
      </rPr>
      <t xml:space="preserve">6
</t>
    </r>
    <r>
      <rPr>
        <b/>
        <sz val="11"/>
        <color theme="1"/>
        <rFont val="Calibri Light"/>
        <family val="2"/>
        <scheme val="major"/>
      </rPr>
      <t xml:space="preserve">Vigencia desde: </t>
    </r>
    <r>
      <rPr>
        <sz val="11"/>
        <color theme="1"/>
        <rFont val="Calibri Light"/>
        <family val="2"/>
        <scheme val="major"/>
      </rPr>
      <t xml:space="preserve">23 de enero de 2023
</t>
    </r>
    <r>
      <rPr>
        <b/>
        <sz val="11"/>
        <color theme="1"/>
        <rFont val="Calibri Light"/>
        <family val="2"/>
        <scheme val="major"/>
      </rPr>
      <t xml:space="preserve">Caso HOLA: </t>
    </r>
    <r>
      <rPr>
        <sz val="11"/>
        <color theme="1"/>
        <rFont val="Calibri Light"/>
        <family val="2"/>
        <scheme val="major"/>
      </rPr>
      <t>291736</t>
    </r>
  </si>
  <si>
    <t>VIGENCIA DE LA PLANEACIÓN 2024</t>
  </si>
  <si>
    <t>CONTROL DE CAMBIOS</t>
  </si>
  <si>
    <t>VERSIÓN</t>
  </si>
  <si>
    <t>FECHA</t>
  </si>
  <si>
    <t>DESCRIPCIÓN DE LA MODIFICACIÓN</t>
  </si>
  <si>
    <t>30 de enero de 2024</t>
  </si>
  <si>
    <r>
      <t xml:space="preserve">Publicación del plan de gestión aprobado. Caso HOLA: </t>
    </r>
    <r>
      <rPr>
        <b/>
        <sz val="11"/>
        <color theme="1"/>
        <rFont val="Calibri Light"/>
        <family val="2"/>
        <scheme val="major"/>
      </rPr>
      <t>14580</t>
    </r>
  </si>
  <si>
    <t>PLAN ESTRATÉGICO INSTITUCIONAL</t>
  </si>
  <si>
    <t>PROCESO</t>
  </si>
  <si>
    <t>META</t>
  </si>
  <si>
    <t>INDICADOR</t>
  </si>
  <si>
    <t>RESULTADO</t>
  </si>
  <si>
    <t>I TRIMESTRE</t>
  </si>
  <si>
    <t>II TRIMESTRE</t>
  </si>
  <si>
    <t>III TRIMESTRE</t>
  </si>
  <si>
    <t>IV TRIMESTRE</t>
  </si>
  <si>
    <t>SEGUIMIENTO ACUMULADO PLAN GESTIÓN</t>
  </si>
  <si>
    <t>No OE</t>
  </si>
  <si>
    <t>OBJETIVO ESTRATÉGICO</t>
  </si>
  <si>
    <t xml:space="preserve">No. Meta </t>
  </si>
  <si>
    <t>META PLAN DE GESTIÓN VIGENCIA</t>
  </si>
  <si>
    <t>TIPO DE META</t>
  </si>
  <si>
    <t>NOMBRE DEL INDICADOR</t>
  </si>
  <si>
    <t>FÓRMULA DEL INDICADOR</t>
  </si>
  <si>
    <t>LÍNEA BASE</t>
  </si>
  <si>
    <t>TIPO DE PROGRAMACIÓN</t>
  </si>
  <si>
    <t>UNIDAD DE MEDIDA</t>
  </si>
  <si>
    <t>I TRI</t>
  </si>
  <si>
    <t>II TRI</t>
  </si>
  <si>
    <t>III TRI</t>
  </si>
  <si>
    <t>IV TRI</t>
  </si>
  <si>
    <t>TOTAL PROGRAMACIÓN VIGENCIA</t>
  </si>
  <si>
    <t>TIPO DE INDICADOR</t>
  </si>
  <si>
    <t>ENTREGABLE</t>
  </si>
  <si>
    <t>FUENTE DE INFORMACIÓN</t>
  </si>
  <si>
    <t>RESPONSABLES DE LA META</t>
  </si>
  <si>
    <t>DEPENDENCIA RESPONSABLE DEL REPORTE DE LA META</t>
  </si>
  <si>
    <t>PROGRAMADO</t>
  </si>
  <si>
    <t>EJECUTADO</t>
  </si>
  <si>
    <t>RESULTADO DE LA MEDICIÓN</t>
  </si>
  <si>
    <t>ANÁLISIS DE AVANCE</t>
  </si>
  <si>
    <t xml:space="preserve">EVIDENCIA </t>
  </si>
  <si>
    <t>Realizar acciones enfocadas al fortalecimiento de la gobernabilidad democrática local</t>
  </si>
  <si>
    <t>Gestión Pública Territorial Local</t>
  </si>
  <si>
    <t>1</t>
  </si>
  <si>
    <r>
      <t xml:space="preserve">Alcanzar en un </t>
    </r>
    <r>
      <rPr>
        <sz val="11"/>
        <rFont val="Calibri Light"/>
        <family val="2"/>
        <scheme val="major"/>
      </rPr>
      <t>75</t>
    </r>
    <r>
      <rPr>
        <sz val="11"/>
        <color theme="1"/>
        <rFont val="Calibri Light"/>
        <family val="2"/>
        <scheme val="major"/>
      </rPr>
      <t>% el avance de las metas del Plan de Desarrollo Local acumuladas al 30 de septiembre de 2024 (metas entregadas)</t>
    </r>
  </si>
  <si>
    <t>Retadora (mejora)</t>
  </si>
  <si>
    <t>Avance cumplimiento metas Plan de Desarrollo Local (metas entregadas)</t>
  </si>
  <si>
    <t>% de avance de metas del Plan de Desarrollo Local acumulado al 30 de septiembre de 2024</t>
  </si>
  <si>
    <t>Resultados a 31 de diciembre de 2023</t>
  </si>
  <si>
    <t>Creciente</t>
  </si>
  <si>
    <t>Porcentaje</t>
  </si>
  <si>
    <t>Efectividad</t>
  </si>
  <si>
    <t>Reporte trimestral de avance del Plan de Desarrollo Local - PDL</t>
  </si>
  <si>
    <t>MUSI</t>
  </si>
  <si>
    <t>Alcaldía Local - Área de Gestión del Desarrollo, Adminsitrativa y Financiera</t>
  </si>
  <si>
    <t>Dirección para la Gestión del Desarrollo Local</t>
  </si>
  <si>
    <t>N/A</t>
  </si>
  <si>
    <t>Gestión Corporativa Institucional</t>
  </si>
  <si>
    <t>2</t>
  </si>
  <si>
    <r>
      <t xml:space="preserve">Girar mínimo el </t>
    </r>
    <r>
      <rPr>
        <sz val="11"/>
        <rFont val="Calibri Light"/>
        <family val="2"/>
        <scheme val="major"/>
      </rPr>
      <t>63</t>
    </r>
    <r>
      <rPr>
        <sz val="11"/>
        <color theme="1"/>
        <rFont val="Calibri Light"/>
        <family val="2"/>
        <scheme val="major"/>
      </rPr>
      <t>% del presupuesto comprometido constituido como obligaciones por pagar de la vigencia 2023</t>
    </r>
  </si>
  <si>
    <t>Porcentaje de giros acumulados de obligaciones por pagar de la vigencia 2023</t>
  </si>
  <si>
    <t>(Giros acumulados/Presupuesto comprometido constituido como obligaciones por pagar de la vigencia 2023)*100</t>
  </si>
  <si>
    <t>Eficacia</t>
  </si>
  <si>
    <t>Reporte seguimiento mensual consolidado</t>
  </si>
  <si>
    <t>BOGDATA</t>
  </si>
  <si>
    <t>Ejecución Presupuestal</t>
  </si>
  <si>
    <t>3</t>
  </si>
  <si>
    <t>Girar mínimo el 60% del presupuesto comprometido constituido como obligaciones por pagar de la vigencia 2022 y anteriores</t>
  </si>
  <si>
    <t>Porcentaje de giros acumulados de obligaciones por pagar de la vigencia 2022 y anteriores</t>
  </si>
  <si>
    <t>(Giros acumulados/Presupuesto comprometido constituido como obligaciones por pagar de la vigencia 2022 y anteriores)*100</t>
  </si>
  <si>
    <t>4</t>
  </si>
  <si>
    <t>Comprometer mínimo el 30% al 30 de junio y el 96% al 31 de diciembre del presupuesto de inversión directa de la vigencia 2024</t>
  </si>
  <si>
    <t>Porcentaje de compromiso del presupuesto de inversión directa de la vigencia 2024</t>
  </si>
  <si>
    <t>(Valor de RP de inversión directa de la vigencia  / Valor total del presupuesto de inversión directa de la Vigencia)*100</t>
  </si>
  <si>
    <t>5</t>
  </si>
  <si>
    <t>Girar mínimo el 50% del presupuesto total  disponible de inversión directa de la vigencia</t>
  </si>
  <si>
    <t>Porcentaje de giros acumulados de inversión directa de la vigencia</t>
  </si>
  <si>
    <t>(Giros acumulados de inversión directa/Presupuesto disponible de inversión directa de la vigencia)*100</t>
  </si>
  <si>
    <t>6</t>
  </si>
  <si>
    <t>Registrar en el sistema SIPSE Local, el 100% de los contratos publicados en la plataforma SECOP II de la vigencia. (Con excepción de comodatos, procesos de contratos de corredor de seguros, convenios interadministrativos, procesos de contratación por Tienda Virtual)</t>
  </si>
  <si>
    <t>Gestión</t>
  </si>
  <si>
    <t>Porcentaje de contratos registrados en SIPSE Local</t>
  </si>
  <si>
    <t>(Número de contratos registrados en SIPSE Local /Número de contratos publicados en la plataforma SECOP II)*100%
Nota: No se tendrán en cuenta los procesos registrados en SIPSE susceptibles a cambio de base de datos y que no se puedan registrar y una vez se cuente con la debida justificación tramitada por el FDL</t>
  </si>
  <si>
    <t>Constante</t>
  </si>
  <si>
    <t>Reporte de seguimiento  consolidado</t>
  </si>
  <si>
    <t>SIPSE LOCAL y SECOP</t>
  </si>
  <si>
    <t>Plataforma SIPSE</t>
  </si>
  <si>
    <t>7</t>
  </si>
  <si>
    <t>Lograr que el 100% de los contratos registrados en SIPSE-Local se encuentren, dentro del sistema, en estado “ejecución”</t>
  </si>
  <si>
    <t>Porcentaje de contratos en estado ejecución registrados en SIPSE Local</t>
  </si>
  <si>
    <t>(Número de contratos registrados en SIPSE Local en estado ejecución /Número total de contratos registrados en SECOP en estado En ejecucion o Firmado)*100%
Nota: No se tendrán en cuenta los procesos registrados en SIPSE susceptibles a cambio de base de datos y que no se puedan registrar y una vez se cuente con la debida justificación tramitada por el FDL</t>
  </si>
  <si>
    <t>SIPSE LOCAL</t>
  </si>
  <si>
    <t>8</t>
  </si>
  <si>
    <t>Registrar y actualizar al 90% la información en el Módulo de proyectos de SIPSE LOCAL de proyectos de inversión de la vigencia 2024</t>
  </si>
  <si>
    <t>Porcentaje de proyectos de inversión con información de resultados actualizada en SIPSE Local</t>
  </si>
  <si>
    <t>(Número de Proyectos de inversión con información de seguimiento actualizada en SIPSE Local / Número de Proyectos de inversión registrados en SIPSE LOCAL (SEGPLAN))*90%</t>
  </si>
  <si>
    <t>Reporte de seguimiento
consolidado</t>
  </si>
  <si>
    <t>Reporte de SIPSE Local</t>
  </si>
  <si>
    <t>9</t>
  </si>
  <si>
    <t>Registrar  al 100% la información en el Módulo de proyectos de SIPSE LOCAL de proyectos de inversión del nuevo plan de desarrollo local de la vigencia 2025 - 2028</t>
  </si>
  <si>
    <t>(Numero Proyectos de inversión registrados en SIPSE Local / Numero de Proyectos de inversión aprobados en SEGPLAN)*100%</t>
  </si>
  <si>
    <t>Inspección, Vigilancia y Control</t>
  </si>
  <si>
    <t>10</t>
  </si>
  <si>
    <r>
      <t xml:space="preserve">Realizar </t>
    </r>
    <r>
      <rPr>
        <sz val="11"/>
        <rFont val="Calibri Light"/>
        <family val="2"/>
        <scheme val="major"/>
      </rPr>
      <t>9.720</t>
    </r>
    <r>
      <rPr>
        <sz val="11"/>
        <color theme="1"/>
        <rFont val="Calibri Light"/>
        <family val="2"/>
        <scheme val="major"/>
      </rPr>
      <t xml:space="preserve"> impulsos procesales (avocar, rechazar, enviar al competente y todo lo que derive del desarrollo de la actuación) sobre las actuaciones de policía que se encuentran a cargo de las inspecciones de policía</t>
    </r>
  </si>
  <si>
    <t>Expedientes a cargo de las inspecciones de policía impulsados</t>
  </si>
  <si>
    <t>Número de expedientes a cargo de las inspecciones de policía impulsados</t>
  </si>
  <si>
    <t>Suma</t>
  </si>
  <si>
    <t>Expedientes de actuaciones de policía</t>
  </si>
  <si>
    <t>Reporte de seguimiento de impulsos procesales</t>
  </si>
  <si>
    <t>Aplicativo ARCO</t>
  </si>
  <si>
    <t>Alcaldía Local - Área de Gestión Policiva</t>
  </si>
  <si>
    <t>Dirección para la Gestión Policiva</t>
  </si>
  <si>
    <t>11</t>
  </si>
  <si>
    <t>Proferir 3.240 fallos de fondo en primera instancia sobre las actuaciones de policía que se encuentran a cargo de las inspecciones de policía</t>
  </si>
  <si>
    <t>Fallos de fondo en primera instancia proferidos</t>
  </si>
  <si>
    <t>Número de Fallos de fondo en primera instancia proferidos</t>
  </si>
  <si>
    <t>Fallos de fondo</t>
  </si>
  <si>
    <t>Reporte de seguimiento de fallos de fondo de actuaciones de policía</t>
  </si>
  <si>
    <t>12</t>
  </si>
  <si>
    <t>Terminar (archivar) 209 actuaciones administrativas activas</t>
  </si>
  <si>
    <t>Actuaciones Administrativas terminadas (archivadas)</t>
  </si>
  <si>
    <t>Número de Actuaciones Administrativas terminadas (archivadas)</t>
  </si>
  <si>
    <t>Actuaciones administrativas terminadas</t>
  </si>
  <si>
    <t>Reporte de seguimiento de actuaciones administrativas terminadas por vía gubernativa</t>
  </si>
  <si>
    <t>Aplicativo Si Actúa I</t>
  </si>
  <si>
    <t>13</t>
  </si>
  <si>
    <r>
      <t xml:space="preserve">Terminar </t>
    </r>
    <r>
      <rPr>
        <sz val="11"/>
        <rFont val="Calibri Light"/>
        <family val="2"/>
        <scheme val="major"/>
      </rPr>
      <t>140</t>
    </r>
    <r>
      <rPr>
        <sz val="11"/>
        <color theme="1"/>
        <rFont val="Calibri Light"/>
        <family val="2"/>
        <scheme val="major"/>
      </rPr>
      <t xml:space="preserve"> actuaciones administrativas en primera instancia</t>
    </r>
  </si>
  <si>
    <t>Actuaciones Administrativas terminadas hasta la primera instancia</t>
  </si>
  <si>
    <t>Número de Actuaciones Administrativas terminadas hasta la primera instancia</t>
  </si>
  <si>
    <t>Actuaciones administrativas terminadas por vía gubernativa</t>
  </si>
  <si>
    <t>14</t>
  </si>
  <si>
    <t>Realizar 74 operativos de inspección, vigilancia y control en materia de integridad del espacio público</t>
  </si>
  <si>
    <t>Acciones de control u operativos en materia de  integridad del espacio publico</t>
  </si>
  <si>
    <t>Número de acciones de control u operativos en materia de  integridad del espacio publico</t>
  </si>
  <si>
    <t>Acciones de control u operativos</t>
  </si>
  <si>
    <t>Formatos de evidencia de reunión diligenciados de los operativos realizados en materia de integridad del espacio público</t>
  </si>
  <si>
    <t>Registros de operativos Alcaldía Local</t>
  </si>
  <si>
    <t>Durante el trimestre se realizaron 29 Operativos en matria de espacio publico  asi
Enero : 13
Febrero: 13
Marzo : 3</t>
  </si>
  <si>
    <t>Actas de Operativos</t>
  </si>
  <si>
    <t>15</t>
  </si>
  <si>
    <t>Realizar 225 operativos de inspección, vigilancia y control en materia de actividad económica</t>
  </si>
  <si>
    <t>Acciones de control u operativos en materia de actividad económica realizadas</t>
  </si>
  <si>
    <t>Número de acciones de control u operativos en materia de actividad económica realizadas</t>
  </si>
  <si>
    <t>Formatos de evidencia de reunión diligenciados de los operativos realizados en materia de actividad económica</t>
  </si>
  <si>
    <t>16</t>
  </si>
  <si>
    <r>
      <t xml:space="preserve">Realizar </t>
    </r>
    <r>
      <rPr>
        <sz val="11"/>
        <rFont val="Calibri Light"/>
        <family val="2"/>
        <scheme val="major"/>
      </rPr>
      <t>50</t>
    </r>
    <r>
      <rPr>
        <sz val="11"/>
        <color theme="1"/>
        <rFont val="Calibri Light"/>
        <family val="2"/>
        <scheme val="major"/>
      </rPr>
      <t xml:space="preserve"> operativos de inspección, vigilancia y control en materia de actividad ambiental</t>
    </r>
  </si>
  <si>
    <t>Acciones de control u operativos en materia de actividad ambiental realizadas</t>
  </si>
  <si>
    <t>Número de acciones de control u operativos en materia de actividad ambiental realizadas</t>
  </si>
  <si>
    <t>Formatos de evidencia de reunión diligenciados de los operativos realizados en materia de actividad ambiental</t>
  </si>
  <si>
    <t>Total metas técnicas (80%)</t>
  </si>
  <si>
    <t>Fortalecer la gestión institucional aumentando las capacidades de la entidad para la planeación, seguimiento y ejecución de sus metas y recursos, y la gestión del talento humano.</t>
  </si>
  <si>
    <t>Planeación Institucional</t>
  </si>
  <si>
    <t>MT1</t>
  </si>
  <si>
    <t>Obtener una ponderación semestral de 80% en la implementación del sistema de gestión ambiental en la alcaldía local, de acuerdo a la herramienta de medición construida por la OAP</t>
  </si>
  <si>
    <t>Sostenibilidad del sistema de gestión</t>
  </si>
  <si>
    <t>Criterios ambientales</t>
  </si>
  <si>
    <t>No. de criterios ambientales cumplidos / No. de criterios ambientales establecidos en la herramienta de medición) X 100</t>
  </si>
  <si>
    <t>80% meta 2023</t>
  </si>
  <si>
    <t xml:space="preserve">Constante </t>
  </si>
  <si>
    <t>Porcentaje de buenas prácticas ambientales implementadas</t>
  </si>
  <si>
    <t>No programada</t>
  </si>
  <si>
    <t xml:space="preserve">Eficacia </t>
  </si>
  <si>
    <t>Reporte de resultados de medición de los criterios ambientales</t>
  </si>
  <si>
    <t>Herramienta Oficina Asesora de Planeación</t>
  </si>
  <si>
    <t>Alcaldía local</t>
  </si>
  <si>
    <t>Oficina Asesora de Planeación Institucional - Equipo de gestión ambiental</t>
  </si>
  <si>
    <t>MT2</t>
  </si>
  <si>
    <t>Mantener el 100% de las acciones de mejora asignadas al proceso/Alcaldía con relación a planes de mejoramiento interno documentadas y vigentes</t>
  </si>
  <si>
    <t>Porcentaje de acciones de mejora documentadas y vigentes</t>
  </si>
  <si>
    <t>1 - (No. De acciones vencidas del plan de mejoramiento  / No  de acciones a gestionar bajo responsabilidad del proceso) X 100</t>
  </si>
  <si>
    <t>100% meta 2023</t>
  </si>
  <si>
    <t>Porcentaje de planes de mejora sin vencimientos</t>
  </si>
  <si>
    <t>Reporte de acciones de mejora sin vencimiento</t>
  </si>
  <si>
    <t>MIMEC - SIG</t>
  </si>
  <si>
    <t>Oficina Asesora de Planeación Institucional - Equipo de planeación institucional y sectorial</t>
  </si>
  <si>
    <t xml:space="preserve">Comunicación Estratégica </t>
  </si>
  <si>
    <t>MT3</t>
  </si>
  <si>
    <t>Mantener el 100% de la información de la página Web actualizada, de acuerdo a lo establecido en la Resolución 1519 de 2020 de MINTIC</t>
  </si>
  <si>
    <t>Porcentaje de cumplimiento en la publicación de información</t>
  </si>
  <si>
    <t>(No. de requisitos de la Resolución 1519 de 2020 de MINTIC de publicación de la información en la página web cumplidos / No total de requisitos de la Resolución 1519 de 2020 de MINTIC de publicación de la información) X 100</t>
  </si>
  <si>
    <t>Porcentaje de requisitos cumplidos</t>
  </si>
  <si>
    <t>Reporte de actualización de la información en la página web de la alcaldía local</t>
  </si>
  <si>
    <t>Página Web Alcaldía Local</t>
  </si>
  <si>
    <t>Oficina Asesora de Comunicaciones</t>
  </si>
  <si>
    <t>MT4</t>
  </si>
  <si>
    <t>Participar del 100% de las capacitaciones que se realicen por parte de la Oficina Asesora de Planeación relacionadas con el Modelo Integrado de Planeación y Gestión</t>
  </si>
  <si>
    <t>Porcentaje de partipación en capacitaciones</t>
  </si>
  <si>
    <t>(Número de capacitaciones en las que se participó la alcaldía local / Número de capacitaciones convocadas) *100</t>
  </si>
  <si>
    <t>Registro de asistencia y presentación realizada</t>
  </si>
  <si>
    <t>MT5</t>
  </si>
  <si>
    <t xml:space="preserve">Realizar dos jornadas de capacitación o entrenamiento por parte de los promotores de mejora sobre el sistema de gestión y/o los procesos, dirigidas al personal de planta y contratistas para el fortalecimiento del Modelo Integrado de Planeación y Gestión. </t>
  </si>
  <si>
    <t>Jornadas de capacitación sobre el sistema de gestión realizadas</t>
  </si>
  <si>
    <t xml:space="preserve">Número de jornadas de capacitación sobre el sistema de gestión realizadas </t>
  </si>
  <si>
    <t>Líder del proceso</t>
  </si>
  <si>
    <t>Brindar atención oportuna y de calidad a los diferentes sectores poblacionales, generando relaciones de confianza y respeto por la diferencia.</t>
  </si>
  <si>
    <t>Servicio a la Ciudadanía</t>
  </si>
  <si>
    <t>MT6</t>
  </si>
  <si>
    <t>Dar respuesta al 100% de los requerimientos ciudadanos asignados a la Alcaldía Local con corte a 31 de diciembre de 2023 tipificadas y registradas como Derechos de Petición en el aplicativo Bogotá te Escucha y gestor documental ORFEO.</t>
  </si>
  <si>
    <t>Porcentaje de requerimientos ciudadanos con respuesta definitiva</t>
  </si>
  <si>
    <t>(No. de respuestas efectuadas / No. requerimientos instaurados antes del 31 de diciembre 2023 pendientes de gestionar) X 100</t>
  </si>
  <si>
    <t>Peticiones pendientes por gestionar al 31 de diciembre de  2023</t>
  </si>
  <si>
    <t>Porcentaje de requerimientos ciudadanos gestionados con respuesta definitiva</t>
  </si>
  <si>
    <t>Reporte de peticiones ciudadanas gestionadas  (con respuesta definitiva o traslado por competencia)</t>
  </si>
  <si>
    <t xml:space="preserve">Reporte Sistema Distrital de Gestión de Peticiones Ciudadanas - Bogotá te  Escucha </t>
  </si>
  <si>
    <t>Alcaldía Local</t>
  </si>
  <si>
    <t>Subsecretaria de Gestión Institucional - Proceso Servicio de Atención a la Ciudadanía</t>
  </si>
  <si>
    <t>MT7</t>
  </si>
  <si>
    <t xml:space="preserve">
Gestionar oportunamente el 100% de los requerimientos  que se tipifiquen como derecho de petición ciudadano en los aplicativos Bogotá Te Escucha y  ORFEO, que  sean asignados a la Alcaldía Local durante la vigencia 2024.
</t>
  </si>
  <si>
    <t>Porcentaje de requerimientos ciudadanos  gestionados dentro del término de ley.</t>
  </si>
  <si>
    <t>(No. de peticiones gestionadas en los términos de ley / No. Requerimientos recibidos en la vigencia 2024 que deben tener respuesta) X 100</t>
  </si>
  <si>
    <t>Porcentaje de requerimientos ciudadanos gestionados</t>
  </si>
  <si>
    <t>Eficiencia</t>
  </si>
  <si>
    <t>Reporte de peticiones ciudadanas gestionadas (con respuesta definitiva o traslado por competencia)</t>
  </si>
  <si>
    <t>Total metas transversales (20%)</t>
  </si>
  <si>
    <t xml:space="preserve">Total plan de gestión </t>
  </si>
  <si>
    <t>10 de mayo de 2024</t>
  </si>
  <si>
    <t>No programada para el trimestre</t>
  </si>
  <si>
    <t>Durante el primer trimestre de la vigencia 2024, se realizaron giros acumulados  de Obligaciones por Pagar de la Vigencia 2023 por  $18.370.652.436 del total de $86.124.439.364, para un porcentaje de ejecucion de giros del  al 21,33%.</t>
  </si>
  <si>
    <t xml:space="preserve">Durante el primer  trimestre se giró de obligaciones de la vigencia 2022 y anteriores,  un valor de  $7.043.484.737 correspondiente a un porcentaje de ejecucion de giros del  22,06%.  </t>
  </si>
  <si>
    <t>Durante el primer  trimestre de la vigencia 2024,  se  ha comprometido de lo aprobado de Inversión Directa  para la vigencia 2024 por $ 14.804.282.237 correspondiente a una ejecución presupuestal del 7,55%.</t>
  </si>
  <si>
    <t>Durante el primer trimestre de la vigencia 2024, se ha girado del presupuesto disponible para la vigencia 2024 Inversion Directa  por $1.998.884.883, que corresponde  a un porcentaje de ejecución de giros del 1,02%.</t>
  </si>
  <si>
    <t>S tienen 137 de 359 contratos registros en SIPSE en estado "ejecución".</t>
  </si>
  <si>
    <t xml:space="preserve">Meta no reportada por la Dirección para la Gestión del Desarrollo Local. </t>
  </si>
  <si>
    <t>Durante el trimestre se realizaron un total de 4907 impulsos procesales</t>
  </si>
  <si>
    <t>Durante el trimestre se realizaron un total de 1447 fallos de fondo en primera instancia en las inspecciones de policía</t>
  </si>
  <si>
    <t>Reporte DGP</t>
  </si>
  <si>
    <t>Durante el trimestre se terminaron 49 actuaciones administrativas activas</t>
  </si>
  <si>
    <t>Durante el trimestre se terminaron en primera  instancia  8 actuaciones administrativas</t>
  </si>
  <si>
    <t>Durante el trimestre se realizaron 47 operativos en materia de actividad económica y régimen urbanístico 
Enero: 03,04, 12, 05, 06,15,17,18,22,26,27,29
Febrero:2,3,5,7,10,12,14,15,16,17,19,21,22,26,28,29
Marzo : 1,4,5,8,9,11,14,1516,18,20,21,23,27</t>
  </si>
  <si>
    <t xml:space="preserve">Durante el trimestre se realizaron 11 Operativos en materia ambiental (cambuches, carreteros, residuos)
</t>
  </si>
  <si>
    <t>La alcaldía local no tiene acciones de mejora vencidas</t>
  </si>
  <si>
    <t>Reporte MIMEC</t>
  </si>
  <si>
    <t>La alcaldía local asistió a la capacitación realizada por la Oficina Asesora de Planeación sobre el sistema de gestión y el modelo integrado de Planeación y Gestión MIPG, realizada el día 13 de marzo de 2024, en el auditorio de la Localidad de Barrios Unidos</t>
  </si>
  <si>
    <t>Listado de asistencia y presentación</t>
  </si>
  <si>
    <t>La alcaldía local logró la atención del 100% de requerimientos ciudadanos asignados a 31 de diciembre de 2023, registrados y tipificados como Derechos de Petición en el aplicativo Bogotá te Escucha y gestor documental ORFEO.</t>
  </si>
  <si>
    <t>Memorando SGI 20244600114073</t>
  </si>
  <si>
    <t>La alcaldía local cumplió oportunamente con la atención de 370 requerimientos registrados y tipificados como Derechos de Petición en el aplicativo Bogotá te Escucha y gestor documental ORFEO durante la vigencia 2024.</t>
  </si>
  <si>
    <t>Para el primer trimestre de la vigencia 2024, el Plan de Gestión de la Alcaldía Local alcanzó un nivel de desempeño del 81,10% y del 22,56% acumulado para la vigencia.</t>
  </si>
  <si>
    <r>
      <rPr>
        <b/>
        <sz val="14"/>
        <rFont val="Calibri Light"/>
        <family val="2"/>
        <scheme val="major"/>
      </rPr>
      <t>FORMULACIÓN Y SEGUIMIENTO PLANES DE GESTIÓN NIVEL LOCAL</t>
    </r>
    <r>
      <rPr>
        <b/>
        <sz val="11"/>
        <color theme="1"/>
        <rFont val="Calibri Light"/>
        <family val="2"/>
        <scheme val="major"/>
      </rPr>
      <t xml:space="preserve">
ALCALDÍA LOCAL DE </t>
    </r>
    <r>
      <rPr>
        <b/>
        <u/>
        <sz val="11"/>
        <color theme="1"/>
        <rFont val="Calibri Light"/>
        <family val="2"/>
        <scheme val="major"/>
      </rPr>
      <t>CIUDAD BOLÍVAR</t>
    </r>
  </si>
  <si>
    <t>30 dejulio de 2024</t>
  </si>
  <si>
    <t xml:space="preserve">La calificación se otorga teniendo en cuenta los siguientes parámetros:  
*Inspección ambiental ( ponderación 60%): obtuvo en inspección ambiental del 18  de junio de 2024, una calificación del 72%
*Indicadores agua, energía ( ponderación 20%):   reportes de energía hasta el mes de mayo de 2024 y de agua hasta el mes de abril de 2024   
* Reporte consumo de papel ( ponderación 10%):  reportes hasta el mes de mayo de 2024 
*Reporte ciclistas ( ponderación 10%):  reportes hasta el mes de mayo de 2024 </t>
  </si>
  <si>
    <t>Reporte meta ambiental OAP</t>
  </si>
  <si>
    <t xml:space="preserve">la alcaldia local realizo la actividad dando cumplimiento a la meta </t>
  </si>
  <si>
    <t xml:space="preserve">Listado de asistencia , PPT y fotos </t>
  </si>
  <si>
    <t xml:space="preserve">La alcaldía local cuenta con 2 acciones de mejora vencidas de las 9 acciones de mejora abiertas, lo que representa una ejecución de la meta del 77,78%. </t>
  </si>
  <si>
    <t>Reporte MIMEC OAP</t>
  </si>
  <si>
    <t>Radicado No. 20244600214423</t>
  </si>
  <si>
    <t>la alcladia local cumplio oportunamente  con 445 respuetas dadas de  los 497  requerimentos insturados y tipificados como Derechos de peticion aplicativo Bogotá te Escucha y gestor documental ORFEO durante la vigencia 2024.</t>
  </si>
  <si>
    <t xml:space="preserve">Meta no programada </t>
  </si>
  <si>
    <t>Meta no programada</t>
  </si>
  <si>
    <t>Durante el segundo trimestre de la vigencia 2024, tenemos giros acumulados  de Obligaciones por Pagar de Funcionamiento 83,92 para un valor de $798.139.234  e Inversion de la Vigencia 2023 por  $33.442785.123, con un porcentaje del 39,21.                                                                 para un gran total de giros acumulados de obligaciones por pagar de funcionamiento e inversion de la vigencia 2023 de $34.240.924.357 con un porcentaje acumulado  del 39,71</t>
  </si>
  <si>
    <t xml:space="preserve">Durante el segundo  trimestre se giro de Obligaciones de Años Anteriores de la vigencia de  Funcionamiento e Inversión 2022 y anteriores,  un valor de  $13.361.817.249 correspondiente a un porcentaje de Ejecucion de Giros del  42,10%.  </t>
  </si>
  <si>
    <t>Durante el segundo trimestre de la vigencia 2024,  se  ha comprometido de lo aprobado de Inversión Directa  para la vigencia 2024 por $ 32,1470,991.909 correspondiente a una Ejecución Presupuestal del 16,40%.</t>
  </si>
  <si>
    <t>Durante el segundo trimestre de la vigencia 2024, se han Girado del presupuesto disponible para la vigencia 2024 Inversion Directa  por $12.715.257.608, que corresponde  a un porcentaje de ejecución de giros del 6,48%.</t>
  </si>
  <si>
    <t>Reporte metas DGDL</t>
  </si>
  <si>
    <t>Durante el segundo trimestre se ejecutaron 8024 impulsos
Abril: 751
Mayo: 516
Junio:568</t>
  </si>
  <si>
    <t>Durante el segundo trimestre se ejecutaron 8024 impulsos
Abril: 3021
Mayo: 2324 
Junio: 2679</t>
  </si>
  <si>
    <t>Durante trimestre de terminaron 7 actuaciones administrativas activas, se solicito ajuste a las metas establecidas   20246930091753</t>
  </si>
  <si>
    <t>Durante trimestre de termino 1 actuacion administrativa en primera instancia se solicito ajuste a las metas establecidas   20246930091753</t>
  </si>
  <si>
    <t>Se realizaron operativos de Espacio público en el segundo trimestre teniendo en cuenta que en fechas se relizaban uno, o dos operativos abril (3,10,15,17,19,22,24,29)                            mayo (3,6,8,10,14,16,17,22,26,27,28,30,31) junio (6,13,13,18,25,27)</t>
  </si>
  <si>
    <t>Se realizaron operativos de Actividad Economica en el segundo trimestre teniendo en cuenta que en fechas se relizaban uno, o dos operativos abril (5,6,9,12,13,16,18,19,20,22,25,26)                            mayo (2,3,3,4,7,7,9,9,12,16,18,19,20,21,23,24,24,25,27,31) junio (5,7,8,11,12,14,14,15,17,19,19,20,21,22,24,26,28,29)</t>
  </si>
  <si>
    <t>Durante el trimestre se realizaron 17 Operativos en materia ambiental.</t>
  </si>
  <si>
    <t>Reporte Direccion de la DGP radicado No 20242200214433</t>
  </si>
  <si>
    <t xml:space="preserve">Actas de operativos abril , mayo, junio </t>
  </si>
  <si>
    <t>No total de requisitos de la Resolución 1519 de 2020 de MINTIC de publicación de la información</t>
  </si>
  <si>
    <t>Reporte meta OAC</t>
  </si>
  <si>
    <t>Para el segundo trimestre de la vigencia 2024, el Plan de Gestión de la Alcaldía Local alcanzó un nivel de desempeño del 62,97% y del 49,15% acumulado para la vigencia.</t>
  </si>
  <si>
    <t>30 de octubre de 2024</t>
  </si>
  <si>
    <t>meta noprogramada</t>
  </si>
  <si>
    <t>Durante el tercer trimestre de la vigencia 2024, tenemos giros acumulados  de Obligaciones por Pagar de Funcionamiento 91,68 para un valor de $860.640.568  e Inversion de la Vigencia 2023 por  $48.140.773.925, con un porcentaje del 56,45%.,  para un gran total de giros acumulados de obligaciones por pagar de funcionamiento e inversion de la vigencia 2023 de $49.001.114.483 con un porcentaje acumulado  del 56,83%</t>
  </si>
  <si>
    <t>Reporte Metas DGDL Ejecución presupuestal</t>
  </si>
  <si>
    <t xml:space="preserve">Durante el tercer  trimestre se giro de Obligaciones de Años Anteriores de la vigencia de  Funcionamiento e Inversión 2022 y anteriores,  un valor de  $16.290.905.930 correspondiente a un porcentaje de Ejecucion de Giros del  51,32%.  </t>
  </si>
  <si>
    <t>Ejecución presupuestal Reporte Metas D</t>
  </si>
  <si>
    <t>Durante el tercer trimestre de la vigencia 2024,  se  ha comprometido de lo aprobado de Inversión Directa  para la vigencia 2024 por $119.984.921.663 correspondiente a una Ejecución Presupuestal del 61,08%.</t>
  </si>
  <si>
    <t>Ejecución presupuestal Reporte Metas Reporte Metas Dgdl</t>
  </si>
  <si>
    <t>Durante el tercer trimestre de la vigencia 2024, se han Girado del presupuesto disponible para la vigencia 2024 Inversion Directa  por $64.889.373.005, que corresponde  a un porcentaje de ejecución de giros del 33,03%.</t>
  </si>
  <si>
    <t>De los 1.241 contratos publicados en la plataforma de SECOP II durante la vigencia 2024, se cargó la información de 1.232 contratos en el aplicativo SIPSE.</t>
  </si>
  <si>
    <t>Reporte Metas DGDL Base de SIPSE y Compatativo SECOP vs SIPSE</t>
  </si>
  <si>
    <t>De los 1.232 contratos suscritos, 494 contratos se encuentran en ejecución en las plataformas de SECOP; de los cuales 488  se encuentran en estado de ejecución en el aplicativo SIPSE</t>
  </si>
  <si>
    <t>se registra y se actualiza la informacion en los modulos de poyectos de sipse local de ciudad bolivar, generando asi el cargue total de todos los proyectos de inversion de la vigencia 2024.</t>
  </si>
  <si>
    <t>Reporte Metas DGDL   Soporte cargue modulos SIPSE Plan de Gestión III trimestre 2024</t>
  </si>
  <si>
    <t>Se mantiene actualizada y conciliada  la infomacion de proyectos de inversion  en el modulo de SIPSE LOCAL,  como el presupuesto todo acorde a lo que se encuentra registrado en Bogdata en la vigencia 2024.</t>
  </si>
  <si>
    <t>Reporte Metas DGDL  Soporte SIPSE Plan de Gestión III trimestre 2024</t>
  </si>
  <si>
    <t xml:space="preserve">Durante el tercer trimestre se cumplió con la meta institucioanl en un 138%, de impulsos procesales a saber se registraron 3.354 Impulsos.
En lo corrido del año llevamos un cumplimiento de meta en impulsos del 183%, con 17775 impulsos registrado sen aplicativo. </t>
  </si>
  <si>
    <t>reporte ARCO-Direccion para la gestion policiva</t>
  </si>
  <si>
    <t xml:space="preserve">Durante el trimestre se registraron 654 fallos,, con un 81% de cumplimiento. Esta baja se debe a que en el mes de septiembre tuvimos problemas de aplicativo de 15 días aproximados, que impidieron el registro de los fallos proferidos. Además se encuentra en proceso de orgainzación de los inspectores, aunado a la demora en la llegada de los NO HAY para la contratación del talento humano.
Sin emabargo acumulado tenemos un total de 3.955 fallos proferidos en el año, para un cumplimiento del 122%, de la meta institucinal anual., </t>
  </si>
  <si>
    <t>Durante el tercer trimestre se terminaron 6 actuaciones administrativas activas</t>
  </si>
  <si>
    <t>Radicado 20242200312113 remitido por la DGP a la OAP - Seguimiento a planes locales</t>
  </si>
  <si>
    <t>Durante el tercer trimestre se terminaron en primera  instancia  3 actuaciones administrativas</t>
  </si>
  <si>
    <t>Se realizaron operativos de Espacio público en el Terser  trimestre teniendo en cuenta que en fechas se relizaban uno, o dos operativos IVC
 Julio (4,9,11,18,25,29,31)                               
 Agosto (1,4,6,12,14,21,27)                          
Septiembre (2,3,11,15,17,19,23,24,30)
Julio (04 , 18, 26, 31)</t>
  </si>
  <si>
    <t>Formatos evidencia de reunión y Actas de operativos.</t>
  </si>
  <si>
    <t xml:space="preserve">Se realizaron operativos de Actividad Economica en el Tercer trimestre teniendo en cuenta que en fechas se relizaban uno, o dos operativos IVC :
Julio (2,3,5,5,6,8,10,11,12,12,13,15,16,17,19,20,22,23,24,24,26,26,27,30) 
Agosto (2,3,5,8,9,10,13,15,16,17,20,22,23,24,26,28,29,30,31) Septiembre (2,3,4,4,5,5,6,6,7,9,9,10,10,11,12,12,13,13,14,16,16,17,18,18,19,20,20,21,23,24,25,25,26,26,27,27,28,30) </t>
  </si>
  <si>
    <t>Formatos evidencia de reunión</t>
  </si>
  <si>
    <t>Durante el III trimestre se realizaron  36 Operativos de inspeccion vigilacia y control  en materia de actividad ambiental</t>
  </si>
  <si>
    <t xml:space="preserve">La alcaldía local cuenta con _1_ acciones de mejora vencidas de las 9__ acciones de mejora abiertas, lo que representa una ejecución de la meta del 88,89__%. </t>
  </si>
  <si>
    <t xml:space="preserve">Reporte MIMEC OAP </t>
  </si>
  <si>
    <t>Radicado No. 20241400319663</t>
  </si>
  <si>
    <t>Capacitacion del 16 de septiembre de 2024</t>
  </si>
  <si>
    <t xml:space="preserve">Listado de asistencia </t>
  </si>
  <si>
    <t>la alcaldia local dio respuesta a 411 requerimientos  de 495 instaurados para el periodo</t>
  </si>
  <si>
    <t>Radicado No. 20244600316223</t>
  </si>
  <si>
    <t>Para el tercer trimestre de la vigencia 2024, el Plan de Gestión de la Alcaldía Local alcanzó un nivel de desempeño del 86,95 % y del 67,15% acumulado para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</si>
</sst>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0.0%"/>
  </numFmts>
  <fonts count="18" x14ac:knownFonts="1">
    <font>
      <sz val="11"/>
      <color theme="1"/>
      <name val="Calibri"/>
      <family val="2"/>
      <scheme val="minor"/>
    </font>
    <font>
      <sz val="11"/>
      <color theme="1"/>
      <name val="Calibri Light"/>
      <family val="2"/>
      <scheme val="major"/>
    </font>
    <font>
      <b/>
      <sz val="11"/>
      <color theme="1"/>
      <name val="Calibri Light"/>
      <family val="2"/>
      <scheme val="major"/>
    </font>
    <font>
      <sz val="11"/>
      <name val="Calibri Light"/>
      <family val="2"/>
      <scheme val="major"/>
    </font>
    <font>
      <sz val="11"/>
      <color theme="1"/>
      <name val="Calibri"/>
      <family val="2"/>
      <scheme val="minor"/>
    </font>
    <font>
      <sz val="11"/>
      <color rgb="FF0070C0"/>
      <name val="Calibri Light"/>
      <family val="2"/>
      <scheme val="major"/>
    </font>
    <font>
      <sz val="12"/>
      <color theme="1"/>
      <name val="Calibri Light"/>
      <family val="2"/>
      <scheme val="major"/>
    </font>
    <font>
      <b/>
      <sz val="12"/>
      <color theme="1"/>
      <name val="Calibri Light"/>
      <family val="2"/>
      <scheme val="major"/>
    </font>
    <font>
      <sz val="14"/>
      <color theme="1"/>
      <name val="Calibri Light"/>
      <family val="2"/>
      <scheme val="major"/>
    </font>
    <font>
      <b/>
      <sz val="14"/>
      <color theme="1"/>
      <name val="Calibri Light"/>
      <family val="2"/>
      <scheme val="major"/>
    </font>
    <font>
      <b/>
      <sz val="12"/>
      <color rgb="FF0070C0"/>
      <name val="Calibri Light"/>
      <family val="2"/>
      <scheme val="major"/>
    </font>
    <font>
      <b/>
      <sz val="14"/>
      <name val="Calibri Light"/>
      <family val="2"/>
      <scheme val="major"/>
    </font>
    <font>
      <b/>
      <sz val="9"/>
      <color indexed="81"/>
      <name val="Tahoma"/>
      <family val="2"/>
    </font>
    <font>
      <sz val="9"/>
      <color indexed="81"/>
      <name val="Tahoma"/>
      <family val="2"/>
    </font>
    <font>
      <sz val="8"/>
      <name val="Calibri"/>
      <family val="2"/>
      <scheme val="minor"/>
    </font>
    <font>
      <sz val="11"/>
      <color rgb="FF0070C0"/>
      <name val="Calibri Light"/>
      <family val="2"/>
    </font>
    <font>
      <sz val="11"/>
      <color rgb="FF000000"/>
      <name val="Calibri Light"/>
      <family val="2"/>
    </font>
    <font>
      <b/>
      <u/>
      <sz val="11"/>
      <color theme="1"/>
      <name val="Calibri Light"/>
      <family val="2"/>
      <scheme val="major"/>
    </font>
  </fonts>
  <fills count="10">
    <fill>
      <patternFill patternType="none"/>
    </fill>
    <fill>
      <patternFill patternType="gray125"/>
    </fill>
    <fill>
      <patternFill patternType="solid">
        <fgColor theme="7" tint="0.59999389629810485"/>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rgb="FF0070C0"/>
        <bgColor indexed="64"/>
      </patternFill>
    </fill>
    <fill>
      <patternFill patternType="solid">
        <fgColor theme="9" tint="0.59999389629810485"/>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s>
  <cellStyleXfs count="3">
    <xf numFmtId="0" fontId="0" fillId="0" borderId="0"/>
    <xf numFmtId="9" fontId="4" fillId="0" borderId="0" applyFont="0" applyFill="0" applyBorder="0" applyAlignment="0" applyProtection="0"/>
    <xf numFmtId="41" fontId="4" fillId="0" borderId="0" applyFont="0" applyFill="0" applyBorder="0" applyAlignment="0" applyProtection="0"/>
  </cellStyleXfs>
  <cellXfs count="143">
    <xf numFmtId="0" fontId="0" fillId="0" borderId="0" xfId="0"/>
    <xf numFmtId="0" fontId="1" fillId="0" borderId="0" xfId="0" applyFont="1" applyAlignment="1">
      <alignment wrapText="1"/>
    </xf>
    <xf numFmtId="0" fontId="2" fillId="3"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6" fillId="0" borderId="0" xfId="0" applyFont="1" applyAlignment="1">
      <alignment wrapText="1"/>
    </xf>
    <xf numFmtId="0" fontId="8" fillId="2" borderId="1" xfId="0" applyFont="1" applyFill="1" applyBorder="1" applyAlignment="1">
      <alignment wrapText="1"/>
    </xf>
    <xf numFmtId="0" fontId="9" fillId="2" borderId="1" xfId="0" applyFont="1" applyFill="1" applyBorder="1" applyAlignment="1">
      <alignment wrapText="1"/>
    </xf>
    <xf numFmtId="9" fontId="8" fillId="2" borderId="1" xfId="1" applyFont="1" applyFill="1" applyBorder="1" applyAlignment="1">
      <alignment wrapText="1"/>
    </xf>
    <xf numFmtId="0" fontId="8" fillId="0" borderId="0" xfId="0" applyFont="1" applyAlignment="1">
      <alignment wrapText="1"/>
    </xf>
    <xf numFmtId="0" fontId="6" fillId="3" borderId="1" xfId="0" applyFont="1" applyFill="1" applyBorder="1" applyAlignment="1">
      <alignment wrapText="1"/>
    </xf>
    <xf numFmtId="0" fontId="10" fillId="3" borderId="1" xfId="0" applyFont="1" applyFill="1" applyBorder="1" applyAlignment="1">
      <alignment wrapText="1"/>
    </xf>
    <xf numFmtId="9" fontId="10" fillId="3" borderId="1" xfId="0" applyNumberFormat="1" applyFont="1" applyFill="1" applyBorder="1" applyAlignment="1">
      <alignment wrapText="1"/>
    </xf>
    <xf numFmtId="0" fontId="7" fillId="3" borderId="1" xfId="0" applyFont="1" applyFill="1" applyBorder="1"/>
    <xf numFmtId="0" fontId="7" fillId="3" borderId="1" xfId="0" applyFont="1" applyFill="1" applyBorder="1" applyAlignment="1">
      <alignment wrapText="1"/>
    </xf>
    <xf numFmtId="9" fontId="7" fillId="3" borderId="1" xfId="1" applyFont="1" applyFill="1" applyBorder="1" applyAlignment="1">
      <alignment wrapText="1"/>
    </xf>
    <xf numFmtId="9" fontId="9" fillId="2" borderId="1" xfId="0" applyNumberFormat="1" applyFont="1" applyFill="1" applyBorder="1" applyAlignment="1">
      <alignment wrapText="1"/>
    </xf>
    <xf numFmtId="0" fontId="2" fillId="2" borderId="1" xfId="0" applyFont="1" applyFill="1" applyBorder="1" applyAlignment="1">
      <alignment horizontal="center" vertical="center" wrapText="1"/>
    </xf>
    <xf numFmtId="0" fontId="1" fillId="0" borderId="1" xfId="0" applyFont="1" applyBorder="1" applyAlignment="1">
      <alignment horizontal="justify" vertical="center" wrapText="1"/>
    </xf>
    <xf numFmtId="0" fontId="1" fillId="0" borderId="1" xfId="0" applyFont="1" applyBorder="1" applyAlignment="1">
      <alignment horizontal="center" vertical="center" wrapText="1"/>
    </xf>
    <xf numFmtId="0" fontId="2" fillId="5" borderId="1"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7" borderId="1" xfId="0" applyFont="1" applyFill="1" applyBorder="1" applyAlignment="1">
      <alignment horizontal="center" vertical="center" wrapText="1"/>
    </xf>
    <xf numFmtId="49" fontId="1" fillId="0" borderId="1" xfId="0" applyNumberFormat="1" applyFont="1" applyBorder="1" applyAlignment="1">
      <alignment horizontal="center" vertical="center" wrapText="1"/>
    </xf>
    <xf numFmtId="0" fontId="5" fillId="0" borderId="1" xfId="0" applyFont="1" applyBorder="1" applyAlignment="1">
      <alignment horizontal="justify" vertical="center" wrapText="1"/>
    </xf>
    <xf numFmtId="0" fontId="5" fillId="9" borderId="1" xfId="0" applyFont="1" applyFill="1" applyBorder="1" applyAlignment="1">
      <alignment horizontal="justify" vertical="center" wrapText="1"/>
    </xf>
    <xf numFmtId="1" fontId="1" fillId="0" borderId="1" xfId="0" applyNumberFormat="1" applyFont="1" applyBorder="1" applyAlignment="1">
      <alignment horizontal="justify" vertical="center" wrapText="1"/>
    </xf>
    <xf numFmtId="0" fontId="1" fillId="0" borderId="0" xfId="0" applyFont="1" applyAlignment="1">
      <alignment horizontal="justify" vertical="center" wrapText="1"/>
    </xf>
    <xf numFmtId="9" fontId="5" fillId="9" borderId="1" xfId="1" applyFont="1" applyFill="1" applyBorder="1" applyAlignment="1">
      <alignment horizontal="justify" vertical="center" wrapText="1"/>
    </xf>
    <xf numFmtId="10" fontId="1" fillId="0" borderId="1" xfId="0" applyNumberFormat="1" applyFont="1" applyBorder="1" applyAlignment="1">
      <alignment horizontal="justify" vertical="center" wrapText="1"/>
    </xf>
    <xf numFmtId="9" fontId="1" fillId="0" borderId="1" xfId="0" applyNumberFormat="1" applyFont="1" applyBorder="1" applyAlignment="1">
      <alignment horizontal="justify" vertical="center" wrapText="1"/>
    </xf>
    <xf numFmtId="9" fontId="1" fillId="0" borderId="1" xfId="1" applyFont="1" applyBorder="1" applyAlignment="1">
      <alignment horizontal="justify" vertical="center" wrapText="1"/>
    </xf>
    <xf numFmtId="0" fontId="3" fillId="0" borderId="1" xfId="0" applyFont="1" applyBorder="1" applyAlignment="1">
      <alignment horizontal="justify" vertical="center" wrapText="1"/>
    </xf>
    <xf numFmtId="0" fontId="5" fillId="0" borderId="1" xfId="0" applyFont="1" applyBorder="1" applyAlignment="1">
      <alignment horizontal="center" vertical="center" wrapText="1"/>
    </xf>
    <xf numFmtId="0" fontId="1" fillId="9" borderId="1" xfId="0" applyFont="1" applyFill="1" applyBorder="1" applyAlignment="1">
      <alignment horizontal="center" vertical="center" wrapText="1"/>
    </xf>
    <xf numFmtId="0" fontId="1" fillId="9" borderId="0" xfId="0" applyFont="1" applyFill="1" applyAlignment="1">
      <alignment wrapText="1"/>
    </xf>
    <xf numFmtId="0" fontId="2" fillId="9" borderId="0" xfId="0" applyFont="1" applyFill="1" applyAlignment="1">
      <alignment vertical="center" wrapText="1"/>
    </xf>
    <xf numFmtId="0" fontId="1" fillId="9" borderId="0" xfId="0" applyFont="1" applyFill="1" applyAlignment="1">
      <alignment vertical="center" wrapText="1"/>
    </xf>
    <xf numFmtId="0" fontId="1" fillId="0" borderId="1" xfId="2" applyNumberFormat="1" applyFont="1" applyBorder="1" applyAlignment="1">
      <alignment horizontal="justify" vertical="center" wrapText="1"/>
    </xf>
    <xf numFmtId="0" fontId="15" fillId="0" borderId="11" xfId="0" applyFont="1" applyBorder="1" applyAlignment="1">
      <alignment horizontal="center" vertical="center" wrapText="1"/>
    </xf>
    <xf numFmtId="0" fontId="15" fillId="0" borderId="11" xfId="0" applyFont="1" applyBorder="1" applyAlignment="1">
      <alignment horizontal="left" vertical="center" wrapText="1"/>
    </xf>
    <xf numFmtId="9" fontId="15" fillId="0" borderId="11" xfId="0" applyNumberFormat="1" applyFont="1" applyBorder="1" applyAlignment="1">
      <alignment horizontal="left" vertical="center" wrapText="1"/>
    </xf>
    <xf numFmtId="0" fontId="15" fillId="0" borderId="12" xfId="0" applyFont="1" applyBorder="1" applyAlignment="1">
      <alignment horizontal="center" vertical="center" wrapText="1"/>
    </xf>
    <xf numFmtId="9" fontId="15" fillId="0" borderId="12" xfId="1" applyFont="1" applyBorder="1" applyAlignment="1">
      <alignment horizontal="center" vertical="center" wrapText="1"/>
    </xf>
    <xf numFmtId="9" fontId="15" fillId="0" borderId="1" xfId="1" applyFont="1" applyBorder="1" applyAlignment="1">
      <alignment horizontal="center" vertical="center" wrapText="1"/>
    </xf>
    <xf numFmtId="0" fontId="15" fillId="0" borderId="1" xfId="0" applyFont="1" applyBorder="1" applyAlignment="1">
      <alignment horizontal="left" vertical="center" wrapText="1"/>
    </xf>
    <xf numFmtId="0" fontId="15" fillId="0" borderId="8" xfId="0" applyFont="1" applyBorder="1" applyAlignment="1">
      <alignment horizontal="left" vertical="center" wrapText="1"/>
    </xf>
    <xf numFmtId="1" fontId="5" fillId="0" borderId="1" xfId="0" applyNumberFormat="1" applyFont="1" applyBorder="1" applyAlignment="1">
      <alignment horizontal="justify" vertical="center" wrapText="1"/>
    </xf>
    <xf numFmtId="9" fontId="5" fillId="0" borderId="1" xfId="1" applyFont="1" applyBorder="1" applyAlignment="1">
      <alignment horizontal="justify" vertical="center" wrapText="1"/>
    </xf>
    <xf numFmtId="164" fontId="5" fillId="0" borderId="1" xfId="1" applyNumberFormat="1" applyFont="1" applyBorder="1" applyAlignment="1">
      <alignment horizontal="justify" vertical="center" wrapText="1"/>
    </xf>
    <xf numFmtId="10" fontId="5" fillId="0" borderId="1" xfId="1" applyNumberFormat="1" applyFont="1" applyBorder="1" applyAlignment="1">
      <alignment horizontal="center" vertical="center" wrapText="1"/>
    </xf>
    <xf numFmtId="164" fontId="5" fillId="0" borderId="1" xfId="0" applyNumberFormat="1" applyFont="1" applyBorder="1" applyAlignment="1">
      <alignment horizontal="justify" vertical="center" wrapText="1"/>
    </xf>
    <xf numFmtId="0" fontId="5" fillId="0" borderId="0" xfId="0" applyFont="1" applyAlignment="1">
      <alignment horizontal="justify" vertical="center" wrapText="1"/>
    </xf>
    <xf numFmtId="0" fontId="15" fillId="0" borderId="1" xfId="0" applyFont="1" applyBorder="1" applyAlignment="1">
      <alignment horizontal="center" vertical="center" wrapText="1"/>
    </xf>
    <xf numFmtId="9" fontId="15" fillId="0" borderId="12" xfId="1" applyFont="1" applyFill="1" applyBorder="1" applyAlignment="1">
      <alignment horizontal="center" vertical="center" wrapText="1"/>
    </xf>
    <xf numFmtId="9" fontId="15" fillId="0" borderId="1" xfId="1" applyFont="1" applyFill="1" applyBorder="1" applyAlignment="1">
      <alignment horizontal="center" vertical="center" wrapText="1"/>
    </xf>
    <xf numFmtId="9" fontId="5" fillId="0" borderId="1" xfId="0" applyNumberFormat="1" applyFont="1" applyBorder="1" applyAlignment="1">
      <alignment horizontal="justify" vertical="center" wrapText="1"/>
    </xf>
    <xf numFmtId="1" fontId="5" fillId="9" borderId="1" xfId="1" applyNumberFormat="1" applyFont="1" applyFill="1" applyBorder="1" applyAlignment="1">
      <alignment horizontal="center" vertical="center" wrapText="1"/>
    </xf>
    <xf numFmtId="0" fontId="5" fillId="0" borderId="1" xfId="0" applyFont="1" applyBorder="1" applyAlignment="1">
      <alignment horizontal="left" vertical="center" wrapText="1"/>
    </xf>
    <xf numFmtId="1" fontId="5" fillId="0" borderId="1" xfId="0" applyNumberFormat="1" applyFont="1" applyBorder="1" applyAlignment="1">
      <alignment horizontal="left" vertical="center" wrapText="1"/>
    </xf>
    <xf numFmtId="1" fontId="5" fillId="0" borderId="1" xfId="1" applyNumberFormat="1" applyFont="1" applyBorder="1" applyAlignment="1">
      <alignment horizontal="justify" vertical="center" wrapText="1"/>
    </xf>
    <xf numFmtId="10" fontId="5" fillId="0" borderId="1" xfId="1" applyNumberFormat="1" applyFont="1" applyBorder="1" applyAlignment="1">
      <alignment horizontal="justify" vertical="center" wrapText="1"/>
    </xf>
    <xf numFmtId="9" fontId="5" fillId="0" borderId="1" xfId="1" applyFont="1" applyBorder="1" applyAlignment="1">
      <alignment horizontal="center" vertical="center" wrapText="1"/>
    </xf>
    <xf numFmtId="9"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wrapText="1"/>
    </xf>
    <xf numFmtId="9" fontId="2" fillId="8" borderId="1" xfId="1" applyFont="1" applyFill="1" applyBorder="1" applyAlignment="1">
      <alignment horizontal="center" vertical="center" wrapText="1"/>
    </xf>
    <xf numFmtId="9" fontId="1" fillId="9" borderId="0" xfId="1" applyFont="1" applyFill="1" applyAlignment="1">
      <alignment horizontal="center" wrapText="1"/>
    </xf>
    <xf numFmtId="9" fontId="1" fillId="9" borderId="0" xfId="1" applyFont="1" applyFill="1" applyAlignment="1">
      <alignment horizontal="center" vertical="center" wrapText="1"/>
    </xf>
    <xf numFmtId="9" fontId="1" fillId="0" borderId="1" xfId="1" applyFont="1" applyBorder="1" applyAlignment="1">
      <alignment horizontal="center" vertical="center" wrapText="1"/>
    </xf>
    <xf numFmtId="9" fontId="7" fillId="3" borderId="1" xfId="1" applyFont="1" applyFill="1" applyBorder="1" applyAlignment="1">
      <alignment horizontal="center" wrapText="1"/>
    </xf>
    <xf numFmtId="9" fontId="10" fillId="3" borderId="1" xfId="1" applyFont="1" applyFill="1" applyBorder="1" applyAlignment="1">
      <alignment horizontal="center" wrapText="1"/>
    </xf>
    <xf numFmtId="9" fontId="8" fillId="2" borderId="1" xfId="1" applyFont="1" applyFill="1" applyBorder="1" applyAlignment="1">
      <alignment horizontal="center" wrapText="1"/>
    </xf>
    <xf numFmtId="9" fontId="1" fillId="0" borderId="0" xfId="1" applyFont="1" applyAlignment="1">
      <alignment horizontal="center" wrapText="1"/>
    </xf>
    <xf numFmtId="10" fontId="16" fillId="0" borderId="1" xfId="0" applyNumberFormat="1" applyFont="1" applyBorder="1" applyAlignment="1">
      <alignment horizontal="center" vertical="center" wrapText="1"/>
    </xf>
    <xf numFmtId="0" fontId="1" fillId="9" borderId="0" xfId="0" applyFont="1" applyFill="1" applyAlignment="1">
      <alignment horizontal="center" wrapText="1"/>
    </xf>
    <xf numFmtId="0" fontId="1" fillId="9" borderId="0" xfId="0" applyFont="1" applyFill="1" applyAlignment="1">
      <alignment horizontal="center" vertical="center" wrapText="1"/>
    </xf>
    <xf numFmtId="1" fontId="1" fillId="0" borderId="1" xfId="0" applyNumberFormat="1" applyFont="1" applyBorder="1" applyAlignment="1">
      <alignment horizontal="center" vertical="center" wrapText="1"/>
    </xf>
    <xf numFmtId="1" fontId="5" fillId="0" borderId="1" xfId="0" applyNumberFormat="1" applyFont="1" applyBorder="1" applyAlignment="1">
      <alignment horizontal="center" vertical="center" wrapText="1"/>
    </xf>
    <xf numFmtId="10" fontId="5" fillId="0" borderId="1" xfId="0" applyNumberFormat="1" applyFont="1" applyBorder="1" applyAlignment="1">
      <alignment horizontal="center" vertical="center" wrapText="1"/>
    </xf>
    <xf numFmtId="164" fontId="5" fillId="0" borderId="1" xfId="1" applyNumberFormat="1" applyFont="1" applyBorder="1" applyAlignment="1">
      <alignment horizontal="center" vertical="center" wrapText="1"/>
    </xf>
    <xf numFmtId="9" fontId="5" fillId="0" borderId="1" xfId="0" applyNumberFormat="1" applyFont="1" applyBorder="1" applyAlignment="1">
      <alignment horizontal="center" vertical="center" wrapText="1"/>
    </xf>
    <xf numFmtId="9" fontId="10" fillId="3" borderId="1" xfId="0" applyNumberFormat="1" applyFont="1" applyFill="1" applyBorder="1" applyAlignment="1">
      <alignment horizontal="center" wrapText="1"/>
    </xf>
    <xf numFmtId="0" fontId="1" fillId="0" borderId="0" xfId="0" applyFont="1" applyAlignment="1">
      <alignment horizontal="center" wrapText="1"/>
    </xf>
    <xf numFmtId="10" fontId="16" fillId="0" borderId="11" xfId="0" applyNumberFormat="1" applyFont="1" applyBorder="1" applyAlignment="1">
      <alignment horizontal="center" vertical="center" wrapText="1"/>
    </xf>
    <xf numFmtId="0" fontId="16" fillId="0" borderId="1" xfId="0" applyFont="1" applyBorder="1" applyAlignment="1">
      <alignment horizontal="justify" wrapText="1"/>
    </xf>
    <xf numFmtId="0" fontId="16" fillId="0" borderId="1" xfId="0" applyFont="1" applyBorder="1" applyAlignment="1">
      <alignment horizontal="justify" vertical="center" wrapText="1"/>
    </xf>
    <xf numFmtId="10" fontId="7" fillId="3" borderId="1" xfId="1" applyNumberFormat="1" applyFont="1" applyFill="1" applyBorder="1" applyAlignment="1">
      <alignment horizontal="center" wrapText="1"/>
    </xf>
    <xf numFmtId="1" fontId="5" fillId="0" borderId="1" xfId="1" applyNumberFormat="1" applyFont="1" applyBorder="1" applyAlignment="1">
      <alignment horizontal="center" vertical="center" wrapText="1"/>
    </xf>
    <xf numFmtId="10" fontId="9" fillId="2" borderId="1" xfId="1" applyNumberFormat="1" applyFont="1" applyFill="1" applyBorder="1" applyAlignment="1">
      <alignment horizontal="center" wrapText="1"/>
    </xf>
    <xf numFmtId="10" fontId="1" fillId="0" borderId="1" xfId="1" applyNumberFormat="1" applyFont="1" applyBorder="1" applyAlignment="1">
      <alignment horizontal="justify" vertical="center" wrapText="1"/>
    </xf>
    <xf numFmtId="164" fontId="7" fillId="3" borderId="1" xfId="1" applyNumberFormat="1" applyFont="1" applyFill="1" applyBorder="1" applyAlignment="1">
      <alignment wrapText="1"/>
    </xf>
    <xf numFmtId="10" fontId="7" fillId="3" borderId="1" xfId="1" applyNumberFormat="1" applyFont="1" applyFill="1" applyBorder="1" applyAlignment="1">
      <alignment wrapText="1"/>
    </xf>
    <xf numFmtId="164" fontId="5" fillId="9" borderId="1" xfId="1" applyNumberFormat="1" applyFont="1" applyFill="1" applyBorder="1" applyAlignment="1">
      <alignment horizontal="center" vertical="center" wrapText="1"/>
    </xf>
    <xf numFmtId="164" fontId="5" fillId="9" borderId="1" xfId="0" applyNumberFormat="1" applyFont="1" applyFill="1" applyBorder="1" applyAlignment="1">
      <alignment horizontal="justify" vertical="center" wrapText="1"/>
    </xf>
    <xf numFmtId="10" fontId="5" fillId="9" borderId="1" xfId="1" applyNumberFormat="1" applyFont="1" applyFill="1" applyBorder="1" applyAlignment="1">
      <alignment horizontal="center" vertical="center" wrapText="1"/>
    </xf>
    <xf numFmtId="10" fontId="9" fillId="2" borderId="1" xfId="0" applyNumberFormat="1" applyFont="1" applyFill="1" applyBorder="1" applyAlignment="1">
      <alignment wrapText="1"/>
    </xf>
    <xf numFmtId="164" fontId="1" fillId="0" borderId="1" xfId="1" applyNumberFormat="1" applyFont="1" applyBorder="1" applyAlignment="1">
      <alignment horizontal="justify" vertical="center" wrapText="1"/>
    </xf>
    <xf numFmtId="0" fontId="2" fillId="4" borderId="5"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7" xfId="0" applyFont="1" applyFill="1" applyBorder="1" applyAlignment="1">
      <alignment horizontal="center" vertical="center" wrapText="1"/>
    </xf>
    <xf numFmtId="0" fontId="2" fillId="4" borderId="8"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6"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8"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wrapText="1"/>
    </xf>
    <xf numFmtId="0" fontId="2" fillId="6" borderId="5" xfId="0" applyFont="1" applyFill="1" applyBorder="1" applyAlignment="1">
      <alignment horizontal="center" vertical="center" wrapText="1"/>
    </xf>
    <xf numFmtId="0" fontId="2"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2" fillId="6" borderId="8" xfId="0" applyFont="1" applyFill="1" applyBorder="1" applyAlignment="1">
      <alignment horizontal="center"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2"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2" fillId="7" borderId="8" xfId="0" applyFont="1" applyFill="1" applyBorder="1" applyAlignment="1">
      <alignment horizontal="center" vertical="center" wrapText="1"/>
    </xf>
    <xf numFmtId="0" fontId="2" fillId="7" borderId="9"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2" fillId="8" borderId="5" xfId="0" applyFont="1" applyFill="1" applyBorder="1" applyAlignment="1">
      <alignment horizontal="center" vertical="center" wrapText="1"/>
    </xf>
    <xf numFmtId="0" fontId="2"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9"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2" fillId="9" borderId="1" xfId="0" applyFont="1" applyFill="1" applyBorder="1" applyAlignment="1">
      <alignment horizontal="center" vertical="center" wrapText="1"/>
    </xf>
    <xf numFmtId="0" fontId="1" fillId="9" borderId="1" xfId="0" applyFont="1" applyFill="1" applyBorder="1" applyAlignment="1">
      <alignment horizontal="center" vertical="center" wrapText="1"/>
    </xf>
    <xf numFmtId="0" fontId="1" fillId="9" borderId="1" xfId="0" applyFont="1" applyFill="1" applyBorder="1" applyAlignment="1">
      <alignment horizontal="left" vertical="top" wrapText="1"/>
    </xf>
    <xf numFmtId="0" fontId="2" fillId="2" borderId="1" xfId="0" applyFont="1" applyFill="1" applyBorder="1" applyAlignment="1">
      <alignment horizontal="center" vertical="center" wrapText="1"/>
    </xf>
    <xf numFmtId="0" fontId="2" fillId="9" borderId="5" xfId="0" applyFont="1" applyFill="1" applyBorder="1" applyAlignment="1">
      <alignment horizontal="center" vertical="center" wrapText="1"/>
    </xf>
    <xf numFmtId="0" fontId="2" fillId="9" borderId="6" xfId="0" applyFont="1" applyFill="1" applyBorder="1" applyAlignment="1">
      <alignment horizontal="center" vertical="center" wrapText="1"/>
    </xf>
    <xf numFmtId="0" fontId="2" fillId="3" borderId="2" xfId="0" applyFont="1" applyFill="1" applyBorder="1" applyAlignment="1">
      <alignment horizontal="center" vertical="center" wrapText="1"/>
    </xf>
    <xf numFmtId="0" fontId="2" fillId="3" borderId="4" xfId="0" applyFont="1" applyFill="1" applyBorder="1" applyAlignment="1">
      <alignment horizontal="center" vertical="center" wrapText="1"/>
    </xf>
    <xf numFmtId="0" fontId="2" fillId="3" borderId="3" xfId="0" applyFont="1" applyFill="1" applyBorder="1" applyAlignment="1">
      <alignment horizontal="center" vertical="center" wrapText="1"/>
    </xf>
    <xf numFmtId="0" fontId="1" fillId="9" borderId="1" xfId="0" applyFont="1" applyFill="1" applyBorder="1" applyAlignment="1">
      <alignment horizontal="justify" vertical="center" wrapText="1"/>
    </xf>
    <xf numFmtId="0" fontId="1" fillId="9" borderId="2" xfId="0" applyFont="1" applyFill="1" applyBorder="1" applyAlignment="1">
      <alignment horizontal="center" vertical="center" wrapText="1"/>
    </xf>
    <xf numFmtId="0" fontId="1" fillId="9" borderId="4" xfId="0" applyFont="1" applyFill="1" applyBorder="1" applyAlignment="1">
      <alignment horizontal="center" vertical="center" wrapText="1"/>
    </xf>
    <xf numFmtId="0" fontId="1" fillId="9" borderId="3" xfId="0" applyFont="1" applyFill="1" applyBorder="1" applyAlignment="1">
      <alignment horizontal="center" vertical="center" wrapText="1"/>
    </xf>
    <xf numFmtId="164" fontId="16" fillId="0" borderId="1" xfId="0" applyNumberFormat="1" applyFont="1" applyBorder="1" applyAlignment="1">
      <alignment horizontal="center" vertical="center" wrapText="1"/>
    </xf>
    <xf numFmtId="164" fontId="1" fillId="0" borderId="1" xfId="0" applyNumberFormat="1" applyFont="1" applyBorder="1" applyAlignment="1">
      <alignment horizontal="center" vertical="center" wrapText="1"/>
    </xf>
  </cellXfs>
  <cellStyles count="3">
    <cellStyle name="Millares [0]" xfId="2" builtinId="6"/>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2</xdr:col>
      <xdr:colOff>298986</xdr:colOff>
      <xdr:row>0</xdr:row>
      <xdr:rowOff>742950</xdr:rowOff>
    </xdr:to>
    <xdr:pic>
      <xdr:nvPicPr>
        <xdr:cNvPr id="2" name="Imagen 1">
          <a:extLst>
            <a:ext uri="{FF2B5EF4-FFF2-40B4-BE49-F238E27FC236}">
              <a16:creationId xmlns:a16="http://schemas.microsoft.com/office/drawing/2014/main" id="{0D703797-4AAF-448D-A59A-0DA885684A1E}"/>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9050"/>
          <a:ext cx="2374900" cy="723900"/>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S39"/>
  <sheetViews>
    <sheetView tabSelected="1" topLeftCell="H10" zoomScale="80" zoomScaleNormal="80" workbookViewId="0">
      <selection activeCell="H10" sqref="H10"/>
    </sheetView>
  </sheetViews>
  <sheetFormatPr baseColWidth="10" defaultColWidth="10.85546875" defaultRowHeight="15" x14ac:dyDescent="0.25"/>
  <cols>
    <col min="1" max="1" width="4.140625" style="1" customWidth="1"/>
    <col min="2" max="2" width="25.5703125" style="1" customWidth="1"/>
    <col min="3" max="3" width="13.85546875" style="1" customWidth="1"/>
    <col min="4" max="4" width="8.140625" style="1" customWidth="1"/>
    <col min="5" max="5" width="44.28515625" style="1" bestFit="1" customWidth="1"/>
    <col min="6" max="6" width="10.85546875" style="1" customWidth="1"/>
    <col min="7" max="7" width="24.42578125" style="1" customWidth="1"/>
    <col min="8" max="8" width="23.5703125" style="1" customWidth="1"/>
    <col min="9" max="9" width="10" style="1" customWidth="1"/>
    <col min="10" max="10" width="18.42578125" style="1" customWidth="1"/>
    <col min="11" max="11" width="15.85546875" style="1" customWidth="1"/>
    <col min="12" max="15" width="7.28515625" style="1" customWidth="1"/>
    <col min="16" max="16" width="22.5703125" style="1" hidden="1" customWidth="1"/>
    <col min="17" max="17" width="17.85546875" style="1" hidden="1" customWidth="1"/>
    <col min="18" max="18" width="19.7109375" style="1" hidden="1" customWidth="1"/>
    <col min="19" max="19" width="21.7109375" style="1" hidden="1" customWidth="1"/>
    <col min="20" max="21" width="25.42578125" style="1" hidden="1" customWidth="1"/>
    <col min="22" max="24" width="16.5703125" style="82" hidden="1" customWidth="1"/>
    <col min="25" max="25" width="40.28515625" style="1" hidden="1" customWidth="1"/>
    <col min="26" max="29" width="16.5703125" style="1" hidden="1" customWidth="1"/>
    <col min="30" max="30" width="33.42578125" style="1" hidden="1" customWidth="1"/>
    <col min="31" max="31" width="21" style="1" hidden="1" customWidth="1"/>
    <col min="32" max="34" width="16.5703125" style="1" customWidth="1"/>
    <col min="35" max="35" width="43.7109375" style="1" customWidth="1"/>
    <col min="36" max="36" width="16.5703125" style="1" customWidth="1"/>
    <col min="37" max="38" width="22" style="1" hidden="1" customWidth="1"/>
    <col min="39" max="39" width="16.5703125" style="1" hidden="1" customWidth="1"/>
    <col min="40" max="40" width="34.85546875" style="1" hidden="1" customWidth="1"/>
    <col min="41" max="41" width="16.5703125" style="1" hidden="1" customWidth="1"/>
    <col min="42" max="43" width="16.5703125" style="72" customWidth="1"/>
    <col min="44" max="44" width="21.5703125" style="72" customWidth="1"/>
    <col min="45" max="45" width="39.42578125" style="1" customWidth="1"/>
    <col min="46" max="16384" width="10.85546875" style="1"/>
  </cols>
  <sheetData>
    <row r="1" spans="1:45" s="35" customFormat="1" ht="70.5" customHeight="1" x14ac:dyDescent="0.25">
      <c r="A1" s="128" t="s">
        <v>240</v>
      </c>
      <c r="B1" s="129"/>
      <c r="C1" s="129"/>
      <c r="D1" s="129"/>
      <c r="E1" s="129"/>
      <c r="F1" s="129"/>
      <c r="G1" s="129"/>
      <c r="H1" s="129"/>
      <c r="I1" s="129"/>
      <c r="J1" s="129"/>
      <c r="K1" s="129"/>
      <c r="L1" s="130" t="s">
        <v>0</v>
      </c>
      <c r="M1" s="130"/>
      <c r="N1" s="130"/>
      <c r="O1" s="130"/>
      <c r="P1" s="130"/>
      <c r="V1" s="74"/>
      <c r="W1" s="74"/>
      <c r="X1" s="74"/>
      <c r="AP1" s="66"/>
      <c r="AQ1" s="66"/>
      <c r="AR1" s="66"/>
    </row>
    <row r="2" spans="1:45" s="37" customFormat="1" ht="23.45" customHeight="1" x14ac:dyDescent="0.25">
      <c r="A2" s="132" t="s">
        <v>1</v>
      </c>
      <c r="B2" s="133"/>
      <c r="C2" s="133"/>
      <c r="D2" s="133"/>
      <c r="E2" s="133"/>
      <c r="F2" s="133"/>
      <c r="G2" s="133"/>
      <c r="H2" s="133"/>
      <c r="I2" s="133"/>
      <c r="J2" s="133"/>
      <c r="K2" s="133"/>
      <c r="L2" s="36"/>
      <c r="M2" s="36"/>
      <c r="N2" s="36"/>
      <c r="O2" s="36"/>
      <c r="P2" s="36"/>
      <c r="V2" s="75"/>
      <c r="W2" s="75"/>
      <c r="X2" s="75"/>
      <c r="AP2" s="67"/>
      <c r="AQ2" s="67"/>
      <c r="AR2" s="67"/>
    </row>
    <row r="3" spans="1:45" s="35" customFormat="1" x14ac:dyDescent="0.25">
      <c r="V3" s="74"/>
      <c r="W3" s="74"/>
      <c r="X3" s="74"/>
      <c r="AP3" s="66"/>
      <c r="AQ3" s="66"/>
      <c r="AR3" s="66"/>
    </row>
    <row r="4" spans="1:45" s="35" customFormat="1" ht="29.1" customHeight="1" x14ac:dyDescent="0.25">
      <c r="F4" s="134" t="s">
        <v>2</v>
      </c>
      <c r="G4" s="135"/>
      <c r="H4" s="135"/>
      <c r="I4" s="135"/>
      <c r="J4" s="135"/>
      <c r="K4" s="136"/>
      <c r="V4" s="74"/>
      <c r="W4" s="74"/>
      <c r="X4" s="74"/>
      <c r="AP4" s="66"/>
      <c r="AQ4" s="66"/>
      <c r="AR4" s="66"/>
    </row>
    <row r="5" spans="1:45" s="35" customFormat="1" ht="15" customHeight="1" x14ac:dyDescent="0.25">
      <c r="F5" s="2" t="s">
        <v>3</v>
      </c>
      <c r="G5" s="2" t="s">
        <v>4</v>
      </c>
      <c r="H5" s="134" t="s">
        <v>5</v>
      </c>
      <c r="I5" s="135"/>
      <c r="J5" s="135"/>
      <c r="K5" s="136"/>
      <c r="V5" s="74"/>
      <c r="W5" s="74"/>
      <c r="X5" s="74"/>
      <c r="AP5" s="66"/>
      <c r="AQ5" s="66"/>
      <c r="AR5" s="66"/>
    </row>
    <row r="6" spans="1:45" s="35" customFormat="1" ht="35.25" customHeight="1" x14ac:dyDescent="0.25">
      <c r="F6" s="34">
        <v>1</v>
      </c>
      <c r="G6" s="34" t="s">
        <v>6</v>
      </c>
      <c r="H6" s="137" t="s">
        <v>7</v>
      </c>
      <c r="I6" s="137"/>
      <c r="J6" s="137"/>
      <c r="K6" s="137"/>
      <c r="V6" s="74"/>
      <c r="W6" s="74"/>
      <c r="X6" s="74"/>
      <c r="AP6" s="66"/>
      <c r="AQ6" s="66"/>
      <c r="AR6" s="66"/>
    </row>
    <row r="7" spans="1:45" s="35" customFormat="1" ht="55.5" customHeight="1" x14ac:dyDescent="0.25">
      <c r="F7" s="34">
        <v>2</v>
      </c>
      <c r="G7" s="34" t="s">
        <v>217</v>
      </c>
      <c r="H7" s="137" t="s">
        <v>239</v>
      </c>
      <c r="I7" s="137"/>
      <c r="J7" s="137"/>
      <c r="K7" s="137"/>
      <c r="V7" s="74"/>
      <c r="W7" s="74"/>
      <c r="X7" s="74"/>
      <c r="AP7" s="66"/>
      <c r="AQ7" s="66"/>
      <c r="AR7" s="66"/>
    </row>
    <row r="8" spans="1:45" s="35" customFormat="1" ht="32.25" customHeight="1" x14ac:dyDescent="0.25">
      <c r="F8" s="34">
        <v>3</v>
      </c>
      <c r="G8" s="34" t="s">
        <v>241</v>
      </c>
      <c r="H8" s="137" t="s">
        <v>268</v>
      </c>
      <c r="I8" s="137"/>
      <c r="J8" s="137"/>
      <c r="K8" s="137"/>
      <c r="V8" s="74"/>
      <c r="W8" s="74"/>
      <c r="X8" s="74"/>
      <c r="AP8" s="66"/>
      <c r="AQ8" s="66"/>
      <c r="AR8" s="66"/>
    </row>
    <row r="9" spans="1:45" s="35" customFormat="1" ht="32.25" customHeight="1" x14ac:dyDescent="0.25">
      <c r="F9" s="34">
        <v>4</v>
      </c>
      <c r="G9" s="34" t="s">
        <v>269</v>
      </c>
      <c r="H9" s="138" t="s">
        <v>303</v>
      </c>
      <c r="I9" s="139"/>
      <c r="J9" s="139"/>
      <c r="K9" s="140"/>
      <c r="V9" s="74"/>
      <c r="W9" s="74"/>
      <c r="X9" s="74"/>
      <c r="AP9" s="66"/>
      <c r="AQ9" s="66"/>
      <c r="AR9" s="66"/>
    </row>
    <row r="10" spans="1:45" s="35" customFormat="1" x14ac:dyDescent="0.25">
      <c r="V10" s="74"/>
      <c r="W10" s="74"/>
      <c r="X10" s="74"/>
      <c r="AP10" s="66"/>
      <c r="AQ10" s="66"/>
      <c r="AR10" s="66"/>
    </row>
    <row r="11" spans="1:45" ht="14.45" customHeight="1" x14ac:dyDescent="0.25">
      <c r="A11" s="127" t="s">
        <v>8</v>
      </c>
      <c r="B11" s="127"/>
      <c r="C11" s="127" t="s">
        <v>9</v>
      </c>
      <c r="D11" s="127" t="s">
        <v>10</v>
      </c>
      <c r="E11" s="127"/>
      <c r="F11" s="127"/>
      <c r="G11" s="131" t="s">
        <v>11</v>
      </c>
      <c r="H11" s="131"/>
      <c r="I11" s="131"/>
      <c r="J11" s="131"/>
      <c r="K11" s="131"/>
      <c r="L11" s="131"/>
      <c r="M11" s="131"/>
      <c r="N11" s="131"/>
      <c r="O11" s="131"/>
      <c r="P11" s="131"/>
      <c r="Q11" s="131"/>
      <c r="R11" s="127" t="s">
        <v>12</v>
      </c>
      <c r="S11" s="127"/>
      <c r="T11" s="127"/>
      <c r="U11" s="127"/>
      <c r="V11" s="97" t="s">
        <v>13</v>
      </c>
      <c r="W11" s="98"/>
      <c r="X11" s="98"/>
      <c r="Y11" s="98"/>
      <c r="Z11" s="99"/>
      <c r="AA11" s="103" t="s">
        <v>14</v>
      </c>
      <c r="AB11" s="104"/>
      <c r="AC11" s="104"/>
      <c r="AD11" s="104"/>
      <c r="AE11" s="105"/>
      <c r="AF11" s="109" t="s">
        <v>15</v>
      </c>
      <c r="AG11" s="110"/>
      <c r="AH11" s="110"/>
      <c r="AI11" s="110"/>
      <c r="AJ11" s="111"/>
      <c r="AK11" s="115" t="s">
        <v>16</v>
      </c>
      <c r="AL11" s="116"/>
      <c r="AM11" s="116"/>
      <c r="AN11" s="116"/>
      <c r="AO11" s="117"/>
      <c r="AP11" s="121" t="s">
        <v>17</v>
      </c>
      <c r="AQ11" s="122"/>
      <c r="AR11" s="122"/>
      <c r="AS11" s="123"/>
    </row>
    <row r="12" spans="1:45" ht="14.45" customHeight="1" x14ac:dyDescent="0.25">
      <c r="A12" s="127"/>
      <c r="B12" s="127"/>
      <c r="C12" s="127"/>
      <c r="D12" s="127"/>
      <c r="E12" s="127"/>
      <c r="F12" s="127"/>
      <c r="G12" s="131"/>
      <c r="H12" s="131"/>
      <c r="I12" s="131"/>
      <c r="J12" s="131"/>
      <c r="K12" s="131"/>
      <c r="L12" s="131"/>
      <c r="M12" s="131"/>
      <c r="N12" s="131"/>
      <c r="O12" s="131"/>
      <c r="P12" s="131"/>
      <c r="Q12" s="131"/>
      <c r="R12" s="127"/>
      <c r="S12" s="127"/>
      <c r="T12" s="127"/>
      <c r="U12" s="127"/>
      <c r="V12" s="100"/>
      <c r="W12" s="101"/>
      <c r="X12" s="101"/>
      <c r="Y12" s="101"/>
      <c r="Z12" s="102"/>
      <c r="AA12" s="106"/>
      <c r="AB12" s="107"/>
      <c r="AC12" s="107"/>
      <c r="AD12" s="107"/>
      <c r="AE12" s="108"/>
      <c r="AF12" s="112"/>
      <c r="AG12" s="113"/>
      <c r="AH12" s="113"/>
      <c r="AI12" s="113"/>
      <c r="AJ12" s="114"/>
      <c r="AK12" s="118"/>
      <c r="AL12" s="119"/>
      <c r="AM12" s="119"/>
      <c r="AN12" s="119"/>
      <c r="AO12" s="120"/>
      <c r="AP12" s="124"/>
      <c r="AQ12" s="125"/>
      <c r="AR12" s="125"/>
      <c r="AS12" s="126"/>
    </row>
    <row r="13" spans="1:45" ht="45" x14ac:dyDescent="0.25">
      <c r="A13" s="2" t="s">
        <v>18</v>
      </c>
      <c r="B13" s="2" t="s">
        <v>19</v>
      </c>
      <c r="C13" s="127"/>
      <c r="D13" s="2" t="s">
        <v>20</v>
      </c>
      <c r="E13" s="2" t="s">
        <v>21</v>
      </c>
      <c r="F13" s="2" t="s">
        <v>22</v>
      </c>
      <c r="G13" s="17" t="s">
        <v>23</v>
      </c>
      <c r="H13" s="17" t="s">
        <v>24</v>
      </c>
      <c r="I13" s="17" t="s">
        <v>25</v>
      </c>
      <c r="J13" s="17" t="s">
        <v>26</v>
      </c>
      <c r="K13" s="17" t="s">
        <v>27</v>
      </c>
      <c r="L13" s="17" t="s">
        <v>28</v>
      </c>
      <c r="M13" s="17" t="s">
        <v>29</v>
      </c>
      <c r="N13" s="17" t="s">
        <v>30</v>
      </c>
      <c r="O13" s="17" t="s">
        <v>31</v>
      </c>
      <c r="P13" s="17" t="s">
        <v>32</v>
      </c>
      <c r="Q13" s="17" t="s">
        <v>33</v>
      </c>
      <c r="R13" s="2" t="s">
        <v>34</v>
      </c>
      <c r="S13" s="2" t="s">
        <v>35</v>
      </c>
      <c r="T13" s="2" t="s">
        <v>36</v>
      </c>
      <c r="U13" s="2" t="s">
        <v>37</v>
      </c>
      <c r="V13" s="3" t="s">
        <v>38</v>
      </c>
      <c r="W13" s="3" t="s">
        <v>39</v>
      </c>
      <c r="X13" s="3" t="s">
        <v>40</v>
      </c>
      <c r="Y13" s="3" t="s">
        <v>41</v>
      </c>
      <c r="Z13" s="3" t="s">
        <v>42</v>
      </c>
      <c r="AA13" s="20" t="s">
        <v>38</v>
      </c>
      <c r="AB13" s="20" t="s">
        <v>39</v>
      </c>
      <c r="AC13" s="20" t="s">
        <v>40</v>
      </c>
      <c r="AD13" s="20" t="s">
        <v>41</v>
      </c>
      <c r="AE13" s="20" t="s">
        <v>42</v>
      </c>
      <c r="AF13" s="21" t="s">
        <v>38</v>
      </c>
      <c r="AG13" s="21" t="s">
        <v>39</v>
      </c>
      <c r="AH13" s="21" t="s">
        <v>40</v>
      </c>
      <c r="AI13" s="21" t="s">
        <v>41</v>
      </c>
      <c r="AJ13" s="21" t="s">
        <v>42</v>
      </c>
      <c r="AK13" s="22" t="s">
        <v>38</v>
      </c>
      <c r="AL13" s="22" t="s">
        <v>39</v>
      </c>
      <c r="AM13" s="22" t="s">
        <v>40</v>
      </c>
      <c r="AN13" s="22" t="s">
        <v>41</v>
      </c>
      <c r="AO13" s="22" t="s">
        <v>42</v>
      </c>
      <c r="AP13" s="65" t="s">
        <v>38</v>
      </c>
      <c r="AQ13" s="65" t="s">
        <v>39</v>
      </c>
      <c r="AR13" s="65" t="s">
        <v>40</v>
      </c>
      <c r="AS13" s="4" t="s">
        <v>41</v>
      </c>
    </row>
    <row r="14" spans="1:45" s="27" customFormat="1" ht="60" x14ac:dyDescent="0.25">
      <c r="A14" s="19">
        <v>4</v>
      </c>
      <c r="B14" s="18" t="s">
        <v>43</v>
      </c>
      <c r="C14" s="18" t="s">
        <v>44</v>
      </c>
      <c r="D14" s="23" t="s">
        <v>45</v>
      </c>
      <c r="E14" s="18" t="s">
        <v>46</v>
      </c>
      <c r="F14" s="18" t="s">
        <v>47</v>
      </c>
      <c r="G14" s="18" t="s">
        <v>48</v>
      </c>
      <c r="H14" s="18" t="s">
        <v>49</v>
      </c>
      <c r="I14" s="29" t="s">
        <v>50</v>
      </c>
      <c r="J14" s="18" t="s">
        <v>51</v>
      </c>
      <c r="K14" s="18" t="s">
        <v>52</v>
      </c>
      <c r="L14" s="30">
        <v>0</v>
      </c>
      <c r="M14" s="30">
        <v>0</v>
      </c>
      <c r="N14" s="30">
        <v>0</v>
      </c>
      <c r="O14" s="30">
        <v>0.75</v>
      </c>
      <c r="P14" s="30">
        <v>0.75</v>
      </c>
      <c r="Q14" s="18" t="s">
        <v>53</v>
      </c>
      <c r="R14" s="18" t="s">
        <v>54</v>
      </c>
      <c r="S14" s="18" t="s">
        <v>55</v>
      </c>
      <c r="T14" s="18" t="s">
        <v>56</v>
      </c>
      <c r="U14" s="18" t="s">
        <v>57</v>
      </c>
      <c r="V14" s="76" t="s">
        <v>162</v>
      </c>
      <c r="W14" s="76" t="s">
        <v>162</v>
      </c>
      <c r="X14" s="76" t="s">
        <v>162</v>
      </c>
      <c r="Y14" s="26" t="s">
        <v>218</v>
      </c>
      <c r="Z14" s="26" t="s">
        <v>162</v>
      </c>
      <c r="AA14" s="31">
        <f t="shared" ref="AA14:AA29" si="0">M14</f>
        <v>0</v>
      </c>
      <c r="AB14" s="18" t="s">
        <v>251</v>
      </c>
      <c r="AC14" s="89" t="s">
        <v>251</v>
      </c>
      <c r="AD14" s="18" t="s">
        <v>251</v>
      </c>
      <c r="AE14" s="18" t="s">
        <v>251</v>
      </c>
      <c r="AF14" s="31">
        <f t="shared" ref="AF14:AF29" si="1">N14</f>
        <v>0</v>
      </c>
      <c r="AG14" s="31" t="s">
        <v>250</v>
      </c>
      <c r="AH14" s="89" t="s">
        <v>251</v>
      </c>
      <c r="AI14" s="18" t="s">
        <v>250</v>
      </c>
      <c r="AJ14" s="18" t="s">
        <v>270</v>
      </c>
      <c r="AK14" s="26">
        <f t="shared" ref="AK14:AK29" si="2">O14</f>
        <v>0.75</v>
      </c>
      <c r="AL14" s="18"/>
      <c r="AM14" s="18">
        <f>IF(AL14/AK14&gt;100%,100%,AL14/AK14)</f>
        <v>0</v>
      </c>
      <c r="AN14" s="18"/>
      <c r="AO14" s="18"/>
      <c r="AP14" s="68">
        <f t="shared" ref="AP14:AP29" si="3">P14</f>
        <v>0.75</v>
      </c>
      <c r="AQ14" s="73">
        <v>0</v>
      </c>
      <c r="AR14" s="73">
        <f>IF(AQ14/AP14&gt;100%,100%,AQ14/AP14)</f>
        <v>0</v>
      </c>
      <c r="AS14" s="26" t="s">
        <v>251</v>
      </c>
    </row>
    <row r="15" spans="1:45" s="27" customFormat="1" ht="210" x14ac:dyDescent="0.25">
      <c r="A15" s="19">
        <v>4</v>
      </c>
      <c r="B15" s="18" t="s">
        <v>43</v>
      </c>
      <c r="C15" s="18" t="s">
        <v>59</v>
      </c>
      <c r="D15" s="23" t="s">
        <v>60</v>
      </c>
      <c r="E15" s="18" t="s">
        <v>61</v>
      </c>
      <c r="F15" s="18" t="s">
        <v>47</v>
      </c>
      <c r="G15" s="18" t="s">
        <v>62</v>
      </c>
      <c r="H15" s="18" t="s">
        <v>63</v>
      </c>
      <c r="I15" s="18" t="s">
        <v>50</v>
      </c>
      <c r="J15" s="18" t="s">
        <v>51</v>
      </c>
      <c r="K15" s="18" t="s">
        <v>52</v>
      </c>
      <c r="L15" s="30">
        <v>7.0000000000000007E-2</v>
      </c>
      <c r="M15" s="30">
        <v>0.15</v>
      </c>
      <c r="N15" s="30">
        <v>0.35</v>
      </c>
      <c r="O15" s="30">
        <v>0.63</v>
      </c>
      <c r="P15" s="30">
        <v>0.63</v>
      </c>
      <c r="Q15" s="18" t="s">
        <v>64</v>
      </c>
      <c r="R15" s="18" t="s">
        <v>65</v>
      </c>
      <c r="S15" s="18" t="s">
        <v>66</v>
      </c>
      <c r="T15" s="18" t="s">
        <v>56</v>
      </c>
      <c r="U15" s="18" t="s">
        <v>57</v>
      </c>
      <c r="V15" s="63">
        <f t="shared" ref="V15:V29" si="4">L15</f>
        <v>7.0000000000000007E-2</v>
      </c>
      <c r="W15" s="73">
        <v>0.21329999999999999</v>
      </c>
      <c r="X15" s="64">
        <f t="shared" ref="X15:X29" si="5">IF(W15/V15&gt;100%,100%,W15/V15)</f>
        <v>1</v>
      </c>
      <c r="Y15" s="85" t="s">
        <v>219</v>
      </c>
      <c r="Z15" s="18" t="s">
        <v>67</v>
      </c>
      <c r="AA15" s="31">
        <f t="shared" si="0"/>
        <v>0.15</v>
      </c>
      <c r="AB15" s="18">
        <v>39.71</v>
      </c>
      <c r="AC15" s="89">
        <f t="shared" ref="AC15:AC29" si="6">IF(AB15/AA15&gt;100%,100%,AB15/AA15)</f>
        <v>1</v>
      </c>
      <c r="AD15" s="18" t="s">
        <v>252</v>
      </c>
      <c r="AE15" s="18" t="s">
        <v>256</v>
      </c>
      <c r="AF15" s="31">
        <f t="shared" si="1"/>
        <v>0.35</v>
      </c>
      <c r="AG15" s="96">
        <v>0.56940000000000002</v>
      </c>
      <c r="AH15" s="89">
        <f t="shared" ref="AH15:AH29" si="7">IF(AG15/AF15&gt;100%,100%,AG15/AF15)</f>
        <v>1</v>
      </c>
      <c r="AI15" s="18" t="s">
        <v>271</v>
      </c>
      <c r="AJ15" s="18" t="s">
        <v>272</v>
      </c>
      <c r="AK15" s="26">
        <f t="shared" si="2"/>
        <v>0.63</v>
      </c>
      <c r="AL15" s="18"/>
      <c r="AM15" s="18">
        <f t="shared" ref="AM15:AM29" si="8">IF(AL15/AK15&gt;100%,100%,AL15/AK15)</f>
        <v>0</v>
      </c>
      <c r="AN15" s="18"/>
      <c r="AO15" s="18"/>
      <c r="AP15" s="68">
        <f t="shared" si="3"/>
        <v>0.63</v>
      </c>
      <c r="AQ15" s="141">
        <f>AG15</f>
        <v>0.56940000000000002</v>
      </c>
      <c r="AR15" s="73">
        <f t="shared" ref="AR15:AR29" si="9">IF(AQ15/AP15&gt;100%,100%,AQ15/AP15)</f>
        <v>0.90380952380952384</v>
      </c>
      <c r="AS15" s="18" t="s">
        <v>271</v>
      </c>
    </row>
    <row r="16" spans="1:45" s="27" customFormat="1" ht="105" x14ac:dyDescent="0.25">
      <c r="A16" s="19">
        <v>4</v>
      </c>
      <c r="B16" s="18" t="s">
        <v>43</v>
      </c>
      <c r="C16" s="18" t="s">
        <v>59</v>
      </c>
      <c r="D16" s="23" t="s">
        <v>68</v>
      </c>
      <c r="E16" s="18" t="s">
        <v>69</v>
      </c>
      <c r="F16" s="18" t="s">
        <v>47</v>
      </c>
      <c r="G16" s="18" t="s">
        <v>70</v>
      </c>
      <c r="H16" s="18" t="s">
        <v>71</v>
      </c>
      <c r="I16" s="18" t="s">
        <v>50</v>
      </c>
      <c r="J16" s="18" t="s">
        <v>51</v>
      </c>
      <c r="K16" s="18" t="s">
        <v>52</v>
      </c>
      <c r="L16" s="30">
        <v>0.12</v>
      </c>
      <c r="M16" s="30">
        <v>0.25</v>
      </c>
      <c r="N16" s="30">
        <v>0.43</v>
      </c>
      <c r="O16" s="30">
        <v>0.6</v>
      </c>
      <c r="P16" s="30">
        <v>0.6</v>
      </c>
      <c r="Q16" s="18" t="s">
        <v>64</v>
      </c>
      <c r="R16" s="18" t="s">
        <v>65</v>
      </c>
      <c r="S16" s="18" t="s">
        <v>66</v>
      </c>
      <c r="T16" s="18" t="s">
        <v>56</v>
      </c>
      <c r="U16" s="18" t="s">
        <v>57</v>
      </c>
      <c r="V16" s="63">
        <f t="shared" si="4"/>
        <v>0.12</v>
      </c>
      <c r="W16" s="83">
        <v>0.22059999999999999</v>
      </c>
      <c r="X16" s="64">
        <f t="shared" si="5"/>
        <v>1</v>
      </c>
      <c r="Y16" s="85" t="s">
        <v>220</v>
      </c>
      <c r="Z16" s="85" t="s">
        <v>67</v>
      </c>
      <c r="AA16" s="31">
        <f t="shared" si="0"/>
        <v>0.25</v>
      </c>
      <c r="AB16" s="29">
        <v>0.42109999999999997</v>
      </c>
      <c r="AC16" s="89">
        <f t="shared" si="6"/>
        <v>1</v>
      </c>
      <c r="AD16" s="18" t="s">
        <v>253</v>
      </c>
      <c r="AE16" s="18" t="s">
        <v>256</v>
      </c>
      <c r="AF16" s="31">
        <f t="shared" si="1"/>
        <v>0.43</v>
      </c>
      <c r="AG16" s="96">
        <v>0.51749999999999996</v>
      </c>
      <c r="AH16" s="89">
        <f t="shared" si="7"/>
        <v>1</v>
      </c>
      <c r="AI16" s="18" t="s">
        <v>273</v>
      </c>
      <c r="AJ16" s="18" t="s">
        <v>274</v>
      </c>
      <c r="AK16" s="26">
        <f t="shared" si="2"/>
        <v>0.6</v>
      </c>
      <c r="AL16" s="18"/>
      <c r="AM16" s="18">
        <f t="shared" si="8"/>
        <v>0</v>
      </c>
      <c r="AN16" s="18"/>
      <c r="AO16" s="18"/>
      <c r="AP16" s="68">
        <f t="shared" si="3"/>
        <v>0.6</v>
      </c>
      <c r="AQ16" s="141">
        <f t="shared" ref="AQ16:AQ18" si="10">AG16</f>
        <v>0.51749999999999996</v>
      </c>
      <c r="AR16" s="73">
        <f t="shared" si="9"/>
        <v>0.86249999999999993</v>
      </c>
      <c r="AS16" s="18" t="s">
        <v>273</v>
      </c>
    </row>
    <row r="17" spans="1:45" s="27" customFormat="1" ht="105" x14ac:dyDescent="0.25">
      <c r="A17" s="19">
        <v>4</v>
      </c>
      <c r="B17" s="18" t="s">
        <v>43</v>
      </c>
      <c r="C17" s="18" t="s">
        <v>59</v>
      </c>
      <c r="D17" s="23" t="s">
        <v>72</v>
      </c>
      <c r="E17" s="18" t="s">
        <v>73</v>
      </c>
      <c r="F17" s="18" t="s">
        <v>47</v>
      </c>
      <c r="G17" s="18" t="s">
        <v>74</v>
      </c>
      <c r="H17" s="18" t="s">
        <v>75</v>
      </c>
      <c r="I17" s="30" t="s">
        <v>50</v>
      </c>
      <c r="J17" s="18" t="s">
        <v>51</v>
      </c>
      <c r="K17" s="18" t="s">
        <v>52</v>
      </c>
      <c r="L17" s="30">
        <v>0.2</v>
      </c>
      <c r="M17" s="30">
        <v>0.3</v>
      </c>
      <c r="N17" s="31">
        <v>0.6</v>
      </c>
      <c r="O17" s="31">
        <v>0.96</v>
      </c>
      <c r="P17" s="30">
        <v>0.96</v>
      </c>
      <c r="Q17" s="18" t="s">
        <v>64</v>
      </c>
      <c r="R17" s="18" t="s">
        <v>65</v>
      </c>
      <c r="S17" s="18" t="s">
        <v>66</v>
      </c>
      <c r="T17" s="18" t="s">
        <v>56</v>
      </c>
      <c r="U17" s="18" t="s">
        <v>57</v>
      </c>
      <c r="V17" s="63">
        <f t="shared" si="4"/>
        <v>0.2</v>
      </c>
      <c r="W17" s="83">
        <v>7.5499999999999998E-2</v>
      </c>
      <c r="X17" s="64">
        <f t="shared" si="5"/>
        <v>0.37749999999999995</v>
      </c>
      <c r="Y17" s="85" t="s">
        <v>221</v>
      </c>
      <c r="Z17" s="85" t="s">
        <v>67</v>
      </c>
      <c r="AA17" s="31">
        <f t="shared" si="0"/>
        <v>0.3</v>
      </c>
      <c r="AB17" s="29">
        <v>0.16400000000000001</v>
      </c>
      <c r="AC17" s="89">
        <f t="shared" si="6"/>
        <v>0.54666666666666675</v>
      </c>
      <c r="AD17" s="18" t="s">
        <v>254</v>
      </c>
      <c r="AE17" s="18" t="s">
        <v>256</v>
      </c>
      <c r="AF17" s="31">
        <f t="shared" si="1"/>
        <v>0.6</v>
      </c>
      <c r="AG17" s="96">
        <v>0.61080000000000001</v>
      </c>
      <c r="AH17" s="89">
        <f t="shared" si="7"/>
        <v>1</v>
      </c>
      <c r="AI17" s="18" t="s">
        <v>275</v>
      </c>
      <c r="AJ17" s="18" t="s">
        <v>276</v>
      </c>
      <c r="AK17" s="26">
        <f t="shared" si="2"/>
        <v>0.96</v>
      </c>
      <c r="AL17" s="18"/>
      <c r="AM17" s="18">
        <f t="shared" si="8"/>
        <v>0</v>
      </c>
      <c r="AN17" s="18"/>
      <c r="AO17" s="18"/>
      <c r="AP17" s="68">
        <f t="shared" si="3"/>
        <v>0.96</v>
      </c>
      <c r="AQ17" s="141">
        <f t="shared" si="10"/>
        <v>0.61080000000000001</v>
      </c>
      <c r="AR17" s="73">
        <f t="shared" si="9"/>
        <v>0.63624999999999998</v>
      </c>
      <c r="AS17" s="18" t="s">
        <v>275</v>
      </c>
    </row>
    <row r="18" spans="1:45" s="27" customFormat="1" ht="105" x14ac:dyDescent="0.25">
      <c r="A18" s="19">
        <v>4</v>
      </c>
      <c r="B18" s="18" t="s">
        <v>43</v>
      </c>
      <c r="C18" s="18" t="s">
        <v>59</v>
      </c>
      <c r="D18" s="23" t="s">
        <v>76</v>
      </c>
      <c r="E18" s="18" t="s">
        <v>77</v>
      </c>
      <c r="F18" s="18" t="s">
        <v>47</v>
      </c>
      <c r="G18" s="18" t="s">
        <v>78</v>
      </c>
      <c r="H18" s="18" t="s">
        <v>79</v>
      </c>
      <c r="I18" s="30" t="s">
        <v>50</v>
      </c>
      <c r="J18" s="18" t="s">
        <v>51</v>
      </c>
      <c r="K18" s="18" t="s">
        <v>52</v>
      </c>
      <c r="L18" s="30">
        <v>0.1</v>
      </c>
      <c r="M18" s="30">
        <v>0.25</v>
      </c>
      <c r="N18" s="31">
        <v>0.35</v>
      </c>
      <c r="O18" s="31">
        <v>0.5</v>
      </c>
      <c r="P18" s="30">
        <v>0.5</v>
      </c>
      <c r="Q18" s="18" t="s">
        <v>64</v>
      </c>
      <c r="R18" s="18" t="s">
        <v>65</v>
      </c>
      <c r="S18" s="18" t="s">
        <v>66</v>
      </c>
      <c r="T18" s="18" t="s">
        <v>56</v>
      </c>
      <c r="U18" s="18" t="s">
        <v>57</v>
      </c>
      <c r="V18" s="63">
        <f t="shared" si="4"/>
        <v>0.1</v>
      </c>
      <c r="W18" s="83">
        <v>1.0200000000000001E-2</v>
      </c>
      <c r="X18" s="64">
        <f t="shared" si="5"/>
        <v>0.10200000000000001</v>
      </c>
      <c r="Y18" s="85" t="s">
        <v>222</v>
      </c>
      <c r="Z18" s="85" t="s">
        <v>67</v>
      </c>
      <c r="AA18" s="31">
        <f t="shared" si="0"/>
        <v>0.25</v>
      </c>
      <c r="AB18" s="29">
        <v>6.4799999999999996E-2</v>
      </c>
      <c r="AC18" s="89">
        <f t="shared" si="6"/>
        <v>0.25919999999999999</v>
      </c>
      <c r="AD18" s="18" t="s">
        <v>255</v>
      </c>
      <c r="AE18" s="18" t="s">
        <v>256</v>
      </c>
      <c r="AF18" s="31">
        <f t="shared" si="1"/>
        <v>0.35</v>
      </c>
      <c r="AG18" s="96">
        <v>0.33029999999999998</v>
      </c>
      <c r="AH18" s="89">
        <f t="shared" si="7"/>
        <v>0.94371428571428573</v>
      </c>
      <c r="AI18" s="18" t="s">
        <v>277</v>
      </c>
      <c r="AJ18" s="18" t="s">
        <v>272</v>
      </c>
      <c r="AK18" s="26">
        <f t="shared" si="2"/>
        <v>0.5</v>
      </c>
      <c r="AL18" s="18"/>
      <c r="AM18" s="18">
        <f t="shared" si="8"/>
        <v>0</v>
      </c>
      <c r="AN18" s="18"/>
      <c r="AO18" s="18"/>
      <c r="AP18" s="68">
        <f t="shared" si="3"/>
        <v>0.5</v>
      </c>
      <c r="AQ18" s="141">
        <f t="shared" si="10"/>
        <v>0.33029999999999998</v>
      </c>
      <c r="AR18" s="73">
        <f t="shared" si="9"/>
        <v>0.66059999999999997</v>
      </c>
      <c r="AS18" s="18" t="s">
        <v>277</v>
      </c>
    </row>
    <row r="19" spans="1:45" s="27" customFormat="1" ht="111.75" customHeight="1" x14ac:dyDescent="0.25">
      <c r="A19" s="19">
        <v>4</v>
      </c>
      <c r="B19" s="18" t="s">
        <v>43</v>
      </c>
      <c r="C19" s="18" t="s">
        <v>59</v>
      </c>
      <c r="D19" s="23" t="s">
        <v>80</v>
      </c>
      <c r="E19" s="18" t="s">
        <v>81</v>
      </c>
      <c r="F19" s="18" t="s">
        <v>82</v>
      </c>
      <c r="G19" s="18" t="s">
        <v>83</v>
      </c>
      <c r="H19" s="18" t="s">
        <v>84</v>
      </c>
      <c r="I19" s="18" t="s">
        <v>50</v>
      </c>
      <c r="J19" s="18" t="s">
        <v>85</v>
      </c>
      <c r="K19" s="18" t="s">
        <v>52</v>
      </c>
      <c r="L19" s="30">
        <v>1</v>
      </c>
      <c r="M19" s="30">
        <v>1</v>
      </c>
      <c r="N19" s="30">
        <v>1</v>
      </c>
      <c r="O19" s="30">
        <v>1</v>
      </c>
      <c r="P19" s="30">
        <v>1</v>
      </c>
      <c r="Q19" s="18" t="s">
        <v>64</v>
      </c>
      <c r="R19" s="18" t="s">
        <v>86</v>
      </c>
      <c r="S19" s="18" t="s">
        <v>87</v>
      </c>
      <c r="T19" s="18" t="s">
        <v>56</v>
      </c>
      <c r="U19" s="18" t="s">
        <v>57</v>
      </c>
      <c r="V19" s="63">
        <f t="shared" si="4"/>
        <v>1</v>
      </c>
      <c r="W19" s="63" t="s">
        <v>58</v>
      </c>
      <c r="X19" s="63" t="s">
        <v>58</v>
      </c>
      <c r="Y19" s="18" t="s">
        <v>224</v>
      </c>
      <c r="Z19" s="63" t="s">
        <v>58</v>
      </c>
      <c r="AA19" s="31">
        <f t="shared" si="0"/>
        <v>1</v>
      </c>
      <c r="AB19" s="18">
        <v>0</v>
      </c>
      <c r="AC19" s="89">
        <f t="shared" si="6"/>
        <v>0</v>
      </c>
      <c r="AD19" s="18" t="s">
        <v>224</v>
      </c>
      <c r="AE19" s="18" t="s">
        <v>224</v>
      </c>
      <c r="AF19" s="31">
        <f t="shared" si="1"/>
        <v>1</v>
      </c>
      <c r="AG19" s="96">
        <v>0.99909999999999999</v>
      </c>
      <c r="AH19" s="89">
        <f t="shared" si="7"/>
        <v>0.99909999999999999</v>
      </c>
      <c r="AI19" s="18" t="s">
        <v>278</v>
      </c>
      <c r="AJ19" s="18" t="s">
        <v>279</v>
      </c>
      <c r="AK19" s="26">
        <f t="shared" si="2"/>
        <v>1</v>
      </c>
      <c r="AL19" s="18"/>
      <c r="AM19" s="18">
        <f t="shared" si="8"/>
        <v>0</v>
      </c>
      <c r="AN19" s="18"/>
      <c r="AO19" s="18"/>
      <c r="AP19" s="68">
        <f t="shared" si="3"/>
        <v>1</v>
      </c>
      <c r="AQ19" s="142">
        <f>AVERAGE(W19,AB19,AG19,AL19)</f>
        <v>0.49954999999999999</v>
      </c>
      <c r="AR19" s="63" t="s">
        <v>58</v>
      </c>
      <c r="AS19" s="18" t="s">
        <v>278</v>
      </c>
    </row>
    <row r="20" spans="1:45" s="27" customFormat="1" ht="131.25" customHeight="1" x14ac:dyDescent="0.25">
      <c r="A20" s="19">
        <v>4</v>
      </c>
      <c r="B20" s="18" t="s">
        <v>43</v>
      </c>
      <c r="C20" s="18" t="s">
        <v>59</v>
      </c>
      <c r="D20" s="23" t="s">
        <v>89</v>
      </c>
      <c r="E20" s="18" t="s">
        <v>90</v>
      </c>
      <c r="F20" s="18" t="s">
        <v>82</v>
      </c>
      <c r="G20" s="18" t="s">
        <v>91</v>
      </c>
      <c r="H20" s="18" t="s">
        <v>92</v>
      </c>
      <c r="I20" s="18" t="s">
        <v>50</v>
      </c>
      <c r="J20" s="18" t="s">
        <v>85</v>
      </c>
      <c r="K20" s="18" t="s">
        <v>52</v>
      </c>
      <c r="L20" s="30">
        <v>1</v>
      </c>
      <c r="M20" s="30">
        <v>1</v>
      </c>
      <c r="N20" s="30">
        <v>1</v>
      </c>
      <c r="O20" s="30">
        <v>1</v>
      </c>
      <c r="P20" s="30">
        <v>1</v>
      </c>
      <c r="Q20" s="18" t="s">
        <v>64</v>
      </c>
      <c r="R20" s="18" t="s">
        <v>86</v>
      </c>
      <c r="S20" s="18" t="s">
        <v>93</v>
      </c>
      <c r="T20" s="18" t="s">
        <v>56</v>
      </c>
      <c r="U20" s="18" t="s">
        <v>57</v>
      </c>
      <c r="V20" s="63">
        <f t="shared" si="4"/>
        <v>1</v>
      </c>
      <c r="W20" s="64">
        <v>0.38159999999999999</v>
      </c>
      <c r="X20" s="64">
        <f t="shared" si="5"/>
        <v>0.38159999999999999</v>
      </c>
      <c r="Y20" s="85" t="s">
        <v>223</v>
      </c>
      <c r="Z20" s="85" t="s">
        <v>88</v>
      </c>
      <c r="AA20" s="31">
        <f t="shared" si="0"/>
        <v>1</v>
      </c>
      <c r="AB20" s="18">
        <v>0</v>
      </c>
      <c r="AC20" s="89">
        <f t="shared" si="6"/>
        <v>0</v>
      </c>
      <c r="AD20" s="18" t="s">
        <v>224</v>
      </c>
      <c r="AE20" s="18" t="s">
        <v>224</v>
      </c>
      <c r="AF20" s="31">
        <f t="shared" si="1"/>
        <v>1</v>
      </c>
      <c r="AG20" s="96">
        <v>0.98780000000000001</v>
      </c>
      <c r="AH20" s="89">
        <f t="shared" si="7"/>
        <v>0.98780000000000001</v>
      </c>
      <c r="AI20" s="18" t="s">
        <v>280</v>
      </c>
      <c r="AJ20" s="18" t="s">
        <v>279</v>
      </c>
      <c r="AK20" s="26">
        <f t="shared" si="2"/>
        <v>1</v>
      </c>
      <c r="AL20" s="18"/>
      <c r="AM20" s="18">
        <f t="shared" si="8"/>
        <v>0</v>
      </c>
      <c r="AN20" s="18"/>
      <c r="AO20" s="18"/>
      <c r="AP20" s="68">
        <f t="shared" si="3"/>
        <v>1</v>
      </c>
      <c r="AQ20" s="142">
        <f t="shared" ref="AQ20:AQ21" si="11">AVERAGE(W20,AB20,AG20,AL20)</f>
        <v>0.45646666666666663</v>
      </c>
      <c r="AR20" s="73">
        <f t="shared" si="9"/>
        <v>0.45646666666666663</v>
      </c>
      <c r="AS20" s="18" t="s">
        <v>280</v>
      </c>
    </row>
    <row r="21" spans="1:45" s="27" customFormat="1" ht="120" x14ac:dyDescent="0.25">
      <c r="A21" s="19">
        <v>4</v>
      </c>
      <c r="B21" s="18" t="s">
        <v>43</v>
      </c>
      <c r="C21" s="18" t="s">
        <v>59</v>
      </c>
      <c r="D21" s="23" t="s">
        <v>94</v>
      </c>
      <c r="E21" s="18" t="s">
        <v>95</v>
      </c>
      <c r="F21" s="18" t="s">
        <v>82</v>
      </c>
      <c r="G21" s="18" t="s">
        <v>96</v>
      </c>
      <c r="H21" s="18" t="s">
        <v>97</v>
      </c>
      <c r="I21" s="18" t="s">
        <v>50</v>
      </c>
      <c r="J21" s="18" t="s">
        <v>85</v>
      </c>
      <c r="K21" s="18" t="s">
        <v>52</v>
      </c>
      <c r="L21" s="30">
        <v>0.9</v>
      </c>
      <c r="M21" s="30">
        <v>0.9</v>
      </c>
      <c r="N21" s="30">
        <v>0.9</v>
      </c>
      <c r="O21" s="30">
        <v>0.9</v>
      </c>
      <c r="P21" s="30">
        <v>0.9</v>
      </c>
      <c r="Q21" s="18" t="s">
        <v>64</v>
      </c>
      <c r="R21" s="18" t="s">
        <v>98</v>
      </c>
      <c r="S21" s="18" t="s">
        <v>93</v>
      </c>
      <c r="T21" s="18" t="s">
        <v>56</v>
      </c>
      <c r="U21" s="18" t="s">
        <v>99</v>
      </c>
      <c r="V21" s="63">
        <f t="shared" si="4"/>
        <v>0.9</v>
      </c>
      <c r="W21" s="63" t="s">
        <v>58</v>
      </c>
      <c r="X21" s="63" t="s">
        <v>58</v>
      </c>
      <c r="Y21" s="18" t="s">
        <v>224</v>
      </c>
      <c r="Z21" s="63" t="s">
        <v>58</v>
      </c>
      <c r="AA21" s="31">
        <f t="shared" si="0"/>
        <v>0.9</v>
      </c>
      <c r="AB21" s="18">
        <v>0</v>
      </c>
      <c r="AC21" s="89">
        <f t="shared" si="6"/>
        <v>0</v>
      </c>
      <c r="AD21" s="18" t="s">
        <v>224</v>
      </c>
      <c r="AE21" s="18" t="s">
        <v>224</v>
      </c>
      <c r="AF21" s="31">
        <f t="shared" si="1"/>
        <v>0.9</v>
      </c>
      <c r="AG21" s="96">
        <v>1</v>
      </c>
      <c r="AH21" s="89">
        <f t="shared" si="7"/>
        <v>1</v>
      </c>
      <c r="AI21" s="18" t="s">
        <v>281</v>
      </c>
      <c r="AJ21" s="18" t="s">
        <v>282</v>
      </c>
      <c r="AK21" s="26">
        <f t="shared" si="2"/>
        <v>0.9</v>
      </c>
      <c r="AL21" s="18"/>
      <c r="AM21" s="18">
        <f t="shared" si="8"/>
        <v>0</v>
      </c>
      <c r="AN21" s="18"/>
      <c r="AO21" s="18"/>
      <c r="AP21" s="68">
        <f t="shared" si="3"/>
        <v>0.9</v>
      </c>
      <c r="AQ21" s="142">
        <f t="shared" si="11"/>
        <v>0.5</v>
      </c>
      <c r="AR21" s="63" t="s">
        <v>58</v>
      </c>
      <c r="AS21" s="18" t="s">
        <v>281</v>
      </c>
    </row>
    <row r="22" spans="1:45" s="27" customFormat="1" ht="90" x14ac:dyDescent="0.25">
      <c r="A22" s="19">
        <v>4</v>
      </c>
      <c r="B22" s="18" t="s">
        <v>43</v>
      </c>
      <c r="C22" s="18" t="s">
        <v>59</v>
      </c>
      <c r="D22" s="23" t="s">
        <v>100</v>
      </c>
      <c r="E22" s="18" t="s">
        <v>101</v>
      </c>
      <c r="F22" s="18" t="s">
        <v>82</v>
      </c>
      <c r="G22" s="18" t="s">
        <v>96</v>
      </c>
      <c r="H22" s="18" t="s">
        <v>102</v>
      </c>
      <c r="I22" s="18" t="s">
        <v>50</v>
      </c>
      <c r="J22" s="18" t="s">
        <v>51</v>
      </c>
      <c r="K22" s="18" t="s">
        <v>52</v>
      </c>
      <c r="L22" s="30">
        <v>0</v>
      </c>
      <c r="M22" s="30">
        <v>0</v>
      </c>
      <c r="N22" s="30">
        <v>0</v>
      </c>
      <c r="O22" s="30">
        <v>1</v>
      </c>
      <c r="P22" s="30">
        <v>1</v>
      </c>
      <c r="Q22" s="18" t="s">
        <v>64</v>
      </c>
      <c r="R22" s="32" t="s">
        <v>98</v>
      </c>
      <c r="S22" s="32" t="s">
        <v>93</v>
      </c>
      <c r="T22" s="32" t="s">
        <v>56</v>
      </c>
      <c r="U22" s="32" t="s">
        <v>99</v>
      </c>
      <c r="V22" s="76" t="s">
        <v>162</v>
      </c>
      <c r="W22" s="76" t="s">
        <v>162</v>
      </c>
      <c r="X22" s="76" t="s">
        <v>162</v>
      </c>
      <c r="Y22" s="26" t="s">
        <v>218</v>
      </c>
      <c r="Z22" s="26" t="s">
        <v>162</v>
      </c>
      <c r="AA22" s="31">
        <f t="shared" si="0"/>
        <v>0</v>
      </c>
      <c r="AB22" s="18" t="s">
        <v>250</v>
      </c>
      <c r="AC22" s="89" t="s">
        <v>250</v>
      </c>
      <c r="AD22" s="18" t="s">
        <v>251</v>
      </c>
      <c r="AE22" s="18" t="s">
        <v>251</v>
      </c>
      <c r="AF22" s="31">
        <f t="shared" si="1"/>
        <v>0</v>
      </c>
      <c r="AG22" s="31" t="s">
        <v>250</v>
      </c>
      <c r="AH22" s="89" t="s">
        <v>250</v>
      </c>
      <c r="AI22" s="18" t="s">
        <v>283</v>
      </c>
      <c r="AJ22" s="18" t="s">
        <v>284</v>
      </c>
      <c r="AK22" s="26">
        <f t="shared" si="2"/>
        <v>1</v>
      </c>
      <c r="AL22" s="18"/>
      <c r="AM22" s="18">
        <f t="shared" si="8"/>
        <v>0</v>
      </c>
      <c r="AN22" s="18"/>
      <c r="AO22" s="18"/>
      <c r="AP22" s="68">
        <f t="shared" si="3"/>
        <v>1</v>
      </c>
      <c r="AQ22" s="73">
        <v>0</v>
      </c>
      <c r="AR22" s="73">
        <f t="shared" si="9"/>
        <v>0</v>
      </c>
      <c r="AS22" s="18" t="s">
        <v>283</v>
      </c>
    </row>
    <row r="23" spans="1:45" s="27" customFormat="1" ht="120" x14ac:dyDescent="0.25">
      <c r="A23" s="19">
        <v>4</v>
      </c>
      <c r="B23" s="18" t="s">
        <v>43</v>
      </c>
      <c r="C23" s="18" t="s">
        <v>103</v>
      </c>
      <c r="D23" s="23" t="s">
        <v>104</v>
      </c>
      <c r="E23" s="18" t="s">
        <v>105</v>
      </c>
      <c r="F23" s="18" t="s">
        <v>82</v>
      </c>
      <c r="G23" s="18" t="s">
        <v>106</v>
      </c>
      <c r="H23" s="18" t="s">
        <v>107</v>
      </c>
      <c r="I23" s="18" t="s">
        <v>50</v>
      </c>
      <c r="J23" s="18" t="s">
        <v>108</v>
      </c>
      <c r="K23" s="18" t="s">
        <v>109</v>
      </c>
      <c r="L23" s="18">
        <v>2430</v>
      </c>
      <c r="M23" s="18">
        <v>2430</v>
      </c>
      <c r="N23" s="18">
        <v>2430</v>
      </c>
      <c r="O23" s="18">
        <v>2430</v>
      </c>
      <c r="P23" s="18">
        <f t="shared" ref="P23:P29" si="12">SUM(L23:O23)</f>
        <v>9720</v>
      </c>
      <c r="Q23" s="18" t="s">
        <v>64</v>
      </c>
      <c r="R23" s="18" t="s">
        <v>110</v>
      </c>
      <c r="S23" s="18" t="s">
        <v>111</v>
      </c>
      <c r="T23" s="18" t="s">
        <v>112</v>
      </c>
      <c r="U23" s="18" t="s">
        <v>113</v>
      </c>
      <c r="V23" s="76">
        <f t="shared" si="4"/>
        <v>2430</v>
      </c>
      <c r="W23" s="19">
        <v>4907</v>
      </c>
      <c r="X23" s="64">
        <f t="shared" si="5"/>
        <v>1</v>
      </c>
      <c r="Y23" s="26" t="s">
        <v>225</v>
      </c>
      <c r="Z23" s="26" t="s">
        <v>227</v>
      </c>
      <c r="AA23" s="26">
        <f t="shared" si="0"/>
        <v>2430</v>
      </c>
      <c r="AB23" s="18">
        <v>6400</v>
      </c>
      <c r="AC23" s="89">
        <f t="shared" si="6"/>
        <v>1</v>
      </c>
      <c r="AD23" s="18" t="s">
        <v>257</v>
      </c>
      <c r="AE23" s="26" t="s">
        <v>264</v>
      </c>
      <c r="AF23" s="26">
        <f t="shared" si="1"/>
        <v>2430</v>
      </c>
      <c r="AG23" s="18">
        <v>3596</v>
      </c>
      <c r="AH23" s="89">
        <f t="shared" si="7"/>
        <v>1</v>
      </c>
      <c r="AI23" s="18" t="s">
        <v>285</v>
      </c>
      <c r="AJ23" s="18" t="s">
        <v>286</v>
      </c>
      <c r="AK23" s="26">
        <f t="shared" si="2"/>
        <v>2430</v>
      </c>
      <c r="AL23" s="18"/>
      <c r="AM23" s="18">
        <f t="shared" si="8"/>
        <v>0</v>
      </c>
      <c r="AN23" s="18"/>
      <c r="AO23" s="18"/>
      <c r="AP23" s="19">
        <f t="shared" si="3"/>
        <v>9720</v>
      </c>
      <c r="AQ23" s="19">
        <f>SUM(W23,AB23,AG23,AL23)</f>
        <v>14903</v>
      </c>
      <c r="AR23" s="73">
        <f t="shared" si="9"/>
        <v>1</v>
      </c>
      <c r="AS23" s="18" t="s">
        <v>285</v>
      </c>
    </row>
    <row r="24" spans="1:45" s="27" customFormat="1" ht="210" x14ac:dyDescent="0.25">
      <c r="A24" s="19">
        <v>4</v>
      </c>
      <c r="B24" s="18" t="s">
        <v>43</v>
      </c>
      <c r="C24" s="18" t="s">
        <v>103</v>
      </c>
      <c r="D24" s="23" t="s">
        <v>114</v>
      </c>
      <c r="E24" s="18" t="s">
        <v>115</v>
      </c>
      <c r="F24" s="18" t="s">
        <v>47</v>
      </c>
      <c r="G24" s="18" t="s">
        <v>116</v>
      </c>
      <c r="H24" s="18" t="s">
        <v>117</v>
      </c>
      <c r="I24" s="18" t="s">
        <v>50</v>
      </c>
      <c r="J24" s="18" t="s">
        <v>108</v>
      </c>
      <c r="K24" s="18" t="s">
        <v>118</v>
      </c>
      <c r="L24" s="38">
        <v>810</v>
      </c>
      <c r="M24" s="38">
        <v>810</v>
      </c>
      <c r="N24" s="38">
        <v>810</v>
      </c>
      <c r="O24" s="38">
        <v>810</v>
      </c>
      <c r="P24" s="18">
        <f t="shared" si="12"/>
        <v>3240</v>
      </c>
      <c r="Q24" s="18" t="s">
        <v>64</v>
      </c>
      <c r="R24" s="18" t="s">
        <v>119</v>
      </c>
      <c r="S24" s="18" t="s">
        <v>111</v>
      </c>
      <c r="T24" s="18" t="s">
        <v>112</v>
      </c>
      <c r="U24" s="18" t="s">
        <v>113</v>
      </c>
      <c r="V24" s="76">
        <f t="shared" si="4"/>
        <v>810</v>
      </c>
      <c r="W24" s="19">
        <v>1447</v>
      </c>
      <c r="X24" s="64">
        <f t="shared" si="5"/>
        <v>1</v>
      </c>
      <c r="Y24" s="26" t="s">
        <v>226</v>
      </c>
      <c r="Z24" s="26" t="s">
        <v>227</v>
      </c>
      <c r="AA24" s="26">
        <f t="shared" si="0"/>
        <v>810</v>
      </c>
      <c r="AB24" s="18">
        <v>1835</v>
      </c>
      <c r="AC24" s="89">
        <f t="shared" si="6"/>
        <v>1</v>
      </c>
      <c r="AD24" s="18" t="s">
        <v>258</v>
      </c>
      <c r="AE24" s="26" t="s">
        <v>264</v>
      </c>
      <c r="AF24" s="26">
        <f t="shared" si="1"/>
        <v>810</v>
      </c>
      <c r="AG24" s="18">
        <v>707</v>
      </c>
      <c r="AH24" s="89">
        <f t="shared" si="7"/>
        <v>0.87283950617283945</v>
      </c>
      <c r="AI24" s="18" t="s">
        <v>287</v>
      </c>
      <c r="AJ24" s="18" t="s">
        <v>286</v>
      </c>
      <c r="AK24" s="26">
        <f t="shared" si="2"/>
        <v>810</v>
      </c>
      <c r="AL24" s="18"/>
      <c r="AM24" s="18">
        <f t="shared" si="8"/>
        <v>0</v>
      </c>
      <c r="AN24" s="18"/>
      <c r="AO24" s="18"/>
      <c r="AP24" s="19">
        <f t="shared" si="3"/>
        <v>3240</v>
      </c>
      <c r="AQ24" s="19">
        <f>SUM(W24,AB24,AG24,AL24)</f>
        <v>3989</v>
      </c>
      <c r="AR24" s="73">
        <f t="shared" si="9"/>
        <v>1</v>
      </c>
      <c r="AS24" s="18" t="s">
        <v>287</v>
      </c>
    </row>
    <row r="25" spans="1:45" s="27" customFormat="1" ht="90" x14ac:dyDescent="0.25">
      <c r="A25" s="19">
        <v>4</v>
      </c>
      <c r="B25" s="18" t="s">
        <v>43</v>
      </c>
      <c r="C25" s="18" t="s">
        <v>103</v>
      </c>
      <c r="D25" s="23" t="s">
        <v>120</v>
      </c>
      <c r="E25" s="18" t="s">
        <v>121</v>
      </c>
      <c r="F25" s="18" t="s">
        <v>47</v>
      </c>
      <c r="G25" s="18" t="s">
        <v>122</v>
      </c>
      <c r="H25" s="18" t="s">
        <v>123</v>
      </c>
      <c r="I25" s="18" t="s">
        <v>50</v>
      </c>
      <c r="J25" s="18" t="s">
        <v>108</v>
      </c>
      <c r="K25" s="18" t="s">
        <v>124</v>
      </c>
      <c r="L25" s="38">
        <v>30</v>
      </c>
      <c r="M25" s="38">
        <v>51</v>
      </c>
      <c r="N25" s="38">
        <v>72</v>
      </c>
      <c r="O25" s="38">
        <v>56</v>
      </c>
      <c r="P25" s="18">
        <f t="shared" si="12"/>
        <v>209</v>
      </c>
      <c r="Q25" s="18" t="s">
        <v>64</v>
      </c>
      <c r="R25" s="18" t="s">
        <v>125</v>
      </c>
      <c r="S25" s="18" t="s">
        <v>126</v>
      </c>
      <c r="T25" s="18" t="s">
        <v>112</v>
      </c>
      <c r="U25" s="18" t="s">
        <v>113</v>
      </c>
      <c r="V25" s="76">
        <f t="shared" si="4"/>
        <v>30</v>
      </c>
      <c r="W25" s="19">
        <v>49</v>
      </c>
      <c r="X25" s="64">
        <f t="shared" si="5"/>
        <v>1</v>
      </c>
      <c r="Y25" s="26" t="s">
        <v>228</v>
      </c>
      <c r="Z25" s="26" t="s">
        <v>227</v>
      </c>
      <c r="AA25" s="26">
        <f t="shared" si="0"/>
        <v>51</v>
      </c>
      <c r="AB25" s="18">
        <v>7</v>
      </c>
      <c r="AC25" s="89">
        <f t="shared" si="6"/>
        <v>0.13725490196078433</v>
      </c>
      <c r="AD25" s="18" t="s">
        <v>259</v>
      </c>
      <c r="AE25" s="26" t="s">
        <v>264</v>
      </c>
      <c r="AF25" s="26">
        <f t="shared" si="1"/>
        <v>72</v>
      </c>
      <c r="AG25" s="18">
        <v>6</v>
      </c>
      <c r="AH25" s="89">
        <f t="shared" si="7"/>
        <v>8.3333333333333329E-2</v>
      </c>
      <c r="AI25" s="18" t="s">
        <v>288</v>
      </c>
      <c r="AJ25" s="18" t="s">
        <v>289</v>
      </c>
      <c r="AK25" s="26">
        <f t="shared" si="2"/>
        <v>56</v>
      </c>
      <c r="AL25" s="18"/>
      <c r="AM25" s="18">
        <f t="shared" si="8"/>
        <v>0</v>
      </c>
      <c r="AN25" s="18"/>
      <c r="AO25" s="18"/>
      <c r="AP25" s="19">
        <f t="shared" si="3"/>
        <v>209</v>
      </c>
      <c r="AQ25" s="19">
        <f t="shared" ref="AQ25:AQ28" si="13">SUM(W25,AB25,AG25,AL25)</f>
        <v>62</v>
      </c>
      <c r="AR25" s="73">
        <f t="shared" si="9"/>
        <v>0.29665071770334928</v>
      </c>
      <c r="AS25" s="18" t="s">
        <v>288</v>
      </c>
    </row>
    <row r="26" spans="1:45" s="27" customFormat="1" ht="90" x14ac:dyDescent="0.25">
      <c r="A26" s="19">
        <v>4</v>
      </c>
      <c r="B26" s="18" t="s">
        <v>43</v>
      </c>
      <c r="C26" s="18" t="s">
        <v>103</v>
      </c>
      <c r="D26" s="23" t="s">
        <v>127</v>
      </c>
      <c r="E26" s="18" t="s">
        <v>128</v>
      </c>
      <c r="F26" s="18" t="s">
        <v>82</v>
      </c>
      <c r="G26" s="18" t="s">
        <v>129</v>
      </c>
      <c r="H26" s="18" t="s">
        <v>130</v>
      </c>
      <c r="I26" s="18" t="s">
        <v>50</v>
      </c>
      <c r="J26" s="18" t="s">
        <v>108</v>
      </c>
      <c r="K26" s="18" t="s">
        <v>131</v>
      </c>
      <c r="L26" s="18">
        <v>20</v>
      </c>
      <c r="M26" s="18">
        <v>40</v>
      </c>
      <c r="N26" s="18">
        <v>40</v>
      </c>
      <c r="O26" s="18">
        <v>40</v>
      </c>
      <c r="P26" s="18">
        <f t="shared" si="12"/>
        <v>140</v>
      </c>
      <c r="Q26" s="18" t="s">
        <v>64</v>
      </c>
      <c r="R26" s="18" t="s">
        <v>125</v>
      </c>
      <c r="S26" s="18" t="s">
        <v>126</v>
      </c>
      <c r="T26" s="18" t="s">
        <v>112</v>
      </c>
      <c r="U26" s="18" t="s">
        <v>113</v>
      </c>
      <c r="V26" s="76">
        <f t="shared" si="4"/>
        <v>20</v>
      </c>
      <c r="W26" s="19">
        <v>8</v>
      </c>
      <c r="X26" s="64">
        <f t="shared" si="5"/>
        <v>0.4</v>
      </c>
      <c r="Y26" s="26" t="s">
        <v>229</v>
      </c>
      <c r="Z26" s="26" t="s">
        <v>227</v>
      </c>
      <c r="AA26" s="26">
        <f t="shared" si="0"/>
        <v>40</v>
      </c>
      <c r="AB26" s="18">
        <v>1</v>
      </c>
      <c r="AC26" s="89">
        <f t="shared" si="6"/>
        <v>2.5000000000000001E-2</v>
      </c>
      <c r="AD26" s="18" t="s">
        <v>260</v>
      </c>
      <c r="AE26" s="26" t="s">
        <v>264</v>
      </c>
      <c r="AF26" s="26">
        <f t="shared" si="1"/>
        <v>40</v>
      </c>
      <c r="AG26" s="18">
        <v>3</v>
      </c>
      <c r="AH26" s="89">
        <f t="shared" si="7"/>
        <v>7.4999999999999997E-2</v>
      </c>
      <c r="AI26" s="18" t="s">
        <v>290</v>
      </c>
      <c r="AJ26" s="18" t="s">
        <v>289</v>
      </c>
      <c r="AK26" s="26">
        <f t="shared" si="2"/>
        <v>40</v>
      </c>
      <c r="AL26" s="18"/>
      <c r="AM26" s="18">
        <f t="shared" si="8"/>
        <v>0</v>
      </c>
      <c r="AN26" s="18"/>
      <c r="AO26" s="18"/>
      <c r="AP26" s="19">
        <f t="shared" si="3"/>
        <v>140</v>
      </c>
      <c r="AQ26" s="19">
        <f>SUM(W26,AB26,AG26,AL26)</f>
        <v>12</v>
      </c>
      <c r="AR26" s="73">
        <f t="shared" si="9"/>
        <v>8.5714285714285715E-2</v>
      </c>
      <c r="AS26" s="18" t="s">
        <v>290</v>
      </c>
    </row>
    <row r="27" spans="1:45" s="27" customFormat="1" ht="135" x14ac:dyDescent="0.25">
      <c r="A27" s="19">
        <v>4</v>
      </c>
      <c r="B27" s="18" t="s">
        <v>43</v>
      </c>
      <c r="C27" s="18" t="s">
        <v>103</v>
      </c>
      <c r="D27" s="23" t="s">
        <v>132</v>
      </c>
      <c r="E27" s="18" t="s">
        <v>133</v>
      </c>
      <c r="F27" s="18" t="s">
        <v>82</v>
      </c>
      <c r="G27" s="18" t="s">
        <v>134</v>
      </c>
      <c r="H27" s="18" t="s">
        <v>135</v>
      </c>
      <c r="I27" s="18" t="s">
        <v>50</v>
      </c>
      <c r="J27" s="18" t="s">
        <v>108</v>
      </c>
      <c r="K27" s="18" t="s">
        <v>136</v>
      </c>
      <c r="L27" s="18">
        <v>15</v>
      </c>
      <c r="M27" s="18">
        <v>21</v>
      </c>
      <c r="N27" s="18">
        <v>21</v>
      </c>
      <c r="O27" s="18">
        <v>17</v>
      </c>
      <c r="P27" s="18">
        <f t="shared" si="12"/>
        <v>74</v>
      </c>
      <c r="Q27" s="18" t="s">
        <v>64</v>
      </c>
      <c r="R27" s="18" t="s">
        <v>137</v>
      </c>
      <c r="S27" s="18" t="s">
        <v>138</v>
      </c>
      <c r="T27" s="18" t="s">
        <v>112</v>
      </c>
      <c r="U27" s="18" t="s">
        <v>113</v>
      </c>
      <c r="V27" s="76">
        <f t="shared" si="4"/>
        <v>15</v>
      </c>
      <c r="W27" s="19">
        <v>29</v>
      </c>
      <c r="X27" s="64">
        <f t="shared" si="5"/>
        <v>1</v>
      </c>
      <c r="Y27" s="84" t="s">
        <v>139</v>
      </c>
      <c r="Z27" s="84" t="s">
        <v>140</v>
      </c>
      <c r="AA27" s="26">
        <f t="shared" si="0"/>
        <v>21</v>
      </c>
      <c r="AB27" s="18">
        <v>27</v>
      </c>
      <c r="AC27" s="89">
        <f t="shared" si="6"/>
        <v>1</v>
      </c>
      <c r="AD27" s="18" t="s">
        <v>261</v>
      </c>
      <c r="AE27" s="18" t="s">
        <v>265</v>
      </c>
      <c r="AF27" s="26">
        <f t="shared" si="1"/>
        <v>21</v>
      </c>
      <c r="AG27" s="18">
        <v>23</v>
      </c>
      <c r="AH27" s="89">
        <f t="shared" si="7"/>
        <v>1</v>
      </c>
      <c r="AI27" s="18" t="s">
        <v>291</v>
      </c>
      <c r="AJ27" s="18" t="s">
        <v>292</v>
      </c>
      <c r="AK27" s="26">
        <f t="shared" si="2"/>
        <v>17</v>
      </c>
      <c r="AL27" s="18"/>
      <c r="AM27" s="18">
        <f t="shared" si="8"/>
        <v>0</v>
      </c>
      <c r="AN27" s="18"/>
      <c r="AO27" s="18"/>
      <c r="AP27" s="19">
        <f t="shared" si="3"/>
        <v>74</v>
      </c>
      <c r="AQ27" s="19">
        <f>SUM(W27,AB27,AG27,AL27)</f>
        <v>79</v>
      </c>
      <c r="AR27" s="73">
        <f t="shared" si="9"/>
        <v>1</v>
      </c>
      <c r="AS27" s="18" t="s">
        <v>291</v>
      </c>
    </row>
    <row r="28" spans="1:45" s="27" customFormat="1" ht="195" x14ac:dyDescent="0.25">
      <c r="A28" s="19">
        <v>4</v>
      </c>
      <c r="B28" s="18" t="s">
        <v>43</v>
      </c>
      <c r="C28" s="18" t="s">
        <v>103</v>
      </c>
      <c r="D28" s="23" t="s">
        <v>141</v>
      </c>
      <c r="E28" s="18" t="s">
        <v>142</v>
      </c>
      <c r="F28" s="18" t="s">
        <v>82</v>
      </c>
      <c r="G28" s="18" t="s">
        <v>143</v>
      </c>
      <c r="H28" s="18" t="s">
        <v>144</v>
      </c>
      <c r="I28" s="18" t="s">
        <v>50</v>
      </c>
      <c r="J28" s="18" t="s">
        <v>108</v>
      </c>
      <c r="K28" s="18" t="s">
        <v>136</v>
      </c>
      <c r="L28" s="18">
        <v>45</v>
      </c>
      <c r="M28" s="18">
        <v>60</v>
      </c>
      <c r="N28" s="18">
        <v>60</v>
      </c>
      <c r="O28" s="18">
        <v>60</v>
      </c>
      <c r="P28" s="18">
        <f t="shared" si="12"/>
        <v>225</v>
      </c>
      <c r="Q28" s="18" t="s">
        <v>64</v>
      </c>
      <c r="R28" s="18" t="s">
        <v>145</v>
      </c>
      <c r="S28" s="18" t="s">
        <v>138</v>
      </c>
      <c r="T28" s="18" t="s">
        <v>112</v>
      </c>
      <c r="U28" s="18" t="s">
        <v>113</v>
      </c>
      <c r="V28" s="76">
        <f t="shared" si="4"/>
        <v>45</v>
      </c>
      <c r="W28" s="19">
        <f>12+21+14</f>
        <v>47</v>
      </c>
      <c r="X28" s="64">
        <f t="shared" si="5"/>
        <v>1</v>
      </c>
      <c r="Y28" s="84" t="s">
        <v>230</v>
      </c>
      <c r="Z28" s="84" t="s">
        <v>140</v>
      </c>
      <c r="AA28" s="26">
        <f t="shared" si="0"/>
        <v>60</v>
      </c>
      <c r="AB28" s="18">
        <v>50</v>
      </c>
      <c r="AC28" s="89">
        <f t="shared" si="6"/>
        <v>0.83333333333333337</v>
      </c>
      <c r="AD28" s="18" t="s">
        <v>262</v>
      </c>
      <c r="AE28" s="18" t="s">
        <v>265</v>
      </c>
      <c r="AF28" s="26">
        <f t="shared" si="1"/>
        <v>60</v>
      </c>
      <c r="AG28" s="18">
        <v>80</v>
      </c>
      <c r="AH28" s="89">
        <f t="shared" si="7"/>
        <v>1</v>
      </c>
      <c r="AI28" s="18" t="s">
        <v>293</v>
      </c>
      <c r="AJ28" s="18" t="s">
        <v>294</v>
      </c>
      <c r="AK28" s="26">
        <f t="shared" si="2"/>
        <v>60</v>
      </c>
      <c r="AL28" s="18"/>
      <c r="AM28" s="18">
        <f t="shared" si="8"/>
        <v>0</v>
      </c>
      <c r="AN28" s="18"/>
      <c r="AO28" s="18"/>
      <c r="AP28" s="19">
        <f t="shared" si="3"/>
        <v>225</v>
      </c>
      <c r="AQ28" s="19">
        <f t="shared" si="13"/>
        <v>177</v>
      </c>
      <c r="AR28" s="73">
        <f t="shared" si="9"/>
        <v>0.78666666666666663</v>
      </c>
      <c r="AS28" s="18" t="s">
        <v>293</v>
      </c>
    </row>
    <row r="29" spans="1:45" s="27" customFormat="1" ht="90" x14ac:dyDescent="0.25">
      <c r="A29" s="19">
        <v>4</v>
      </c>
      <c r="B29" s="18" t="s">
        <v>43</v>
      </c>
      <c r="C29" s="18" t="s">
        <v>103</v>
      </c>
      <c r="D29" s="23" t="s">
        <v>146</v>
      </c>
      <c r="E29" s="18" t="s">
        <v>147</v>
      </c>
      <c r="F29" s="18" t="s">
        <v>82</v>
      </c>
      <c r="G29" s="18" t="s">
        <v>148</v>
      </c>
      <c r="H29" s="18" t="s">
        <v>149</v>
      </c>
      <c r="I29" s="18" t="s">
        <v>50</v>
      </c>
      <c r="J29" s="18" t="s">
        <v>108</v>
      </c>
      <c r="K29" s="18" t="s">
        <v>136</v>
      </c>
      <c r="L29" s="18">
        <v>9</v>
      </c>
      <c r="M29" s="18">
        <v>16</v>
      </c>
      <c r="N29" s="18">
        <v>16</v>
      </c>
      <c r="O29" s="18">
        <v>9</v>
      </c>
      <c r="P29" s="18">
        <f t="shared" si="12"/>
        <v>50</v>
      </c>
      <c r="Q29" s="18" t="s">
        <v>64</v>
      </c>
      <c r="R29" s="18" t="s">
        <v>150</v>
      </c>
      <c r="S29" s="18" t="s">
        <v>138</v>
      </c>
      <c r="T29" s="18" t="s">
        <v>112</v>
      </c>
      <c r="U29" s="18" t="s">
        <v>113</v>
      </c>
      <c r="V29" s="76">
        <f t="shared" si="4"/>
        <v>9</v>
      </c>
      <c r="W29" s="19">
        <v>11</v>
      </c>
      <c r="X29" s="64">
        <f t="shared" si="5"/>
        <v>1</v>
      </c>
      <c r="Y29" s="84" t="s">
        <v>231</v>
      </c>
      <c r="Z29" s="84" t="s">
        <v>140</v>
      </c>
      <c r="AA29" s="26">
        <f t="shared" si="0"/>
        <v>16</v>
      </c>
      <c r="AB29" s="18">
        <v>17</v>
      </c>
      <c r="AC29" s="89">
        <f t="shared" si="6"/>
        <v>1</v>
      </c>
      <c r="AD29" s="18" t="s">
        <v>263</v>
      </c>
      <c r="AE29" s="18" t="s">
        <v>265</v>
      </c>
      <c r="AF29" s="26">
        <f t="shared" si="1"/>
        <v>16</v>
      </c>
      <c r="AG29" s="18">
        <v>36</v>
      </c>
      <c r="AH29" s="89">
        <f t="shared" si="7"/>
        <v>1</v>
      </c>
      <c r="AI29" s="18" t="s">
        <v>295</v>
      </c>
      <c r="AJ29" s="18" t="s">
        <v>292</v>
      </c>
      <c r="AK29" s="26">
        <f t="shared" si="2"/>
        <v>9</v>
      </c>
      <c r="AL29" s="18"/>
      <c r="AM29" s="18">
        <f t="shared" si="8"/>
        <v>0</v>
      </c>
      <c r="AN29" s="18"/>
      <c r="AO29" s="18"/>
      <c r="AP29" s="19">
        <f t="shared" si="3"/>
        <v>50</v>
      </c>
      <c r="AQ29" s="19">
        <f>SUM(W29,AB29,AG29,AL29)</f>
        <v>64</v>
      </c>
      <c r="AR29" s="73">
        <f t="shared" si="9"/>
        <v>1</v>
      </c>
      <c r="AS29" s="18" t="s">
        <v>295</v>
      </c>
    </row>
    <row r="30" spans="1:45" s="5" customFormat="1" ht="15.75" x14ac:dyDescent="0.25">
      <c r="A30" s="10"/>
      <c r="B30" s="10"/>
      <c r="C30" s="10"/>
      <c r="D30" s="10"/>
      <c r="E30" s="13" t="s">
        <v>151</v>
      </c>
      <c r="F30" s="10"/>
      <c r="G30" s="10"/>
      <c r="H30" s="10"/>
      <c r="I30" s="10"/>
      <c r="J30" s="10"/>
      <c r="K30" s="10"/>
      <c r="L30" s="15"/>
      <c r="M30" s="15"/>
      <c r="N30" s="15"/>
      <c r="O30" s="15"/>
      <c r="P30" s="15"/>
      <c r="Q30" s="10"/>
      <c r="R30" s="10"/>
      <c r="S30" s="10"/>
      <c r="T30" s="10"/>
      <c r="U30" s="10"/>
      <c r="V30" s="69"/>
      <c r="W30" s="69"/>
      <c r="X30" s="86">
        <f>AVERAGE(X14:X29)*80%</f>
        <v>0.61740666666666677</v>
      </c>
      <c r="Y30" s="15"/>
      <c r="Z30" s="15"/>
      <c r="AA30" s="15"/>
      <c r="AB30" s="15"/>
      <c r="AC30" s="90">
        <f>AVERAGE(AC14:AC29)*80%</f>
        <v>0.44579742296918773</v>
      </c>
      <c r="AD30" s="15"/>
      <c r="AE30" s="15"/>
      <c r="AF30" s="15"/>
      <c r="AG30" s="15"/>
      <c r="AH30" s="91">
        <f>AVERAGE(AH14:AH29)*80%</f>
        <v>0.68353069286974055</v>
      </c>
      <c r="AI30" s="15"/>
      <c r="AJ30" s="15"/>
      <c r="AK30" s="15"/>
      <c r="AL30" s="15"/>
      <c r="AM30" s="15">
        <f>AVERAGE(AM14:AM29)*80%</f>
        <v>0</v>
      </c>
      <c r="AN30" s="10"/>
      <c r="AO30" s="10"/>
      <c r="AP30" s="69"/>
      <c r="AQ30" s="69"/>
      <c r="AR30" s="86">
        <f>AVERAGE(AR14:AR29)*80%</f>
        <v>0.49649473488917101</v>
      </c>
      <c r="AS30" s="10"/>
    </row>
    <row r="31" spans="1:45" s="52" customFormat="1" ht="105" customHeight="1" x14ac:dyDescent="0.25">
      <c r="A31" s="33">
        <v>7</v>
      </c>
      <c r="B31" s="24" t="s">
        <v>152</v>
      </c>
      <c r="C31" s="24" t="s">
        <v>153</v>
      </c>
      <c r="D31" s="39" t="s">
        <v>154</v>
      </c>
      <c r="E31" s="40" t="s">
        <v>155</v>
      </c>
      <c r="F31" s="40" t="s">
        <v>156</v>
      </c>
      <c r="G31" s="40" t="s">
        <v>157</v>
      </c>
      <c r="H31" s="40" t="s">
        <v>158</v>
      </c>
      <c r="I31" s="41" t="s">
        <v>159</v>
      </c>
      <c r="J31" s="40" t="s">
        <v>160</v>
      </c>
      <c r="K31" s="40" t="s">
        <v>161</v>
      </c>
      <c r="L31" s="42" t="s">
        <v>162</v>
      </c>
      <c r="M31" s="43">
        <v>0.8</v>
      </c>
      <c r="N31" s="42" t="s">
        <v>162</v>
      </c>
      <c r="O31" s="44">
        <v>0.8</v>
      </c>
      <c r="P31" s="44">
        <v>0.8</v>
      </c>
      <c r="Q31" s="45" t="s">
        <v>163</v>
      </c>
      <c r="R31" s="45" t="s">
        <v>164</v>
      </c>
      <c r="S31" s="40" t="s">
        <v>165</v>
      </c>
      <c r="T31" s="40" t="s">
        <v>166</v>
      </c>
      <c r="U31" s="46" t="s">
        <v>167</v>
      </c>
      <c r="V31" s="77" t="s">
        <v>162</v>
      </c>
      <c r="W31" s="33" t="s">
        <v>162</v>
      </c>
      <c r="X31" s="78" t="s">
        <v>162</v>
      </c>
      <c r="Y31" s="24" t="s">
        <v>218</v>
      </c>
      <c r="Z31" s="24" t="s">
        <v>162</v>
      </c>
      <c r="AA31" s="48">
        <f>M31</f>
        <v>0.8</v>
      </c>
      <c r="AB31" s="49">
        <v>0.74</v>
      </c>
      <c r="AC31" s="50">
        <f t="shared" ref="AC31:AC37" si="14">IF(AB31/AA31&gt;100%,100%,AB31/AA31)</f>
        <v>0.92499999999999993</v>
      </c>
      <c r="AD31" s="24" t="s">
        <v>242</v>
      </c>
      <c r="AE31" s="24" t="s">
        <v>243</v>
      </c>
      <c r="AF31" s="47" t="s">
        <v>162</v>
      </c>
      <c r="AG31" s="24" t="s">
        <v>162</v>
      </c>
      <c r="AH31" s="24" t="s">
        <v>162</v>
      </c>
      <c r="AI31" s="24" t="s">
        <v>162</v>
      </c>
      <c r="AJ31" s="24" t="s">
        <v>162</v>
      </c>
      <c r="AK31" s="48">
        <f>O31</f>
        <v>0.8</v>
      </c>
      <c r="AL31" s="24"/>
      <c r="AM31" s="50">
        <f t="shared" ref="AM31:AM37" si="15">IF(AL31/AK31&gt;100%,100%,AL31/AK31)</f>
        <v>0</v>
      </c>
      <c r="AN31" s="24"/>
      <c r="AO31" s="24"/>
      <c r="AP31" s="62">
        <f>P31</f>
        <v>0.8</v>
      </c>
      <c r="AQ31" s="79">
        <f>AVERAGE(AB31,AL31)</f>
        <v>0.74</v>
      </c>
      <c r="AR31" s="50">
        <f t="shared" ref="AR31:AR37" si="16">IF(AQ31/AP31&gt;100%,100%,AQ31/AP31)</f>
        <v>0.92499999999999993</v>
      </c>
      <c r="AS31" s="24" t="s">
        <v>242</v>
      </c>
    </row>
    <row r="32" spans="1:45" s="52" customFormat="1" ht="105" x14ac:dyDescent="0.25">
      <c r="A32" s="33">
        <v>7</v>
      </c>
      <c r="B32" s="24" t="s">
        <v>152</v>
      </c>
      <c r="C32" s="24" t="s">
        <v>153</v>
      </c>
      <c r="D32" s="53" t="s">
        <v>168</v>
      </c>
      <c r="E32" s="45" t="s">
        <v>169</v>
      </c>
      <c r="F32" s="45" t="s">
        <v>156</v>
      </c>
      <c r="G32" s="45" t="s">
        <v>170</v>
      </c>
      <c r="H32" s="45" t="s">
        <v>171</v>
      </c>
      <c r="I32" s="45" t="s">
        <v>172</v>
      </c>
      <c r="J32" s="45" t="s">
        <v>160</v>
      </c>
      <c r="K32" s="45" t="s">
        <v>173</v>
      </c>
      <c r="L32" s="54">
        <v>1</v>
      </c>
      <c r="M32" s="54">
        <v>1</v>
      </c>
      <c r="N32" s="54">
        <v>1</v>
      </c>
      <c r="O32" s="55">
        <v>1</v>
      </c>
      <c r="P32" s="55">
        <v>1</v>
      </c>
      <c r="Q32" s="45" t="s">
        <v>163</v>
      </c>
      <c r="R32" s="45" t="s">
        <v>174</v>
      </c>
      <c r="S32" s="45" t="s">
        <v>175</v>
      </c>
      <c r="T32" s="40" t="s">
        <v>166</v>
      </c>
      <c r="U32" s="46" t="s">
        <v>176</v>
      </c>
      <c r="V32" s="79">
        <v>1</v>
      </c>
      <c r="W32" s="80">
        <v>1</v>
      </c>
      <c r="X32" s="50">
        <f t="shared" ref="X32:X37" si="17">IF(W32/V32&gt;100%,100%,W32/V32)</f>
        <v>1</v>
      </c>
      <c r="Y32" s="24" t="s">
        <v>232</v>
      </c>
      <c r="Z32" s="24" t="s">
        <v>233</v>
      </c>
      <c r="AA32" s="48">
        <f t="shared" ref="AA32:AA37" si="18">M32</f>
        <v>1</v>
      </c>
      <c r="AB32" s="51">
        <v>0.77780000000000005</v>
      </c>
      <c r="AC32" s="50">
        <f t="shared" si="14"/>
        <v>0.77780000000000005</v>
      </c>
      <c r="AD32" s="24" t="s">
        <v>246</v>
      </c>
      <c r="AE32" s="24" t="s">
        <v>247</v>
      </c>
      <c r="AF32" s="48">
        <f>N32</f>
        <v>1</v>
      </c>
      <c r="AG32" s="51">
        <v>0.88890000000000002</v>
      </c>
      <c r="AH32" s="50">
        <f t="shared" ref="AH32:AH34" si="19">IF(AG32/AF32&gt;100%,100%,AG32/AF32)</f>
        <v>0.88890000000000002</v>
      </c>
      <c r="AI32" s="24" t="s">
        <v>296</v>
      </c>
      <c r="AJ32" s="24" t="s">
        <v>297</v>
      </c>
      <c r="AK32" s="48">
        <f t="shared" ref="AK32:AK37" si="20">O32</f>
        <v>1</v>
      </c>
      <c r="AL32" s="56"/>
      <c r="AM32" s="50">
        <f t="shared" si="15"/>
        <v>0</v>
      </c>
      <c r="AN32" s="24"/>
      <c r="AO32" s="24"/>
      <c r="AP32" s="62">
        <f t="shared" ref="AP32:AP37" si="21">P32</f>
        <v>1</v>
      </c>
      <c r="AQ32" s="79">
        <f>AVERAGE(AB32,AG32,AL32)</f>
        <v>0.83335000000000004</v>
      </c>
      <c r="AR32" s="50">
        <f t="shared" si="16"/>
        <v>0.83335000000000004</v>
      </c>
      <c r="AS32" s="24" t="s">
        <v>246</v>
      </c>
    </row>
    <row r="33" spans="1:45" s="52" customFormat="1" ht="150" x14ac:dyDescent="0.25">
      <c r="A33" s="33">
        <v>7</v>
      </c>
      <c r="B33" s="24" t="s">
        <v>152</v>
      </c>
      <c r="C33" s="24" t="s">
        <v>177</v>
      </c>
      <c r="D33" s="53" t="s">
        <v>178</v>
      </c>
      <c r="E33" s="45" t="s">
        <v>179</v>
      </c>
      <c r="F33" s="45" t="s">
        <v>156</v>
      </c>
      <c r="G33" s="45" t="s">
        <v>180</v>
      </c>
      <c r="H33" s="45" t="s">
        <v>181</v>
      </c>
      <c r="I33" s="45" t="s">
        <v>172</v>
      </c>
      <c r="J33" s="45" t="s">
        <v>160</v>
      </c>
      <c r="K33" s="45" t="s">
        <v>182</v>
      </c>
      <c r="L33" s="42" t="s">
        <v>162</v>
      </c>
      <c r="M33" s="43">
        <v>1</v>
      </c>
      <c r="N33" s="43">
        <v>1</v>
      </c>
      <c r="O33" s="44">
        <v>1</v>
      </c>
      <c r="P33" s="44">
        <v>1</v>
      </c>
      <c r="Q33" s="45" t="s">
        <v>163</v>
      </c>
      <c r="R33" s="45" t="s">
        <v>183</v>
      </c>
      <c r="S33" s="45" t="s">
        <v>184</v>
      </c>
      <c r="T33" s="40" t="s">
        <v>166</v>
      </c>
      <c r="U33" s="46" t="s">
        <v>185</v>
      </c>
      <c r="V33" s="79" t="s">
        <v>162</v>
      </c>
      <c r="W33" s="33" t="s">
        <v>162</v>
      </c>
      <c r="X33" s="33" t="s">
        <v>162</v>
      </c>
      <c r="Y33" s="24" t="s">
        <v>218</v>
      </c>
      <c r="Z33" s="24" t="s">
        <v>162</v>
      </c>
      <c r="AA33" s="48">
        <f t="shared" si="18"/>
        <v>1</v>
      </c>
      <c r="AB33" s="93">
        <v>1</v>
      </c>
      <c r="AC33" s="94">
        <f t="shared" si="14"/>
        <v>1</v>
      </c>
      <c r="AD33" s="25" t="s">
        <v>266</v>
      </c>
      <c r="AE33" s="24" t="s">
        <v>267</v>
      </c>
      <c r="AF33" s="48">
        <f t="shared" ref="AF33:AF34" si="22">N33</f>
        <v>1</v>
      </c>
      <c r="AG33" s="51">
        <v>1</v>
      </c>
      <c r="AH33" s="50">
        <f t="shared" si="19"/>
        <v>1</v>
      </c>
      <c r="AI33" s="24" t="s">
        <v>181</v>
      </c>
      <c r="AJ33" s="24" t="s">
        <v>298</v>
      </c>
      <c r="AK33" s="48">
        <f t="shared" si="20"/>
        <v>1</v>
      </c>
      <c r="AL33" s="24"/>
      <c r="AM33" s="50">
        <f t="shared" si="15"/>
        <v>0</v>
      </c>
      <c r="AN33" s="24"/>
      <c r="AO33" s="24"/>
      <c r="AP33" s="62">
        <f t="shared" si="21"/>
        <v>1</v>
      </c>
      <c r="AQ33" s="79">
        <f>AVERAGE(W33,AB33,AG33,AL33)</f>
        <v>1</v>
      </c>
      <c r="AR33" s="50">
        <f t="shared" si="16"/>
        <v>1</v>
      </c>
      <c r="AS33" s="24" t="s">
        <v>266</v>
      </c>
    </row>
    <row r="34" spans="1:45" s="52" customFormat="1" ht="105" x14ac:dyDescent="0.25">
      <c r="A34" s="33">
        <v>7</v>
      </c>
      <c r="B34" s="24" t="s">
        <v>152</v>
      </c>
      <c r="C34" s="24" t="s">
        <v>153</v>
      </c>
      <c r="D34" s="53" t="s">
        <v>186</v>
      </c>
      <c r="E34" s="45" t="s">
        <v>187</v>
      </c>
      <c r="F34" s="45" t="s">
        <v>156</v>
      </c>
      <c r="G34" s="45" t="s">
        <v>188</v>
      </c>
      <c r="H34" s="45" t="s">
        <v>189</v>
      </c>
      <c r="I34" s="45" t="s">
        <v>172</v>
      </c>
      <c r="J34" s="45" t="s">
        <v>85</v>
      </c>
      <c r="K34" s="45" t="s">
        <v>188</v>
      </c>
      <c r="L34" s="43">
        <v>1</v>
      </c>
      <c r="M34" s="42" t="s">
        <v>162</v>
      </c>
      <c r="N34" s="43">
        <v>1</v>
      </c>
      <c r="O34" s="44" t="s">
        <v>162</v>
      </c>
      <c r="P34" s="44">
        <v>1</v>
      </c>
      <c r="Q34" s="45" t="s">
        <v>64</v>
      </c>
      <c r="R34" s="45" t="s">
        <v>190</v>
      </c>
      <c r="S34" s="45" t="s">
        <v>190</v>
      </c>
      <c r="T34" s="40" t="s">
        <v>166</v>
      </c>
      <c r="U34" s="46" t="s">
        <v>176</v>
      </c>
      <c r="V34" s="79">
        <v>1</v>
      </c>
      <c r="W34" s="80">
        <v>1</v>
      </c>
      <c r="X34" s="50">
        <f t="shared" si="17"/>
        <v>1</v>
      </c>
      <c r="Y34" s="24" t="s">
        <v>234</v>
      </c>
      <c r="Z34" s="24" t="s">
        <v>235</v>
      </c>
      <c r="AA34" s="48" t="str">
        <f t="shared" si="18"/>
        <v>No programada</v>
      </c>
      <c r="AB34" s="51" t="s">
        <v>162</v>
      </c>
      <c r="AC34" s="50" t="s">
        <v>162</v>
      </c>
      <c r="AD34" s="24" t="s">
        <v>162</v>
      </c>
      <c r="AE34" s="24" t="s">
        <v>251</v>
      </c>
      <c r="AF34" s="48">
        <f t="shared" si="22"/>
        <v>1</v>
      </c>
      <c r="AG34" s="51">
        <v>1</v>
      </c>
      <c r="AH34" s="50">
        <f t="shared" si="19"/>
        <v>1</v>
      </c>
      <c r="AI34" s="24" t="s">
        <v>299</v>
      </c>
      <c r="AJ34" s="24" t="s">
        <v>300</v>
      </c>
      <c r="AK34" s="48" t="str">
        <f t="shared" si="20"/>
        <v>No programada</v>
      </c>
      <c r="AL34" s="28" t="s">
        <v>162</v>
      </c>
      <c r="AM34" s="28" t="s">
        <v>162</v>
      </c>
      <c r="AN34" s="28" t="s">
        <v>162</v>
      </c>
      <c r="AO34" s="28" t="s">
        <v>162</v>
      </c>
      <c r="AP34" s="62">
        <f t="shared" si="21"/>
        <v>1</v>
      </c>
      <c r="AQ34" s="79">
        <f>AVERAGE(W34,AB34,AG34,AL34)</f>
        <v>1</v>
      </c>
      <c r="AR34" s="50">
        <f t="shared" si="16"/>
        <v>1</v>
      </c>
      <c r="AS34" s="24" t="s">
        <v>162</v>
      </c>
    </row>
    <row r="35" spans="1:45" s="52" customFormat="1" ht="105" x14ac:dyDescent="0.25">
      <c r="A35" s="33">
        <v>7</v>
      </c>
      <c r="B35" s="24" t="s">
        <v>152</v>
      </c>
      <c r="C35" s="24" t="s">
        <v>153</v>
      </c>
      <c r="D35" s="53" t="s">
        <v>191</v>
      </c>
      <c r="E35" s="24" t="s">
        <v>192</v>
      </c>
      <c r="F35" s="24" t="s">
        <v>156</v>
      </c>
      <c r="G35" s="24" t="s">
        <v>193</v>
      </c>
      <c r="H35" s="24" t="s">
        <v>194</v>
      </c>
      <c r="I35" s="24" t="s">
        <v>58</v>
      </c>
      <c r="J35" s="25" t="s">
        <v>108</v>
      </c>
      <c r="K35" s="24" t="s">
        <v>193</v>
      </c>
      <c r="L35" s="57">
        <v>0</v>
      </c>
      <c r="M35" s="57">
        <v>1</v>
      </c>
      <c r="N35" s="57">
        <v>0</v>
      </c>
      <c r="O35" s="57">
        <v>1</v>
      </c>
      <c r="P35" s="57">
        <v>2</v>
      </c>
      <c r="Q35" s="24" t="s">
        <v>64</v>
      </c>
      <c r="R35" s="58" t="s">
        <v>190</v>
      </c>
      <c r="S35" s="58" t="s">
        <v>190</v>
      </c>
      <c r="T35" s="24" t="s">
        <v>195</v>
      </c>
      <c r="U35" s="59" t="s">
        <v>162</v>
      </c>
      <c r="V35" s="77" t="s">
        <v>162</v>
      </c>
      <c r="W35" s="77" t="s">
        <v>162</v>
      </c>
      <c r="X35" s="77" t="s">
        <v>162</v>
      </c>
      <c r="Y35" s="24" t="s">
        <v>218</v>
      </c>
      <c r="Z35" s="59" t="s">
        <v>162</v>
      </c>
      <c r="AA35" s="60">
        <f t="shared" si="18"/>
        <v>1</v>
      </c>
      <c r="AB35" s="60">
        <v>1</v>
      </c>
      <c r="AC35" s="50">
        <f t="shared" si="14"/>
        <v>1</v>
      </c>
      <c r="AD35" s="24" t="s">
        <v>244</v>
      </c>
      <c r="AE35" s="59" t="s">
        <v>245</v>
      </c>
      <c r="AF35" s="59" t="s">
        <v>162</v>
      </c>
      <c r="AG35" s="59" t="s">
        <v>162</v>
      </c>
      <c r="AH35" s="59" t="s">
        <v>162</v>
      </c>
      <c r="AI35" s="59" t="s">
        <v>162</v>
      </c>
      <c r="AJ35" s="60">
        <f t="shared" ref="AJ35" si="23">O35</f>
        <v>1</v>
      </c>
      <c r="AK35" s="48">
        <f t="shared" si="20"/>
        <v>1</v>
      </c>
      <c r="AL35" s="61"/>
      <c r="AM35" s="50">
        <f t="shared" si="15"/>
        <v>0</v>
      </c>
      <c r="AN35" s="24"/>
      <c r="AO35" s="59"/>
      <c r="AP35" s="87">
        <f t="shared" si="21"/>
        <v>2</v>
      </c>
      <c r="AQ35" s="87">
        <f>SUM(AB35,AL35)</f>
        <v>1</v>
      </c>
      <c r="AR35" s="50">
        <f t="shared" si="16"/>
        <v>0.5</v>
      </c>
      <c r="AS35" s="24" t="s">
        <v>244</v>
      </c>
    </row>
    <row r="36" spans="1:45" s="52" customFormat="1" ht="105" x14ac:dyDescent="0.25">
      <c r="A36" s="33">
        <v>5</v>
      </c>
      <c r="B36" s="24" t="s">
        <v>196</v>
      </c>
      <c r="C36" s="24" t="s">
        <v>197</v>
      </c>
      <c r="D36" s="53" t="s">
        <v>198</v>
      </c>
      <c r="E36" s="45" t="s">
        <v>199</v>
      </c>
      <c r="F36" s="45" t="s">
        <v>156</v>
      </c>
      <c r="G36" s="45" t="s">
        <v>200</v>
      </c>
      <c r="H36" s="45" t="s">
        <v>201</v>
      </c>
      <c r="I36" s="45" t="s">
        <v>202</v>
      </c>
      <c r="J36" s="45" t="s">
        <v>108</v>
      </c>
      <c r="K36" s="45" t="s">
        <v>203</v>
      </c>
      <c r="L36" s="43">
        <v>1</v>
      </c>
      <c r="M36" s="43">
        <v>0</v>
      </c>
      <c r="N36" s="43">
        <v>0</v>
      </c>
      <c r="O36" s="44">
        <v>0</v>
      </c>
      <c r="P36" s="44">
        <v>1</v>
      </c>
      <c r="Q36" s="45" t="s">
        <v>64</v>
      </c>
      <c r="R36" s="45" t="s">
        <v>204</v>
      </c>
      <c r="S36" s="45" t="s">
        <v>205</v>
      </c>
      <c r="T36" s="40" t="s">
        <v>206</v>
      </c>
      <c r="U36" s="46" t="s">
        <v>207</v>
      </c>
      <c r="V36" s="62">
        <v>1</v>
      </c>
      <c r="W36" s="62">
        <v>1</v>
      </c>
      <c r="X36" s="50">
        <f t="shared" si="17"/>
        <v>1</v>
      </c>
      <c r="Y36" s="24" t="s">
        <v>236</v>
      </c>
      <c r="Z36" s="24" t="s">
        <v>237</v>
      </c>
      <c r="AA36" s="28" t="s">
        <v>162</v>
      </c>
      <c r="AB36" s="28" t="s">
        <v>162</v>
      </c>
      <c r="AC36" s="28" t="s">
        <v>162</v>
      </c>
      <c r="AD36" s="28" t="s">
        <v>162</v>
      </c>
      <c r="AE36" s="28" t="s">
        <v>162</v>
      </c>
      <c r="AF36" s="28" t="s">
        <v>162</v>
      </c>
      <c r="AG36" s="28" t="s">
        <v>162</v>
      </c>
      <c r="AH36" s="28" t="s">
        <v>162</v>
      </c>
      <c r="AI36" s="28" t="s">
        <v>162</v>
      </c>
      <c r="AJ36" s="28" t="s">
        <v>162</v>
      </c>
      <c r="AK36" s="28" t="s">
        <v>162</v>
      </c>
      <c r="AL36" s="28" t="s">
        <v>162</v>
      </c>
      <c r="AM36" s="28" t="s">
        <v>162</v>
      </c>
      <c r="AN36" s="28" t="s">
        <v>162</v>
      </c>
      <c r="AO36" s="28" t="s">
        <v>162</v>
      </c>
      <c r="AP36" s="62">
        <f t="shared" si="21"/>
        <v>1</v>
      </c>
      <c r="AQ36" s="92">
        <v>1</v>
      </c>
      <c r="AR36" s="50">
        <f t="shared" si="16"/>
        <v>1</v>
      </c>
      <c r="AS36" s="24" t="s">
        <v>162</v>
      </c>
    </row>
    <row r="37" spans="1:45" s="52" customFormat="1" ht="150" x14ac:dyDescent="0.25">
      <c r="A37" s="33">
        <v>5</v>
      </c>
      <c r="B37" s="24" t="s">
        <v>196</v>
      </c>
      <c r="C37" s="24" t="s">
        <v>197</v>
      </c>
      <c r="D37" s="53" t="s">
        <v>208</v>
      </c>
      <c r="E37" s="45" t="s">
        <v>209</v>
      </c>
      <c r="F37" s="45" t="s">
        <v>156</v>
      </c>
      <c r="G37" s="45" t="s">
        <v>210</v>
      </c>
      <c r="H37" s="45" t="s">
        <v>211</v>
      </c>
      <c r="I37" s="45" t="s">
        <v>58</v>
      </c>
      <c r="J37" s="45" t="s">
        <v>85</v>
      </c>
      <c r="K37" s="45" t="s">
        <v>212</v>
      </c>
      <c r="L37" s="43">
        <v>1</v>
      </c>
      <c r="M37" s="43">
        <v>1</v>
      </c>
      <c r="N37" s="43">
        <v>1</v>
      </c>
      <c r="O37" s="43">
        <v>1</v>
      </c>
      <c r="P37" s="43">
        <v>1</v>
      </c>
      <c r="Q37" s="45" t="s">
        <v>213</v>
      </c>
      <c r="R37" s="45" t="s">
        <v>214</v>
      </c>
      <c r="S37" s="45" t="s">
        <v>205</v>
      </c>
      <c r="T37" s="40" t="s">
        <v>206</v>
      </c>
      <c r="U37" s="46" t="s">
        <v>207</v>
      </c>
      <c r="V37" s="62">
        <v>1</v>
      </c>
      <c r="W37" s="50">
        <f>370/424</f>
        <v>0.87264150943396224</v>
      </c>
      <c r="X37" s="50">
        <f t="shared" si="17"/>
        <v>0.87264150943396224</v>
      </c>
      <c r="Y37" s="24" t="s">
        <v>238</v>
      </c>
      <c r="Z37" s="24" t="s">
        <v>237</v>
      </c>
      <c r="AA37" s="48">
        <f t="shared" si="18"/>
        <v>1</v>
      </c>
      <c r="AB37" s="50">
        <v>0.89539999999999997</v>
      </c>
      <c r="AC37" s="50">
        <f t="shared" si="14"/>
        <v>0.89539999999999997</v>
      </c>
      <c r="AD37" s="48" t="s">
        <v>249</v>
      </c>
      <c r="AE37" s="48" t="s">
        <v>248</v>
      </c>
      <c r="AF37" s="48">
        <f t="shared" ref="AF37" si="24">N37</f>
        <v>1</v>
      </c>
      <c r="AG37" s="49">
        <v>0.83</v>
      </c>
      <c r="AH37" s="50">
        <f t="shared" ref="AH37" si="25">IF(AG37/AF37&gt;100%,100%,AG37/AF37)</f>
        <v>0.83</v>
      </c>
      <c r="AI37" s="48" t="s">
        <v>301</v>
      </c>
      <c r="AJ37" s="48" t="s">
        <v>302</v>
      </c>
      <c r="AK37" s="48">
        <f t="shared" si="20"/>
        <v>1</v>
      </c>
      <c r="AL37" s="48"/>
      <c r="AM37" s="50">
        <f t="shared" si="15"/>
        <v>0</v>
      </c>
      <c r="AN37" s="48"/>
      <c r="AO37" s="48"/>
      <c r="AP37" s="62">
        <f t="shared" si="21"/>
        <v>1</v>
      </c>
      <c r="AQ37" s="79">
        <f>AVERAGE(W37,AB37,AG37,AL37)</f>
        <v>0.86601383647798746</v>
      </c>
      <c r="AR37" s="50">
        <f t="shared" si="16"/>
        <v>0.86601383647798746</v>
      </c>
      <c r="AS37" s="24" t="s">
        <v>249</v>
      </c>
    </row>
    <row r="38" spans="1:45" s="5" customFormat="1" ht="15.75" x14ac:dyDescent="0.25">
      <c r="A38" s="10"/>
      <c r="B38" s="10"/>
      <c r="C38" s="10"/>
      <c r="D38" s="10"/>
      <c r="E38" s="11" t="s">
        <v>215</v>
      </c>
      <c r="F38" s="11"/>
      <c r="G38" s="11"/>
      <c r="H38" s="11"/>
      <c r="I38" s="11"/>
      <c r="J38" s="11"/>
      <c r="K38" s="11"/>
      <c r="L38" s="12"/>
      <c r="M38" s="12"/>
      <c r="N38" s="12"/>
      <c r="O38" s="12"/>
      <c r="P38" s="12"/>
      <c r="Q38" s="11"/>
      <c r="R38" s="10"/>
      <c r="S38" s="10"/>
      <c r="T38" s="10"/>
      <c r="U38" s="10"/>
      <c r="V38" s="81"/>
      <c r="W38" s="81"/>
      <c r="X38" s="86">
        <f>AVERAGE(X31:X37)*20%</f>
        <v>0.19363207547169814</v>
      </c>
      <c r="Y38" s="10"/>
      <c r="Z38" s="10"/>
      <c r="AA38" s="12"/>
      <c r="AB38" s="12"/>
      <c r="AC38" s="91">
        <f>AVERAGE(AC31:AC37)*20%</f>
        <v>0.18392800000000001</v>
      </c>
      <c r="AD38" s="10"/>
      <c r="AE38" s="10"/>
      <c r="AF38" s="12"/>
      <c r="AG38" s="12"/>
      <c r="AH38" s="90">
        <f>AVERAGE(AH31:AH37)*20%</f>
        <v>0.18594500000000003</v>
      </c>
      <c r="AI38" s="10"/>
      <c r="AJ38" s="10"/>
      <c r="AK38" s="12"/>
      <c r="AL38" s="12"/>
      <c r="AM38" s="14">
        <f>AVERAGE(AM31:AM37)*20%</f>
        <v>0</v>
      </c>
      <c r="AN38" s="10"/>
      <c r="AO38" s="10"/>
      <c r="AP38" s="70"/>
      <c r="AQ38" s="70"/>
      <c r="AR38" s="86">
        <f>AVERAGE(AR31:AR37)*20%</f>
        <v>0.17498182389937111</v>
      </c>
      <c r="AS38" s="10"/>
    </row>
    <row r="39" spans="1:45" s="9" customFormat="1" ht="18.75" x14ac:dyDescent="0.3">
      <c r="A39" s="6"/>
      <c r="B39" s="6"/>
      <c r="C39" s="6"/>
      <c r="D39" s="6"/>
      <c r="E39" s="7" t="s">
        <v>216</v>
      </c>
      <c r="F39" s="6"/>
      <c r="G39" s="6"/>
      <c r="H39" s="6"/>
      <c r="I39" s="6"/>
      <c r="J39" s="6"/>
      <c r="K39" s="6"/>
      <c r="L39" s="8"/>
      <c r="M39" s="8"/>
      <c r="N39" s="8"/>
      <c r="O39" s="8"/>
      <c r="P39" s="8"/>
      <c r="Q39" s="6"/>
      <c r="R39" s="6"/>
      <c r="S39" s="6"/>
      <c r="T39" s="6"/>
      <c r="U39" s="6"/>
      <c r="V39" s="71"/>
      <c r="W39" s="71"/>
      <c r="X39" s="88">
        <f>X30+X38</f>
        <v>0.81103874213836491</v>
      </c>
      <c r="Y39" s="6"/>
      <c r="Z39" s="6"/>
      <c r="AA39" s="8"/>
      <c r="AB39" s="8"/>
      <c r="AC39" s="95">
        <f>AC30+AC38</f>
        <v>0.62972542296918776</v>
      </c>
      <c r="AD39" s="6"/>
      <c r="AE39" s="6"/>
      <c r="AF39" s="8"/>
      <c r="AG39" s="8"/>
      <c r="AH39" s="95">
        <f>AH30+AH38</f>
        <v>0.86947569286974058</v>
      </c>
      <c r="AI39" s="6"/>
      <c r="AJ39" s="6"/>
      <c r="AK39" s="8"/>
      <c r="AL39" s="8"/>
      <c r="AM39" s="16">
        <f>AM30+AM38</f>
        <v>0</v>
      </c>
      <c r="AN39" s="6"/>
      <c r="AO39" s="6"/>
      <c r="AP39" s="71"/>
      <c r="AQ39" s="71"/>
      <c r="AR39" s="88">
        <f>AR30+AR38</f>
        <v>0.67147655878854207</v>
      </c>
      <c r="AS39" s="6"/>
    </row>
  </sheetData>
  <mergeCells count="19">
    <mergeCell ref="R11:U12"/>
    <mergeCell ref="F4:K4"/>
    <mergeCell ref="H5:K5"/>
    <mergeCell ref="H6:K6"/>
    <mergeCell ref="H7:K7"/>
    <mergeCell ref="H8:K8"/>
    <mergeCell ref="H9:K9"/>
    <mergeCell ref="A11:B12"/>
    <mergeCell ref="C11:C13"/>
    <mergeCell ref="A1:K1"/>
    <mergeCell ref="L1:P1"/>
    <mergeCell ref="D11:F12"/>
    <mergeCell ref="G11:Q12"/>
    <mergeCell ref="A2:K2"/>
    <mergeCell ref="V11:Z12"/>
    <mergeCell ref="AA11:AE12"/>
    <mergeCell ref="AF11:AJ12"/>
    <mergeCell ref="AK11:AO12"/>
    <mergeCell ref="AP11:AS12"/>
  </mergeCells>
  <phoneticPr fontId="14" type="noConversion"/>
  <dataValidations count="1">
    <dataValidation allowBlank="1" showInputMessage="1" showErrorMessage="1" error="Escriba un texto " promptTitle="Cualquier contenido" sqref="F13 F3:F10" xr:uid="{00000000-0002-0000-0000-000000000000}"/>
  </dataValidations>
  <pageMargins left="0.7" right="0.7" top="0.75" bottom="0.75" header="0.3" footer="0.3"/>
  <pageSetup paperSize="9" orientation="portrait" r:id="rId1"/>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Escriba un texto " promptTitle="Cualquier contenido" xr:uid="{00000000-0002-0000-0000-000001000000}">
          <x14:formula1>
            <xm:f>Listas!$A$2:$A$4</xm:f>
          </x14:formula1>
          <xm:sqref>F11:F12 F1 F14:F30 F38:F1048576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11.42578125" defaultRowHeight="15" x14ac:dyDescent="0.25"/>
  <cols>
    <col min="1" max="1" width="34.5703125" bestFit="1" customWidth="1"/>
  </cols>
  <sheetData>
    <row r="1" spans="1:1" x14ac:dyDescent="0.25">
      <c r="A1" t="s">
        <v>22</v>
      </c>
    </row>
    <row r="2" spans="1:1" x14ac:dyDescent="0.25">
      <c r="A2" t="s">
        <v>82</v>
      </c>
    </row>
    <row r="3" spans="1:1" x14ac:dyDescent="0.25">
      <c r="A3" t="s">
        <v>47</v>
      </c>
    </row>
    <row r="4" spans="1:1" x14ac:dyDescent="0.25">
      <c r="A4" t="s">
        <v>156</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Flow_SignoffStatus xmlns="4d1d2e24-7be0-47eb-a1db-99cc6d75caff"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41BFFB4411CFC54CA6A3FA228255AE4E" ma:contentTypeVersion="14" ma:contentTypeDescription="Crear nuevo documento." ma:contentTypeScope="" ma:versionID="9adc6aef112ce374d4d3a5f2145baaab">
  <xsd:schema xmlns:xsd="http://www.w3.org/2001/XMLSchema" xmlns:xs="http://www.w3.org/2001/XMLSchema" xmlns:p="http://schemas.microsoft.com/office/2006/metadata/properties" xmlns:ns2="4d1d2e24-7be0-47eb-a1db-99cc6d75caff" xmlns:ns3="d6eaa91c-3afb-4015-aba1-5ff992c1a5ca" targetNamespace="http://schemas.microsoft.com/office/2006/metadata/properties" ma:root="true" ma:fieldsID="726275b6cf75e4812a1477c958f750fd" ns2:_="" ns3:_="">
    <xsd:import namespace="4d1d2e24-7be0-47eb-a1db-99cc6d75caff"/>
    <xsd:import namespace="d6eaa91c-3afb-4015-aba1-5ff992c1a5c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Location" minOccurs="0"/>
                <xsd:element ref="ns2:MediaServiceOCR" minOccurs="0"/>
                <xsd:element ref="ns2:MediaServiceGenerationTime" minOccurs="0"/>
                <xsd:element ref="ns2:MediaServiceEventHashCode" minOccurs="0"/>
                <xsd:element ref="ns2:_Flow_SignoffStatus" minOccurs="0"/>
                <xsd:element ref="ns2:MediaServiceAutoKeyPoints" minOccurs="0"/>
                <xsd:element ref="ns2:MediaServiceKeyPoint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d1d2e24-7be0-47eb-a1db-99cc6d75caf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_Flow_SignoffStatus" ma:index="18" nillable="true" ma:displayName="Estado de aprobación" ma:internalName="Estado_x0020_de_x0020_aprobaci_x00f3_n">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MediaLengthInSeconds" ma:index="21"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d6eaa91c-3afb-4015-aba1-5ff992c1a5ca"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65251AB-C88B-4079-B78F-2291AC2E7ABC}">
  <ds:schemaRefs>
    <ds:schemaRef ds:uri="http://schemas.microsoft.com/sharepoint/v3/contenttype/forms"/>
  </ds:schemaRefs>
</ds:datastoreItem>
</file>

<file path=customXml/itemProps2.xml><?xml version="1.0" encoding="utf-8"?>
<ds:datastoreItem xmlns:ds="http://schemas.openxmlformats.org/officeDocument/2006/customXml" ds:itemID="{1BD912C2-67FF-4F74-B857-B8D2F5FE6CA6}">
  <ds:schemaRefs>
    <ds:schemaRef ds:uri="4d1d2e24-7be0-47eb-a1db-99cc6d75caff"/>
    <ds:schemaRef ds:uri="http://www.w3.org/XML/1998/namespace"/>
    <ds:schemaRef ds:uri="http://schemas.microsoft.com/office/2006/metadata/properties"/>
    <ds:schemaRef ds:uri="http://schemas.microsoft.com/office/2006/documentManagement/types"/>
    <ds:schemaRef ds:uri="http://purl.org/dc/terms/"/>
    <ds:schemaRef ds:uri="d6eaa91c-3afb-4015-aba1-5ff992c1a5ca"/>
    <ds:schemaRef ds:uri="http://schemas.openxmlformats.org/package/2006/metadata/core-properties"/>
    <ds:schemaRef ds:uri="http://purl.org/dc/dcmitype/"/>
    <ds:schemaRef ds:uri="http://schemas.microsoft.com/office/infopath/2007/PartnerControls"/>
    <ds:schemaRef ds:uri="http://purl.org/dc/elements/1.1/"/>
  </ds:schemaRefs>
</ds:datastoreItem>
</file>

<file path=customXml/itemProps3.xml><?xml version="1.0" encoding="utf-8"?>
<ds:datastoreItem xmlns:ds="http://schemas.openxmlformats.org/officeDocument/2006/customXml" ds:itemID="{9FC9A537-6340-403E-AE9D-33BDBA51BF4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d1d2e24-7be0-47eb-a1db-99cc6d75caff"/>
    <ds:schemaRef ds:uri="d6eaa91c-3afb-4015-aba1-5ff992c1a5c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Listas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liliana casas</dc:creator>
  <cp:keywords/>
  <dc:description/>
  <cp:lastModifiedBy>Dora Elcy Guevara Agudelo</cp:lastModifiedBy>
  <cp:revision/>
  <dcterms:created xsi:type="dcterms:W3CDTF">2021-01-25T18:44:53Z</dcterms:created>
  <dcterms:modified xsi:type="dcterms:W3CDTF">2024-11-05T13:05:28Z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0x01010041BFFB4411CFC54CA6A3FA228255AE4E</vt:lpwstr>
  </property>
</Properties>
</file>