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0" documentId="13_ncr:1_{2B9DD212-103A-492A-B46D-D5EAB7584118}" xr6:coauthVersionLast="47" xr6:coauthVersionMax="47" xr10:uidLastSave="{00000000-0000-0000-0000-000000000000}"/>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4" l="1"/>
  <c r="U12" i="4"/>
  <c r="AI13" i="4"/>
  <c r="AI12" i="4"/>
  <c r="M13" i="4"/>
  <c r="M12" i="4"/>
  <c r="AD13" i="4"/>
  <c r="AF13" i="4" s="1"/>
  <c r="AD12" i="4"/>
  <c r="AF12" i="4" s="1"/>
  <c r="Y13" i="4"/>
  <c r="AA13" i="4" s="1"/>
  <c r="Y12" i="4"/>
  <c r="AA12" i="4" s="1"/>
  <c r="T13" i="4"/>
  <c r="V13" i="4" s="1"/>
  <c r="T12" i="4"/>
  <c r="V12" i="4" s="1"/>
  <c r="O13" i="4"/>
  <c r="Q13" i="4" s="1"/>
  <c r="O12" i="4"/>
  <c r="Q12" i="4" s="1"/>
  <c r="AJ12" i="4" l="1"/>
  <c r="AJ13" i="4"/>
  <c r="AJ1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<sst xmlns="http://schemas.openxmlformats.org/spreadsheetml/2006/main" count="87" uniqueCount="63">
  <si>
    <t>FORMULACIÓN Y SEGUIMIENTO A PLANES INSTITUCIONALES</t>
  </si>
  <si>
    <t>Código: PLE-PIN-F055</t>
  </si>
  <si>
    <t>Versión: 1</t>
  </si>
  <si>
    <t>Vigencia:30 de enero de 2024</t>
  </si>
  <si>
    <t>Caso Hola: 14729</t>
  </si>
  <si>
    <r>
      <t xml:space="preserve">PLAN:    </t>
    </r>
    <r>
      <rPr>
        <b/>
        <sz val="11"/>
        <color theme="0"/>
        <rFont val="Calibri Light"/>
        <family val="2"/>
      </rPr>
      <t>.</t>
    </r>
  </si>
  <si>
    <t>Plan anual de vacantes</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</si>
  <si>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</si>
  <si>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</si>
  <si>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</si>
  <si>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</si>
  <si>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</si>
  <si>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</si>
  <si>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</si>
  <si>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</si>
  <si>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</si>
  <si>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</si>
  <si>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</si>
  <si>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</si>
  <si>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</si>
  <si>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</si>
  <si>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</si>
  <si>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</si>
  <si>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</si>
  <si>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</si>
  <si>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</si>
  <si>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</si>
  <si>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</si>
  <si>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</si>
  <si>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</si>
  <si>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</si>
  <si>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</si>
  <si>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</si>
  <si>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Mantener actualizadas al 95% las vacantes definitivas de carrera administrativa asignadas en provisionalidad, encargo y sin proveer en el aplicativo Sistema de apoyo para la Igualdad, el Mérito y la Oportunidad SIMO y que no correspondan a las ofertadas en el proceso de selección 740 de 2018.</t>
  </si>
  <si>
    <t>Porcentaje de reporte de vacantes actualizado</t>
  </si>
  <si>
    <t>Director de Gestión del Talento Humano</t>
  </si>
  <si>
    <t>Constante</t>
  </si>
  <si>
    <t>Pantallazo del cargue de la información en SIMO</t>
  </si>
  <si>
    <t>A corte 31 de marzo de 2024 existían 323 vacantes definitivas objeto de reporte en el aplicativo SIMO, de las cuales se reportaron a la fecha 311, para un reporte del 96%.</t>
  </si>
  <si>
    <t>Pantallazo reporte SIMO a corte 11 de abril de 2024.</t>
  </si>
  <si>
    <t>A corte 30 de junio de 2024 existían 338 vacantes definitivas objeto de reporte en el aplicativo SIMO, de las cuales se reportaron a la fecha 333, para un reporte del 98,52%. Se anexa pantallazo del último reporte realizado que fue el 31 de mayo de 2024, dado así cumplimiento a la meta programada.</t>
  </si>
  <si>
    <t>Pantallazo reporte SIMO a corte 31 de mayo de 2024.</t>
  </si>
  <si>
    <t>Mantener provistos en un mínimo del 90% los empleos de la planta permanente y temporal de la SDG, en cumplimiento a las necesidades del servicio y atendiendo la normatividad vigente.</t>
  </si>
  <si>
    <t>Porcentaje de empleos de la planta provistos</t>
  </si>
  <si>
    <t>Archivo Excel con la relación de los empleos provistos</t>
  </si>
  <si>
    <t>En la planta de empleos de la Secretaría Distrital de Gobierno existen 1524 empleos entre planta permanente y temporal. A corte 31 de marzo de 2024, se encontraban provistos 1368 empleos para un total de provisión del 90%.</t>
  </si>
  <si>
    <t>Se adjunta planta de empleos a corte 31/03/2024</t>
  </si>
  <si>
    <t>En la planta de empleos de la Secretaría Distrital de Gobierno existen 1524 empleos entre planta permanente y temporal. A corte 30 de junio de 2024, se encontraban provistos 1349 empleos para un total de provisión del 88,52%. Es importante mencionar que previa culminación del periodo se presentaron varios retiros y ningún ingreso dado que, la planta temporal tiene vigencia hasta el 30 de junio de 2024, razón por la cual se requiere ajustar la meta programada, puesto que esta variable impactará el nivel cumplimiento para el cálculo del indicador en los periodos posteriores.</t>
  </si>
  <si>
    <t>• Se adjunta planta de empleos a corte 30/06/2024
• Pantallazo del comunicado que informa la terminación de la planta temporal de empleos en la SDG.</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</si>
  <si>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</si>
  <si>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</si>
  <si>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</si>
  <si>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</si>
  <si>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</si>
  <si>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</si>
  <si>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</si>
  <si>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</si>
  <si>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25,1%.</t>
  </si>
  <si>
    <t>Creciente</t>
  </si>
  <si>
    <t>Decreciente</t>
  </si>
  <si>
    <t>Suma</t>
  </si>
  <si>
    <t>19 de julio de 2024</t>
  </si>
  <si>
    <t>Se publica el seguimiento del plan con corte a 30 de junio de 2024. El plan presenta un avance acumulado del 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</si>
</sst>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5">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5" fillId="2" borderId="1" xfId="1" applyNumberFormat="1" applyFont="1" applyFill="1" applyBorder="1" applyAlignment="1">
      <alignment horizontal="justify" vertical="center"/>
    </xf>
    <xf numFmtId="9" fontId="6" fillId="0" borderId="1" xfId="3" applyFont="1" applyBorder="1" applyAlignment="1">
      <alignment horizontal="center" vertical="center"/>
    </xf>
    <xf numFmtId="9" fontId="5" fillId="8" borderId="1" xfId="0" applyNumberFormat="1" applyFont="1" applyFill="1" applyBorder="1" applyAlignment="1">
      <alignment horizontal="center" vertical="center"/>
    </xf>
    <xf numFmtId="9" fontId="5" fillId="8" borderId="10" xfId="0" applyNumberFormat="1" applyFont="1" applyFill="1" applyBorder="1" applyAlignment="1">
      <alignment horizontal="center" vertical="center"/>
    </xf>
    <xf numFmtId="0" fontId="5" fillId="8" borderId="1"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5" fillId="8" borderId="10" xfId="0" applyFont="1" applyFill="1" applyBorder="1" applyAlignment="1">
      <alignment horizontal="justify" vertical="center" wrapText="1"/>
    </xf>
    <xf numFmtId="0" fontId="5" fillId="8" borderId="5" xfId="0" applyFont="1" applyFill="1" applyBorder="1" applyAlignment="1">
      <alignment horizontal="justify" vertical="center" wrapText="1"/>
    </xf>
    <xf numFmtId="0" fontId="6" fillId="0" borderId="1" xfId="0" applyFont="1" applyBorder="1" applyAlignment="1">
      <alignment horizontal="justify" vertical="center"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3" fillId="7" borderId="1" xfId="0" applyFont="1" applyFill="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5" fillId="2" borderId="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5" fillId="2" borderId="1" xfId="1" applyFont="1" applyFill="1" applyBorder="1" applyAlignment="1">
      <alignment horizontal="justify" vertical="center" wrapText="1"/>
    </xf>
    <xf numFmtId="10" fontId="5" fillId="2" borderId="1" xfId="3" applyNumberFormat="1"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2"/>
  <sheetViews>
    <sheetView showGridLines="0" tabSelected="1" zoomScaleNormal="100" zoomScaleSheetLayoutView="100" zoomScalePageLayoutView="70" workbookViewId="0">
      <selection activeCell="C7" sqref="C7"/>
    </sheetView>
  </sheetViews>
  <sheetFormatPr baseColWidth="10" defaultColWidth="9" defaultRowHeight="15" x14ac:dyDescent="0.25"/>
  <cols>
    <col min="1" max="1" width="6.85546875" style="11" customWidth="1"/>
    <col min="2" max="2" width="40.425781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9" bestFit="1" customWidth="1"/>
    <col min="18" max="18" width="42.140625" style="15" customWidth="1"/>
    <col min="19" max="19" width="25" style="15" customWidth="1"/>
    <col min="20" max="20" width="19" style="14" customWidth="1"/>
    <col min="21" max="21" width="17.85546875" style="33" customWidth="1"/>
    <col min="22" max="22" width="20" style="30" customWidth="1"/>
    <col min="23" max="23" width="42.28515625" style="2" customWidth="1"/>
    <col min="24" max="24" width="25" style="2" customWidth="1"/>
    <col min="25" max="25" width="20.42578125" style="30" hidden="1" customWidth="1"/>
    <col min="26" max="26" width="17.85546875" style="30" hidden="1" customWidth="1"/>
    <col min="27" max="27" width="20" style="30" hidden="1" customWidth="1"/>
    <col min="28" max="28" width="42.28515625" style="2" hidden="1" customWidth="1"/>
    <col min="29" max="29" width="25.140625" style="2" hidden="1"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x14ac:dyDescent="0.25">
      <c r="A1" s="20"/>
      <c r="B1" s="21"/>
      <c r="C1" s="63" t="s">
        <v>0</v>
      </c>
      <c r="D1" s="63"/>
      <c r="E1" s="63"/>
      <c r="F1" s="63"/>
      <c r="G1" s="63"/>
      <c r="H1" s="63"/>
      <c r="I1" s="63"/>
      <c r="J1" s="63"/>
      <c r="K1" s="63"/>
      <c r="L1" s="64"/>
      <c r="M1" s="55" t="s">
        <v>1</v>
      </c>
      <c r="N1" s="56"/>
      <c r="O1" s="9"/>
      <c r="P1" s="9"/>
      <c r="Q1" s="26"/>
      <c r="R1" s="4"/>
      <c r="S1" s="4"/>
      <c r="T1" s="9"/>
      <c r="U1" s="9"/>
      <c r="V1" s="9"/>
    </row>
    <row r="2" spans="1:36" x14ac:dyDescent="0.25">
      <c r="A2" s="22"/>
      <c r="B2" s="3"/>
      <c r="C2" s="65"/>
      <c r="D2" s="65"/>
      <c r="E2" s="65"/>
      <c r="F2" s="65"/>
      <c r="G2" s="65"/>
      <c r="H2" s="65"/>
      <c r="I2" s="65"/>
      <c r="J2" s="65"/>
      <c r="K2" s="65"/>
      <c r="L2" s="66"/>
      <c r="M2" s="57" t="s">
        <v>2</v>
      </c>
      <c r="N2" s="58"/>
      <c r="O2" s="9"/>
      <c r="P2" s="9"/>
      <c r="Q2" s="26"/>
      <c r="R2" s="4"/>
      <c r="S2" s="4"/>
      <c r="T2" s="9"/>
      <c r="U2" s="9"/>
      <c r="V2" s="9"/>
    </row>
    <row r="3" spans="1:36" ht="16.5" customHeight="1" x14ac:dyDescent="0.25">
      <c r="A3" s="22"/>
      <c r="B3" s="3"/>
      <c r="C3" s="65"/>
      <c r="D3" s="65"/>
      <c r="E3" s="65"/>
      <c r="F3" s="65"/>
      <c r="G3" s="65"/>
      <c r="H3" s="65"/>
      <c r="I3" s="65"/>
      <c r="J3" s="65"/>
      <c r="K3" s="65"/>
      <c r="L3" s="66"/>
      <c r="M3" s="57" t="s">
        <v>3</v>
      </c>
      <c r="N3" s="58"/>
      <c r="O3" s="9"/>
      <c r="P3" s="9"/>
      <c r="Q3" s="26"/>
      <c r="R3" s="4"/>
      <c r="S3" s="5"/>
      <c r="T3" s="32"/>
      <c r="U3" s="32"/>
      <c r="V3" s="32"/>
    </row>
    <row r="4" spans="1:36" ht="16.5" customHeight="1" x14ac:dyDescent="0.25">
      <c r="A4" s="23"/>
      <c r="B4" s="24"/>
      <c r="C4" s="67"/>
      <c r="D4" s="67"/>
      <c r="E4" s="67"/>
      <c r="F4" s="67"/>
      <c r="G4" s="67"/>
      <c r="H4" s="67"/>
      <c r="I4" s="67"/>
      <c r="J4" s="67"/>
      <c r="K4" s="67"/>
      <c r="L4" s="68"/>
      <c r="M4" s="59" t="s">
        <v>4</v>
      </c>
      <c r="N4" s="60"/>
      <c r="O4" s="9"/>
      <c r="P4" s="9"/>
      <c r="Q4" s="26"/>
      <c r="R4" s="4"/>
      <c r="S4" s="5"/>
      <c r="T4" s="32"/>
      <c r="U4" s="32"/>
      <c r="V4" s="32"/>
    </row>
    <row r="5" spans="1:36" ht="16.5" customHeight="1" x14ac:dyDescent="0.25">
      <c r="A5" s="3"/>
      <c r="B5" s="3"/>
      <c r="C5" s="6"/>
      <c r="D5" s="6"/>
      <c r="E5" s="6"/>
      <c r="F5" s="6"/>
      <c r="G5" s="6"/>
      <c r="H5" s="6"/>
      <c r="I5" s="6"/>
      <c r="J5" s="6"/>
      <c r="K5" s="6"/>
      <c r="L5" s="6"/>
      <c r="M5" s="7"/>
      <c r="N5" s="7"/>
      <c r="O5" s="9"/>
      <c r="P5" s="9"/>
      <c r="Q5" s="26"/>
      <c r="R5" s="4"/>
      <c r="S5" s="5"/>
      <c r="T5" s="32"/>
      <c r="U5" s="32"/>
      <c r="V5" s="32"/>
    </row>
    <row r="6" spans="1:36" ht="16.5" customHeight="1" x14ac:dyDescent="0.25">
      <c r="A6" s="3"/>
      <c r="B6" s="8" t="s">
        <v>5</v>
      </c>
      <c r="C6" s="69" t="s">
        <v>6</v>
      </c>
      <c r="D6" s="69"/>
      <c r="E6" s="69"/>
      <c r="F6" s="69"/>
      <c r="G6" s="69"/>
      <c r="H6" s="69"/>
      <c r="I6" s="69"/>
      <c r="J6" s="69"/>
      <c r="K6" s="69"/>
      <c r="L6" s="69"/>
      <c r="M6" s="69"/>
      <c r="N6" s="69"/>
      <c r="O6" s="9"/>
      <c r="P6" s="9"/>
      <c r="Q6" s="26"/>
      <c r="R6" s="4"/>
      <c r="S6" s="5"/>
      <c r="T6" s="32"/>
      <c r="U6" s="32"/>
      <c r="V6" s="32"/>
    </row>
    <row r="7" spans="1:36" ht="16.5" customHeight="1" x14ac:dyDescent="0.25">
      <c r="A7" s="3"/>
      <c r="B7" s="8" t="s">
        <v>7</v>
      </c>
      <c r="C7" s="19">
        <v>2024</v>
      </c>
      <c r="D7" s="9"/>
      <c r="E7" s="3"/>
      <c r="F7" s="3"/>
      <c r="G7" s="3"/>
      <c r="H7" s="3"/>
      <c r="I7" s="3"/>
      <c r="J7" s="3"/>
      <c r="K7" s="3"/>
      <c r="L7" s="3"/>
      <c r="M7" s="3"/>
      <c r="N7" s="3"/>
      <c r="O7" s="9"/>
      <c r="P7" s="9"/>
      <c r="Q7" s="26"/>
      <c r="R7" s="4"/>
      <c r="S7" s="5"/>
      <c r="T7" s="32"/>
      <c r="U7" s="32"/>
      <c r="V7" s="32"/>
    </row>
    <row r="8" spans="1:36" ht="16.5" customHeight="1" x14ac:dyDescent="0.25">
      <c r="A8" s="3"/>
      <c r="B8" s="3"/>
      <c r="C8" s="10"/>
      <c r="D8" s="9"/>
      <c r="E8" s="3"/>
      <c r="F8" s="3"/>
      <c r="G8" s="3"/>
      <c r="H8" s="3"/>
      <c r="I8" s="3"/>
      <c r="J8" s="3"/>
      <c r="K8" s="3"/>
      <c r="L8" s="3"/>
      <c r="M8" s="3"/>
      <c r="N8" s="3"/>
      <c r="O8" s="9"/>
      <c r="P8" s="9"/>
      <c r="Q8" s="26"/>
      <c r="R8" s="4"/>
      <c r="S8" s="5"/>
      <c r="T8" s="32"/>
      <c r="U8" s="32"/>
      <c r="V8" s="32"/>
    </row>
    <row r="9" spans="1:36" ht="16.5" customHeight="1" x14ac:dyDescent="0.25">
      <c r="A9" s="3"/>
      <c r="B9" s="3"/>
      <c r="C9" s="10"/>
      <c r="D9" s="9"/>
      <c r="E9" s="3"/>
      <c r="F9" s="3"/>
      <c r="G9" s="3"/>
      <c r="H9" s="3"/>
      <c r="I9" s="3"/>
      <c r="J9" s="3"/>
      <c r="K9" s="3"/>
      <c r="L9" s="3"/>
      <c r="M9" s="3"/>
      <c r="N9" s="3"/>
      <c r="O9" s="9"/>
      <c r="P9" s="9"/>
      <c r="Q9" s="26"/>
      <c r="R9" s="4"/>
      <c r="S9" s="5"/>
      <c r="T9" s="32"/>
      <c r="U9" s="32"/>
      <c r="V9" s="32"/>
    </row>
    <row r="10" spans="1:36" ht="32.25" customHeight="1" x14ac:dyDescent="0.25">
      <c r="A10" s="70" t="s">
        <v>8</v>
      </c>
      <c r="B10" s="70"/>
      <c r="C10" s="70"/>
      <c r="D10" s="61" t="s">
        <v>9</v>
      </c>
      <c r="E10" s="61"/>
      <c r="F10" s="61"/>
      <c r="G10" s="61"/>
      <c r="H10" s="61"/>
      <c r="I10" s="61"/>
      <c r="J10" s="61"/>
      <c r="K10" s="61"/>
      <c r="L10" s="61"/>
      <c r="M10" s="61"/>
      <c r="N10" s="61"/>
      <c r="O10" s="53" t="s">
        <v>10</v>
      </c>
      <c r="P10" s="53"/>
      <c r="Q10" s="53"/>
      <c r="R10" s="62"/>
      <c r="S10" s="62"/>
      <c r="T10" s="53" t="s">
        <v>11</v>
      </c>
      <c r="U10" s="53"/>
      <c r="V10" s="53"/>
      <c r="W10" s="53"/>
      <c r="X10" s="53"/>
      <c r="Y10" s="53" t="s">
        <v>12</v>
      </c>
      <c r="Z10" s="53"/>
      <c r="AA10" s="53"/>
      <c r="AB10" s="53"/>
      <c r="AC10" s="53"/>
      <c r="AD10" s="53" t="s">
        <v>13</v>
      </c>
      <c r="AE10" s="53"/>
      <c r="AF10" s="53"/>
      <c r="AG10" s="53"/>
      <c r="AH10" s="53"/>
      <c r="AI10" s="52" t="s">
        <v>14</v>
      </c>
      <c r="AJ10" s="52" t="s">
        <v>15</v>
      </c>
    </row>
    <row r="11" spans="1:36"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52"/>
      <c r="AJ11" s="52"/>
    </row>
    <row r="12" spans="1:36" s="18" customFormat="1" ht="135" x14ac:dyDescent="0.25">
      <c r="A12" s="17">
        <v>7</v>
      </c>
      <c r="B12" s="17" t="s">
        <v>31</v>
      </c>
      <c r="C12" s="17" t="s">
        <v>32</v>
      </c>
      <c r="D12" s="17">
        <v>1</v>
      </c>
      <c r="E12" s="17" t="s">
        <v>33</v>
      </c>
      <c r="F12" s="42" t="s">
        <v>34</v>
      </c>
      <c r="G12" s="17" t="s">
        <v>35</v>
      </c>
      <c r="H12" s="17" t="s">
        <v>36</v>
      </c>
      <c r="I12" s="43">
        <v>0.95</v>
      </c>
      <c r="J12" s="43">
        <v>0.95</v>
      </c>
      <c r="K12" s="43">
        <v>0.95</v>
      </c>
      <c r="L12" s="43">
        <v>0.95</v>
      </c>
      <c r="M12" s="43">
        <f>AVERAGE(I12:L12)</f>
        <v>0.95</v>
      </c>
      <c r="N12" s="17" t="s">
        <v>37</v>
      </c>
      <c r="O12" s="28">
        <f>I12</f>
        <v>0.95</v>
      </c>
      <c r="P12" s="45">
        <v>0.96</v>
      </c>
      <c r="Q12" s="31">
        <f>IF(P12/O12&gt;100%,100%,P12/O12)</f>
        <v>1</v>
      </c>
      <c r="R12" s="47" t="s">
        <v>38</v>
      </c>
      <c r="S12" s="48" t="s">
        <v>39</v>
      </c>
      <c r="T12" s="28">
        <f>J12</f>
        <v>0.95</v>
      </c>
      <c r="U12" s="28">
        <f>333/338</f>
        <v>0.98520710059171601</v>
      </c>
      <c r="V12" s="31">
        <f>IF(U12/T12&gt;100%,100%,U12/T12)</f>
        <v>1</v>
      </c>
      <c r="W12" s="1" t="s">
        <v>40</v>
      </c>
      <c r="X12" s="1" t="s">
        <v>41</v>
      </c>
      <c r="Y12" s="44">
        <f>K12</f>
        <v>0.95</v>
      </c>
      <c r="Z12" s="44">
        <v>0</v>
      </c>
      <c r="AA12" s="31">
        <f>IF(Z12/Y12&gt;100%,100%,Z12/Y12)</f>
        <v>0</v>
      </c>
      <c r="AB12" s="1"/>
      <c r="AC12" s="1"/>
      <c r="AD12" s="44">
        <f>L12</f>
        <v>0.95</v>
      </c>
      <c r="AE12" s="44">
        <v>0</v>
      </c>
      <c r="AF12" s="31">
        <f>IF(AE12/AD12&gt;100%,100%,AE12/AD12)</f>
        <v>0</v>
      </c>
      <c r="AG12" s="1"/>
      <c r="AH12" s="1"/>
      <c r="AI12" s="44">
        <f>AVERAGE(P12,U12,Z12,AE12)</f>
        <v>0.48630177514792899</v>
      </c>
      <c r="AJ12" s="31">
        <f>IF(AI12/M12&gt;100%,100%,AI12/M12)</f>
        <v>0.51189660541887261</v>
      </c>
    </row>
    <row r="13" spans="1:36" s="18" customFormat="1" ht="195" x14ac:dyDescent="0.25">
      <c r="A13" s="17">
        <v>7</v>
      </c>
      <c r="B13" s="17" t="s">
        <v>31</v>
      </c>
      <c r="C13" s="17" t="s">
        <v>32</v>
      </c>
      <c r="D13" s="17">
        <v>2</v>
      </c>
      <c r="E13" s="17" t="s">
        <v>42</v>
      </c>
      <c r="F13" s="17" t="s">
        <v>43</v>
      </c>
      <c r="G13" s="17" t="s">
        <v>35</v>
      </c>
      <c r="H13" s="17" t="s">
        <v>36</v>
      </c>
      <c r="I13" s="43">
        <v>0.9</v>
      </c>
      <c r="J13" s="43">
        <v>0.9</v>
      </c>
      <c r="K13" s="43">
        <v>0.9</v>
      </c>
      <c r="L13" s="43">
        <v>0.9</v>
      </c>
      <c r="M13" s="43">
        <f>AVERAGE(I13:L13)</f>
        <v>0.9</v>
      </c>
      <c r="N13" s="17" t="s">
        <v>44</v>
      </c>
      <c r="O13" s="28">
        <f t="shared" ref="O13" si="0">I13</f>
        <v>0.9</v>
      </c>
      <c r="P13" s="46">
        <v>0.9</v>
      </c>
      <c r="Q13" s="28">
        <f t="shared" ref="Q13" si="1">IF(P13/O13&gt;100%,100%,P13/O13)</f>
        <v>1</v>
      </c>
      <c r="R13" s="49" t="s">
        <v>45</v>
      </c>
      <c r="S13" s="50" t="s">
        <v>46</v>
      </c>
      <c r="T13" s="28">
        <f t="shared" ref="T13" si="2">J13</f>
        <v>0.9</v>
      </c>
      <c r="U13" s="74">
        <f>1349/1524</f>
        <v>0.8851706036745407</v>
      </c>
      <c r="V13" s="31">
        <f t="shared" ref="V13" si="3">IF(U13/T13&gt;100%,100%,U13/T13)</f>
        <v>0.98352289297171192</v>
      </c>
      <c r="W13" s="1" t="s">
        <v>47</v>
      </c>
      <c r="X13" s="51" t="s">
        <v>48</v>
      </c>
      <c r="Y13" s="44">
        <f t="shared" ref="Y13" si="4">K13</f>
        <v>0.9</v>
      </c>
      <c r="Z13" s="44">
        <v>0</v>
      </c>
      <c r="AA13" s="31">
        <f t="shared" ref="AA13" si="5">IF(Z13/Y13&gt;100%,100%,Z13/Y13)</f>
        <v>0</v>
      </c>
      <c r="AB13" s="1"/>
      <c r="AC13" s="1"/>
      <c r="AD13" s="44">
        <f t="shared" ref="AD13" si="6">L13</f>
        <v>0.9</v>
      </c>
      <c r="AE13" s="44">
        <v>0</v>
      </c>
      <c r="AF13" s="31">
        <f t="shared" ref="AF13" si="7">IF(AE13/AD13&gt;100%,100%,AE13/AD13)</f>
        <v>0</v>
      </c>
      <c r="AG13" s="1"/>
      <c r="AH13" s="1"/>
      <c r="AI13" s="44">
        <f>AVERAGE(P13,U13,Z13,AE13)</f>
        <v>0.44629265091863518</v>
      </c>
      <c r="AJ13" s="31">
        <f t="shared" ref="AJ13" si="8">IF(AI13/M13&gt;100%,100%,AI13/M13)</f>
        <v>0.49588072324292798</v>
      </c>
    </row>
    <row r="14" spans="1:36" ht="18.75" x14ac:dyDescent="0.25">
      <c r="AH14" s="54" t="s">
        <v>49</v>
      </c>
      <c r="AI14" s="54"/>
      <c r="AJ14" s="41">
        <f>AVERAGE(AJ12:AJ13)</f>
        <v>0.50388866433090029</v>
      </c>
    </row>
    <row r="18" spans="1:21" x14ac:dyDescent="0.25">
      <c r="B18" s="72" t="s">
        <v>50</v>
      </c>
      <c r="C18" s="72"/>
      <c r="D18" s="72"/>
      <c r="E18" s="72"/>
      <c r="F18" s="72"/>
    </row>
    <row r="19" spans="1:21" s="37" customFormat="1" x14ac:dyDescent="0.25">
      <c r="A19" s="36"/>
      <c r="B19" s="38" t="s">
        <v>51</v>
      </c>
      <c r="C19" s="72" t="s">
        <v>52</v>
      </c>
      <c r="D19" s="72"/>
      <c r="E19" s="72" t="s">
        <v>53</v>
      </c>
      <c r="F19" s="72"/>
      <c r="G19" s="34"/>
      <c r="H19" s="34"/>
      <c r="I19" s="34"/>
      <c r="J19" s="34"/>
      <c r="K19" s="34"/>
      <c r="L19" s="34"/>
      <c r="M19" s="34"/>
      <c r="N19" s="34"/>
      <c r="O19" s="34"/>
      <c r="P19" s="34"/>
      <c r="Q19" s="35"/>
      <c r="R19" s="34"/>
      <c r="S19" s="34"/>
      <c r="T19" s="34"/>
      <c r="U19" s="36"/>
    </row>
    <row r="20" spans="1:21" x14ac:dyDescent="0.25">
      <c r="B20" s="27">
        <v>1</v>
      </c>
      <c r="C20" s="71" t="s">
        <v>54</v>
      </c>
      <c r="D20" s="71"/>
      <c r="E20" s="73" t="s">
        <v>55</v>
      </c>
      <c r="F20" s="73"/>
    </row>
    <row r="21" spans="1:21" ht="41.25" customHeight="1" x14ac:dyDescent="0.25">
      <c r="B21" s="27">
        <v>2</v>
      </c>
      <c r="C21" s="71" t="s">
        <v>56</v>
      </c>
      <c r="D21" s="71"/>
      <c r="E21" s="73" t="s">
        <v>57</v>
      </c>
      <c r="F21" s="73"/>
    </row>
    <row r="22" spans="1:21" ht="35.25" customHeight="1" x14ac:dyDescent="0.25">
      <c r="B22" s="27">
        <v>3</v>
      </c>
      <c r="C22" s="71" t="s">
        <v>61</v>
      </c>
      <c r="D22" s="71"/>
      <c r="E22" s="73" t="s">
        <v>62</v>
      </c>
      <c r="F22" s="73"/>
    </row>
  </sheetData>
  <dataConsolidate/>
  <mergeCells count="24">
    <mergeCell ref="C22:D22"/>
    <mergeCell ref="E22:F22"/>
    <mergeCell ref="B18:F18"/>
    <mergeCell ref="C19:D19"/>
    <mergeCell ref="E19:F19"/>
    <mergeCell ref="C21:D21"/>
    <mergeCell ref="E21:F21"/>
    <mergeCell ref="C20:D20"/>
    <mergeCell ref="E20:F20"/>
    <mergeCell ref="AJ10:AJ11"/>
    <mergeCell ref="AD10:AH10"/>
    <mergeCell ref="AI10:AI11"/>
    <mergeCell ref="AH14:AI14"/>
    <mergeCell ref="M1:N1"/>
    <mergeCell ref="M2:N2"/>
    <mergeCell ref="M3:N3"/>
    <mergeCell ref="M4:N4"/>
    <mergeCell ref="Y10:AC10"/>
    <mergeCell ref="D10:N10"/>
    <mergeCell ref="O10:S10"/>
    <mergeCell ref="T10:X10"/>
    <mergeCell ref="C1:L4"/>
    <mergeCell ref="C6:N6"/>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58</v>
      </c>
    </row>
    <row r="2" spans="1:1" x14ac:dyDescent="0.25">
      <c r="A2" t="s">
        <v>59</v>
      </c>
    </row>
    <row r="3" spans="1:1" x14ac:dyDescent="0.25">
      <c r="A3" t="s">
        <v>60</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2024-07-17T20:14:36Z</dcterms:modified>
  <cp:category/>
  <cp:contentStatus/>
</cp:coreProperties>
</file>