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166925"/>
  <mc:AlternateContent xmlns:mc="http://schemas.openxmlformats.org/markup-compatibility/2006">
    <mc:Choice Requires="x15">
      <x15ac:absPath xmlns:x15ac="http://schemas.microsoft.com/office/spreadsheetml/2010/11/ac" url="https://gobiernobogota-my.sharepoint.com/personal/dora_guevara_gobiernobogota_gov_co/Documents/1.OAP/1 PLANES 2024/PLANES ALCALDIAS2024/10 ENGATIVA/"/>
    </mc:Choice>
  </mc:AlternateContent>
  <xr:revisionPtr revIDLastSave="100" documentId="13_ncr:1_{71E9362D-EFBB-4A5E-B639-A4ADB8B1835D}" xr6:coauthVersionLast="47" xr6:coauthVersionMax="47" xr10:uidLastSave="{A50C38DA-C260-4ACC-A5ED-9C5C31EA24F7}"/>
  <bookViews>
    <workbookView xWindow="-120" yWindow="-120" windowWidth="20730" windowHeight="11040" xr2:uid="{00000000-000D-0000-FFFF-FFFF00000000}"/>
  </bookViews>
  <sheets>
    <sheet name="Hoja1" sheetId="1" r:id="rId1"/>
    <sheet name="Listas"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Q37" i="1" l="1"/>
  <c r="AQ35" i="1"/>
  <c r="AQ34" i="1"/>
  <c r="AQ33" i="1"/>
  <c r="AQ32" i="1"/>
  <c r="AQ31" i="1"/>
  <c r="AQ27" i="1"/>
  <c r="AQ28" i="1"/>
  <c r="AQ29" i="1"/>
  <c r="AQ23" i="1"/>
  <c r="AQ24" i="1"/>
  <c r="AQ25" i="1"/>
  <c r="AQ26" i="1"/>
  <c r="AQ22" i="1"/>
  <c r="W37" i="1" l="1"/>
  <c r="X37" i="1" s="1"/>
  <c r="AQ19" i="1"/>
  <c r="X19" i="1"/>
  <c r="AP37" i="1"/>
  <c r="AK37" i="1"/>
  <c r="AM37" i="1" s="1"/>
  <c r="AF37" i="1"/>
  <c r="AH37" i="1" s="1"/>
  <c r="AA37" i="1"/>
  <c r="AC37" i="1" s="1"/>
  <c r="AP36" i="1"/>
  <c r="AR36" i="1" s="1"/>
  <c r="X36" i="1"/>
  <c r="AP35" i="1"/>
  <c r="AK35" i="1"/>
  <c r="AM35" i="1" s="1"/>
  <c r="AJ35" i="1"/>
  <c r="AA35" i="1"/>
  <c r="AC35" i="1" s="1"/>
  <c r="AP34" i="1"/>
  <c r="AR34" i="1" s="1"/>
  <c r="AK34" i="1"/>
  <c r="AF34" i="1"/>
  <c r="AH34" i="1" s="1"/>
  <c r="AA34" i="1"/>
  <c r="X34" i="1"/>
  <c r="AP33" i="1"/>
  <c r="AR33" i="1" s="1"/>
  <c r="AK33" i="1"/>
  <c r="AM33" i="1" s="1"/>
  <c r="AF33" i="1"/>
  <c r="AH33" i="1" s="1"/>
  <c r="AA33" i="1"/>
  <c r="AC33" i="1" s="1"/>
  <c r="AP32" i="1"/>
  <c r="AR32" i="1" s="1"/>
  <c r="AK32" i="1"/>
  <c r="AM32" i="1" s="1"/>
  <c r="AF32" i="1"/>
  <c r="AH32" i="1" s="1"/>
  <c r="AA32" i="1"/>
  <c r="AC32" i="1" s="1"/>
  <c r="X32" i="1"/>
  <c r="AP31" i="1"/>
  <c r="AR31" i="1" s="1"/>
  <c r="AK31" i="1"/>
  <c r="AM31" i="1" s="1"/>
  <c r="AA31" i="1"/>
  <c r="AC31" i="1" s="1"/>
  <c r="P29" i="1"/>
  <c r="P28" i="1"/>
  <c r="P27" i="1"/>
  <c r="P26" i="1"/>
  <c r="P25" i="1"/>
  <c r="P24" i="1"/>
  <c r="P23" i="1"/>
  <c r="P22" i="1"/>
  <c r="AR37" i="1" l="1"/>
  <c r="AR35" i="1"/>
  <c r="AR38" i="1" s="1"/>
  <c r="AP13" i="1"/>
  <c r="AR13" i="1" s="1"/>
  <c r="AK13" i="1"/>
  <c r="AM13" i="1" s="1"/>
  <c r="AM38" i="1"/>
  <c r="AP29" i="1"/>
  <c r="AR29" i="1" s="1"/>
  <c r="AP28" i="1"/>
  <c r="AR28" i="1" s="1"/>
  <c r="AP27" i="1"/>
  <c r="AR27" i="1" s="1"/>
  <c r="AP26" i="1"/>
  <c r="AR26" i="1" s="1"/>
  <c r="AP25" i="1"/>
  <c r="AR25" i="1" s="1"/>
  <c r="AP24" i="1"/>
  <c r="AR24" i="1" s="1"/>
  <c r="AP23" i="1"/>
  <c r="AR23" i="1" s="1"/>
  <c r="AP22" i="1"/>
  <c r="AR22" i="1" s="1"/>
  <c r="AP21" i="1"/>
  <c r="AR21" i="1" s="1"/>
  <c r="AP20" i="1"/>
  <c r="AP19" i="1"/>
  <c r="AR19" i="1" s="1"/>
  <c r="AP18" i="1"/>
  <c r="AP17" i="1"/>
  <c r="AR17" i="1" s="1"/>
  <c r="AP16" i="1"/>
  <c r="AR16" i="1" s="1"/>
  <c r="AP15" i="1"/>
  <c r="AR15" i="1" s="1"/>
  <c r="AP14" i="1"/>
  <c r="AR14" i="1" s="1"/>
  <c r="AK29" i="1"/>
  <c r="AM29" i="1" s="1"/>
  <c r="AK28" i="1"/>
  <c r="AM28" i="1" s="1"/>
  <c r="AK27" i="1"/>
  <c r="AM27" i="1" s="1"/>
  <c r="AK26" i="1"/>
  <c r="AM26" i="1" s="1"/>
  <c r="AK25" i="1"/>
  <c r="AM25" i="1" s="1"/>
  <c r="AK24" i="1"/>
  <c r="AM24" i="1" s="1"/>
  <c r="AK23" i="1"/>
  <c r="AM23" i="1" s="1"/>
  <c r="AK22" i="1"/>
  <c r="AM22" i="1" s="1"/>
  <c r="AK21" i="1"/>
  <c r="AM21" i="1" s="1"/>
  <c r="AK20" i="1"/>
  <c r="AM20" i="1" s="1"/>
  <c r="AK19" i="1"/>
  <c r="AM19" i="1" s="1"/>
  <c r="AK18" i="1"/>
  <c r="AM18" i="1" s="1"/>
  <c r="AK17" i="1"/>
  <c r="AM17" i="1" s="1"/>
  <c r="AK16" i="1"/>
  <c r="AM16" i="1" s="1"/>
  <c r="AK15" i="1"/>
  <c r="AM15" i="1" s="1"/>
  <c r="AK14" i="1"/>
  <c r="AM14" i="1" s="1"/>
  <c r="AH38" i="1"/>
  <c r="AF29" i="1"/>
  <c r="AH29" i="1" s="1"/>
  <c r="AF28" i="1"/>
  <c r="AH28" i="1" s="1"/>
  <c r="AF27" i="1"/>
  <c r="AH27" i="1" s="1"/>
  <c r="AF26" i="1"/>
  <c r="AH26" i="1" s="1"/>
  <c r="AF25" i="1"/>
  <c r="AH25" i="1" s="1"/>
  <c r="AF24" i="1"/>
  <c r="AH24" i="1" s="1"/>
  <c r="AF23" i="1"/>
  <c r="AH23" i="1" s="1"/>
  <c r="AF22" i="1"/>
  <c r="AH22" i="1" s="1"/>
  <c r="AF21" i="1"/>
  <c r="AH21" i="1" s="1"/>
  <c r="AF20" i="1"/>
  <c r="AH20" i="1" s="1"/>
  <c r="AF19" i="1"/>
  <c r="AH19" i="1" s="1"/>
  <c r="AF18" i="1"/>
  <c r="AH18" i="1" s="1"/>
  <c r="AF17" i="1"/>
  <c r="AH17" i="1" s="1"/>
  <c r="AF16" i="1"/>
  <c r="AH16" i="1" s="1"/>
  <c r="AF15" i="1"/>
  <c r="AH15" i="1" s="1"/>
  <c r="AF14" i="1"/>
  <c r="AH14" i="1" s="1"/>
  <c r="AF13" i="1"/>
  <c r="AH13" i="1" s="1"/>
  <c r="AC38" i="1"/>
  <c r="AA29" i="1"/>
  <c r="AC29" i="1" s="1"/>
  <c r="AA28" i="1"/>
  <c r="AC28" i="1" s="1"/>
  <c r="AA27" i="1"/>
  <c r="AC27" i="1" s="1"/>
  <c r="AA26" i="1"/>
  <c r="AC26" i="1" s="1"/>
  <c r="AA25" i="1"/>
  <c r="AC25" i="1" s="1"/>
  <c r="AA24" i="1"/>
  <c r="AC24" i="1" s="1"/>
  <c r="AA23" i="1"/>
  <c r="AC23" i="1" s="1"/>
  <c r="AA22" i="1"/>
  <c r="AC22" i="1" s="1"/>
  <c r="AA21" i="1"/>
  <c r="AA20" i="1"/>
  <c r="AC20" i="1" s="1"/>
  <c r="AA19" i="1"/>
  <c r="AC19" i="1" s="1"/>
  <c r="AA18" i="1"/>
  <c r="AC18" i="1" s="1"/>
  <c r="AA17" i="1"/>
  <c r="AC17" i="1" s="1"/>
  <c r="AA16" i="1"/>
  <c r="AC16" i="1" s="1"/>
  <c r="AA15" i="1"/>
  <c r="AC15" i="1" s="1"/>
  <c r="AA14" i="1"/>
  <c r="AC14" i="1" s="1"/>
  <c r="AA13" i="1"/>
  <c r="AC30" i="1" s="1"/>
  <c r="X38" i="1"/>
  <c r="V29" i="1"/>
  <c r="X29" i="1" s="1"/>
  <c r="V28" i="1"/>
  <c r="X28" i="1" s="1"/>
  <c r="V27" i="1"/>
  <c r="X27" i="1" s="1"/>
  <c r="V26" i="1"/>
  <c r="X26" i="1" s="1"/>
  <c r="V25" i="1"/>
  <c r="X25" i="1" s="1"/>
  <c r="V24" i="1"/>
  <c r="X24" i="1" s="1"/>
  <c r="V23" i="1"/>
  <c r="X23" i="1" s="1"/>
  <c r="V22" i="1"/>
  <c r="X22" i="1" s="1"/>
  <c r="X30" i="1"/>
  <c r="V17" i="1"/>
  <c r="X17" i="1" s="1"/>
  <c r="V16" i="1"/>
  <c r="X16" i="1" s="1"/>
  <c r="V15" i="1"/>
  <c r="X15" i="1" s="1"/>
  <c r="AM30" i="1" l="1"/>
  <c r="AM39" i="1" s="1"/>
  <c r="X39" i="1"/>
  <c r="AR30" i="1"/>
  <c r="AR39" i="1" s="1"/>
  <c r="AH30" i="1"/>
  <c r="AH39" i="1" s="1"/>
  <c r="AC3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Yamile Espinosa Galindo</author>
  </authors>
  <commentList>
    <comment ref="F4" authorId="0" shapeId="0" xr:uid="{00000000-0006-0000-0000-000001000000}">
      <text>
        <r>
          <rPr>
            <b/>
            <sz val="9"/>
            <color indexed="81"/>
            <rFont val="Tahoma"/>
            <family val="2"/>
          </rPr>
          <t>Cuadro que resume los cambios realizados de una versión a otra</t>
        </r>
      </text>
    </comment>
    <comment ref="F5" authorId="0" shapeId="0" xr:uid="{00000000-0006-0000-0000-000002000000}">
      <text>
        <r>
          <rPr>
            <b/>
            <sz val="9"/>
            <color indexed="81"/>
            <rFont val="Tahoma"/>
            <family val="2"/>
          </rPr>
          <t xml:space="preserve">Número consecutivo de la versión generada </t>
        </r>
      </text>
    </comment>
    <comment ref="G5" authorId="0" shapeId="0" xr:uid="{00000000-0006-0000-0000-000003000000}">
      <text>
        <r>
          <rPr>
            <b/>
            <sz val="9"/>
            <color indexed="81"/>
            <rFont val="Tahoma"/>
            <family val="2"/>
          </rPr>
          <t>Fecha de la versión generada</t>
        </r>
      </text>
    </comment>
    <comment ref="H5" authorId="0" shapeId="0" xr:uid="{00000000-0006-0000-0000-000004000000}">
      <text>
        <r>
          <rPr>
            <b/>
            <sz val="9"/>
            <color indexed="81"/>
            <rFont val="Tahoma"/>
            <family val="2"/>
          </rPr>
          <t>Breve descripción del cambio realizado en la nueva versión</t>
        </r>
      </text>
    </comment>
    <comment ref="C10" authorId="0" shapeId="0" xr:uid="{00000000-0006-0000-0000-000005000000}">
      <text>
        <r>
          <rPr>
            <b/>
            <sz val="9"/>
            <color indexed="81"/>
            <rFont val="Tahoma"/>
            <family val="2"/>
          </rPr>
          <t>Indique el nombre del proceso al cual está asociada la meta</t>
        </r>
      </text>
    </comment>
    <comment ref="A12" authorId="0" shapeId="0" xr:uid="{00000000-0006-0000-0000-000006000000}">
      <text>
        <r>
          <rPr>
            <b/>
            <sz val="9"/>
            <color indexed="81"/>
            <rFont val="Tahoma"/>
            <family val="2"/>
          </rPr>
          <t>Incluya el número del objetivo estratégico, de acuerdo con lo adoptado en el Plan Estratégico Institucional</t>
        </r>
      </text>
    </comment>
    <comment ref="B12" authorId="0" shapeId="0" xr:uid="{00000000-0006-0000-0000-000007000000}">
      <text>
        <r>
          <rPr>
            <b/>
            <sz val="9"/>
            <color indexed="81"/>
            <rFont val="Tahoma"/>
            <family val="2"/>
          </rPr>
          <t>Incluya el objetivo estratégico, de acuerdo con lo adoptado en el Plan Estratégico Institucional, al cual se asocia la meta</t>
        </r>
      </text>
    </comment>
    <comment ref="D12" authorId="0" shapeId="0" xr:uid="{00000000-0006-0000-0000-000008000000}">
      <text>
        <r>
          <rPr>
            <b/>
            <sz val="9"/>
            <color indexed="81"/>
            <rFont val="Tahoma"/>
            <family val="2"/>
          </rPr>
          <t>Escriba el número de la meta, en orden consecutivo</t>
        </r>
      </text>
    </comment>
    <comment ref="E12" authorId="0" shapeId="0" xr:uid="{00000000-0006-0000-0000-000009000000}">
      <text>
        <r>
          <rPr>
            <b/>
            <sz val="9"/>
            <color indexed="81"/>
            <rFont val="Tahoma"/>
            <family val="2"/>
          </rPr>
          <t xml:space="preserve">Son el resultado aceptable que se espera alcanzar en un periodo de tiempo a través de la ejecución y/o cumplimiento de los entregables. 
Se debe redactar la meta iniciando con un verbo en infinitivo fuerte, seguido de una magnitud o cantidad, una unidad de medida que se encuentre en términos numéricos o porcentuales y finalmente el complemento.
verbo + magnitud + unidad de medida + complemento
</t>
        </r>
      </text>
    </comment>
    <comment ref="F12" authorId="0" shapeId="0" xr:uid="{00000000-0006-0000-0000-00000A000000}">
      <text>
        <r>
          <rPr>
            <b/>
            <sz val="9"/>
            <color indexed="81"/>
            <rFont val="Tahoma"/>
            <family val="2"/>
          </rPr>
          <t xml:space="preserve">Seleccione la opción que corresponda
</t>
        </r>
      </text>
    </comment>
    <comment ref="G12" authorId="0" shapeId="0" xr:uid="{00000000-0006-0000-0000-00000B000000}">
      <text>
        <r>
          <rPr>
            <b/>
            <sz val="9"/>
            <color indexed="81"/>
            <rFont val="Tahoma"/>
            <family val="2"/>
          </rPr>
          <t>Indique un nombre corto que refleje lo que pretende medir. 
Ej. Porcentaje de giros acumulados</t>
        </r>
      </text>
    </comment>
    <comment ref="H12" authorId="0" shapeId="0" xr:uid="{00000000-0006-0000-0000-00000C000000}">
      <text>
        <r>
          <rPr>
            <b/>
            <sz val="9"/>
            <color indexed="81"/>
            <rFont val="Tahoma"/>
            <family val="2"/>
          </rPr>
          <t>Indique la fórmula (relación entre variables) que permite medir el cumplimiento de la meta. Debe existir una coherencia lógica entre la magnitud y unidad de medida de la meta y las variables del indicador</t>
        </r>
      </text>
    </comment>
    <comment ref="I12" authorId="0" shapeId="0" xr:uid="{00000000-0006-0000-0000-00000D000000}">
      <text>
        <r>
          <rPr>
            <b/>
            <sz val="9"/>
            <color indexed="81"/>
            <rFont val="Tahoma"/>
            <family val="2"/>
          </rPr>
          <t>Valor inicial que se toma como referencia para comparar el avance de la meta. Es imporante indicar la magnitud, unidad de medida y la vigencia en la cual se obtuvo</t>
        </r>
      </text>
    </comment>
    <comment ref="J12" authorId="0" shapeId="0" xr:uid="{00000000-0006-0000-0000-00000E000000}">
      <text>
        <r>
          <rPr>
            <b/>
            <sz val="9"/>
            <color indexed="81"/>
            <rFont val="Tahoma"/>
            <family val="2"/>
          </rPr>
          <t>Indique el tipo de programación que corresponde: 
- Suma
- Constante
- Creciente
- Decreciente 
Este tipo depende de la forma en que se acumulan los resultados del indicador trimestralmente para la vigencia. Ver Manual PLE-PIN-M002</t>
        </r>
      </text>
    </comment>
    <comment ref="K12" authorId="0" shapeId="0" xr:uid="{00000000-0006-0000-0000-00000F000000}">
      <text>
        <r>
          <rPr>
            <b/>
            <sz val="9"/>
            <color indexed="81"/>
            <rFont val="Tahoma"/>
            <family val="2"/>
          </rPr>
          <t xml:space="preserve">Indique la forma en la que se expresa la magnitud de la meta. Ej. Porcentaje, actuaciones administrativas, informes, etc. </t>
        </r>
        <r>
          <rPr>
            <sz val="9"/>
            <color indexed="81"/>
            <rFont val="Tahoma"/>
            <family val="2"/>
          </rPr>
          <t xml:space="preserve">
</t>
        </r>
      </text>
    </comment>
    <comment ref="L12" authorId="0" shapeId="0" xr:uid="{00000000-0006-0000-0000-000010000000}">
      <text>
        <r>
          <rPr>
            <b/>
            <sz val="9"/>
            <color indexed="81"/>
            <rFont val="Tahoma"/>
            <family val="2"/>
          </rPr>
          <t xml:space="preserve">Indique la magnitud programada para el trimestre. </t>
        </r>
      </text>
    </comment>
    <comment ref="M12" authorId="0" shapeId="0" xr:uid="{00000000-0006-0000-0000-000011000000}">
      <text>
        <r>
          <rPr>
            <b/>
            <sz val="9"/>
            <color indexed="81"/>
            <rFont val="Tahoma"/>
            <family val="2"/>
          </rPr>
          <t xml:space="preserve">Indique la magnitud programada para el trimestre. </t>
        </r>
      </text>
    </comment>
    <comment ref="N12" authorId="0" shapeId="0" xr:uid="{00000000-0006-0000-0000-000012000000}">
      <text>
        <r>
          <rPr>
            <b/>
            <sz val="9"/>
            <color indexed="81"/>
            <rFont val="Tahoma"/>
            <family val="2"/>
          </rPr>
          <t xml:space="preserve">Indique la magnitud programada para el trimestre. </t>
        </r>
      </text>
    </comment>
    <comment ref="O12" authorId="0" shapeId="0" xr:uid="{00000000-0006-0000-0000-000013000000}">
      <text>
        <r>
          <rPr>
            <b/>
            <sz val="9"/>
            <color indexed="81"/>
            <rFont val="Tahoma"/>
            <family val="2"/>
          </rPr>
          <t xml:space="preserve">Indique la magnitud programada para el trimestre. </t>
        </r>
      </text>
    </comment>
    <comment ref="P12" authorId="0" shapeId="0" xr:uid="{00000000-0006-0000-0000-000014000000}">
      <text>
        <r>
          <rPr>
            <b/>
            <sz val="9"/>
            <color indexed="81"/>
            <rFont val="Tahoma"/>
            <family val="2"/>
          </rPr>
          <t>Indique la programación total de la vigencia. 
Debe ser coherente con la meta.</t>
        </r>
      </text>
    </comment>
    <comment ref="Q12" authorId="0" shapeId="0" xr:uid="{00000000-0006-0000-0000-000015000000}">
      <text>
        <r>
          <rPr>
            <b/>
            <sz val="9"/>
            <color indexed="81"/>
            <rFont val="Tahoma"/>
            <family val="2"/>
          </rPr>
          <t xml:space="preserve">Indique el tipo de indicador: 
- Eficancia 
- Eficiencia 
- Efectividad </t>
        </r>
      </text>
    </comment>
    <comment ref="R12" authorId="0" shapeId="0" xr:uid="{00000000-0006-0000-0000-000016000000}">
      <text>
        <r>
          <rPr>
            <b/>
            <sz val="9"/>
            <color indexed="81"/>
            <rFont val="Tahoma"/>
            <family val="2"/>
          </rPr>
          <t>Indique la evidencia a presentar del cumplimiento de la meta. Se debe redactar de forma concreta y coherente con la meta</t>
        </r>
      </text>
    </comment>
    <comment ref="S12" authorId="0" shapeId="0" xr:uid="{00000000-0006-0000-0000-000017000000}">
      <text>
        <r>
          <rPr>
            <b/>
            <sz val="9"/>
            <color indexed="81"/>
            <rFont val="Tahoma"/>
            <family val="2"/>
          </rPr>
          <t>Indique la herramienta o aplicativo donde reposa la información que da origen al entregable o en el que es posible contrastar o verificar la información de ser necesario.</t>
        </r>
      </text>
    </comment>
    <comment ref="T12" authorId="0" shapeId="0" xr:uid="{00000000-0006-0000-0000-000018000000}">
      <text>
        <r>
          <rPr>
            <b/>
            <sz val="9"/>
            <color indexed="81"/>
            <rFont val="Tahoma"/>
            <family val="2"/>
          </rPr>
          <t>Indique el área y grupo de trabajo (si se tiene), responsable de cumplir o ejecutar la meta</t>
        </r>
      </text>
    </comment>
    <comment ref="U12" authorId="0" shapeId="0" xr:uid="{00000000-0006-0000-0000-000019000000}">
      <text>
        <r>
          <rPr>
            <b/>
            <sz val="9"/>
            <color indexed="81"/>
            <rFont val="Tahoma"/>
            <family val="2"/>
          </rPr>
          <t>Indique el nombre de la dependencia responsable de reportar trimestralmente la meta a la OAP</t>
        </r>
      </text>
    </comment>
    <comment ref="V12" authorId="0" shapeId="0" xr:uid="{00000000-0006-0000-0000-00001A000000}">
      <text>
        <r>
          <rPr>
            <b/>
            <sz val="9"/>
            <color indexed="81"/>
            <rFont val="Tahoma"/>
            <family val="2"/>
          </rPr>
          <t>Indique la magnitud programada</t>
        </r>
      </text>
    </comment>
    <comment ref="W12" authorId="0" shapeId="0" xr:uid="{00000000-0006-0000-0000-00001B000000}">
      <text>
        <r>
          <rPr>
            <b/>
            <sz val="9"/>
            <color indexed="81"/>
            <rFont val="Tahoma"/>
            <family val="2"/>
          </rPr>
          <t>Indique la magnitud ejecutada. Corresponde al resultado de medir el indicador de la meta</t>
        </r>
      </text>
    </comment>
    <comment ref="X12" authorId="0" shapeId="0" xr:uid="{00000000-0006-0000-0000-00001C000000}">
      <text>
        <r>
          <rPr>
            <b/>
            <sz val="9"/>
            <color indexed="81"/>
            <rFont val="Tahoma"/>
            <family val="2"/>
          </rPr>
          <t>Es el resultado porcentual de dividir lo ejecutado vs. lo programado. En caso de sobre ejecución, el resultado máximo es el 100%</t>
        </r>
      </text>
    </comment>
    <comment ref="Y12" authorId="0" shapeId="0" xr:uid="{00000000-0006-0000-0000-00001D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Z12" authorId="0" shapeId="0" xr:uid="{00000000-0006-0000-0000-00001E000000}">
      <text>
        <r>
          <rPr>
            <b/>
            <sz val="9"/>
            <color indexed="81"/>
            <rFont val="Tahoma"/>
            <family val="2"/>
          </rPr>
          <t xml:space="preserve">Indicar el nombre concreto de la evidencia aportada. </t>
        </r>
      </text>
    </comment>
    <comment ref="AA12" authorId="0" shapeId="0" xr:uid="{00000000-0006-0000-0000-00001F000000}">
      <text>
        <r>
          <rPr>
            <b/>
            <sz val="9"/>
            <color indexed="81"/>
            <rFont val="Tahoma"/>
            <family val="2"/>
          </rPr>
          <t>Indique la magnitud programada</t>
        </r>
      </text>
    </comment>
    <comment ref="AB12" authorId="0" shapeId="0" xr:uid="{00000000-0006-0000-0000-000020000000}">
      <text>
        <r>
          <rPr>
            <b/>
            <sz val="9"/>
            <color indexed="81"/>
            <rFont val="Tahoma"/>
            <family val="2"/>
          </rPr>
          <t>Indique la magnitud ejecutada. Corresponde al resultado de medir el indicador de la meta</t>
        </r>
      </text>
    </comment>
    <comment ref="AC12" authorId="0" shapeId="0" xr:uid="{00000000-0006-0000-0000-000021000000}">
      <text>
        <r>
          <rPr>
            <b/>
            <sz val="9"/>
            <color indexed="81"/>
            <rFont val="Tahoma"/>
            <family val="2"/>
          </rPr>
          <t>Es el resultado porcentual de dividir lo ejecutado vs. lo programado. En caso de sobre ejecución, el resultado máximo es el 100%</t>
        </r>
      </text>
    </comment>
    <comment ref="AD12" authorId="0" shapeId="0" xr:uid="{00000000-0006-0000-0000-000022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E12" authorId="0" shapeId="0" xr:uid="{00000000-0006-0000-0000-000023000000}">
      <text>
        <r>
          <rPr>
            <b/>
            <sz val="9"/>
            <color indexed="81"/>
            <rFont val="Tahoma"/>
            <family val="2"/>
          </rPr>
          <t xml:space="preserve">Indicar el nombre concreto de la evidencia aportada. </t>
        </r>
      </text>
    </comment>
    <comment ref="AF12" authorId="0" shapeId="0" xr:uid="{00000000-0006-0000-0000-000024000000}">
      <text>
        <r>
          <rPr>
            <b/>
            <sz val="9"/>
            <color indexed="81"/>
            <rFont val="Tahoma"/>
            <family val="2"/>
          </rPr>
          <t>Indique la magnitud programada</t>
        </r>
      </text>
    </comment>
    <comment ref="AG12" authorId="0" shapeId="0" xr:uid="{00000000-0006-0000-0000-000025000000}">
      <text>
        <r>
          <rPr>
            <b/>
            <sz val="9"/>
            <color indexed="81"/>
            <rFont val="Tahoma"/>
            <family val="2"/>
          </rPr>
          <t>Indique la magnitud ejecutada. Corresponde al resultado de medir el indicador de la meta</t>
        </r>
      </text>
    </comment>
    <comment ref="AH12" authorId="0" shapeId="0" xr:uid="{00000000-0006-0000-0000-000026000000}">
      <text>
        <r>
          <rPr>
            <b/>
            <sz val="9"/>
            <color indexed="81"/>
            <rFont val="Tahoma"/>
            <family val="2"/>
          </rPr>
          <t>Es el resultado porcentual de dividir lo ejecutado vs. lo programado. En caso de sobre ejecución, el resultado máximo es el 100%</t>
        </r>
      </text>
    </comment>
    <comment ref="AI12" authorId="0" shapeId="0" xr:uid="{00000000-0006-0000-0000-000027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J12" authorId="0" shapeId="0" xr:uid="{00000000-0006-0000-0000-000028000000}">
      <text>
        <r>
          <rPr>
            <b/>
            <sz val="9"/>
            <color indexed="81"/>
            <rFont val="Tahoma"/>
            <family val="2"/>
          </rPr>
          <t xml:space="preserve">Indicar el nombre concreto de la evidencia aportada. </t>
        </r>
      </text>
    </comment>
    <comment ref="AK12" authorId="0" shapeId="0" xr:uid="{00000000-0006-0000-0000-000029000000}">
      <text>
        <r>
          <rPr>
            <b/>
            <sz val="9"/>
            <color indexed="81"/>
            <rFont val="Tahoma"/>
            <family val="2"/>
          </rPr>
          <t>Indique la magnitud programada</t>
        </r>
      </text>
    </comment>
    <comment ref="AL12" authorId="0" shapeId="0" xr:uid="{00000000-0006-0000-0000-00002A000000}">
      <text>
        <r>
          <rPr>
            <b/>
            <sz val="9"/>
            <color indexed="81"/>
            <rFont val="Tahoma"/>
            <family val="2"/>
          </rPr>
          <t>Indique la magnitud ejecutada. Corresponde al resultado de medir el indicador de la meta</t>
        </r>
      </text>
    </comment>
    <comment ref="AM12" authorId="0" shapeId="0" xr:uid="{00000000-0006-0000-0000-00002B000000}">
      <text>
        <r>
          <rPr>
            <b/>
            <sz val="9"/>
            <color indexed="81"/>
            <rFont val="Tahoma"/>
            <family val="2"/>
          </rPr>
          <t>Es el resultado porcentual de dividir lo ejecutado vs. lo programado. En caso de sobre ejecución, el resultado máximo es el 100%</t>
        </r>
      </text>
    </comment>
    <comment ref="AN12" authorId="0" shapeId="0" xr:uid="{00000000-0006-0000-0000-00002C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O12" authorId="0" shapeId="0" xr:uid="{00000000-0006-0000-0000-00002D000000}">
      <text>
        <r>
          <rPr>
            <b/>
            <sz val="9"/>
            <color indexed="81"/>
            <rFont val="Tahoma"/>
            <family val="2"/>
          </rPr>
          <t xml:space="preserve">Indicar el nombre concreto de la evidencia aportada. </t>
        </r>
      </text>
    </comment>
    <comment ref="AP12" authorId="0" shapeId="0" xr:uid="{00000000-0006-0000-0000-00002E000000}">
      <text>
        <r>
          <rPr>
            <b/>
            <sz val="9"/>
            <color indexed="81"/>
            <rFont val="Tahoma"/>
            <family val="2"/>
          </rPr>
          <t>Indique la magnitud total programada para la vigencia</t>
        </r>
      </text>
    </comment>
    <comment ref="AQ12" authorId="0" shapeId="0" xr:uid="{00000000-0006-0000-0000-00002F000000}">
      <text>
        <r>
          <rPr>
            <b/>
            <sz val="9"/>
            <color indexed="81"/>
            <rFont val="Tahoma"/>
            <family val="2"/>
          </rPr>
          <t xml:space="preserve">Indique la magnitud ejecutada acumulada para la vigencia </t>
        </r>
      </text>
    </comment>
    <comment ref="AR12" authorId="0" shapeId="0" xr:uid="{00000000-0006-0000-0000-000030000000}">
      <text>
        <r>
          <rPr>
            <b/>
            <sz val="9"/>
            <color indexed="81"/>
            <rFont val="Tahoma"/>
            <family val="2"/>
          </rPr>
          <t>Es el resultado porcentual de dividir lo ejecutado vs. lo programado. En caso de sobre ejecución, el resultado máximo es el 100%</t>
        </r>
      </text>
    </comment>
    <comment ref="AS12" authorId="0" shapeId="0" xr:uid="{00000000-0006-0000-0000-000031000000}">
      <text>
        <r>
          <rPr>
            <b/>
            <sz val="9"/>
            <color indexed="81"/>
            <rFont val="Tahoma"/>
            <family val="2"/>
          </rPr>
          <t>Es la descripción detallada de los avances y logros obtenidos con la ejecución de la meta acumulados para la vigencia</t>
        </r>
      </text>
    </comment>
    <comment ref="E30" authorId="0" shapeId="0" xr:uid="{00000000-0006-0000-0000-000032000000}">
      <text>
        <r>
          <rPr>
            <b/>
            <sz val="9"/>
            <color indexed="81"/>
            <rFont val="Tahoma"/>
            <family val="2"/>
          </rPr>
          <t>Promedio obtenido para el periodo x 80%</t>
        </r>
      </text>
    </comment>
    <comment ref="E38" authorId="0" shapeId="0" xr:uid="{00000000-0006-0000-0000-000033000000}">
      <text>
        <r>
          <rPr>
            <b/>
            <sz val="9"/>
            <color indexed="81"/>
            <rFont val="Tahoma"/>
            <family val="2"/>
          </rPr>
          <t>Promedio obtenido en las metas transversales para el periodo x 20%</t>
        </r>
      </text>
    </comment>
    <comment ref="E39" authorId="0" shapeId="0" xr:uid="{00000000-0006-0000-0000-000034000000}">
      <text>
        <r>
          <rPr>
            <b/>
            <sz val="9"/>
            <color indexed="81"/>
            <rFont val="Tahoma"/>
            <family val="2"/>
          </rPr>
          <t>Sumatoria del total de metas técnicas y metas transversales</t>
        </r>
      </text>
    </comment>
  </commentList>
</comments>
</file>

<file path=xl/sharedStrings.xml><?xml version="1.0" encoding="utf-8"?>
<sst xmlns="http://schemas.openxmlformats.org/spreadsheetml/2006/main" count="613" uniqueCount="279">
  <si>
    <r>
      <rPr>
        <b/>
        <sz val="11"/>
        <color theme="1"/>
        <rFont val="Calibri Light"/>
        <family val="2"/>
        <scheme val="major"/>
      </rPr>
      <t xml:space="preserve">Código Formato: </t>
    </r>
    <r>
      <rPr>
        <sz val="11"/>
        <color theme="1"/>
        <rFont val="Calibri Light"/>
        <family val="2"/>
        <scheme val="major"/>
      </rPr>
      <t xml:space="preserve">PLE-PIN-F018
</t>
    </r>
    <r>
      <rPr>
        <b/>
        <sz val="11"/>
        <color theme="1"/>
        <rFont val="Calibri Light"/>
        <family val="2"/>
        <scheme val="major"/>
      </rPr>
      <t xml:space="preserve">Versión: </t>
    </r>
    <r>
      <rPr>
        <sz val="11"/>
        <color theme="1"/>
        <rFont val="Calibri Light"/>
        <family val="2"/>
        <scheme val="major"/>
      </rPr>
      <t xml:space="preserve">6
</t>
    </r>
    <r>
      <rPr>
        <b/>
        <sz val="11"/>
        <color theme="1"/>
        <rFont val="Calibri Light"/>
        <family val="2"/>
        <scheme val="major"/>
      </rPr>
      <t xml:space="preserve">Vigencia desde: </t>
    </r>
    <r>
      <rPr>
        <sz val="11"/>
        <color theme="1"/>
        <rFont val="Calibri Light"/>
        <family val="2"/>
        <scheme val="major"/>
      </rPr>
      <t xml:space="preserve">23 de enero de 2023
</t>
    </r>
    <r>
      <rPr>
        <b/>
        <sz val="11"/>
        <color theme="1"/>
        <rFont val="Calibri Light"/>
        <family val="2"/>
        <scheme val="major"/>
      </rPr>
      <t xml:space="preserve">Caso HOLA: </t>
    </r>
    <r>
      <rPr>
        <sz val="11"/>
        <color theme="1"/>
        <rFont val="Calibri Light"/>
        <family val="2"/>
        <scheme val="major"/>
      </rPr>
      <t>291736</t>
    </r>
  </si>
  <si>
    <t>VIGENCIA DE LA PLANEACIÓN 2024</t>
  </si>
  <si>
    <t>CONTROL DE CAMBIOS</t>
  </si>
  <si>
    <t>VERSIÓN</t>
  </si>
  <si>
    <t>FECHA</t>
  </si>
  <si>
    <t>DESCRIPCIÓN DE LA MODIFICACIÓN</t>
  </si>
  <si>
    <t>30 de enero de 2024</t>
  </si>
  <si>
    <r>
      <rPr>
        <sz val="11"/>
        <color rgb="FF000000"/>
        <rFont val="Calibri Light"/>
        <family val="2"/>
        <scheme val="major"/>
      </rPr>
      <t xml:space="preserve">Publicación del plan de gestión aprobado. Caso HOLA: </t>
    </r>
    <r>
      <rPr>
        <b/>
        <sz val="11"/>
        <color rgb="FF000000"/>
        <rFont val="Calibri Light"/>
        <family val="2"/>
        <scheme val="major"/>
      </rPr>
      <t>14570</t>
    </r>
  </si>
  <si>
    <t>PLAN ESTRATÉGICO INSTITUCIONAL</t>
  </si>
  <si>
    <t>PROCESO</t>
  </si>
  <si>
    <t>META</t>
  </si>
  <si>
    <t>INDICADOR</t>
  </si>
  <si>
    <t>RESULTADO</t>
  </si>
  <si>
    <t>I TRIMESTRE</t>
  </si>
  <si>
    <t>II TRIMESTRE</t>
  </si>
  <si>
    <t>III TRIMESTRE</t>
  </si>
  <si>
    <t>IV TRIMESTRE</t>
  </si>
  <si>
    <t>SEGUIMIENTO ACUMULADO PLAN GESTIÓN</t>
  </si>
  <si>
    <t>No OE</t>
  </si>
  <si>
    <t>OBJETIVO ESTRATÉGICO</t>
  </si>
  <si>
    <t xml:space="preserve">No. Meta </t>
  </si>
  <si>
    <t>META PLAN DE GESTIÓN VIGENCIA</t>
  </si>
  <si>
    <t>TIPO DE META</t>
  </si>
  <si>
    <t>NOMBRE DEL INDICADOR</t>
  </si>
  <si>
    <t>FÓRMULA DEL INDICADOR</t>
  </si>
  <si>
    <t>LÍNEA BASE</t>
  </si>
  <si>
    <t>TIPO DE PROGRAMACIÓN</t>
  </si>
  <si>
    <t>UNIDAD DE MEDIDA</t>
  </si>
  <si>
    <t>I TRI</t>
  </si>
  <si>
    <t>II TRI</t>
  </si>
  <si>
    <t>III TRI</t>
  </si>
  <si>
    <t>IV TRI</t>
  </si>
  <si>
    <t>TOTAL PROGRAMACIÓN VIGENCIA</t>
  </si>
  <si>
    <t>TIPO DE INDICADOR</t>
  </si>
  <si>
    <t>ENTREGABLE</t>
  </si>
  <si>
    <t>FUENTE DE INFORMACIÓN</t>
  </si>
  <si>
    <t>RESPONSABLES DE LA META</t>
  </si>
  <si>
    <t>DEPENDENCIA RESPONSABLE DEL REPORTE DE LA META</t>
  </si>
  <si>
    <t>PROGRAMADO</t>
  </si>
  <si>
    <t>EJECUTADO</t>
  </si>
  <si>
    <t>RESULTADO DE LA MEDICIÓN</t>
  </si>
  <si>
    <t>ANÁLISIS DE AVANCE</t>
  </si>
  <si>
    <t xml:space="preserve">EVIDENCIA </t>
  </si>
  <si>
    <t>Realizar acciones enfocadas al fortalecimiento de la gobernabilidad democrática local</t>
  </si>
  <si>
    <t>Gestión Pública Territorial Local</t>
  </si>
  <si>
    <t>1</t>
  </si>
  <si>
    <t>Alcanzar en un 75% el avance de las metas del Plan de Desarrollo Local acumuladas al 30 de septiembre de 2024 (metas entregadas)</t>
  </si>
  <si>
    <t>Retadora (mejora)</t>
  </si>
  <si>
    <t>Avance cumplimiento metas Plan de Desarrollo Local (metas entregadas)</t>
  </si>
  <si>
    <t>% de avance de metas del Plan de Desarrollo Local acumulado al 30 de septiembre de 2024</t>
  </si>
  <si>
    <t>Resultados a 31 de diciembre de 2023</t>
  </si>
  <si>
    <t>Creciente</t>
  </si>
  <si>
    <t>Porcentaje</t>
  </si>
  <si>
    <t>Efectividad</t>
  </si>
  <si>
    <t>Reporte trimestral de avance del Plan de Desarrollo Local - PDL</t>
  </si>
  <si>
    <t>MUSI</t>
  </si>
  <si>
    <t>Alcaldía Local - Área de Gestión del Desarrollo, Adminsitrativa y Financiera</t>
  </si>
  <si>
    <t>Dirección para la Gestión del Desarrollo Local</t>
  </si>
  <si>
    <t>Gestión Corporativa Institucional</t>
  </si>
  <si>
    <t>2</t>
  </si>
  <si>
    <t>Girar mínimo el 65% del presupuesto comprometido constituido como obligaciones por pagar de la vigencia 2023</t>
  </si>
  <si>
    <t>Porcentaje de giros acumulados de obligaciones por pagar de la vigencia 2023</t>
  </si>
  <si>
    <t>(Giros acumulados/Presupuesto comprometido constituido como obligaciones por pagar de la vigencia 2023)*100</t>
  </si>
  <si>
    <t>Eficacia</t>
  </si>
  <si>
    <t>Reporte seguimiento mensual consolidado</t>
  </si>
  <si>
    <t>BOGDATA</t>
  </si>
  <si>
    <t>Reporte DGL</t>
  </si>
  <si>
    <t>3</t>
  </si>
  <si>
    <t>Girar mínimo el 63% del presupuesto comprometido constituido como obligaciones por pagar de la vigencia 2022 y anteriores</t>
  </si>
  <si>
    <t>Porcentaje de giros acumulados de obligaciones por pagar de la vigencia 2022 y anteriores</t>
  </si>
  <si>
    <t>(Giros acumulados/Presupuesto comprometido constituido como obligaciones por pagar de la vigencia 2022 y anteriores)*100</t>
  </si>
  <si>
    <t>4</t>
  </si>
  <si>
    <t>Comprometer mínimo el 30% al 30 de junio y el 96% al 31 de diciembre del presupuesto de inversión directa de la vigencia 2024</t>
  </si>
  <si>
    <t>Porcentaje de compromiso del presupuesto de inversión directa de la vigencia 2024</t>
  </si>
  <si>
    <t>(Valor de RP de inversión directa de la vigencia  / Valor total del presupuesto de inversión directa de la Vigencia)*100</t>
  </si>
  <si>
    <t>5</t>
  </si>
  <si>
    <t>Girar mínimo el 52% del presupuesto total  disponible de inversión directa de la vigencia</t>
  </si>
  <si>
    <t>Porcentaje de giros acumulados de inversión directa de la vigencia</t>
  </si>
  <si>
    <t>(Giros acumulados de inversión directa/Presupuesto disponible de inversión directa de la vigencia)*100</t>
  </si>
  <si>
    <t>6</t>
  </si>
  <si>
    <t>Registrar en el sistema SIPSE Local, el 100% de los contratos publicados en la plataforma SECOP II de la vigencia. (Con excepción de comodatos, procesos de contratos de corredor de seguros, convenios interadministrativos, procesos de contratación por Tienda Virtual)</t>
  </si>
  <si>
    <t>Gestión</t>
  </si>
  <si>
    <t>Porcentaje de contratos registrados en SIPSE Local</t>
  </si>
  <si>
    <t>(Número de contratos registrados en SIPSE Local /Número de contratos publicados en la plataforma SECOP II)*100%
Nota: No se tendrán en cuenta los procesos registrados en SIPSE susceptibles a cambio de base de datos y que no se puedan registrar y una vez se cuente con la debida justificación tramitada por el FDL</t>
  </si>
  <si>
    <t>Constante</t>
  </si>
  <si>
    <t>Reporte de seguimiento  consolidado</t>
  </si>
  <si>
    <t>SIPSE LOCAL y SECOP</t>
  </si>
  <si>
    <t>7</t>
  </si>
  <si>
    <t>Lograr que el 100% de los contratos registrados en SIPSE-Local se encuentren, dentro del sistema, en estado “ejecución”</t>
  </si>
  <si>
    <t>Porcentaje de contratos en estado ejecución registrados en SIPSE Local</t>
  </si>
  <si>
    <t>(Número de contratos registrados en SIPSE Local en estado ejecución /Número total de contratos registrados en SECOP en estado En ejecucion o Firmado)*100%
Nota: No se tendrán en cuenta los procesos registrados en SIPSE susceptibles a cambio de base de datos y que no se puedan registrar y una vez se cuente con la debida justificación tramitada por el FDL</t>
  </si>
  <si>
    <t>SIPSE LOCAL</t>
  </si>
  <si>
    <t>Reporte DGDL</t>
  </si>
  <si>
    <t>8</t>
  </si>
  <si>
    <t>Registrar y actualizar al 90% la información en el Módulo de proyectos de SIPSE LOCAL de proyectos de inversión de la vigencia 2024</t>
  </si>
  <si>
    <t>Porcentaje de proyectos de inversión con información de resultados actualizada en SIPSE Local</t>
  </si>
  <si>
    <t>(Número de Proyectos de inversión con información de seguimiento actualizada en SIPSE Local / Número de Proyectos de inversión registrados en SIPSE LOCAL (SEGPLAN))*90%</t>
  </si>
  <si>
    <t>Reporte de seguimiento
consolidado</t>
  </si>
  <si>
    <t>9</t>
  </si>
  <si>
    <t>Registrar  al 100% la información en el Módulo de proyectos de SIPSE LOCAL de proyectos de inversión del nuevo plan de desarrollo local de la vigencia 2025 - 2028</t>
  </si>
  <si>
    <t>(Numero Proyectos de inversión registrados en SIPSE Local / Numero de Proyectos de inversión aprobados en SEGPLAN)*100%</t>
  </si>
  <si>
    <t>Inspección, Vigilancia y Control</t>
  </si>
  <si>
    <t>10</t>
  </si>
  <si>
    <r>
      <t xml:space="preserve">Realizar </t>
    </r>
    <r>
      <rPr>
        <sz val="11"/>
        <rFont val="Calibri Light"/>
        <family val="2"/>
        <scheme val="major"/>
      </rPr>
      <t>15.120</t>
    </r>
    <r>
      <rPr>
        <sz val="11"/>
        <color theme="1"/>
        <rFont val="Calibri Light"/>
        <family val="2"/>
        <scheme val="major"/>
      </rPr>
      <t xml:space="preserve"> impulsos procesales (avocar, rechazar, enviar al competente y todo lo que derive del desarrollo de la actuación) sobre las actuaciones de policía que se encuentran a cargo de las inspecciones de policía</t>
    </r>
  </si>
  <si>
    <t>Expedientes a cargo de las inspecciones de policía impulsados</t>
  </si>
  <si>
    <t>Número de expedientes a cargo de las inspecciones de policía impulsados</t>
  </si>
  <si>
    <t>Suma</t>
  </si>
  <si>
    <t>Expedientes de actuaciones de policía</t>
  </si>
  <si>
    <t>Reporte de seguimiento de impulsos procesales</t>
  </si>
  <si>
    <t>Aplicativo ARCO</t>
  </si>
  <si>
    <t>Alcaldía Local - Área de Gestión Policiva</t>
  </si>
  <si>
    <t>Dirección para la Gestión Policiva</t>
  </si>
  <si>
    <t>Reporte DGP</t>
  </si>
  <si>
    <t>11</t>
  </si>
  <si>
    <t>Proferir 7.560 fallos de fondo en primera instancia sobre las actuaciones de policía que se encuentran a cargo de las inspecciones de policía</t>
  </si>
  <si>
    <t>Fallos de fondo en primera instancia proferidos</t>
  </si>
  <si>
    <t>Número de Fallos de fondo en primera instancia proferidos</t>
  </si>
  <si>
    <t>Fallos de fondo</t>
  </si>
  <si>
    <t>Reporte de seguimiento de fallos de fondo de actuaciones de policía</t>
  </si>
  <si>
    <t>12</t>
  </si>
  <si>
    <r>
      <t xml:space="preserve">Terminar (archivar) </t>
    </r>
    <r>
      <rPr>
        <sz val="11"/>
        <rFont val="Calibri Light"/>
        <family val="2"/>
        <scheme val="major"/>
      </rPr>
      <t>600</t>
    </r>
    <r>
      <rPr>
        <sz val="11"/>
        <color theme="1"/>
        <rFont val="Calibri Light"/>
        <family val="2"/>
        <scheme val="major"/>
      </rPr>
      <t xml:space="preserve"> actuaciones administrativas activas</t>
    </r>
  </si>
  <si>
    <t>Actuaciones Administrativas terminadas (archivadas)</t>
  </si>
  <si>
    <t>Número de Actuaciones Administrativas terminadas (archivadas)</t>
  </si>
  <si>
    <t>Actuaciones administrativas terminadas</t>
  </si>
  <si>
    <t>Reporte de seguimiento de actuaciones administrativas terminadas por vía gubernativa</t>
  </si>
  <si>
    <t>Aplicativo Si Actúa I</t>
  </si>
  <si>
    <t>13</t>
  </si>
  <si>
    <r>
      <t xml:space="preserve">Terminar </t>
    </r>
    <r>
      <rPr>
        <sz val="11"/>
        <rFont val="Calibri Light"/>
        <family val="2"/>
        <scheme val="major"/>
      </rPr>
      <t>650</t>
    </r>
    <r>
      <rPr>
        <sz val="11"/>
        <color theme="1"/>
        <rFont val="Calibri Light"/>
        <family val="2"/>
        <scheme val="major"/>
      </rPr>
      <t xml:space="preserve"> actuaciones administrativas en primera instancia</t>
    </r>
  </si>
  <si>
    <t>Actuaciones Administrativas terminadas hasta la primera instancia</t>
  </si>
  <si>
    <t>Número de Actuaciones Administrativas terminadas hasta la primera instancia</t>
  </si>
  <si>
    <t>Actuaciones administrativas terminadas por vía gubernativa</t>
  </si>
  <si>
    <t>14</t>
  </si>
  <si>
    <t>Realizar 216 operativos de inspección, vigilancia y control en materia de integridad del espacio público</t>
  </si>
  <si>
    <t>Acciones de control u operativos en materia de  integridad del espacio publico</t>
  </si>
  <si>
    <t>Número de acciones de control u operativos en materia de  integridad del espacio publico</t>
  </si>
  <si>
    <t>Acciones de control u operativos</t>
  </si>
  <si>
    <t>Formatos de evidencia de reunión diligenciados de los operativos realizados en materia de integridad del espacio público</t>
  </si>
  <si>
    <t>Registros de operativos Alcaldía Local</t>
  </si>
  <si>
    <t>Actas de evidencia de operativos</t>
  </si>
  <si>
    <t>15</t>
  </si>
  <si>
    <t>Realizar 316 operativos de inspección, vigilancia y control en materia de actividad económica</t>
  </si>
  <si>
    <t>Acciones de control u operativos en materia de actividad económica realizadas</t>
  </si>
  <si>
    <t>Número de acciones de control u operativos en materia de actividad económica realizadas</t>
  </si>
  <si>
    <t>Formatos de evidencia de reunión diligenciados de los operativos realizados en materia de actividad económica</t>
  </si>
  <si>
    <t>16</t>
  </si>
  <si>
    <t>Realizar 11 operativos de inspección, vigilancia y control para dar cumplimiento a los fallos de río Bogotá</t>
  </si>
  <si>
    <t>Acciones de control u operativos para el cumplimiento de los fallos de río Bogotá realizadas</t>
  </si>
  <si>
    <t>Número de acciones de control u operativos para el cumplimiento de los fallos de Río Bogotá</t>
  </si>
  <si>
    <t>Formatos de evidencia de reunión diligenciados de los operativos realizados en materia de fallos río Bogotá</t>
  </si>
  <si>
    <t>17</t>
  </si>
  <si>
    <t>Realizar 40 operativos de inspección, vigilancia y control en materia de actividad ambiental</t>
  </si>
  <si>
    <t>Acciones de control u operativos en materia de actividad ambiental realizadas</t>
  </si>
  <si>
    <t>Número de acciones de control u operativos en materia de actividad ambiental realizadas</t>
  </si>
  <si>
    <t>Formatos de evidencia de reunión diligenciados de los operativos realizados en materia de actividad ambiental</t>
  </si>
  <si>
    <t>Total metas técnicas (80%)</t>
  </si>
  <si>
    <t>Fortalecer la gestión institucional aumentando las capacidades de la entidad para la planeación, seguimiento y ejecución de sus metas y recursos, y la gestión del talento humano.</t>
  </si>
  <si>
    <t>Planeación Institucional</t>
  </si>
  <si>
    <t>MT1</t>
  </si>
  <si>
    <t>Obtener una ponderación semestral de 80% en la implementación del sistema de gestión ambiental en la alcaldía local, de acuerdo a la herramienta de medición construida por la OAP</t>
  </si>
  <si>
    <t>Sostenibilidad del sistema de gestión</t>
  </si>
  <si>
    <t>Criterios ambientales</t>
  </si>
  <si>
    <t>No. de criterios ambientales cumplidos / No. de criterios ambientales establecidos en la herramienta de medición) X 100</t>
  </si>
  <si>
    <t>80% meta 2023</t>
  </si>
  <si>
    <t xml:space="preserve">Constante </t>
  </si>
  <si>
    <t>Porcentaje de buenas prácticas ambientales implementadas</t>
  </si>
  <si>
    <t>No programada</t>
  </si>
  <si>
    <t xml:space="preserve">Eficacia </t>
  </si>
  <si>
    <t>Reporte de resultados de medición de los criterios ambientales</t>
  </si>
  <si>
    <t>Herramienta Oficina Asesora de Planeación</t>
  </si>
  <si>
    <t>Alcaldía local</t>
  </si>
  <si>
    <t>Oficina Asesora de Planeación Institucional - Equipo de gestión ambiental</t>
  </si>
  <si>
    <t>MT2</t>
  </si>
  <si>
    <t>Mantener el 100% de las acciones de mejora asignadas al proceso/Alcaldía con relación a planes de mejoramiento interno documentadas y vigentes</t>
  </si>
  <si>
    <t>Porcentaje de acciones de mejora documentadas y vigentes</t>
  </si>
  <si>
    <t>1 - (No. De acciones vencidas del plan de mejoramiento  / No  de acciones a gestionar bajo responsabilidad del proceso) X 100</t>
  </si>
  <si>
    <t>100% meta 2023</t>
  </si>
  <si>
    <t>Porcentaje de planes de mejora sin vencimientos</t>
  </si>
  <si>
    <t>Reporte de acciones de mejora sin vencimiento</t>
  </si>
  <si>
    <t>MIMEC - SIG</t>
  </si>
  <si>
    <t>Oficina Asesora de Planeación Institucional - Equipo de planeación institucional y sectorial</t>
  </si>
  <si>
    <t xml:space="preserve">Comunicación Estratégica </t>
  </si>
  <si>
    <t>MT3</t>
  </si>
  <si>
    <t>Mantener el 100% de la información de la página Web actualizada, de acuerdo a lo establecido en la Resolución 1519 de 2020 de MINTIC</t>
  </si>
  <si>
    <t>Porcentaje de cumplimiento en la publicación de información</t>
  </si>
  <si>
    <t>(No. de requisitos de la Resolución 1519 de 2020 de MINTIC de publicación de la información en la página web cumplidos / No total de requisitos de la Resolución 1519 de 2020 de MINTIC de publicación de la información) X 100</t>
  </si>
  <si>
    <t>Porcentaje de requisitos cumplidos</t>
  </si>
  <si>
    <t>Reporte de actualización de la información en la página web de la alcaldía local</t>
  </si>
  <si>
    <t>Página Web Alcaldía Local</t>
  </si>
  <si>
    <t>Oficina Asesora de Comunicaciones</t>
  </si>
  <si>
    <t>MT4</t>
  </si>
  <si>
    <t>Participar del 100% de las capacitaciones que se realicen por parte de la Oficina Asesora de Planeación relacionadas con el Modelo Integrado de Planeación y Gestión</t>
  </si>
  <si>
    <t>Porcentaje de partipación en capacitaciones</t>
  </si>
  <si>
    <t>(Número de capacitaciones en las que se participó la alcaldía local / Número de capacitaciones convocadas) *100</t>
  </si>
  <si>
    <t>Registro de asistencia y presentación realizada</t>
  </si>
  <si>
    <t>MT5</t>
  </si>
  <si>
    <t xml:space="preserve">Realizar dos jornadas de capacitación o entrenamiento por parte de los promotores de mejora sobre el sistema de gestión y/o los procesos, dirigidas al personal de planta y contratistas para el fortalecimiento del Modelo Integrado de Planeación y Gestión. </t>
  </si>
  <si>
    <t>Jornadas de capacitación sobre el sistema de gestión realizadas</t>
  </si>
  <si>
    <t xml:space="preserve">Número de jornadas de capacitación sobre el sistema de gestión realizadas </t>
  </si>
  <si>
    <t>N/A</t>
  </si>
  <si>
    <t>Líder del proceso</t>
  </si>
  <si>
    <t>Brindar atención oportuna y de calidad a los diferentes sectores poblacionales, generando relaciones de confianza y respeto por la diferencia.</t>
  </si>
  <si>
    <t>Servicio a la Ciudadanía</t>
  </si>
  <si>
    <t>MT6</t>
  </si>
  <si>
    <t>Dar respuesta al 100% de los requerimientos ciudadanos asignados a la Alcaldía Local con corte a 31 de diciembre de 2023 tipificadas y registradas como Derechos de Petición en el aplicativo Bogotá te Escucha y gestor documental ORFEO.</t>
  </si>
  <si>
    <t>Porcentaje de requerimientos ciudadanos con respuesta definitiva</t>
  </si>
  <si>
    <t>(No. de respuestas efectuadas / No. requerimientos instaurados antes del 31 de diciembre 2023 pendientes de gestionar) X 100</t>
  </si>
  <si>
    <t>Peticiones pendientes por gestionar al 31 de diciembre de  2023</t>
  </si>
  <si>
    <t>Porcentaje de requerimientos ciudadanos gestionados con respuesta definitiva</t>
  </si>
  <si>
    <t>Reporte de peticiones ciudadanas gestionadas  (con respuesta definitiva o traslado por competencia)</t>
  </si>
  <si>
    <t xml:space="preserve">Reporte Sistema Distrital de Gestión de Peticiones Ciudadanas - Bogotá te  Escucha </t>
  </si>
  <si>
    <t>Alcaldía Local</t>
  </si>
  <si>
    <t>Subsecretaria de Gestión Institucional - Proceso Servicio de Atención a la Ciudadanía</t>
  </si>
  <si>
    <t>MT7</t>
  </si>
  <si>
    <t xml:space="preserve">
Gestionar oportunamente el 100% de los requerimientos  que se tipifiquen como derecho de petición ciudadano en los aplicativos Bogotá Te Escucha y  ORFEO, que  sean asignados a la Alcaldía Local durante la vigencia 2024.
</t>
  </si>
  <si>
    <t>Porcentaje de requerimientos ciudadanos  gestionados dentro del término de ley.</t>
  </si>
  <si>
    <t>(No. de peticiones gestionadas en los términos de ley / No. Requerimientos recibidos en la vigencia 2024 que deben tener respuesta) X 100</t>
  </si>
  <si>
    <t>Porcentaje de requerimientos ciudadanos gestionados</t>
  </si>
  <si>
    <t>Eficiencia</t>
  </si>
  <si>
    <t>Reporte de peticiones ciudadanas gestionadas (con respuesta definitiva o traslado por competencia)</t>
  </si>
  <si>
    <t>Total metas transversales (20%)</t>
  </si>
  <si>
    <t xml:space="preserve">Total plan de gestión </t>
  </si>
  <si>
    <t>No programada para el periodo.</t>
  </si>
  <si>
    <t xml:space="preserve">Se realizaron giros por valor de $20.007.395.336del presupuesto comprometido constituido como obligaciones por pagar de la vigencia 2023, que representan un 46,69% de la meta. 
Es necesario precisar que algunos de los contratos de mayor cuantía apenas iniciaron esta vigencia y que por lo tanto su facturación no ha sido óptima y adicionalemnte la mayoría de los CPS cierran en el mes de marzo cuyo pago final se verá reflejado en abril de esta vigencia. Por otro lado, si bien los giros de obligaciones 2023 en inversión han sido bajos, en funcionamiento se alcanza el 81%.  </t>
  </si>
  <si>
    <t>Se giró un valor de $1.578.905.309 del presupuesto comprometido constituido como obligaciones por pagar de la vigencia 2022 y anteriores. El giro de obligaciones por pagar vigencias anteriores a 2023. mantiene su comportamiento positivo, como consecuencia del plan que ha desarrollado la administración para depurar estas obligaciones</t>
  </si>
  <si>
    <t>Se comprometieron recursos por valor de $9.605.546.398 del presupuesto de inversión directa de la vigencia 2024. 
Teniendo en cuenta que es una vigencia que viene con cambio de adminsitración. Se trata de ser mesurados en adquirir compromisos. Por otro lado buena parte de  las metas del plan de desarrollo estan cubiertas por lo que no es necesario que la administración saliente haga contratación.</t>
  </si>
  <si>
    <t>Se giraron $1.540.408.115 del presupuesto total  disponible de inversión directa de la vigencia.
Es un resultado lógico del análisis anterior. Si no se han generado mayores compromisos, es claro que los giros tampoco pueden ser mayores.</t>
  </si>
  <si>
    <t>Se han puesto en ejecución 80 contratos, los que faltan se debe a que actualmente la alcaldía local está en proceso de contratación y aun no se han generado las actas por temas de los contratistas (pólizas en trámite)</t>
  </si>
  <si>
    <t>Se realizaron 3.542 impulsos procesales</t>
  </si>
  <si>
    <t>Se profirieron 676 fallos de fondo en primera instancia sobre las actuaciones de policía que se encuentran a cargo de las inspecciones de policía. 
Se cumple la meta al 68%, para este primer trimestre 2024.</t>
  </si>
  <si>
    <t>Se terminaron 123 actuaciones administrativas activas. 
Se cumple la meta propuesta para el trimestre en cuanto actuaciones administrativas activas</t>
  </si>
  <si>
    <t>Se terminaron 20 actuaciones administrativas en primera instancia</t>
  </si>
  <si>
    <t>Se realizaron 21 operativos de inspección, vigilancia y control en materia de integridad del espacio público.
Se cumple la meta propuesta en 70 % para el trimestre en cuanto a operativos de espacio público</t>
  </si>
  <si>
    <t>Se realizaron 61 operativos de inspección, vigilancia y control en materia de actividad económica.
Se cumple la meta propuesta para el trimestre en cuanto a operativos relacionados con actividad económica</t>
  </si>
  <si>
    <t>Se realizaron 3 operativos de inspección, vigilancia y control para dar cumplimiento a los fallos de río Bogotá.
Se cumple la meta propuesta para el trimestre en cuanto a operativos para dar cumplimiento a los fallos del rio bogota</t>
  </si>
  <si>
    <t xml:space="preserve">Se realizaron 16 operativos de inspección, vigilancia y control en materia de actividad ambiental.
Se cumple la meta propuesta para el trimestre en cuanto a operativos de Inspección, VIgilancia y Control en el ambito ambiental. </t>
  </si>
  <si>
    <t>La alcaldía local tiene 2 de 8 acciones de mejora vencidas en MIMEC.</t>
  </si>
  <si>
    <t>Reporte MIMEC</t>
  </si>
  <si>
    <t>La alcaldía local asistió a la capacitación realizada por la Oficina Asesora de Planeación sobre el sistema de gestión y el modelo integrado de Planeación y Gestión MIPG, realizada el día 13 de marzo de 2024, en el auditorio de la Localidad de Barrios Unidos</t>
  </si>
  <si>
    <t>Listado de asistencia y presentación</t>
  </si>
  <si>
    <t>Memorando SGI 20244600114073</t>
  </si>
  <si>
    <t>La alcaldía local logró la atención del 100% de requerimientos ciudadanos asignados a 31 de diciembre de 2023, registrados y tipificados como Derechos de Petición en el aplicativo Bogotá te Escucha y gestor documental ORFEO.</t>
  </si>
  <si>
    <t>La alcaldía local cumplió oportunamente con la atención de 129 requerimientos registrados y tipificados como Derechos de Petición en el aplicativo Bogotá te Escucha y gestor documental ORFEO durante la vigencia 2024.</t>
  </si>
  <si>
    <r>
      <rPr>
        <b/>
        <sz val="14"/>
        <rFont val="Calibri Light"/>
        <family val="2"/>
        <scheme val="major"/>
      </rPr>
      <t>FORMULACIÓN Y SEGUIMIENTO PLANES DE GESTIÓN NIVEL LOCAL</t>
    </r>
    <r>
      <rPr>
        <b/>
        <sz val="11"/>
        <color theme="1"/>
        <rFont val="Calibri Light"/>
        <family val="2"/>
        <scheme val="major"/>
      </rPr>
      <t xml:space="preserve">
ALCALDÍA LOCAL DE </t>
    </r>
    <r>
      <rPr>
        <b/>
        <u/>
        <sz val="11"/>
        <color theme="1"/>
        <rFont val="Calibri Light"/>
        <family val="2"/>
        <scheme val="major"/>
      </rPr>
      <t>ENGATIVÁ</t>
    </r>
  </si>
  <si>
    <t>10 de mayo de 2024</t>
  </si>
  <si>
    <t xml:space="preserve">Meta no reportada por la Dirección para la Gestión del Desarrollo Local. </t>
  </si>
  <si>
    <t>Para el primer trimestre de la vigencia 2024, el Plan de Gestión de la Alcaldía Local alcanzó un nivel de desempeño del 76,87% y del 19,96% del acumulado para la vigencia. Se corrige el responsable de reporte.</t>
  </si>
  <si>
    <t>30 de julio de 2024</t>
  </si>
  <si>
    <t>Meta no progra,ada</t>
  </si>
  <si>
    <t>Meta no programada para el segundo trimestre  de 2024.</t>
  </si>
  <si>
    <t xml:space="preserve">La meta esta superada, se mantiene el programa de depuración de obligaciones. </t>
  </si>
  <si>
    <t>A pesar de la dinámica que se ha mantenido, no ha sido posible alcanzar aun la meta, cabe resaltar  que de el saldo que queda pendiente un solo contrato representa cerca del 50% y esta en proceso de liquidación.</t>
  </si>
  <si>
    <t>Es un indicador que define con precisión la gestión administrativa para la vigencia 2024.</t>
  </si>
  <si>
    <t>El cambio de administración implica demoras en el proceso hasta tanto se den las evaluaciones pertinentes.</t>
  </si>
  <si>
    <t>Se han cargado la totalidad de contratos en sipse</t>
  </si>
  <si>
    <t>Todos los contratos que tienen ejecucion en secop, tienen ejecucion en sipse</t>
  </si>
  <si>
    <t>Todos los proyectos con recursos 2024 se encuentran consilidados</t>
  </si>
  <si>
    <t>Se cumplio con los expedientes a cargo de las inspecciones de policia impulsados.</t>
  </si>
  <si>
    <t>Reporte fallos e impulsos de las inspecciones.</t>
  </si>
  <si>
    <t>Se cumple parcialmente la meta propuesta para el trimestre en cuanto fallos de fondo en primera instancia proferidos.</t>
  </si>
  <si>
    <t>Se cumple parcialmente la meta propuesta para el trimestre en cuanto actuaciones administrativas activas</t>
  </si>
  <si>
    <t xml:space="preserve">No se cumple la meta propuesta para el trimestre en cuanto a la terminacion de actuaciones administrativas en primera instancia </t>
  </si>
  <si>
    <t>No se cumple la meta propuesta en para el trimestre en cuanto a operativos de espacio público</t>
  </si>
  <si>
    <t>Se cumple la meta propuesta para el trimestre en cuanto a operativos relacionados con actividad económica</t>
  </si>
  <si>
    <t>No se cumple la meta propuesta para el trimestre en cuanto a operativos para dar cumplimiento a los fallos del rio bogota</t>
  </si>
  <si>
    <t>Se cumplió con los operativos ambientales con el propósito de mitigar los riesgos que desencaden</t>
  </si>
  <si>
    <t>Meta no programada</t>
  </si>
  <si>
    <t xml:space="preserve">Reporte de la Direccion para a Gestion del Desarrollo Local DGDL 
Informe de ejecución del presupuesto de gastos e inversiones </t>
  </si>
  <si>
    <t xml:space="preserve">Reporte de la Direccion para a Gestion del Desarrollo Local DGDL
Informe de ejecución del presupuesto de gastos e inversiones </t>
  </si>
  <si>
    <t>La calificación se otorga teniendo en cuenta los siguientes parámetros:  
*Inspección ambiental ( ponderación 60%):obtuvo en inspección ambiental del 25 de junio de 2024, una calificación del 85%
*Indicadores agua, energía ( ponderación 20%):  reportes de energía hasta el mes de junio de 2024 y de agua hasta el mes de mayo de 2024 - por temas de facturación
* Reporte consumo de papel ( ponderación 10%): reportes hasta junio de 2024  
*Reporte ciclistas ( ponderación 10%):  reportes hasta junio de 2024</t>
  </si>
  <si>
    <t>Reporte meta ambiental de la OAP</t>
  </si>
  <si>
    <t xml:space="preserve">La alcaldía local cuenta con 2 acciones de mejora vencidas de las 8 acciones de mejora abiertas, lo que representa una ejecución de la meta del 75%. </t>
  </si>
  <si>
    <t>Reporte MIMEC OAP</t>
  </si>
  <si>
    <t xml:space="preserve">Meta no programada </t>
  </si>
  <si>
    <t>Se realiza capacitación sobre el sistema de gestion de gestión a contratistas y funcionarios del FDLE</t>
  </si>
  <si>
    <t>Registro de asitencia, evidencia fotografica y presentación.</t>
  </si>
  <si>
    <t xml:space="preserve">En este periodo la alcaldia local dio respuesta a 125 requerimeintos ciudadanos de los 135 instaurados </t>
  </si>
  <si>
    <t>Respuesta a requerimientos ciudadanos Radicado No. 20244600214423</t>
  </si>
  <si>
    <t>No. de requisitos de la Resolución 1519 de 2020 de MINTIC de publicación de la información en la página web cumplidos</t>
  </si>
  <si>
    <t>Para el segundo trimestre de la vigencia 2024, el Plan de Gestión de la Alcaldía Local alcanzó un nivel de desempeño del 69,70% y del 37,55% del acumulado para la vigencia.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</si>
</sst>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0_-;\-* #,##0_-;_-* &quot;-&quot;_-;_-@_-"/>
    <numFmt numFmtId="164" formatCode="0.0%"/>
  </numFmts>
  <fonts count="19" x14ac:knownFonts="1">
    <font>
      <sz val="11"/>
      <color theme="1"/>
      <name val="Calibri"/>
      <family val="2"/>
      <scheme val="minor"/>
    </font>
    <font>
      <sz val="11"/>
      <color theme="1"/>
      <name val="Calibri Light"/>
      <family val="2"/>
      <scheme val="major"/>
    </font>
    <font>
      <b/>
      <sz val="11"/>
      <color theme="1"/>
      <name val="Calibri Light"/>
      <family val="2"/>
      <scheme val="major"/>
    </font>
    <font>
      <sz val="11"/>
      <name val="Calibri Light"/>
      <family val="2"/>
      <scheme val="major"/>
    </font>
    <font>
      <sz val="11"/>
      <color theme="1"/>
      <name val="Calibri"/>
      <family val="2"/>
      <scheme val="minor"/>
    </font>
    <font>
      <sz val="11"/>
      <color rgb="FF0070C0"/>
      <name val="Calibri Light"/>
      <family val="2"/>
      <scheme val="major"/>
    </font>
    <font>
      <sz val="12"/>
      <color theme="1"/>
      <name val="Calibri Light"/>
      <family val="2"/>
      <scheme val="major"/>
    </font>
    <font>
      <b/>
      <sz val="12"/>
      <color theme="1"/>
      <name val="Calibri Light"/>
      <family val="2"/>
      <scheme val="major"/>
    </font>
    <font>
      <sz val="14"/>
      <color theme="1"/>
      <name val="Calibri Light"/>
      <family val="2"/>
      <scheme val="major"/>
    </font>
    <font>
      <b/>
      <sz val="14"/>
      <color theme="1"/>
      <name val="Calibri Light"/>
      <family val="2"/>
      <scheme val="major"/>
    </font>
    <font>
      <b/>
      <sz val="12"/>
      <color rgb="FF0070C0"/>
      <name val="Calibri Light"/>
      <family val="2"/>
      <scheme val="major"/>
    </font>
    <font>
      <b/>
      <sz val="14"/>
      <name val="Calibri Light"/>
      <family val="2"/>
      <scheme val="major"/>
    </font>
    <font>
      <b/>
      <sz val="9"/>
      <color indexed="81"/>
      <name val="Tahoma"/>
      <family val="2"/>
    </font>
    <font>
      <sz val="9"/>
      <color indexed="81"/>
      <name val="Tahoma"/>
      <family val="2"/>
    </font>
    <font>
      <sz val="8"/>
      <name val="Calibri"/>
      <family val="2"/>
      <scheme val="minor"/>
    </font>
    <font>
      <sz val="11"/>
      <color rgb="FF0070C0"/>
      <name val="Calibri Light"/>
      <family val="2"/>
    </font>
    <font>
      <sz val="11"/>
      <color rgb="FF000000"/>
      <name val="Calibri Light"/>
      <family val="2"/>
      <scheme val="major"/>
    </font>
    <font>
      <b/>
      <sz val="11"/>
      <color rgb="FF000000"/>
      <name val="Calibri Light"/>
      <family val="2"/>
      <scheme val="major"/>
    </font>
    <font>
      <b/>
      <u/>
      <sz val="11"/>
      <color theme="1"/>
      <name val="Calibri Light"/>
      <family val="2"/>
      <scheme val="major"/>
    </font>
  </fonts>
  <fills count="10">
    <fill>
      <patternFill patternType="none"/>
    </fill>
    <fill>
      <patternFill patternType="gray125"/>
    </fill>
    <fill>
      <patternFill patternType="solid">
        <fgColor theme="7" tint="0.59999389629810485"/>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rgb="FF0070C0"/>
        <bgColor indexed="64"/>
      </patternFill>
    </fill>
    <fill>
      <patternFill patternType="solid">
        <fgColor theme="9" tint="0.59999389629810485"/>
        <bgColor indexed="64"/>
      </patternFill>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3">
    <xf numFmtId="0" fontId="0" fillId="0" borderId="0"/>
    <xf numFmtId="9" fontId="4" fillId="0" borderId="0" applyFont="0" applyFill="0" applyBorder="0" applyAlignment="0" applyProtection="0"/>
    <xf numFmtId="41" fontId="4" fillId="0" borderId="0" applyFont="0" applyFill="0" applyBorder="0" applyAlignment="0" applyProtection="0"/>
  </cellStyleXfs>
  <cellXfs count="135">
    <xf numFmtId="0" fontId="0" fillId="0" borderId="0" xfId="0"/>
    <xf numFmtId="0" fontId="1" fillId="0" borderId="0" xfId="0" applyFont="1" applyAlignment="1">
      <alignment wrapText="1"/>
    </xf>
    <xf numFmtId="0" fontId="2" fillId="3"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8" borderId="1" xfId="0" applyFont="1" applyFill="1" applyBorder="1" applyAlignment="1">
      <alignment horizontal="center" vertical="center" wrapText="1"/>
    </xf>
    <xf numFmtId="0" fontId="6" fillId="0" borderId="0" xfId="0" applyFont="1" applyAlignment="1">
      <alignment wrapText="1"/>
    </xf>
    <xf numFmtId="0" fontId="8" fillId="2" borderId="1" xfId="0" applyFont="1" applyFill="1" applyBorder="1" applyAlignment="1">
      <alignment wrapText="1"/>
    </xf>
    <xf numFmtId="0" fontId="9" fillId="2" borderId="1" xfId="0" applyFont="1" applyFill="1" applyBorder="1" applyAlignment="1">
      <alignment wrapText="1"/>
    </xf>
    <xf numFmtId="9" fontId="8" fillId="2" borderId="1" xfId="1" applyFont="1" applyFill="1" applyBorder="1" applyAlignment="1">
      <alignment wrapText="1"/>
    </xf>
    <xf numFmtId="0" fontId="8" fillId="0" borderId="0" xfId="0" applyFont="1" applyAlignment="1">
      <alignment wrapText="1"/>
    </xf>
    <xf numFmtId="0" fontId="6" fillId="3" borderId="1" xfId="0" applyFont="1" applyFill="1" applyBorder="1" applyAlignment="1">
      <alignment wrapText="1"/>
    </xf>
    <xf numFmtId="0" fontId="10" fillId="3" borderId="1" xfId="0" applyFont="1" applyFill="1" applyBorder="1" applyAlignment="1">
      <alignment wrapText="1"/>
    </xf>
    <xf numFmtId="9" fontId="10" fillId="3" borderId="1" xfId="0" applyNumberFormat="1" applyFont="1" applyFill="1" applyBorder="1" applyAlignment="1">
      <alignment wrapText="1"/>
    </xf>
    <xf numFmtId="0" fontId="7" fillId="3" borderId="1" xfId="0" applyFont="1" applyFill="1" applyBorder="1"/>
    <xf numFmtId="0" fontId="7" fillId="3" borderId="1" xfId="0" applyFont="1" applyFill="1" applyBorder="1" applyAlignment="1">
      <alignment wrapText="1"/>
    </xf>
    <xf numFmtId="9" fontId="7" fillId="3" borderId="1" xfId="1" applyFont="1" applyFill="1" applyBorder="1" applyAlignment="1">
      <alignment wrapText="1"/>
    </xf>
    <xf numFmtId="9" fontId="9" fillId="2" borderId="1" xfId="0" applyNumberFormat="1" applyFont="1" applyFill="1" applyBorder="1" applyAlignment="1">
      <alignment wrapText="1"/>
    </xf>
    <xf numFmtId="0" fontId="2" fillId="2" borderId="1" xfId="0" applyFont="1" applyFill="1" applyBorder="1" applyAlignment="1">
      <alignment horizontal="center" vertical="center" wrapText="1"/>
    </xf>
    <xf numFmtId="0" fontId="1" fillId="0" borderId="1" xfId="0" applyFont="1" applyBorder="1" applyAlignment="1">
      <alignment horizontal="justify" vertical="center" wrapText="1"/>
    </xf>
    <xf numFmtId="0" fontId="1" fillId="0" borderId="1" xfId="0" applyFont="1" applyBorder="1" applyAlignment="1">
      <alignment horizontal="center" vertical="center" wrapText="1"/>
    </xf>
    <xf numFmtId="0" fontId="2" fillId="5" borderId="1" xfId="0" applyFont="1" applyFill="1" applyBorder="1" applyAlignment="1">
      <alignment horizontal="center" vertical="center" wrapText="1"/>
    </xf>
    <xf numFmtId="0" fontId="2" fillId="6" borderId="1" xfId="0" applyFont="1" applyFill="1" applyBorder="1" applyAlignment="1">
      <alignment horizontal="center" vertical="center" wrapText="1"/>
    </xf>
    <xf numFmtId="0" fontId="2" fillId="7" borderId="1" xfId="0" applyFont="1" applyFill="1" applyBorder="1" applyAlignment="1">
      <alignment horizontal="center" vertical="center" wrapText="1"/>
    </xf>
    <xf numFmtId="49" fontId="1" fillId="0" borderId="1" xfId="0" applyNumberFormat="1" applyFont="1" applyBorder="1" applyAlignment="1">
      <alignment horizontal="center" vertical="center" wrapText="1"/>
    </xf>
    <xf numFmtId="0" fontId="5" fillId="0" borderId="1" xfId="0" applyFont="1" applyBorder="1" applyAlignment="1">
      <alignment horizontal="justify" vertical="center" wrapText="1"/>
    </xf>
    <xf numFmtId="0" fontId="5" fillId="9" borderId="1" xfId="0" applyFont="1" applyFill="1" applyBorder="1" applyAlignment="1">
      <alignment horizontal="justify" vertical="center" wrapText="1"/>
    </xf>
    <xf numFmtId="1" fontId="1" fillId="0" borderId="1" xfId="0" applyNumberFormat="1" applyFont="1" applyBorder="1" applyAlignment="1">
      <alignment horizontal="justify" vertical="center" wrapText="1"/>
    </xf>
    <xf numFmtId="0" fontId="1" fillId="0" borderId="0" xfId="0" applyFont="1" applyAlignment="1">
      <alignment horizontal="justify" vertical="center" wrapText="1"/>
    </xf>
    <xf numFmtId="9" fontId="5" fillId="9" borderId="1" xfId="1" applyFont="1" applyFill="1" applyBorder="1" applyAlignment="1">
      <alignment horizontal="justify" vertical="center" wrapText="1"/>
    </xf>
    <xf numFmtId="10" fontId="1" fillId="0" borderId="1" xfId="0" applyNumberFormat="1" applyFont="1" applyBorder="1" applyAlignment="1">
      <alignment horizontal="justify" vertical="center" wrapText="1"/>
    </xf>
    <xf numFmtId="9" fontId="1" fillId="0" borderId="1" xfId="0" applyNumberFormat="1" applyFont="1" applyBorder="1" applyAlignment="1">
      <alignment horizontal="justify" vertical="center" wrapText="1"/>
    </xf>
    <xf numFmtId="9" fontId="1" fillId="0" borderId="1" xfId="1" applyFont="1" applyBorder="1" applyAlignment="1">
      <alignment horizontal="justify" vertical="center" wrapText="1"/>
    </xf>
    <xf numFmtId="0" fontId="3" fillId="0" borderId="1" xfId="0" applyFont="1" applyBorder="1" applyAlignment="1">
      <alignment horizontal="justify" vertical="center" wrapText="1"/>
    </xf>
    <xf numFmtId="0" fontId="5" fillId="0" borderId="1" xfId="0" applyFont="1" applyBorder="1" applyAlignment="1">
      <alignment horizontal="center" vertical="center" wrapText="1"/>
    </xf>
    <xf numFmtId="0" fontId="1" fillId="9" borderId="1" xfId="0" applyFont="1" applyFill="1" applyBorder="1" applyAlignment="1">
      <alignment horizontal="center" vertical="center" wrapText="1"/>
    </xf>
    <xf numFmtId="0" fontId="1" fillId="9" borderId="0" xfId="0" applyFont="1" applyFill="1" applyAlignment="1">
      <alignment wrapText="1"/>
    </xf>
    <xf numFmtId="0" fontId="2" fillId="9" borderId="0" xfId="0" applyFont="1" applyFill="1" applyAlignment="1">
      <alignment vertical="center" wrapText="1"/>
    </xf>
    <xf numFmtId="0" fontId="1" fillId="9" borderId="0" xfId="0" applyFont="1" applyFill="1" applyAlignment="1">
      <alignment vertical="center" wrapText="1"/>
    </xf>
    <xf numFmtId="0" fontId="1" fillId="0" borderId="1" xfId="2" applyNumberFormat="1" applyFont="1" applyBorder="1" applyAlignment="1">
      <alignment horizontal="justify" vertical="center" wrapText="1"/>
    </xf>
    <xf numFmtId="0" fontId="15" fillId="0" borderId="11" xfId="0" applyFont="1" applyBorder="1" applyAlignment="1">
      <alignment horizontal="center" vertical="center" wrapText="1"/>
    </xf>
    <xf numFmtId="0" fontId="15" fillId="0" borderId="11" xfId="0" applyFont="1" applyBorder="1" applyAlignment="1">
      <alignment horizontal="left" vertical="center" wrapText="1"/>
    </xf>
    <xf numFmtId="9" fontId="15" fillId="0" borderId="11" xfId="0" applyNumberFormat="1" applyFont="1" applyBorder="1" applyAlignment="1">
      <alignment horizontal="left" vertical="center" wrapText="1"/>
    </xf>
    <xf numFmtId="0" fontId="15" fillId="0" borderId="12" xfId="0" applyFont="1" applyBorder="1" applyAlignment="1">
      <alignment horizontal="center" vertical="center" wrapText="1"/>
    </xf>
    <xf numFmtId="9" fontId="15" fillId="0" borderId="12" xfId="1" applyFont="1" applyBorder="1" applyAlignment="1">
      <alignment horizontal="center" vertical="center" wrapText="1"/>
    </xf>
    <xf numFmtId="9" fontId="15" fillId="0" borderId="1" xfId="1" applyFont="1" applyBorder="1" applyAlignment="1">
      <alignment horizontal="center" vertical="center" wrapText="1"/>
    </xf>
    <xf numFmtId="0" fontId="15" fillId="0" borderId="1" xfId="0" applyFont="1" applyBorder="1" applyAlignment="1">
      <alignment horizontal="left" vertical="center" wrapText="1"/>
    </xf>
    <xf numFmtId="0" fontId="15" fillId="0" borderId="8" xfId="0" applyFont="1" applyBorder="1" applyAlignment="1">
      <alignment horizontal="left" vertical="center" wrapText="1"/>
    </xf>
    <xf numFmtId="1" fontId="5" fillId="0" borderId="1" xfId="0" applyNumberFormat="1" applyFont="1" applyBorder="1" applyAlignment="1">
      <alignment horizontal="justify" vertical="center" wrapText="1"/>
    </xf>
    <xf numFmtId="9" fontId="5" fillId="0" borderId="1" xfId="1" applyFont="1" applyBorder="1" applyAlignment="1">
      <alignment horizontal="justify" vertical="center" wrapText="1"/>
    </xf>
    <xf numFmtId="164" fontId="5" fillId="0" borderId="1" xfId="1" applyNumberFormat="1" applyFont="1" applyBorder="1" applyAlignment="1">
      <alignment horizontal="justify" vertical="center" wrapText="1"/>
    </xf>
    <xf numFmtId="10" fontId="5" fillId="0" borderId="1" xfId="1" applyNumberFormat="1" applyFont="1" applyBorder="1" applyAlignment="1">
      <alignment horizontal="center" vertical="center" wrapText="1"/>
    </xf>
    <xf numFmtId="164" fontId="5" fillId="0" borderId="1" xfId="0" applyNumberFormat="1" applyFont="1" applyBorder="1" applyAlignment="1">
      <alignment horizontal="justify" vertical="center" wrapText="1"/>
    </xf>
    <xf numFmtId="0" fontId="5" fillId="0" borderId="0" xfId="0" applyFont="1" applyAlignment="1">
      <alignment horizontal="justify" vertical="center" wrapText="1"/>
    </xf>
    <xf numFmtId="0" fontId="15" fillId="0" borderId="1" xfId="0" applyFont="1" applyBorder="1" applyAlignment="1">
      <alignment horizontal="center" vertical="center" wrapText="1"/>
    </xf>
    <xf numFmtId="9" fontId="15" fillId="0" borderId="12" xfId="1" applyFont="1" applyFill="1" applyBorder="1" applyAlignment="1">
      <alignment horizontal="center" vertical="center" wrapText="1"/>
    </xf>
    <xf numFmtId="9" fontId="15" fillId="0" borderId="1" xfId="1" applyFont="1" applyFill="1" applyBorder="1" applyAlignment="1">
      <alignment horizontal="center" vertical="center" wrapText="1"/>
    </xf>
    <xf numFmtId="9" fontId="5" fillId="0" borderId="1" xfId="0" applyNumberFormat="1" applyFont="1" applyBorder="1" applyAlignment="1">
      <alignment horizontal="justify" vertical="center" wrapText="1"/>
    </xf>
    <xf numFmtId="1" fontId="5" fillId="9" borderId="1" xfId="1" applyNumberFormat="1" applyFont="1" applyFill="1" applyBorder="1" applyAlignment="1">
      <alignment horizontal="center" vertical="center" wrapText="1"/>
    </xf>
    <xf numFmtId="0" fontId="5" fillId="0" borderId="1" xfId="0" applyFont="1" applyBorder="1" applyAlignment="1">
      <alignment horizontal="left" vertical="center" wrapText="1"/>
    </xf>
    <xf numFmtId="1" fontId="5" fillId="0" borderId="1" xfId="0" applyNumberFormat="1" applyFont="1" applyBorder="1" applyAlignment="1">
      <alignment horizontal="left" vertical="center" wrapText="1"/>
    </xf>
    <xf numFmtId="1" fontId="5" fillId="0" borderId="1" xfId="1" applyNumberFormat="1" applyFont="1" applyBorder="1" applyAlignment="1">
      <alignment horizontal="justify" vertical="center" wrapText="1"/>
    </xf>
    <xf numFmtId="10" fontId="5" fillId="0" borderId="1" xfId="1" applyNumberFormat="1" applyFont="1" applyBorder="1" applyAlignment="1">
      <alignment horizontal="justify" vertical="center" wrapText="1"/>
    </xf>
    <xf numFmtId="9" fontId="5" fillId="0" borderId="1" xfId="1" applyFont="1" applyBorder="1" applyAlignment="1">
      <alignment horizontal="center" vertical="center" wrapText="1"/>
    </xf>
    <xf numFmtId="14" fontId="1" fillId="9" borderId="1" xfId="0" applyNumberFormat="1" applyFont="1" applyFill="1" applyBorder="1" applyAlignment="1">
      <alignment horizontal="center" vertical="center" wrapText="1"/>
    </xf>
    <xf numFmtId="9" fontId="1" fillId="0" borderId="1" xfId="0" applyNumberFormat="1" applyFont="1" applyBorder="1" applyAlignment="1">
      <alignment horizontal="center" vertical="center" wrapText="1"/>
    </xf>
    <xf numFmtId="10" fontId="1" fillId="0" borderId="1" xfId="0" applyNumberFormat="1" applyFont="1" applyBorder="1" applyAlignment="1">
      <alignment horizontal="center" vertical="center" wrapText="1"/>
    </xf>
    <xf numFmtId="0" fontId="1" fillId="9" borderId="0" xfId="0" applyFont="1" applyFill="1" applyAlignment="1">
      <alignment horizontal="center" wrapText="1"/>
    </xf>
    <xf numFmtId="0" fontId="1" fillId="9" borderId="0" xfId="0" applyFont="1" applyFill="1" applyAlignment="1">
      <alignment horizontal="center" vertical="center" wrapText="1"/>
    </xf>
    <xf numFmtId="9" fontId="7" fillId="3" borderId="1" xfId="1" applyFont="1" applyFill="1" applyBorder="1" applyAlignment="1">
      <alignment horizontal="center" wrapText="1"/>
    </xf>
    <xf numFmtId="164" fontId="5" fillId="0" borderId="1" xfId="0" applyNumberFormat="1" applyFont="1" applyBorder="1" applyAlignment="1">
      <alignment horizontal="center" vertical="center" wrapText="1"/>
    </xf>
    <xf numFmtId="1" fontId="5" fillId="0" borderId="1" xfId="1" applyNumberFormat="1" applyFont="1" applyBorder="1" applyAlignment="1">
      <alignment horizontal="center" vertical="center" wrapText="1"/>
    </xf>
    <xf numFmtId="164" fontId="5" fillId="9" borderId="1" xfId="0" applyNumberFormat="1" applyFont="1" applyFill="1" applyBorder="1" applyAlignment="1">
      <alignment horizontal="center" vertical="center" wrapText="1"/>
    </xf>
    <xf numFmtId="9" fontId="10" fillId="3" borderId="1" xfId="0" applyNumberFormat="1" applyFont="1" applyFill="1" applyBorder="1" applyAlignment="1">
      <alignment horizontal="center" wrapText="1"/>
    </xf>
    <xf numFmtId="9" fontId="8" fillId="2" borderId="1" xfId="1" applyFont="1" applyFill="1" applyBorder="1" applyAlignment="1">
      <alignment horizontal="center" wrapText="1"/>
    </xf>
    <xf numFmtId="0" fontId="1" fillId="0" borderId="0" xfId="0" applyFont="1" applyAlignment="1">
      <alignment horizontal="center" wrapText="1"/>
    </xf>
    <xf numFmtId="9" fontId="1" fillId="0" borderId="1" xfId="1" applyFont="1" applyBorder="1" applyAlignment="1">
      <alignment horizontal="center" vertical="center" wrapText="1"/>
    </xf>
    <xf numFmtId="164" fontId="5" fillId="0" borderId="1" xfId="1" applyNumberFormat="1" applyFont="1" applyBorder="1" applyAlignment="1">
      <alignment horizontal="center" vertical="center" wrapText="1"/>
    </xf>
    <xf numFmtId="10" fontId="1" fillId="9" borderId="0" xfId="1" applyNumberFormat="1" applyFont="1" applyFill="1" applyAlignment="1">
      <alignment horizontal="center" wrapText="1"/>
    </xf>
    <xf numFmtId="10" fontId="1" fillId="9" borderId="0" xfId="1" applyNumberFormat="1" applyFont="1" applyFill="1" applyAlignment="1">
      <alignment horizontal="center" vertical="center" wrapText="1"/>
    </xf>
    <xf numFmtId="10" fontId="2" fillId="8" borderId="1" xfId="1" applyNumberFormat="1" applyFont="1" applyFill="1" applyBorder="1" applyAlignment="1">
      <alignment horizontal="center" vertical="center" wrapText="1"/>
    </xf>
    <xf numFmtId="10" fontId="1" fillId="0" borderId="1" xfId="1" applyNumberFormat="1" applyFont="1" applyBorder="1" applyAlignment="1">
      <alignment horizontal="center" vertical="center" wrapText="1"/>
    </xf>
    <xf numFmtId="10" fontId="7" fillId="3" borderId="1" xfId="1" applyNumberFormat="1" applyFont="1" applyFill="1" applyBorder="1" applyAlignment="1">
      <alignment horizontal="center" wrapText="1"/>
    </xf>
    <xf numFmtId="10" fontId="9" fillId="2" borderId="1" xfId="1" applyNumberFormat="1" applyFont="1" applyFill="1" applyBorder="1" applyAlignment="1">
      <alignment horizontal="center" wrapText="1"/>
    </xf>
    <xf numFmtId="10" fontId="1" fillId="0" borderId="0" xfId="1" applyNumberFormat="1" applyFont="1" applyAlignment="1">
      <alignment horizontal="center" wrapText="1"/>
    </xf>
    <xf numFmtId="1" fontId="1" fillId="0" borderId="1" xfId="0" applyNumberFormat="1" applyFont="1" applyBorder="1" applyAlignment="1">
      <alignment horizontal="center" vertical="center" wrapText="1"/>
    </xf>
    <xf numFmtId="1" fontId="5" fillId="0" borderId="1" xfId="0" applyNumberFormat="1" applyFont="1" applyBorder="1" applyAlignment="1">
      <alignment horizontal="center" vertical="center" wrapText="1"/>
    </xf>
    <xf numFmtId="10" fontId="5" fillId="0" borderId="1" xfId="0" applyNumberFormat="1" applyFont="1" applyBorder="1" applyAlignment="1">
      <alignment horizontal="center" vertical="center" wrapText="1"/>
    </xf>
    <xf numFmtId="9" fontId="5" fillId="0" borderId="1" xfId="0" applyNumberFormat="1" applyFont="1" applyBorder="1" applyAlignment="1">
      <alignment horizontal="center" vertical="center" wrapText="1"/>
    </xf>
    <xf numFmtId="10" fontId="1" fillId="0" borderId="1" xfId="1" applyNumberFormat="1" applyFont="1" applyBorder="1" applyAlignment="1">
      <alignment horizontal="justify" vertical="center" wrapText="1"/>
    </xf>
    <xf numFmtId="164" fontId="1" fillId="0" borderId="1" xfId="1" applyNumberFormat="1" applyFont="1" applyBorder="1" applyAlignment="1">
      <alignment horizontal="justify" vertical="center" wrapText="1"/>
    </xf>
    <xf numFmtId="10" fontId="7" fillId="3" borderId="1" xfId="1" applyNumberFormat="1" applyFont="1" applyFill="1" applyBorder="1" applyAlignment="1">
      <alignment wrapText="1"/>
    </xf>
    <xf numFmtId="0" fontId="2" fillId="3" borderId="1"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16" fillId="9" borderId="1" xfId="0" applyFont="1" applyFill="1" applyBorder="1" applyAlignment="1">
      <alignment horizontal="justify" vertical="center" wrapText="1"/>
    </xf>
    <xf numFmtId="0" fontId="1" fillId="9" borderId="1" xfId="0" applyFont="1" applyFill="1" applyBorder="1" applyAlignment="1">
      <alignment horizontal="justify" vertical="center" wrapText="1"/>
    </xf>
    <xf numFmtId="0" fontId="2" fillId="9" borderId="1" xfId="0" applyFont="1" applyFill="1" applyBorder="1" applyAlignment="1">
      <alignment horizontal="center" vertical="center" wrapText="1"/>
    </xf>
    <xf numFmtId="0" fontId="1" fillId="9" borderId="1" xfId="0" applyFont="1" applyFill="1" applyBorder="1" applyAlignment="1">
      <alignment horizontal="center" vertical="center" wrapText="1"/>
    </xf>
    <xf numFmtId="0" fontId="1" fillId="9" borderId="1" xfId="0" applyFont="1" applyFill="1" applyBorder="1" applyAlignment="1">
      <alignment horizontal="left" vertical="top" wrapText="1"/>
    </xf>
    <xf numFmtId="0" fontId="2" fillId="2" borderId="1" xfId="0" applyFont="1" applyFill="1" applyBorder="1" applyAlignment="1">
      <alignment horizontal="center" vertical="center" wrapText="1"/>
    </xf>
    <xf numFmtId="0" fontId="2" fillId="9" borderId="5" xfId="0" applyFont="1" applyFill="1" applyBorder="1" applyAlignment="1">
      <alignment horizontal="center" vertical="center" wrapText="1"/>
    </xf>
    <xf numFmtId="0" fontId="2" fillId="9" borderId="6"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7" xfId="0" applyFont="1" applyFill="1" applyBorder="1" applyAlignment="1">
      <alignment horizontal="center" vertical="center" wrapText="1"/>
    </xf>
    <xf numFmtId="0" fontId="2" fillId="4" borderId="8" xfId="0" applyFont="1" applyFill="1" applyBorder="1" applyAlignment="1">
      <alignment horizontal="center" vertical="center" wrapText="1"/>
    </xf>
    <xf numFmtId="0" fontId="2" fillId="4" borderId="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2" fillId="5" borderId="6" xfId="0" applyFont="1" applyFill="1" applyBorder="1" applyAlignment="1">
      <alignment horizontal="center" vertical="center" wrapText="1"/>
    </xf>
    <xf numFmtId="0" fontId="2" fillId="5" borderId="7" xfId="0" applyFont="1" applyFill="1" applyBorder="1" applyAlignment="1">
      <alignment horizontal="center" vertical="center" wrapText="1"/>
    </xf>
    <xf numFmtId="0" fontId="2" fillId="5" borderId="8"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2" fillId="5" borderId="10" xfId="0" applyFont="1" applyFill="1" applyBorder="1" applyAlignment="1">
      <alignment horizontal="center" vertical="center" wrapText="1"/>
    </xf>
    <xf numFmtId="0" fontId="2" fillId="6" borderId="5" xfId="0" applyFont="1" applyFill="1" applyBorder="1" applyAlignment="1">
      <alignment horizontal="center" vertical="center" wrapText="1"/>
    </xf>
    <xf numFmtId="0" fontId="2" fillId="6" borderId="6" xfId="0" applyFont="1" applyFill="1" applyBorder="1" applyAlignment="1">
      <alignment horizontal="center" vertical="center" wrapText="1"/>
    </xf>
    <xf numFmtId="0" fontId="2" fillId="6" borderId="7" xfId="0" applyFont="1" applyFill="1" applyBorder="1" applyAlignment="1">
      <alignment horizontal="center" vertical="center" wrapText="1"/>
    </xf>
    <xf numFmtId="0" fontId="2" fillId="6" borderId="8" xfId="0" applyFont="1" applyFill="1" applyBorder="1" applyAlignment="1">
      <alignment horizontal="center" vertical="center" wrapText="1"/>
    </xf>
    <xf numFmtId="0" fontId="2" fillId="6" borderId="9" xfId="0" applyFont="1" applyFill="1" applyBorder="1" applyAlignment="1">
      <alignment horizontal="center" vertical="center" wrapText="1"/>
    </xf>
    <xf numFmtId="0" fontId="2" fillId="6" borderId="10" xfId="0" applyFont="1" applyFill="1" applyBorder="1" applyAlignment="1">
      <alignment horizontal="center" vertical="center" wrapText="1"/>
    </xf>
    <xf numFmtId="0" fontId="2" fillId="7" borderId="5" xfId="0" applyFont="1" applyFill="1" applyBorder="1" applyAlignment="1">
      <alignment horizontal="center" vertical="center" wrapText="1"/>
    </xf>
    <xf numFmtId="0" fontId="2" fillId="7" borderId="6" xfId="0" applyFont="1" applyFill="1" applyBorder="1" applyAlignment="1">
      <alignment horizontal="center" vertical="center" wrapText="1"/>
    </xf>
    <xf numFmtId="0" fontId="2" fillId="7" borderId="7" xfId="0" applyFont="1" applyFill="1" applyBorder="1" applyAlignment="1">
      <alignment horizontal="center" vertical="center" wrapText="1"/>
    </xf>
    <xf numFmtId="0" fontId="2" fillId="7" borderId="8" xfId="0" applyFont="1" applyFill="1" applyBorder="1" applyAlignment="1">
      <alignment horizontal="center" vertical="center" wrapText="1"/>
    </xf>
    <xf numFmtId="0" fontId="2" fillId="7" borderId="9" xfId="0" applyFont="1" applyFill="1" applyBorder="1" applyAlignment="1">
      <alignment horizontal="center" vertical="center" wrapText="1"/>
    </xf>
    <xf numFmtId="0" fontId="2" fillId="7" borderId="10" xfId="0" applyFont="1" applyFill="1" applyBorder="1" applyAlignment="1">
      <alignment horizontal="center" vertical="center" wrapText="1"/>
    </xf>
    <xf numFmtId="0" fontId="2" fillId="8" borderId="5" xfId="0" applyFont="1" applyFill="1" applyBorder="1" applyAlignment="1">
      <alignment horizontal="center" vertical="center" wrapText="1"/>
    </xf>
    <xf numFmtId="0" fontId="2" fillId="8" borderId="6" xfId="0" applyFont="1" applyFill="1" applyBorder="1" applyAlignment="1">
      <alignment horizontal="center" vertical="center" wrapText="1"/>
    </xf>
    <xf numFmtId="0" fontId="2" fillId="8" borderId="7" xfId="0" applyFont="1" applyFill="1" applyBorder="1" applyAlignment="1">
      <alignment horizontal="center" vertical="center" wrapText="1"/>
    </xf>
    <xf numFmtId="0" fontId="2" fillId="8" borderId="8" xfId="0" applyFont="1" applyFill="1" applyBorder="1" applyAlignment="1">
      <alignment horizontal="center" vertical="center" wrapText="1"/>
    </xf>
    <xf numFmtId="0" fontId="2" fillId="8" borderId="9" xfId="0" applyFont="1" applyFill="1" applyBorder="1" applyAlignment="1">
      <alignment horizontal="center" vertical="center" wrapText="1"/>
    </xf>
    <xf numFmtId="0" fontId="2" fillId="8" borderId="10" xfId="0" applyFont="1" applyFill="1" applyBorder="1" applyAlignment="1">
      <alignment horizontal="center" vertical="center" wrapText="1"/>
    </xf>
    <xf numFmtId="164" fontId="5" fillId="9" borderId="1" xfId="0" applyNumberFormat="1" applyFont="1" applyFill="1" applyBorder="1" applyAlignment="1">
      <alignment horizontal="justify" vertical="center" wrapText="1"/>
    </xf>
    <xf numFmtId="10" fontId="9" fillId="2" borderId="1" xfId="0" applyNumberFormat="1" applyFont="1" applyFill="1" applyBorder="1" applyAlignment="1">
      <alignment wrapText="1"/>
    </xf>
  </cellXfs>
  <cellStyles count="3">
    <cellStyle name="Millares [0]" xfId="2" builtinId="6"/>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2</xdr:col>
      <xdr:colOff>298986</xdr:colOff>
      <xdr:row>0</xdr:row>
      <xdr:rowOff>742950</xdr:rowOff>
    </xdr:to>
    <xdr:pic>
      <xdr:nvPicPr>
        <xdr:cNvPr id="2" name="Imagen 1">
          <a:extLst>
            <a:ext uri="{FF2B5EF4-FFF2-40B4-BE49-F238E27FC236}">
              <a16:creationId xmlns:a16="http://schemas.microsoft.com/office/drawing/2014/main" id="{0D703797-4AAF-448D-A59A-0DA885684A1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9050"/>
          <a:ext cx="2374900" cy="723900"/>
        </a:xfrm>
        <a:prstGeom prst="rect">
          <a:avLst/>
        </a:prstGeom>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S39"/>
  <sheetViews>
    <sheetView tabSelected="1" zoomScale="70" zoomScaleNormal="70" workbookViewId="0">
      <selection activeCell="H9" sqref="H9"/>
    </sheetView>
  </sheetViews>
  <sheetFormatPr baseColWidth="10" defaultColWidth="10.85546875" defaultRowHeight="15" x14ac:dyDescent="0.25"/>
  <cols>
    <col min="1" max="1" width="4.140625" style="1" customWidth="1"/>
    <col min="2" max="2" width="25.5703125" style="1" customWidth="1"/>
    <col min="3" max="3" width="13.85546875" style="1" customWidth="1"/>
    <col min="4" max="4" width="8.140625" style="1" customWidth="1"/>
    <col min="5" max="5" width="44.28515625" style="1" bestFit="1" customWidth="1"/>
    <col min="6" max="6" width="10.85546875" style="1" customWidth="1"/>
    <col min="7" max="7" width="24.42578125" style="1" customWidth="1"/>
    <col min="8" max="8" width="23.5703125" style="1" customWidth="1"/>
    <col min="9" max="9" width="10" style="1" customWidth="1"/>
    <col min="10" max="10" width="18.42578125" style="1" customWidth="1"/>
    <col min="11" max="11" width="15.85546875" style="1" customWidth="1"/>
    <col min="12" max="15" width="7.28515625" style="1" customWidth="1"/>
    <col min="16" max="16" width="22.5703125" style="1" customWidth="1"/>
    <col min="17" max="17" width="17.85546875" style="1" customWidth="1"/>
    <col min="18" max="18" width="19.7109375" style="1" customWidth="1"/>
    <col min="19" max="19" width="21.7109375" style="1" customWidth="1"/>
    <col min="20" max="21" width="25.42578125" style="1" customWidth="1"/>
    <col min="22" max="24" width="16.5703125" style="74" hidden="1" customWidth="1"/>
    <col min="25" max="25" width="40.28515625" style="1" hidden="1" customWidth="1"/>
    <col min="26" max="26" width="16.5703125" style="1" hidden="1" customWidth="1"/>
    <col min="27" max="29" width="16.5703125" style="1" customWidth="1"/>
    <col min="30" max="30" width="33.42578125" style="1" customWidth="1"/>
    <col min="31" max="31" width="16.5703125" style="1" customWidth="1"/>
    <col min="32" max="34" width="16.5703125" style="1" hidden="1" customWidth="1"/>
    <col min="35" max="35" width="43.7109375" style="1" hidden="1" customWidth="1"/>
    <col min="36" max="36" width="16.5703125" style="1" hidden="1" customWidth="1"/>
    <col min="37" max="38" width="22" style="1" hidden="1" customWidth="1"/>
    <col min="39" max="39" width="16.5703125" style="1" hidden="1" customWidth="1"/>
    <col min="40" max="40" width="34.85546875" style="1" hidden="1" customWidth="1"/>
    <col min="41" max="41" width="16.5703125" style="1" hidden="1" customWidth="1"/>
    <col min="42" max="43" width="16.5703125" style="74" customWidth="1"/>
    <col min="44" max="44" width="21.5703125" style="83" customWidth="1"/>
    <col min="45" max="45" width="39.42578125" style="1" customWidth="1"/>
    <col min="46" max="16384" width="10.85546875" style="1"/>
  </cols>
  <sheetData>
    <row r="1" spans="1:45" s="35" customFormat="1" ht="70.5" customHeight="1" x14ac:dyDescent="0.25">
      <c r="A1" s="97" t="s">
        <v>242</v>
      </c>
      <c r="B1" s="98"/>
      <c r="C1" s="98"/>
      <c r="D1" s="98"/>
      <c r="E1" s="98"/>
      <c r="F1" s="98"/>
      <c r="G1" s="98"/>
      <c r="H1" s="98"/>
      <c r="I1" s="98"/>
      <c r="J1" s="98"/>
      <c r="K1" s="98"/>
      <c r="L1" s="99" t="s">
        <v>0</v>
      </c>
      <c r="M1" s="99"/>
      <c r="N1" s="99"/>
      <c r="O1" s="99"/>
      <c r="P1" s="99"/>
      <c r="V1" s="66"/>
      <c r="W1" s="66"/>
      <c r="X1" s="66"/>
      <c r="AP1" s="66"/>
      <c r="AQ1" s="66"/>
      <c r="AR1" s="77"/>
    </row>
    <row r="2" spans="1:45" s="37" customFormat="1" ht="23.45" customHeight="1" x14ac:dyDescent="0.25">
      <c r="A2" s="101" t="s">
        <v>1</v>
      </c>
      <c r="B2" s="102"/>
      <c r="C2" s="102"/>
      <c r="D2" s="102"/>
      <c r="E2" s="102"/>
      <c r="F2" s="102"/>
      <c r="G2" s="102"/>
      <c r="H2" s="102"/>
      <c r="I2" s="102"/>
      <c r="J2" s="102"/>
      <c r="K2" s="102"/>
      <c r="L2" s="36"/>
      <c r="M2" s="36"/>
      <c r="N2" s="36"/>
      <c r="O2" s="36"/>
      <c r="P2" s="36"/>
      <c r="V2" s="67"/>
      <c r="W2" s="67"/>
      <c r="X2" s="67"/>
      <c r="AP2" s="67"/>
      <c r="AQ2" s="67"/>
      <c r="AR2" s="78"/>
    </row>
    <row r="3" spans="1:45" s="35" customFormat="1" x14ac:dyDescent="0.25">
      <c r="V3" s="66"/>
      <c r="W3" s="66"/>
      <c r="X3" s="66"/>
      <c r="AP3" s="66"/>
      <c r="AQ3" s="66"/>
      <c r="AR3" s="77"/>
    </row>
    <row r="4" spans="1:45" s="35" customFormat="1" ht="29.1" customHeight="1" x14ac:dyDescent="0.25">
      <c r="F4" s="92" t="s">
        <v>2</v>
      </c>
      <c r="G4" s="93"/>
      <c r="H4" s="93"/>
      <c r="I4" s="93"/>
      <c r="J4" s="93"/>
      <c r="K4" s="94"/>
      <c r="V4" s="66"/>
      <c r="W4" s="66"/>
      <c r="X4" s="66"/>
      <c r="AP4" s="66"/>
      <c r="AQ4" s="66"/>
      <c r="AR4" s="77"/>
    </row>
    <row r="5" spans="1:45" s="35" customFormat="1" ht="15" customHeight="1" x14ac:dyDescent="0.25">
      <c r="F5" s="2" t="s">
        <v>3</v>
      </c>
      <c r="G5" s="2" t="s">
        <v>4</v>
      </c>
      <c r="H5" s="92" t="s">
        <v>5</v>
      </c>
      <c r="I5" s="93"/>
      <c r="J5" s="93"/>
      <c r="K5" s="94"/>
      <c r="V5" s="66"/>
      <c r="W5" s="66"/>
      <c r="X5" s="66"/>
      <c r="AP5" s="66"/>
      <c r="AQ5" s="66"/>
      <c r="AR5" s="77"/>
    </row>
    <row r="6" spans="1:45" s="35" customFormat="1" x14ac:dyDescent="0.25">
      <c r="F6" s="34">
        <v>1</v>
      </c>
      <c r="G6" s="63" t="s">
        <v>6</v>
      </c>
      <c r="H6" s="95" t="s">
        <v>7</v>
      </c>
      <c r="I6" s="96"/>
      <c r="J6" s="96"/>
      <c r="K6" s="96"/>
      <c r="V6" s="66"/>
      <c r="W6" s="66"/>
      <c r="X6" s="66"/>
      <c r="AP6" s="66"/>
      <c r="AQ6" s="66"/>
      <c r="AR6" s="77"/>
    </row>
    <row r="7" spans="1:45" s="35" customFormat="1" ht="48.75" customHeight="1" x14ac:dyDescent="0.25">
      <c r="F7" s="34">
        <v>2</v>
      </c>
      <c r="G7" s="34" t="s">
        <v>243</v>
      </c>
      <c r="H7" s="96" t="s">
        <v>245</v>
      </c>
      <c r="I7" s="96"/>
      <c r="J7" s="96"/>
      <c r="K7" s="96"/>
      <c r="V7" s="66"/>
      <c r="W7" s="66"/>
      <c r="X7" s="66"/>
      <c r="AP7" s="66"/>
      <c r="AQ7" s="66"/>
      <c r="AR7" s="77"/>
    </row>
    <row r="8" spans="1:45" s="35" customFormat="1" ht="55.5" customHeight="1" x14ac:dyDescent="0.25">
      <c r="F8" s="34">
        <v>3</v>
      </c>
      <c r="G8" s="34" t="s">
        <v>246</v>
      </c>
      <c r="H8" s="96" t="s">
        <v>278</v>
      </c>
      <c r="I8" s="96"/>
      <c r="J8" s="96"/>
      <c r="K8" s="96"/>
      <c r="V8" s="66"/>
      <c r="W8" s="66"/>
      <c r="X8" s="66"/>
      <c r="AP8" s="66"/>
      <c r="AQ8" s="66"/>
      <c r="AR8" s="77"/>
    </row>
    <row r="9" spans="1:45" s="35" customFormat="1" x14ac:dyDescent="0.25">
      <c r="V9" s="66"/>
      <c r="W9" s="66"/>
      <c r="X9" s="66"/>
      <c r="AP9" s="66"/>
      <c r="AQ9" s="66"/>
      <c r="AR9" s="77"/>
    </row>
    <row r="10" spans="1:45" ht="14.45" customHeight="1" x14ac:dyDescent="0.25">
      <c r="A10" s="91" t="s">
        <v>8</v>
      </c>
      <c r="B10" s="91"/>
      <c r="C10" s="91" t="s">
        <v>9</v>
      </c>
      <c r="D10" s="91" t="s">
        <v>10</v>
      </c>
      <c r="E10" s="91"/>
      <c r="F10" s="91"/>
      <c r="G10" s="100" t="s">
        <v>11</v>
      </c>
      <c r="H10" s="100"/>
      <c r="I10" s="100"/>
      <c r="J10" s="100"/>
      <c r="K10" s="100"/>
      <c r="L10" s="100"/>
      <c r="M10" s="100"/>
      <c r="N10" s="100"/>
      <c r="O10" s="100"/>
      <c r="P10" s="100"/>
      <c r="Q10" s="100"/>
      <c r="R10" s="91" t="s">
        <v>12</v>
      </c>
      <c r="S10" s="91"/>
      <c r="T10" s="91"/>
      <c r="U10" s="91"/>
      <c r="V10" s="103" t="s">
        <v>13</v>
      </c>
      <c r="W10" s="104"/>
      <c r="X10" s="104"/>
      <c r="Y10" s="104"/>
      <c r="Z10" s="105"/>
      <c r="AA10" s="109" t="s">
        <v>14</v>
      </c>
      <c r="AB10" s="110"/>
      <c r="AC10" s="110"/>
      <c r="AD10" s="110"/>
      <c r="AE10" s="111"/>
      <c r="AF10" s="115" t="s">
        <v>15</v>
      </c>
      <c r="AG10" s="116"/>
      <c r="AH10" s="116"/>
      <c r="AI10" s="116"/>
      <c r="AJ10" s="117"/>
      <c r="AK10" s="121" t="s">
        <v>16</v>
      </c>
      <c r="AL10" s="122"/>
      <c r="AM10" s="122"/>
      <c r="AN10" s="122"/>
      <c r="AO10" s="123"/>
      <c r="AP10" s="127" t="s">
        <v>17</v>
      </c>
      <c r="AQ10" s="128"/>
      <c r="AR10" s="128"/>
      <c r="AS10" s="129"/>
    </row>
    <row r="11" spans="1:45" ht="14.45" customHeight="1" x14ac:dyDescent="0.25">
      <c r="A11" s="91"/>
      <c r="B11" s="91"/>
      <c r="C11" s="91"/>
      <c r="D11" s="91"/>
      <c r="E11" s="91"/>
      <c r="F11" s="91"/>
      <c r="G11" s="100"/>
      <c r="H11" s="100"/>
      <c r="I11" s="100"/>
      <c r="J11" s="100"/>
      <c r="K11" s="100"/>
      <c r="L11" s="100"/>
      <c r="M11" s="100"/>
      <c r="N11" s="100"/>
      <c r="O11" s="100"/>
      <c r="P11" s="100"/>
      <c r="Q11" s="100"/>
      <c r="R11" s="91"/>
      <c r="S11" s="91"/>
      <c r="T11" s="91"/>
      <c r="U11" s="91"/>
      <c r="V11" s="106"/>
      <c r="W11" s="107"/>
      <c r="X11" s="107"/>
      <c r="Y11" s="107"/>
      <c r="Z11" s="108"/>
      <c r="AA11" s="112"/>
      <c r="AB11" s="113"/>
      <c r="AC11" s="113"/>
      <c r="AD11" s="113"/>
      <c r="AE11" s="114"/>
      <c r="AF11" s="118"/>
      <c r="AG11" s="119"/>
      <c r="AH11" s="119"/>
      <c r="AI11" s="119"/>
      <c r="AJ11" s="120"/>
      <c r="AK11" s="124"/>
      <c r="AL11" s="125"/>
      <c r="AM11" s="125"/>
      <c r="AN11" s="125"/>
      <c r="AO11" s="126"/>
      <c r="AP11" s="130"/>
      <c r="AQ11" s="131"/>
      <c r="AR11" s="131"/>
      <c r="AS11" s="132"/>
    </row>
    <row r="12" spans="1:45" ht="45" x14ac:dyDescent="0.25">
      <c r="A12" s="2" t="s">
        <v>18</v>
      </c>
      <c r="B12" s="2" t="s">
        <v>19</v>
      </c>
      <c r="C12" s="91"/>
      <c r="D12" s="2" t="s">
        <v>20</v>
      </c>
      <c r="E12" s="2" t="s">
        <v>21</v>
      </c>
      <c r="F12" s="2" t="s">
        <v>22</v>
      </c>
      <c r="G12" s="17" t="s">
        <v>23</v>
      </c>
      <c r="H12" s="17" t="s">
        <v>24</v>
      </c>
      <c r="I12" s="17" t="s">
        <v>25</v>
      </c>
      <c r="J12" s="17" t="s">
        <v>26</v>
      </c>
      <c r="K12" s="17" t="s">
        <v>27</v>
      </c>
      <c r="L12" s="17" t="s">
        <v>28</v>
      </c>
      <c r="M12" s="17" t="s">
        <v>29</v>
      </c>
      <c r="N12" s="17" t="s">
        <v>30</v>
      </c>
      <c r="O12" s="17" t="s">
        <v>31</v>
      </c>
      <c r="P12" s="17" t="s">
        <v>32</v>
      </c>
      <c r="Q12" s="17" t="s">
        <v>33</v>
      </c>
      <c r="R12" s="2" t="s">
        <v>34</v>
      </c>
      <c r="S12" s="2" t="s">
        <v>35</v>
      </c>
      <c r="T12" s="2" t="s">
        <v>36</v>
      </c>
      <c r="U12" s="2" t="s">
        <v>37</v>
      </c>
      <c r="V12" s="3" t="s">
        <v>38</v>
      </c>
      <c r="W12" s="3" t="s">
        <v>39</v>
      </c>
      <c r="X12" s="3" t="s">
        <v>40</v>
      </c>
      <c r="Y12" s="3" t="s">
        <v>41</v>
      </c>
      <c r="Z12" s="3" t="s">
        <v>42</v>
      </c>
      <c r="AA12" s="20" t="s">
        <v>38</v>
      </c>
      <c r="AB12" s="20" t="s">
        <v>39</v>
      </c>
      <c r="AC12" s="20" t="s">
        <v>40</v>
      </c>
      <c r="AD12" s="20" t="s">
        <v>41</v>
      </c>
      <c r="AE12" s="20" t="s">
        <v>42</v>
      </c>
      <c r="AF12" s="21" t="s">
        <v>38</v>
      </c>
      <c r="AG12" s="21" t="s">
        <v>39</v>
      </c>
      <c r="AH12" s="21" t="s">
        <v>40</v>
      </c>
      <c r="AI12" s="21" t="s">
        <v>41</v>
      </c>
      <c r="AJ12" s="21" t="s">
        <v>42</v>
      </c>
      <c r="AK12" s="22" t="s">
        <v>38</v>
      </c>
      <c r="AL12" s="22" t="s">
        <v>39</v>
      </c>
      <c r="AM12" s="22" t="s">
        <v>40</v>
      </c>
      <c r="AN12" s="22" t="s">
        <v>41</v>
      </c>
      <c r="AO12" s="22" t="s">
        <v>42</v>
      </c>
      <c r="AP12" s="4" t="s">
        <v>38</v>
      </c>
      <c r="AQ12" s="4" t="s">
        <v>39</v>
      </c>
      <c r="AR12" s="79" t="s">
        <v>40</v>
      </c>
      <c r="AS12" s="4" t="s">
        <v>41</v>
      </c>
    </row>
    <row r="13" spans="1:45" s="27" customFormat="1" ht="60" x14ac:dyDescent="0.25">
      <c r="A13" s="19">
        <v>4</v>
      </c>
      <c r="B13" s="18" t="s">
        <v>43</v>
      </c>
      <c r="C13" s="18" t="s">
        <v>44</v>
      </c>
      <c r="D13" s="23" t="s">
        <v>45</v>
      </c>
      <c r="E13" s="18" t="s">
        <v>46</v>
      </c>
      <c r="F13" s="18" t="s">
        <v>47</v>
      </c>
      <c r="G13" s="18" t="s">
        <v>48</v>
      </c>
      <c r="H13" s="18" t="s">
        <v>49</v>
      </c>
      <c r="I13" s="29" t="s">
        <v>50</v>
      </c>
      <c r="J13" s="18" t="s">
        <v>51</v>
      </c>
      <c r="K13" s="18" t="s">
        <v>52</v>
      </c>
      <c r="L13" s="30">
        <v>0</v>
      </c>
      <c r="M13" s="30">
        <v>0</v>
      </c>
      <c r="N13" s="30">
        <v>0</v>
      </c>
      <c r="O13" s="30">
        <v>0.75</v>
      </c>
      <c r="P13" s="30">
        <v>0.75</v>
      </c>
      <c r="Q13" s="18" t="s">
        <v>53</v>
      </c>
      <c r="R13" s="18" t="s">
        <v>54</v>
      </c>
      <c r="S13" s="18" t="s">
        <v>55</v>
      </c>
      <c r="T13" s="18" t="s">
        <v>56</v>
      </c>
      <c r="U13" s="18" t="s">
        <v>57</v>
      </c>
      <c r="V13" s="84" t="s">
        <v>165</v>
      </c>
      <c r="W13" s="84" t="s">
        <v>165</v>
      </c>
      <c r="X13" s="84" t="s">
        <v>165</v>
      </c>
      <c r="Y13" s="18" t="s">
        <v>221</v>
      </c>
      <c r="Z13" s="26" t="s">
        <v>165</v>
      </c>
      <c r="AA13" s="31">
        <f t="shared" ref="AA13:AA29" si="0">M13</f>
        <v>0</v>
      </c>
      <c r="AB13" s="18" t="s">
        <v>272</v>
      </c>
      <c r="AC13" s="88" t="s">
        <v>247</v>
      </c>
      <c r="AD13" s="18" t="s">
        <v>248</v>
      </c>
      <c r="AE13" s="18" t="s">
        <v>265</v>
      </c>
      <c r="AF13" s="26">
        <f t="shared" ref="AF13:AF29" si="1">N13</f>
        <v>0</v>
      </c>
      <c r="AG13" s="18"/>
      <c r="AH13" s="18" t="e">
        <f>IF(AG13/AF13&gt;100%,100%,AG13/AF13)</f>
        <v>#DIV/0!</v>
      </c>
      <c r="AI13" s="18"/>
      <c r="AJ13" s="18"/>
      <c r="AK13" s="26">
        <f t="shared" ref="AK13:AK29" si="2">O13</f>
        <v>0.75</v>
      </c>
      <c r="AL13" s="18"/>
      <c r="AM13" s="18">
        <f>IF(AL13/AK13&gt;100%,100%,AL13/AK13)</f>
        <v>0</v>
      </c>
      <c r="AN13" s="18"/>
      <c r="AO13" s="18"/>
      <c r="AP13" s="75">
        <f t="shared" ref="AP13:AP29" si="3">P13</f>
        <v>0.75</v>
      </c>
      <c r="AQ13" s="64">
        <v>0</v>
      </c>
      <c r="AR13" s="80">
        <f>IF(AQ13/AP13&gt;100%,100%,AQ13/AP13)</f>
        <v>0</v>
      </c>
      <c r="AS13" s="18" t="s">
        <v>248</v>
      </c>
    </row>
    <row r="14" spans="1:45" s="27" customFormat="1" ht="225" x14ac:dyDescent="0.25">
      <c r="A14" s="19">
        <v>4</v>
      </c>
      <c r="B14" s="18" t="s">
        <v>43</v>
      </c>
      <c r="C14" s="18" t="s">
        <v>58</v>
      </c>
      <c r="D14" s="23" t="s">
        <v>59</v>
      </c>
      <c r="E14" s="18" t="s">
        <v>60</v>
      </c>
      <c r="F14" s="18" t="s">
        <v>47</v>
      </c>
      <c r="G14" s="18" t="s">
        <v>61</v>
      </c>
      <c r="H14" s="18" t="s">
        <v>62</v>
      </c>
      <c r="I14" s="18" t="s">
        <v>50</v>
      </c>
      <c r="J14" s="18" t="s">
        <v>51</v>
      </c>
      <c r="K14" s="18" t="s">
        <v>52</v>
      </c>
      <c r="L14" s="30">
        <v>0.14000000000000001</v>
      </c>
      <c r="M14" s="30">
        <v>0.27</v>
      </c>
      <c r="N14" s="30">
        <v>0.45</v>
      </c>
      <c r="O14" s="30">
        <v>0.65</v>
      </c>
      <c r="P14" s="30">
        <v>0.65</v>
      </c>
      <c r="Q14" s="18" t="s">
        <v>63</v>
      </c>
      <c r="R14" s="18" t="s">
        <v>64</v>
      </c>
      <c r="S14" s="18" t="s">
        <v>65</v>
      </c>
      <c r="T14" s="18" t="s">
        <v>56</v>
      </c>
      <c r="U14" s="18" t="s">
        <v>57</v>
      </c>
      <c r="V14" s="64">
        <v>0.14000000000000001</v>
      </c>
      <c r="W14" s="65">
        <v>0.46689999999999998</v>
      </c>
      <c r="X14" s="75">
        <v>1</v>
      </c>
      <c r="Y14" s="18" t="s">
        <v>222</v>
      </c>
      <c r="Z14" s="18" t="s">
        <v>66</v>
      </c>
      <c r="AA14" s="31">
        <f t="shared" si="0"/>
        <v>0.27</v>
      </c>
      <c r="AB14" s="89">
        <v>0.78</v>
      </c>
      <c r="AC14" s="88">
        <f t="shared" ref="AC14:AC29" si="4">IF(AB14/AA14&gt;100%,100%,AB14/AA14)</f>
        <v>1</v>
      </c>
      <c r="AD14" s="18" t="s">
        <v>249</v>
      </c>
      <c r="AE14" s="18" t="s">
        <v>266</v>
      </c>
      <c r="AF14" s="26">
        <f t="shared" si="1"/>
        <v>0.45</v>
      </c>
      <c r="AG14" s="18"/>
      <c r="AH14" s="18">
        <f t="shared" ref="AH14:AH29" si="5">IF(AG14/AF14&gt;100%,100%,AG14/AF14)</f>
        <v>0</v>
      </c>
      <c r="AI14" s="18"/>
      <c r="AJ14" s="18"/>
      <c r="AK14" s="26">
        <f t="shared" si="2"/>
        <v>0.65</v>
      </c>
      <c r="AL14" s="18"/>
      <c r="AM14" s="18">
        <f t="shared" ref="AM14:AM29" si="6">IF(AL14/AK14&gt;100%,100%,AL14/AK14)</f>
        <v>0</v>
      </c>
      <c r="AN14" s="18"/>
      <c r="AO14" s="18"/>
      <c r="AP14" s="75">
        <f t="shared" si="3"/>
        <v>0.65</v>
      </c>
      <c r="AQ14" s="65">
        <v>0.78</v>
      </c>
      <c r="AR14" s="80">
        <f t="shared" ref="AR14:AR29" si="7">IF(AQ14/AP14&gt;100%,100%,AQ14/AP14)</f>
        <v>1</v>
      </c>
      <c r="AS14" s="18" t="s">
        <v>249</v>
      </c>
    </row>
    <row r="15" spans="1:45" s="27" customFormat="1" ht="150" x14ac:dyDescent="0.25">
      <c r="A15" s="19">
        <v>4</v>
      </c>
      <c r="B15" s="18" t="s">
        <v>43</v>
      </c>
      <c r="C15" s="18" t="s">
        <v>58</v>
      </c>
      <c r="D15" s="23" t="s">
        <v>67</v>
      </c>
      <c r="E15" s="18" t="s">
        <v>68</v>
      </c>
      <c r="F15" s="18" t="s">
        <v>47</v>
      </c>
      <c r="G15" s="18" t="s">
        <v>69</v>
      </c>
      <c r="H15" s="18" t="s">
        <v>70</v>
      </c>
      <c r="I15" s="18" t="s">
        <v>50</v>
      </c>
      <c r="J15" s="18" t="s">
        <v>51</v>
      </c>
      <c r="K15" s="18" t="s">
        <v>52</v>
      </c>
      <c r="L15" s="30">
        <v>0.12</v>
      </c>
      <c r="M15" s="30">
        <v>0.25</v>
      </c>
      <c r="N15" s="30">
        <v>0.43</v>
      </c>
      <c r="O15" s="30">
        <v>0.63</v>
      </c>
      <c r="P15" s="30">
        <v>0.63</v>
      </c>
      <c r="Q15" s="18" t="s">
        <v>63</v>
      </c>
      <c r="R15" s="18" t="s">
        <v>64</v>
      </c>
      <c r="S15" s="18" t="s">
        <v>65</v>
      </c>
      <c r="T15" s="18" t="s">
        <v>56</v>
      </c>
      <c r="U15" s="18" t="s">
        <v>57</v>
      </c>
      <c r="V15" s="64">
        <f t="shared" ref="V15:V29" si="8">L15</f>
        <v>0.12</v>
      </c>
      <c r="W15" s="65">
        <v>0.161</v>
      </c>
      <c r="X15" s="75">
        <f t="shared" ref="X15:X29" si="9">IF(W15/V15&gt;100%,100%,W15/V15)</f>
        <v>1</v>
      </c>
      <c r="Y15" s="18" t="s">
        <v>223</v>
      </c>
      <c r="Z15" s="18" t="s">
        <v>66</v>
      </c>
      <c r="AA15" s="31">
        <f t="shared" si="0"/>
        <v>0.25</v>
      </c>
      <c r="AB15" s="89">
        <v>0.2</v>
      </c>
      <c r="AC15" s="88">
        <f t="shared" si="4"/>
        <v>0.8</v>
      </c>
      <c r="AD15" s="18" t="s">
        <v>250</v>
      </c>
      <c r="AE15" s="18" t="s">
        <v>267</v>
      </c>
      <c r="AF15" s="26">
        <f t="shared" si="1"/>
        <v>0.43</v>
      </c>
      <c r="AG15" s="18"/>
      <c r="AH15" s="18">
        <f t="shared" si="5"/>
        <v>0</v>
      </c>
      <c r="AI15" s="18"/>
      <c r="AJ15" s="18"/>
      <c r="AK15" s="26">
        <f t="shared" si="2"/>
        <v>0.63</v>
      </c>
      <c r="AL15" s="18"/>
      <c r="AM15" s="18">
        <f t="shared" si="6"/>
        <v>0</v>
      </c>
      <c r="AN15" s="18"/>
      <c r="AO15" s="18"/>
      <c r="AP15" s="75">
        <f t="shared" si="3"/>
        <v>0.63</v>
      </c>
      <c r="AQ15" s="65">
        <v>0.2</v>
      </c>
      <c r="AR15" s="80">
        <f t="shared" si="7"/>
        <v>0.3174603174603175</v>
      </c>
      <c r="AS15" s="18" t="s">
        <v>250</v>
      </c>
    </row>
    <row r="16" spans="1:45" s="27" customFormat="1" ht="150" x14ac:dyDescent="0.25">
      <c r="A16" s="19">
        <v>4</v>
      </c>
      <c r="B16" s="18" t="s">
        <v>43</v>
      </c>
      <c r="C16" s="18" t="s">
        <v>58</v>
      </c>
      <c r="D16" s="23" t="s">
        <v>71</v>
      </c>
      <c r="E16" s="18" t="s">
        <v>72</v>
      </c>
      <c r="F16" s="18" t="s">
        <v>47</v>
      </c>
      <c r="G16" s="18" t="s">
        <v>73</v>
      </c>
      <c r="H16" s="18" t="s">
        <v>74</v>
      </c>
      <c r="I16" s="30" t="s">
        <v>50</v>
      </c>
      <c r="J16" s="18" t="s">
        <v>51</v>
      </c>
      <c r="K16" s="18" t="s">
        <v>52</v>
      </c>
      <c r="L16" s="30">
        <v>0.2</v>
      </c>
      <c r="M16" s="30">
        <v>0.3</v>
      </c>
      <c r="N16" s="31">
        <v>0.6</v>
      </c>
      <c r="O16" s="31">
        <v>0.96</v>
      </c>
      <c r="P16" s="30">
        <v>0.96</v>
      </c>
      <c r="Q16" s="18" t="s">
        <v>63</v>
      </c>
      <c r="R16" s="18" t="s">
        <v>64</v>
      </c>
      <c r="S16" s="18" t="s">
        <v>65</v>
      </c>
      <c r="T16" s="18" t="s">
        <v>56</v>
      </c>
      <c r="U16" s="18" t="s">
        <v>57</v>
      </c>
      <c r="V16" s="64">
        <f t="shared" si="8"/>
        <v>0.2</v>
      </c>
      <c r="W16" s="65">
        <v>9.0300000000000005E-2</v>
      </c>
      <c r="X16" s="75">
        <f t="shared" si="9"/>
        <v>0.45150000000000001</v>
      </c>
      <c r="Y16" s="18" t="s">
        <v>224</v>
      </c>
      <c r="Z16" s="18" t="s">
        <v>66</v>
      </c>
      <c r="AA16" s="31">
        <f t="shared" si="0"/>
        <v>0.3</v>
      </c>
      <c r="AB16" s="89">
        <v>0.38600000000000001</v>
      </c>
      <c r="AC16" s="88">
        <f t="shared" si="4"/>
        <v>1</v>
      </c>
      <c r="AD16" s="18" t="s">
        <v>251</v>
      </c>
      <c r="AE16" s="18" t="s">
        <v>267</v>
      </c>
      <c r="AF16" s="26">
        <f t="shared" si="1"/>
        <v>0.6</v>
      </c>
      <c r="AG16" s="18"/>
      <c r="AH16" s="18">
        <f t="shared" si="5"/>
        <v>0</v>
      </c>
      <c r="AI16" s="18"/>
      <c r="AJ16" s="18"/>
      <c r="AK16" s="26">
        <f t="shared" si="2"/>
        <v>0.96</v>
      </c>
      <c r="AL16" s="18"/>
      <c r="AM16" s="18">
        <f t="shared" si="6"/>
        <v>0</v>
      </c>
      <c r="AN16" s="18"/>
      <c r="AO16" s="18"/>
      <c r="AP16" s="75">
        <f t="shared" si="3"/>
        <v>0.96</v>
      </c>
      <c r="AQ16" s="65">
        <v>0.38600000000000001</v>
      </c>
      <c r="AR16" s="80">
        <f t="shared" si="7"/>
        <v>0.40208333333333335</v>
      </c>
      <c r="AS16" s="18" t="s">
        <v>251</v>
      </c>
    </row>
    <row r="17" spans="1:45" s="27" customFormat="1" ht="150" x14ac:dyDescent="0.25">
      <c r="A17" s="19">
        <v>4</v>
      </c>
      <c r="B17" s="18" t="s">
        <v>43</v>
      </c>
      <c r="C17" s="18" t="s">
        <v>58</v>
      </c>
      <c r="D17" s="23" t="s">
        <v>75</v>
      </c>
      <c r="E17" s="18" t="s">
        <v>76</v>
      </c>
      <c r="F17" s="18" t="s">
        <v>47</v>
      </c>
      <c r="G17" s="18" t="s">
        <v>77</v>
      </c>
      <c r="H17" s="18" t="s">
        <v>78</v>
      </c>
      <c r="I17" s="30" t="s">
        <v>50</v>
      </c>
      <c r="J17" s="18" t="s">
        <v>51</v>
      </c>
      <c r="K17" s="18" t="s">
        <v>52</v>
      </c>
      <c r="L17" s="30">
        <v>0.1</v>
      </c>
      <c r="M17" s="30">
        <v>0.25</v>
      </c>
      <c r="N17" s="31">
        <v>0.35</v>
      </c>
      <c r="O17" s="31">
        <v>0.52</v>
      </c>
      <c r="P17" s="30">
        <v>0.52</v>
      </c>
      <c r="Q17" s="18" t="s">
        <v>63</v>
      </c>
      <c r="R17" s="18" t="s">
        <v>64</v>
      </c>
      <c r="S17" s="18" t="s">
        <v>65</v>
      </c>
      <c r="T17" s="18" t="s">
        <v>56</v>
      </c>
      <c r="U17" s="18" t="s">
        <v>57</v>
      </c>
      <c r="V17" s="64">
        <f t="shared" si="8"/>
        <v>0.1</v>
      </c>
      <c r="W17" s="65">
        <v>1.4500000000000001E-2</v>
      </c>
      <c r="X17" s="75">
        <f t="shared" si="9"/>
        <v>0.14499999999999999</v>
      </c>
      <c r="Y17" s="18" t="s">
        <v>225</v>
      </c>
      <c r="Z17" s="18" t="s">
        <v>66</v>
      </c>
      <c r="AA17" s="31">
        <f t="shared" si="0"/>
        <v>0.25</v>
      </c>
      <c r="AB17" s="89">
        <v>7.0400000000000004E-2</v>
      </c>
      <c r="AC17" s="88">
        <f t="shared" si="4"/>
        <v>0.28160000000000002</v>
      </c>
      <c r="AD17" s="18" t="s">
        <v>252</v>
      </c>
      <c r="AE17" s="18" t="s">
        <v>267</v>
      </c>
      <c r="AF17" s="26">
        <f t="shared" si="1"/>
        <v>0.35</v>
      </c>
      <c r="AG17" s="18"/>
      <c r="AH17" s="18">
        <f t="shared" si="5"/>
        <v>0</v>
      </c>
      <c r="AI17" s="18"/>
      <c r="AJ17" s="18"/>
      <c r="AK17" s="26">
        <f t="shared" si="2"/>
        <v>0.52</v>
      </c>
      <c r="AL17" s="18"/>
      <c r="AM17" s="18">
        <f t="shared" si="6"/>
        <v>0</v>
      </c>
      <c r="AN17" s="18"/>
      <c r="AO17" s="18"/>
      <c r="AP17" s="75">
        <f t="shared" si="3"/>
        <v>0.52</v>
      </c>
      <c r="AQ17" s="65">
        <v>7.0000000000000007E-2</v>
      </c>
      <c r="AR17" s="80">
        <f t="shared" si="7"/>
        <v>0.13461538461538464</v>
      </c>
      <c r="AS17" s="18" t="s">
        <v>252</v>
      </c>
    </row>
    <row r="18" spans="1:45" s="27" customFormat="1" ht="240" x14ac:dyDescent="0.25">
      <c r="A18" s="19">
        <v>4</v>
      </c>
      <c r="B18" s="18" t="s">
        <v>43</v>
      </c>
      <c r="C18" s="18" t="s">
        <v>58</v>
      </c>
      <c r="D18" s="23" t="s">
        <v>79</v>
      </c>
      <c r="E18" s="18" t="s">
        <v>80</v>
      </c>
      <c r="F18" s="18" t="s">
        <v>81</v>
      </c>
      <c r="G18" s="18" t="s">
        <v>82</v>
      </c>
      <c r="H18" s="18" t="s">
        <v>83</v>
      </c>
      <c r="I18" s="18" t="s">
        <v>50</v>
      </c>
      <c r="J18" s="18" t="s">
        <v>84</v>
      </c>
      <c r="K18" s="18" t="s">
        <v>52</v>
      </c>
      <c r="L18" s="30">
        <v>1</v>
      </c>
      <c r="M18" s="30">
        <v>1</v>
      </c>
      <c r="N18" s="30">
        <v>1</v>
      </c>
      <c r="O18" s="30">
        <v>1</v>
      </c>
      <c r="P18" s="30">
        <v>1</v>
      </c>
      <c r="Q18" s="18" t="s">
        <v>63</v>
      </c>
      <c r="R18" s="18" t="s">
        <v>85</v>
      </c>
      <c r="S18" s="18" t="s">
        <v>86</v>
      </c>
      <c r="T18" s="18" t="s">
        <v>56</v>
      </c>
      <c r="U18" s="18" t="s">
        <v>57</v>
      </c>
      <c r="V18" s="75">
        <v>1</v>
      </c>
      <c r="W18" s="75" t="s">
        <v>198</v>
      </c>
      <c r="X18" s="75" t="s">
        <v>198</v>
      </c>
      <c r="Y18" s="18" t="s">
        <v>244</v>
      </c>
      <c r="Z18" s="75" t="s">
        <v>198</v>
      </c>
      <c r="AA18" s="31">
        <f t="shared" si="0"/>
        <v>1</v>
      </c>
      <c r="AB18" s="89">
        <v>0</v>
      </c>
      <c r="AC18" s="88">
        <f t="shared" si="4"/>
        <v>0</v>
      </c>
      <c r="AD18" s="18" t="s">
        <v>253</v>
      </c>
      <c r="AE18" s="18" t="s">
        <v>244</v>
      </c>
      <c r="AF18" s="26">
        <f t="shared" si="1"/>
        <v>1</v>
      </c>
      <c r="AG18" s="18"/>
      <c r="AH18" s="18">
        <f t="shared" si="5"/>
        <v>0</v>
      </c>
      <c r="AI18" s="18"/>
      <c r="AJ18" s="18"/>
      <c r="AK18" s="26">
        <f t="shared" si="2"/>
        <v>1</v>
      </c>
      <c r="AL18" s="18"/>
      <c r="AM18" s="18">
        <f t="shared" si="6"/>
        <v>0</v>
      </c>
      <c r="AN18" s="18"/>
      <c r="AO18" s="18"/>
      <c r="AP18" s="75">
        <f t="shared" si="3"/>
        <v>1</v>
      </c>
      <c r="AQ18" s="75" t="s">
        <v>198</v>
      </c>
      <c r="AR18" s="75" t="s">
        <v>198</v>
      </c>
      <c r="AS18" s="18" t="s">
        <v>244</v>
      </c>
    </row>
    <row r="19" spans="1:45" s="27" customFormat="1" ht="270" x14ac:dyDescent="0.25">
      <c r="A19" s="19">
        <v>4</v>
      </c>
      <c r="B19" s="18" t="s">
        <v>43</v>
      </c>
      <c r="C19" s="18" t="s">
        <v>58</v>
      </c>
      <c r="D19" s="23" t="s">
        <v>87</v>
      </c>
      <c r="E19" s="18" t="s">
        <v>88</v>
      </c>
      <c r="F19" s="18" t="s">
        <v>81</v>
      </c>
      <c r="G19" s="18" t="s">
        <v>89</v>
      </c>
      <c r="H19" s="18" t="s">
        <v>90</v>
      </c>
      <c r="I19" s="18" t="s">
        <v>50</v>
      </c>
      <c r="J19" s="18" t="s">
        <v>84</v>
      </c>
      <c r="K19" s="18" t="s">
        <v>52</v>
      </c>
      <c r="L19" s="30">
        <v>1</v>
      </c>
      <c r="M19" s="30">
        <v>1</v>
      </c>
      <c r="N19" s="30">
        <v>1</v>
      </c>
      <c r="O19" s="30">
        <v>1</v>
      </c>
      <c r="P19" s="30">
        <v>1</v>
      </c>
      <c r="Q19" s="18" t="s">
        <v>63</v>
      </c>
      <c r="R19" s="18" t="s">
        <v>85</v>
      </c>
      <c r="S19" s="18" t="s">
        <v>91</v>
      </c>
      <c r="T19" s="18" t="s">
        <v>56</v>
      </c>
      <c r="U19" s="18" t="s">
        <v>57</v>
      </c>
      <c r="V19" s="75">
        <v>1</v>
      </c>
      <c r="W19" s="80">
        <v>0.37040000000000001</v>
      </c>
      <c r="X19" s="80">
        <f t="shared" si="9"/>
        <v>0.37040000000000001</v>
      </c>
      <c r="Y19" s="18" t="s">
        <v>226</v>
      </c>
      <c r="Z19" s="18" t="s">
        <v>92</v>
      </c>
      <c r="AA19" s="31">
        <f t="shared" si="0"/>
        <v>1</v>
      </c>
      <c r="AB19" s="89">
        <v>0</v>
      </c>
      <c r="AC19" s="88">
        <f t="shared" si="4"/>
        <v>0</v>
      </c>
      <c r="AD19" s="18" t="s">
        <v>254</v>
      </c>
      <c r="AE19" s="18" t="s">
        <v>244</v>
      </c>
      <c r="AF19" s="26">
        <f t="shared" si="1"/>
        <v>1</v>
      </c>
      <c r="AG19" s="18"/>
      <c r="AH19" s="18">
        <f t="shared" si="5"/>
        <v>0</v>
      </c>
      <c r="AI19" s="18"/>
      <c r="AJ19" s="18"/>
      <c r="AK19" s="26">
        <f t="shared" si="2"/>
        <v>1</v>
      </c>
      <c r="AL19" s="18"/>
      <c r="AM19" s="18">
        <f t="shared" si="6"/>
        <v>0</v>
      </c>
      <c r="AN19" s="18"/>
      <c r="AO19" s="18"/>
      <c r="AP19" s="75">
        <f t="shared" si="3"/>
        <v>1</v>
      </c>
      <c r="AQ19" s="80">
        <f>37.04%*25%</f>
        <v>9.2600000000000002E-2</v>
      </c>
      <c r="AR19" s="80">
        <f t="shared" si="7"/>
        <v>9.2600000000000002E-2</v>
      </c>
      <c r="AS19" s="18" t="s">
        <v>244</v>
      </c>
    </row>
    <row r="20" spans="1:45" s="27" customFormat="1" ht="120" x14ac:dyDescent="0.25">
      <c r="A20" s="19">
        <v>4</v>
      </c>
      <c r="B20" s="18" t="s">
        <v>43</v>
      </c>
      <c r="C20" s="18" t="s">
        <v>58</v>
      </c>
      <c r="D20" s="23" t="s">
        <v>93</v>
      </c>
      <c r="E20" s="18" t="s">
        <v>94</v>
      </c>
      <c r="F20" s="18" t="s">
        <v>81</v>
      </c>
      <c r="G20" s="18" t="s">
        <v>95</v>
      </c>
      <c r="H20" s="18" t="s">
        <v>96</v>
      </c>
      <c r="I20" s="18" t="s">
        <v>50</v>
      </c>
      <c r="J20" s="18" t="s">
        <v>84</v>
      </c>
      <c r="K20" s="18" t="s">
        <v>52</v>
      </c>
      <c r="L20" s="30">
        <v>0.9</v>
      </c>
      <c r="M20" s="30">
        <v>0.9</v>
      </c>
      <c r="N20" s="30">
        <v>0.9</v>
      </c>
      <c r="O20" s="30">
        <v>0.9</v>
      </c>
      <c r="P20" s="30">
        <v>0.9</v>
      </c>
      <c r="Q20" s="18" t="s">
        <v>63</v>
      </c>
      <c r="R20" s="18" t="s">
        <v>97</v>
      </c>
      <c r="S20" s="18" t="s">
        <v>91</v>
      </c>
      <c r="T20" s="18" t="s">
        <v>56</v>
      </c>
      <c r="U20" s="18" t="s">
        <v>57</v>
      </c>
      <c r="V20" s="75">
        <v>1</v>
      </c>
      <c r="W20" s="75" t="s">
        <v>198</v>
      </c>
      <c r="X20" s="75" t="s">
        <v>198</v>
      </c>
      <c r="Y20" s="18" t="s">
        <v>244</v>
      </c>
      <c r="Z20" s="75" t="s">
        <v>198</v>
      </c>
      <c r="AA20" s="31">
        <f t="shared" si="0"/>
        <v>0.9</v>
      </c>
      <c r="AB20" s="89">
        <v>0</v>
      </c>
      <c r="AC20" s="88">
        <f t="shared" si="4"/>
        <v>0</v>
      </c>
      <c r="AD20" s="18" t="s">
        <v>255</v>
      </c>
      <c r="AE20" s="18" t="s">
        <v>244</v>
      </c>
      <c r="AF20" s="26">
        <f t="shared" si="1"/>
        <v>0.9</v>
      </c>
      <c r="AG20" s="18"/>
      <c r="AH20" s="18">
        <f t="shared" si="5"/>
        <v>0</v>
      </c>
      <c r="AI20" s="18"/>
      <c r="AJ20" s="18"/>
      <c r="AK20" s="26">
        <f t="shared" si="2"/>
        <v>0.9</v>
      </c>
      <c r="AL20" s="18"/>
      <c r="AM20" s="18">
        <f t="shared" si="6"/>
        <v>0</v>
      </c>
      <c r="AN20" s="18"/>
      <c r="AO20" s="18"/>
      <c r="AP20" s="75">
        <f t="shared" si="3"/>
        <v>0.9</v>
      </c>
      <c r="AQ20" s="75" t="s">
        <v>198</v>
      </c>
      <c r="AR20" s="75" t="s">
        <v>198</v>
      </c>
      <c r="AS20" s="18" t="s">
        <v>244</v>
      </c>
    </row>
    <row r="21" spans="1:45" s="27" customFormat="1" ht="90" x14ac:dyDescent="0.25">
      <c r="A21" s="19">
        <v>4</v>
      </c>
      <c r="B21" s="18" t="s">
        <v>43</v>
      </c>
      <c r="C21" s="18" t="s">
        <v>58</v>
      </c>
      <c r="D21" s="23" t="s">
        <v>98</v>
      </c>
      <c r="E21" s="18" t="s">
        <v>99</v>
      </c>
      <c r="F21" s="18" t="s">
        <v>81</v>
      </c>
      <c r="G21" s="18" t="s">
        <v>95</v>
      </c>
      <c r="H21" s="18" t="s">
        <v>100</v>
      </c>
      <c r="I21" s="18" t="s">
        <v>50</v>
      </c>
      <c r="J21" s="18" t="s">
        <v>51</v>
      </c>
      <c r="K21" s="18" t="s">
        <v>52</v>
      </c>
      <c r="L21" s="30">
        <v>0</v>
      </c>
      <c r="M21" s="30">
        <v>0</v>
      </c>
      <c r="N21" s="30">
        <v>0</v>
      </c>
      <c r="O21" s="30">
        <v>1</v>
      </c>
      <c r="P21" s="30">
        <v>1</v>
      </c>
      <c r="Q21" s="18" t="s">
        <v>63</v>
      </c>
      <c r="R21" s="32" t="s">
        <v>97</v>
      </c>
      <c r="S21" s="32" t="s">
        <v>91</v>
      </c>
      <c r="T21" s="32" t="s">
        <v>56</v>
      </c>
      <c r="U21" s="32" t="s">
        <v>210</v>
      </c>
      <c r="V21" s="84" t="s">
        <v>165</v>
      </c>
      <c r="W21" s="84" t="s">
        <v>165</v>
      </c>
      <c r="X21" s="84" t="s">
        <v>165</v>
      </c>
      <c r="Y21" s="18" t="s">
        <v>221</v>
      </c>
      <c r="Z21" s="26" t="s">
        <v>165</v>
      </c>
      <c r="AA21" s="31">
        <f t="shared" si="0"/>
        <v>0</v>
      </c>
      <c r="AB21" s="18" t="s">
        <v>165</v>
      </c>
      <c r="AC21" s="88" t="s">
        <v>247</v>
      </c>
      <c r="AD21" s="18" t="s">
        <v>248</v>
      </c>
      <c r="AE21" s="18" t="s">
        <v>265</v>
      </c>
      <c r="AF21" s="26">
        <f t="shared" si="1"/>
        <v>0</v>
      </c>
      <c r="AG21" s="18"/>
      <c r="AH21" s="18" t="e">
        <f t="shared" si="5"/>
        <v>#DIV/0!</v>
      </c>
      <c r="AI21" s="18"/>
      <c r="AJ21" s="18"/>
      <c r="AK21" s="26">
        <f t="shared" si="2"/>
        <v>1</v>
      </c>
      <c r="AL21" s="18"/>
      <c r="AM21" s="18">
        <f t="shared" si="6"/>
        <v>0</v>
      </c>
      <c r="AN21" s="18"/>
      <c r="AO21" s="18"/>
      <c r="AP21" s="75">
        <f t="shared" si="3"/>
        <v>1</v>
      </c>
      <c r="AQ21" s="64">
        <v>0</v>
      </c>
      <c r="AR21" s="80">
        <f t="shared" si="7"/>
        <v>0</v>
      </c>
      <c r="AS21" s="18" t="s">
        <v>248</v>
      </c>
    </row>
    <row r="22" spans="1:45" s="27" customFormat="1" ht="75" x14ac:dyDescent="0.25">
      <c r="A22" s="19">
        <v>4</v>
      </c>
      <c r="B22" s="18" t="s">
        <v>43</v>
      </c>
      <c r="C22" s="18" t="s">
        <v>101</v>
      </c>
      <c r="D22" s="23" t="s">
        <v>102</v>
      </c>
      <c r="E22" s="18" t="s">
        <v>103</v>
      </c>
      <c r="F22" s="18" t="s">
        <v>81</v>
      </c>
      <c r="G22" s="18" t="s">
        <v>104</v>
      </c>
      <c r="H22" s="18" t="s">
        <v>105</v>
      </c>
      <c r="I22" s="18" t="s">
        <v>50</v>
      </c>
      <c r="J22" s="18" t="s">
        <v>106</v>
      </c>
      <c r="K22" s="18" t="s">
        <v>107</v>
      </c>
      <c r="L22" s="18">
        <v>2000</v>
      </c>
      <c r="M22" s="18">
        <v>4373</v>
      </c>
      <c r="N22" s="18">
        <v>4373</v>
      </c>
      <c r="O22" s="18">
        <v>4374</v>
      </c>
      <c r="P22" s="18">
        <f t="shared" ref="P22:P29" si="10">SUM(L22:O22)</f>
        <v>15120</v>
      </c>
      <c r="Q22" s="18" t="s">
        <v>63</v>
      </c>
      <c r="R22" s="18" t="s">
        <v>108</v>
      </c>
      <c r="S22" s="18" t="s">
        <v>109</v>
      </c>
      <c r="T22" s="18" t="s">
        <v>110</v>
      </c>
      <c r="U22" s="18" t="s">
        <v>111</v>
      </c>
      <c r="V22" s="84">
        <f t="shared" si="8"/>
        <v>2000</v>
      </c>
      <c r="W22" s="19">
        <v>3542</v>
      </c>
      <c r="X22" s="75">
        <f t="shared" si="9"/>
        <v>1</v>
      </c>
      <c r="Y22" s="18" t="s">
        <v>227</v>
      </c>
      <c r="Z22" s="18" t="s">
        <v>112</v>
      </c>
      <c r="AA22" s="26">
        <f t="shared" si="0"/>
        <v>4373</v>
      </c>
      <c r="AB22" s="18">
        <v>6593</v>
      </c>
      <c r="AC22" s="88">
        <f t="shared" si="4"/>
        <v>1</v>
      </c>
      <c r="AD22" s="18" t="s">
        <v>256</v>
      </c>
      <c r="AE22" s="18" t="s">
        <v>257</v>
      </c>
      <c r="AF22" s="26">
        <f t="shared" si="1"/>
        <v>4373</v>
      </c>
      <c r="AG22" s="18"/>
      <c r="AH22" s="18">
        <f t="shared" si="5"/>
        <v>0</v>
      </c>
      <c r="AI22" s="18"/>
      <c r="AJ22" s="18"/>
      <c r="AK22" s="26">
        <f t="shared" si="2"/>
        <v>4374</v>
      </c>
      <c r="AL22" s="18"/>
      <c r="AM22" s="18">
        <f t="shared" si="6"/>
        <v>0</v>
      </c>
      <c r="AN22" s="18"/>
      <c r="AO22" s="18"/>
      <c r="AP22" s="19">
        <f t="shared" si="3"/>
        <v>15120</v>
      </c>
      <c r="AQ22" s="19">
        <f>AVERAGE(W22,AB22,AG22,AL22)</f>
        <v>5067.5</v>
      </c>
      <c r="AR22" s="80">
        <f t="shared" si="7"/>
        <v>0.3351521164021164</v>
      </c>
      <c r="AS22" s="18" t="s">
        <v>256</v>
      </c>
    </row>
    <row r="23" spans="1:45" s="27" customFormat="1" ht="90" x14ac:dyDescent="0.25">
      <c r="A23" s="19">
        <v>4</v>
      </c>
      <c r="B23" s="18" t="s">
        <v>43</v>
      </c>
      <c r="C23" s="18" t="s">
        <v>101</v>
      </c>
      <c r="D23" s="23" t="s">
        <v>113</v>
      </c>
      <c r="E23" s="18" t="s">
        <v>114</v>
      </c>
      <c r="F23" s="18" t="s">
        <v>47</v>
      </c>
      <c r="G23" s="18" t="s">
        <v>115</v>
      </c>
      <c r="H23" s="18" t="s">
        <v>116</v>
      </c>
      <c r="I23" s="18" t="s">
        <v>50</v>
      </c>
      <c r="J23" s="18" t="s">
        <v>106</v>
      </c>
      <c r="K23" s="18" t="s">
        <v>117</v>
      </c>
      <c r="L23" s="38">
        <v>1000</v>
      </c>
      <c r="M23" s="38">
        <v>2187</v>
      </c>
      <c r="N23" s="38">
        <v>2187</v>
      </c>
      <c r="O23" s="38">
        <v>2186</v>
      </c>
      <c r="P23" s="18">
        <f t="shared" si="10"/>
        <v>7560</v>
      </c>
      <c r="Q23" s="18" t="s">
        <v>63</v>
      </c>
      <c r="R23" s="18" t="s">
        <v>118</v>
      </c>
      <c r="S23" s="18" t="s">
        <v>109</v>
      </c>
      <c r="T23" s="18" t="s">
        <v>110</v>
      </c>
      <c r="U23" s="18" t="s">
        <v>111</v>
      </c>
      <c r="V23" s="84">
        <f t="shared" si="8"/>
        <v>1000</v>
      </c>
      <c r="W23" s="19">
        <v>676</v>
      </c>
      <c r="X23" s="75">
        <f t="shared" si="9"/>
        <v>0.67600000000000005</v>
      </c>
      <c r="Y23" s="18" t="s">
        <v>228</v>
      </c>
      <c r="Z23" s="18" t="s">
        <v>112</v>
      </c>
      <c r="AA23" s="26">
        <f t="shared" si="0"/>
        <v>2187</v>
      </c>
      <c r="AB23" s="18">
        <v>1321</v>
      </c>
      <c r="AC23" s="88">
        <f t="shared" si="4"/>
        <v>0.60402377686328301</v>
      </c>
      <c r="AD23" s="18" t="s">
        <v>258</v>
      </c>
      <c r="AE23" s="18" t="s">
        <v>257</v>
      </c>
      <c r="AF23" s="26">
        <f t="shared" si="1"/>
        <v>2187</v>
      </c>
      <c r="AG23" s="18"/>
      <c r="AH23" s="18">
        <f t="shared" si="5"/>
        <v>0</v>
      </c>
      <c r="AI23" s="18"/>
      <c r="AJ23" s="18"/>
      <c r="AK23" s="26">
        <f t="shared" si="2"/>
        <v>2186</v>
      </c>
      <c r="AL23" s="18"/>
      <c r="AM23" s="18">
        <f t="shared" si="6"/>
        <v>0</v>
      </c>
      <c r="AN23" s="18"/>
      <c r="AO23" s="18"/>
      <c r="AP23" s="19">
        <f t="shared" si="3"/>
        <v>7560</v>
      </c>
      <c r="AQ23" s="19">
        <f t="shared" ref="AQ23:AQ29" si="11">AVERAGE(W23,AB23,AG23,AL23)</f>
        <v>998.5</v>
      </c>
      <c r="AR23" s="80">
        <f t="shared" si="7"/>
        <v>0.13207671957671957</v>
      </c>
      <c r="AS23" s="18" t="s">
        <v>258</v>
      </c>
    </row>
    <row r="24" spans="1:45" s="27" customFormat="1" ht="90" x14ac:dyDescent="0.25">
      <c r="A24" s="19">
        <v>4</v>
      </c>
      <c r="B24" s="18" t="s">
        <v>43</v>
      </c>
      <c r="C24" s="18" t="s">
        <v>101</v>
      </c>
      <c r="D24" s="23" t="s">
        <v>119</v>
      </c>
      <c r="E24" s="18" t="s">
        <v>120</v>
      </c>
      <c r="F24" s="18" t="s">
        <v>47</v>
      </c>
      <c r="G24" s="18" t="s">
        <v>121</v>
      </c>
      <c r="H24" s="18" t="s">
        <v>122</v>
      </c>
      <c r="I24" s="18" t="s">
        <v>50</v>
      </c>
      <c r="J24" s="18" t="s">
        <v>106</v>
      </c>
      <c r="K24" s="18" t="s">
        <v>123</v>
      </c>
      <c r="L24" s="38">
        <v>80</v>
      </c>
      <c r="M24" s="38">
        <v>173</v>
      </c>
      <c r="N24" s="38">
        <v>173</v>
      </c>
      <c r="O24" s="38">
        <v>174</v>
      </c>
      <c r="P24" s="18">
        <f t="shared" si="10"/>
        <v>600</v>
      </c>
      <c r="Q24" s="18" t="s">
        <v>63</v>
      </c>
      <c r="R24" s="18" t="s">
        <v>124</v>
      </c>
      <c r="S24" s="18" t="s">
        <v>125</v>
      </c>
      <c r="T24" s="18" t="s">
        <v>110</v>
      </c>
      <c r="U24" s="18" t="s">
        <v>111</v>
      </c>
      <c r="V24" s="84">
        <f t="shared" si="8"/>
        <v>80</v>
      </c>
      <c r="W24" s="19">
        <v>123</v>
      </c>
      <c r="X24" s="75">
        <f t="shared" si="9"/>
        <v>1</v>
      </c>
      <c r="Y24" s="18" t="s">
        <v>229</v>
      </c>
      <c r="Z24" s="18" t="s">
        <v>112</v>
      </c>
      <c r="AA24" s="26">
        <f t="shared" si="0"/>
        <v>173</v>
      </c>
      <c r="AB24" s="18">
        <v>134</v>
      </c>
      <c r="AC24" s="88">
        <f t="shared" si="4"/>
        <v>0.77456647398843925</v>
      </c>
      <c r="AD24" s="18" t="s">
        <v>259</v>
      </c>
      <c r="AE24" s="18" t="s">
        <v>112</v>
      </c>
      <c r="AF24" s="26">
        <f t="shared" si="1"/>
        <v>173</v>
      </c>
      <c r="AG24" s="18"/>
      <c r="AH24" s="18">
        <f t="shared" si="5"/>
        <v>0</v>
      </c>
      <c r="AI24" s="18"/>
      <c r="AJ24" s="18"/>
      <c r="AK24" s="26">
        <f t="shared" si="2"/>
        <v>174</v>
      </c>
      <c r="AL24" s="18"/>
      <c r="AM24" s="18">
        <f t="shared" si="6"/>
        <v>0</v>
      </c>
      <c r="AN24" s="18"/>
      <c r="AO24" s="18"/>
      <c r="AP24" s="19">
        <f t="shared" si="3"/>
        <v>600</v>
      </c>
      <c r="AQ24" s="19">
        <f t="shared" si="11"/>
        <v>128.5</v>
      </c>
      <c r="AR24" s="80">
        <f t="shared" si="7"/>
        <v>0.21416666666666667</v>
      </c>
      <c r="AS24" s="18" t="s">
        <v>259</v>
      </c>
    </row>
    <row r="25" spans="1:45" s="27" customFormat="1" ht="90" x14ac:dyDescent="0.25">
      <c r="A25" s="19">
        <v>4</v>
      </c>
      <c r="B25" s="18" t="s">
        <v>43</v>
      </c>
      <c r="C25" s="18" t="s">
        <v>101</v>
      </c>
      <c r="D25" s="23" t="s">
        <v>126</v>
      </c>
      <c r="E25" s="18" t="s">
        <v>127</v>
      </c>
      <c r="F25" s="18" t="s">
        <v>81</v>
      </c>
      <c r="G25" s="18" t="s">
        <v>128</v>
      </c>
      <c r="H25" s="18" t="s">
        <v>129</v>
      </c>
      <c r="I25" s="18" t="s">
        <v>50</v>
      </c>
      <c r="J25" s="18" t="s">
        <v>106</v>
      </c>
      <c r="K25" s="18" t="s">
        <v>130</v>
      </c>
      <c r="L25" s="18">
        <v>100</v>
      </c>
      <c r="M25" s="18">
        <v>183</v>
      </c>
      <c r="N25" s="18">
        <v>183</v>
      </c>
      <c r="O25" s="18">
        <v>184</v>
      </c>
      <c r="P25" s="18">
        <f t="shared" si="10"/>
        <v>650</v>
      </c>
      <c r="Q25" s="18" t="s">
        <v>63</v>
      </c>
      <c r="R25" s="18" t="s">
        <v>124</v>
      </c>
      <c r="S25" s="18" t="s">
        <v>125</v>
      </c>
      <c r="T25" s="18" t="s">
        <v>110</v>
      </c>
      <c r="U25" s="18" t="s">
        <v>111</v>
      </c>
      <c r="V25" s="84">
        <f t="shared" si="8"/>
        <v>100</v>
      </c>
      <c r="W25" s="19">
        <v>20</v>
      </c>
      <c r="X25" s="75">
        <f t="shared" si="9"/>
        <v>0.2</v>
      </c>
      <c r="Y25" s="18" t="s">
        <v>230</v>
      </c>
      <c r="Z25" s="18" t="s">
        <v>112</v>
      </c>
      <c r="AA25" s="26">
        <f t="shared" si="0"/>
        <v>183</v>
      </c>
      <c r="AB25" s="18">
        <v>135</v>
      </c>
      <c r="AC25" s="88">
        <f t="shared" si="4"/>
        <v>0.73770491803278693</v>
      </c>
      <c r="AD25" s="18" t="s">
        <v>260</v>
      </c>
      <c r="AE25" s="18" t="s">
        <v>112</v>
      </c>
      <c r="AF25" s="26">
        <f t="shared" si="1"/>
        <v>183</v>
      </c>
      <c r="AG25" s="18"/>
      <c r="AH25" s="18">
        <f t="shared" si="5"/>
        <v>0</v>
      </c>
      <c r="AI25" s="18"/>
      <c r="AJ25" s="18"/>
      <c r="AK25" s="26">
        <f t="shared" si="2"/>
        <v>184</v>
      </c>
      <c r="AL25" s="18"/>
      <c r="AM25" s="18">
        <f t="shared" si="6"/>
        <v>0</v>
      </c>
      <c r="AN25" s="18"/>
      <c r="AO25" s="18"/>
      <c r="AP25" s="19">
        <f t="shared" si="3"/>
        <v>650</v>
      </c>
      <c r="AQ25" s="19">
        <f t="shared" si="11"/>
        <v>77.5</v>
      </c>
      <c r="AR25" s="80">
        <f t="shared" si="7"/>
        <v>0.11923076923076924</v>
      </c>
      <c r="AS25" s="18" t="s">
        <v>260</v>
      </c>
    </row>
    <row r="26" spans="1:45" s="27" customFormat="1" ht="105" x14ac:dyDescent="0.25">
      <c r="A26" s="19">
        <v>4</v>
      </c>
      <c r="B26" s="18" t="s">
        <v>43</v>
      </c>
      <c r="C26" s="18" t="s">
        <v>101</v>
      </c>
      <c r="D26" s="23" t="s">
        <v>131</v>
      </c>
      <c r="E26" s="18" t="s">
        <v>132</v>
      </c>
      <c r="F26" s="18" t="s">
        <v>81</v>
      </c>
      <c r="G26" s="18" t="s">
        <v>133</v>
      </c>
      <c r="H26" s="18" t="s">
        <v>134</v>
      </c>
      <c r="I26" s="18" t="s">
        <v>50</v>
      </c>
      <c r="J26" s="18" t="s">
        <v>106</v>
      </c>
      <c r="K26" s="18" t="s">
        <v>135</v>
      </c>
      <c r="L26" s="18">
        <v>30</v>
      </c>
      <c r="M26" s="18">
        <v>66</v>
      </c>
      <c r="N26" s="18">
        <v>66</v>
      </c>
      <c r="O26" s="18">
        <v>54</v>
      </c>
      <c r="P26" s="18">
        <f t="shared" si="10"/>
        <v>216</v>
      </c>
      <c r="Q26" s="18" t="s">
        <v>63</v>
      </c>
      <c r="R26" s="18" t="s">
        <v>136</v>
      </c>
      <c r="S26" s="18" t="s">
        <v>137</v>
      </c>
      <c r="T26" s="18" t="s">
        <v>110</v>
      </c>
      <c r="U26" s="32" t="s">
        <v>210</v>
      </c>
      <c r="V26" s="84">
        <f t="shared" si="8"/>
        <v>30</v>
      </c>
      <c r="W26" s="19">
        <v>21</v>
      </c>
      <c r="X26" s="75">
        <f t="shared" si="9"/>
        <v>0.7</v>
      </c>
      <c r="Y26" s="18" t="s">
        <v>231</v>
      </c>
      <c r="Z26" s="18" t="s">
        <v>138</v>
      </c>
      <c r="AA26" s="26">
        <f t="shared" si="0"/>
        <v>66</v>
      </c>
      <c r="AB26" s="18">
        <v>46</v>
      </c>
      <c r="AC26" s="88">
        <f t="shared" si="4"/>
        <v>0.69696969696969702</v>
      </c>
      <c r="AD26" s="18" t="s">
        <v>261</v>
      </c>
      <c r="AE26" s="18" t="s">
        <v>138</v>
      </c>
      <c r="AF26" s="26">
        <f t="shared" si="1"/>
        <v>66</v>
      </c>
      <c r="AG26" s="18"/>
      <c r="AH26" s="18">
        <f t="shared" si="5"/>
        <v>0</v>
      </c>
      <c r="AI26" s="18"/>
      <c r="AJ26" s="18"/>
      <c r="AK26" s="26">
        <f t="shared" si="2"/>
        <v>54</v>
      </c>
      <c r="AL26" s="18"/>
      <c r="AM26" s="18">
        <f t="shared" si="6"/>
        <v>0</v>
      </c>
      <c r="AN26" s="18"/>
      <c r="AO26" s="18"/>
      <c r="AP26" s="19">
        <f t="shared" si="3"/>
        <v>216</v>
      </c>
      <c r="AQ26" s="19">
        <f t="shared" si="11"/>
        <v>33.5</v>
      </c>
      <c r="AR26" s="80">
        <f t="shared" si="7"/>
        <v>0.15509259259259259</v>
      </c>
      <c r="AS26" s="18" t="s">
        <v>261</v>
      </c>
    </row>
    <row r="27" spans="1:45" s="27" customFormat="1" ht="90" x14ac:dyDescent="0.25">
      <c r="A27" s="19">
        <v>4</v>
      </c>
      <c r="B27" s="18" t="s">
        <v>43</v>
      </c>
      <c r="C27" s="18" t="s">
        <v>101</v>
      </c>
      <c r="D27" s="23" t="s">
        <v>139</v>
      </c>
      <c r="E27" s="18" t="s">
        <v>140</v>
      </c>
      <c r="F27" s="18" t="s">
        <v>81</v>
      </c>
      <c r="G27" s="18" t="s">
        <v>141</v>
      </c>
      <c r="H27" s="18" t="s">
        <v>142</v>
      </c>
      <c r="I27" s="18" t="s">
        <v>50</v>
      </c>
      <c r="J27" s="18" t="s">
        <v>106</v>
      </c>
      <c r="K27" s="18" t="s">
        <v>135</v>
      </c>
      <c r="L27" s="18">
        <v>65</v>
      </c>
      <c r="M27" s="18">
        <v>90</v>
      </c>
      <c r="N27" s="18">
        <v>90</v>
      </c>
      <c r="O27" s="18">
        <v>71</v>
      </c>
      <c r="P27" s="18">
        <f t="shared" si="10"/>
        <v>316</v>
      </c>
      <c r="Q27" s="18" t="s">
        <v>63</v>
      </c>
      <c r="R27" s="18" t="s">
        <v>143</v>
      </c>
      <c r="S27" s="18" t="s">
        <v>137</v>
      </c>
      <c r="T27" s="18" t="s">
        <v>110</v>
      </c>
      <c r="U27" s="32" t="s">
        <v>210</v>
      </c>
      <c r="V27" s="84">
        <f t="shared" si="8"/>
        <v>65</v>
      </c>
      <c r="W27" s="19">
        <v>61</v>
      </c>
      <c r="X27" s="75">
        <f t="shared" si="9"/>
        <v>0.93846153846153846</v>
      </c>
      <c r="Y27" s="18" t="s">
        <v>232</v>
      </c>
      <c r="Z27" s="18" t="s">
        <v>138</v>
      </c>
      <c r="AA27" s="26">
        <f t="shared" si="0"/>
        <v>90</v>
      </c>
      <c r="AB27" s="18">
        <v>109</v>
      </c>
      <c r="AC27" s="88">
        <f t="shared" si="4"/>
        <v>1</v>
      </c>
      <c r="AD27" s="18" t="s">
        <v>262</v>
      </c>
      <c r="AE27" s="18" t="s">
        <v>138</v>
      </c>
      <c r="AF27" s="26">
        <f t="shared" si="1"/>
        <v>90</v>
      </c>
      <c r="AG27" s="18"/>
      <c r="AH27" s="18">
        <f t="shared" si="5"/>
        <v>0</v>
      </c>
      <c r="AI27" s="18"/>
      <c r="AJ27" s="18"/>
      <c r="AK27" s="26">
        <f t="shared" si="2"/>
        <v>71</v>
      </c>
      <c r="AL27" s="18"/>
      <c r="AM27" s="18">
        <f t="shared" si="6"/>
        <v>0</v>
      </c>
      <c r="AN27" s="18"/>
      <c r="AO27" s="18"/>
      <c r="AP27" s="19">
        <f t="shared" si="3"/>
        <v>316</v>
      </c>
      <c r="AQ27" s="19">
        <f>AVERAGE(W27,AB27,AG27,AL27)</f>
        <v>85</v>
      </c>
      <c r="AR27" s="80">
        <f t="shared" si="7"/>
        <v>0.26898734177215189</v>
      </c>
      <c r="AS27" s="18" t="s">
        <v>262</v>
      </c>
    </row>
    <row r="28" spans="1:45" s="27" customFormat="1" ht="90" x14ac:dyDescent="0.25">
      <c r="A28" s="19">
        <v>4</v>
      </c>
      <c r="B28" s="18" t="s">
        <v>43</v>
      </c>
      <c r="C28" s="18" t="s">
        <v>101</v>
      </c>
      <c r="D28" s="23" t="s">
        <v>144</v>
      </c>
      <c r="E28" s="18" t="s">
        <v>145</v>
      </c>
      <c r="F28" s="18" t="s">
        <v>81</v>
      </c>
      <c r="G28" s="18" t="s">
        <v>146</v>
      </c>
      <c r="H28" s="18" t="s">
        <v>147</v>
      </c>
      <c r="I28" s="18" t="s">
        <v>50</v>
      </c>
      <c r="J28" s="18" t="s">
        <v>106</v>
      </c>
      <c r="K28" s="18" t="s">
        <v>135</v>
      </c>
      <c r="L28" s="18">
        <v>2</v>
      </c>
      <c r="M28" s="18">
        <v>3</v>
      </c>
      <c r="N28" s="18">
        <v>3</v>
      </c>
      <c r="O28" s="18">
        <v>3</v>
      </c>
      <c r="P28" s="18">
        <f t="shared" si="10"/>
        <v>11</v>
      </c>
      <c r="Q28" s="18" t="s">
        <v>63</v>
      </c>
      <c r="R28" s="18" t="s">
        <v>148</v>
      </c>
      <c r="S28" s="18" t="s">
        <v>137</v>
      </c>
      <c r="T28" s="18" t="s">
        <v>110</v>
      </c>
      <c r="U28" s="32" t="s">
        <v>210</v>
      </c>
      <c r="V28" s="84">
        <f t="shared" si="8"/>
        <v>2</v>
      </c>
      <c r="W28" s="19">
        <v>3</v>
      </c>
      <c r="X28" s="75">
        <f t="shared" si="9"/>
        <v>1</v>
      </c>
      <c r="Y28" s="18" t="s">
        <v>233</v>
      </c>
      <c r="Z28" s="18" t="s">
        <v>138</v>
      </c>
      <c r="AA28" s="26">
        <f t="shared" si="0"/>
        <v>3</v>
      </c>
      <c r="AB28" s="18">
        <v>2</v>
      </c>
      <c r="AC28" s="88">
        <f t="shared" si="4"/>
        <v>0.66666666666666663</v>
      </c>
      <c r="AD28" s="18" t="s">
        <v>263</v>
      </c>
      <c r="AE28" s="18" t="s">
        <v>138</v>
      </c>
      <c r="AF28" s="26">
        <f t="shared" si="1"/>
        <v>3</v>
      </c>
      <c r="AG28" s="18"/>
      <c r="AH28" s="18">
        <f t="shared" si="5"/>
        <v>0</v>
      </c>
      <c r="AI28" s="18"/>
      <c r="AJ28" s="18"/>
      <c r="AK28" s="26">
        <f t="shared" si="2"/>
        <v>3</v>
      </c>
      <c r="AL28" s="18"/>
      <c r="AM28" s="18">
        <f t="shared" si="6"/>
        <v>0</v>
      </c>
      <c r="AN28" s="18"/>
      <c r="AO28" s="18"/>
      <c r="AP28" s="19">
        <f t="shared" si="3"/>
        <v>11</v>
      </c>
      <c r="AQ28" s="19">
        <f t="shared" si="11"/>
        <v>2.5</v>
      </c>
      <c r="AR28" s="80">
        <f t="shared" si="7"/>
        <v>0.22727272727272727</v>
      </c>
      <c r="AS28" s="18" t="s">
        <v>263</v>
      </c>
    </row>
    <row r="29" spans="1:45" s="27" customFormat="1" ht="105" x14ac:dyDescent="0.25">
      <c r="A29" s="19">
        <v>4</v>
      </c>
      <c r="B29" s="18" t="s">
        <v>43</v>
      </c>
      <c r="C29" s="18" t="s">
        <v>101</v>
      </c>
      <c r="D29" s="23" t="s">
        <v>149</v>
      </c>
      <c r="E29" s="18" t="s">
        <v>150</v>
      </c>
      <c r="F29" s="18" t="s">
        <v>81</v>
      </c>
      <c r="G29" s="18" t="s">
        <v>151</v>
      </c>
      <c r="H29" s="18" t="s">
        <v>152</v>
      </c>
      <c r="I29" s="18" t="s">
        <v>50</v>
      </c>
      <c r="J29" s="18" t="s">
        <v>106</v>
      </c>
      <c r="K29" s="18" t="s">
        <v>135</v>
      </c>
      <c r="L29" s="18">
        <v>10</v>
      </c>
      <c r="M29" s="18">
        <v>10</v>
      </c>
      <c r="N29" s="18">
        <v>10</v>
      </c>
      <c r="O29" s="18">
        <v>10</v>
      </c>
      <c r="P29" s="18">
        <f t="shared" si="10"/>
        <v>40</v>
      </c>
      <c r="Q29" s="18" t="s">
        <v>63</v>
      </c>
      <c r="R29" s="18" t="s">
        <v>153</v>
      </c>
      <c r="S29" s="18" t="s">
        <v>137</v>
      </c>
      <c r="T29" s="18" t="s">
        <v>110</v>
      </c>
      <c r="U29" s="32" t="s">
        <v>210</v>
      </c>
      <c r="V29" s="84">
        <f t="shared" si="8"/>
        <v>10</v>
      </c>
      <c r="W29" s="19">
        <v>16</v>
      </c>
      <c r="X29" s="75">
        <f t="shared" si="9"/>
        <v>1</v>
      </c>
      <c r="Y29" s="18" t="s">
        <v>234</v>
      </c>
      <c r="Z29" s="18" t="s">
        <v>138</v>
      </c>
      <c r="AA29" s="26">
        <f t="shared" si="0"/>
        <v>10</v>
      </c>
      <c r="AB29" s="18">
        <v>10</v>
      </c>
      <c r="AC29" s="88">
        <f t="shared" si="4"/>
        <v>1</v>
      </c>
      <c r="AD29" s="18" t="s">
        <v>264</v>
      </c>
      <c r="AE29" s="18" t="s">
        <v>138</v>
      </c>
      <c r="AF29" s="26">
        <f t="shared" si="1"/>
        <v>10</v>
      </c>
      <c r="AG29" s="18"/>
      <c r="AH29" s="18">
        <f t="shared" si="5"/>
        <v>0</v>
      </c>
      <c r="AI29" s="18"/>
      <c r="AJ29" s="18"/>
      <c r="AK29" s="26">
        <f t="shared" si="2"/>
        <v>10</v>
      </c>
      <c r="AL29" s="18"/>
      <c r="AM29" s="18">
        <f t="shared" si="6"/>
        <v>0</v>
      </c>
      <c r="AN29" s="18"/>
      <c r="AO29" s="18"/>
      <c r="AP29" s="19">
        <f t="shared" si="3"/>
        <v>40</v>
      </c>
      <c r="AQ29" s="19">
        <f t="shared" si="11"/>
        <v>13</v>
      </c>
      <c r="AR29" s="80">
        <f t="shared" si="7"/>
        <v>0.32500000000000001</v>
      </c>
      <c r="AS29" s="18" t="s">
        <v>264</v>
      </c>
    </row>
    <row r="30" spans="1:45" s="5" customFormat="1" ht="15.75" x14ac:dyDescent="0.25">
      <c r="A30" s="10"/>
      <c r="B30" s="10"/>
      <c r="C30" s="10"/>
      <c r="D30" s="10"/>
      <c r="E30" s="13" t="s">
        <v>154</v>
      </c>
      <c r="F30" s="10"/>
      <c r="G30" s="10"/>
      <c r="H30" s="10"/>
      <c r="I30" s="10"/>
      <c r="J30" s="10"/>
      <c r="K30" s="10"/>
      <c r="L30" s="15"/>
      <c r="M30" s="15"/>
      <c r="N30" s="15"/>
      <c r="O30" s="15"/>
      <c r="P30" s="15"/>
      <c r="Q30" s="10"/>
      <c r="R30" s="10"/>
      <c r="S30" s="10"/>
      <c r="T30" s="10"/>
      <c r="U30" s="10"/>
      <c r="V30" s="68"/>
      <c r="W30" s="68"/>
      <c r="X30" s="81">
        <f>AVERAGE(X13:X29)*80%</f>
        <v>0.58346840236686393</v>
      </c>
      <c r="Y30" s="15"/>
      <c r="Z30" s="15"/>
      <c r="AA30" s="15"/>
      <c r="AB30" s="15"/>
      <c r="AC30" s="15">
        <f>AVERAGE(AC13:AC29)*80%</f>
        <v>0.50994834840111325</v>
      </c>
      <c r="AD30" s="15"/>
      <c r="AE30" s="15"/>
      <c r="AF30" s="15"/>
      <c r="AG30" s="15"/>
      <c r="AH30" s="15" t="e">
        <f>AVERAGE(AH13:AH29)*80%</f>
        <v>#DIV/0!</v>
      </c>
      <c r="AI30" s="15"/>
      <c r="AJ30" s="15"/>
      <c r="AK30" s="15"/>
      <c r="AL30" s="15"/>
      <c r="AM30" s="15">
        <f>AVERAGE(AM13:AM29)*80%</f>
        <v>0</v>
      </c>
      <c r="AN30" s="10"/>
      <c r="AO30" s="10"/>
      <c r="AP30" s="68"/>
      <c r="AQ30" s="68"/>
      <c r="AR30" s="81">
        <f>AVERAGE(AR13:AR29)*80%</f>
        <v>0.19859935834254824</v>
      </c>
      <c r="AS30" s="10"/>
    </row>
    <row r="31" spans="1:45" s="52" customFormat="1" ht="105" customHeight="1" x14ac:dyDescent="0.25">
      <c r="A31" s="33">
        <v>7</v>
      </c>
      <c r="B31" s="24" t="s">
        <v>155</v>
      </c>
      <c r="C31" s="24" t="s">
        <v>156</v>
      </c>
      <c r="D31" s="39" t="s">
        <v>157</v>
      </c>
      <c r="E31" s="40" t="s">
        <v>158</v>
      </c>
      <c r="F31" s="40" t="s">
        <v>159</v>
      </c>
      <c r="G31" s="40" t="s">
        <v>160</v>
      </c>
      <c r="H31" s="40" t="s">
        <v>161</v>
      </c>
      <c r="I31" s="41" t="s">
        <v>162</v>
      </c>
      <c r="J31" s="40" t="s">
        <v>163</v>
      </c>
      <c r="K31" s="40" t="s">
        <v>164</v>
      </c>
      <c r="L31" s="42" t="s">
        <v>165</v>
      </c>
      <c r="M31" s="43">
        <v>0.8</v>
      </c>
      <c r="N31" s="42" t="s">
        <v>165</v>
      </c>
      <c r="O31" s="44">
        <v>0.8</v>
      </c>
      <c r="P31" s="44">
        <v>0.8</v>
      </c>
      <c r="Q31" s="45" t="s">
        <v>166</v>
      </c>
      <c r="R31" s="45" t="s">
        <v>167</v>
      </c>
      <c r="S31" s="40" t="s">
        <v>168</v>
      </c>
      <c r="T31" s="40" t="s">
        <v>169</v>
      </c>
      <c r="U31" s="46" t="s">
        <v>170</v>
      </c>
      <c r="V31" s="85" t="s">
        <v>165</v>
      </c>
      <c r="W31" s="33" t="s">
        <v>165</v>
      </c>
      <c r="X31" s="86" t="s">
        <v>165</v>
      </c>
      <c r="Y31" s="24" t="s">
        <v>221</v>
      </c>
      <c r="Z31" s="24" t="s">
        <v>165</v>
      </c>
      <c r="AA31" s="48">
        <f>M31</f>
        <v>0.8</v>
      </c>
      <c r="AB31" s="49">
        <v>1</v>
      </c>
      <c r="AC31" s="50">
        <f t="shared" ref="AC31:AC37" si="12">IF(AB31/AA31&gt;100%,100%,AB31/AA31)</f>
        <v>1</v>
      </c>
      <c r="AD31" s="24" t="s">
        <v>268</v>
      </c>
      <c r="AE31" s="24" t="s">
        <v>269</v>
      </c>
      <c r="AF31" s="47" t="s">
        <v>165</v>
      </c>
      <c r="AG31" s="24" t="s">
        <v>165</v>
      </c>
      <c r="AH31" s="24" t="s">
        <v>165</v>
      </c>
      <c r="AI31" s="24" t="s">
        <v>165</v>
      </c>
      <c r="AJ31" s="24" t="s">
        <v>165</v>
      </c>
      <c r="AK31" s="48">
        <f>O31</f>
        <v>0.8</v>
      </c>
      <c r="AL31" s="24"/>
      <c r="AM31" s="50">
        <f t="shared" ref="AM31:AM37" si="13">IF(AL31/AK31&gt;100%,100%,AL31/AK31)</f>
        <v>0</v>
      </c>
      <c r="AN31" s="24"/>
      <c r="AO31" s="24"/>
      <c r="AP31" s="62">
        <f>P31</f>
        <v>0.8</v>
      </c>
      <c r="AQ31" s="69">
        <f>AVERAGE(AB31,AL31)</f>
        <v>1</v>
      </c>
      <c r="AR31" s="50">
        <f t="shared" ref="AR31:AR37" si="14">IF(AQ31/AP31&gt;100%,100%,AQ31/AP31)</f>
        <v>1</v>
      </c>
      <c r="AS31" s="24" t="s">
        <v>268</v>
      </c>
    </row>
    <row r="32" spans="1:45" s="52" customFormat="1" ht="105" x14ac:dyDescent="0.25">
      <c r="A32" s="33">
        <v>7</v>
      </c>
      <c r="B32" s="24" t="s">
        <v>155</v>
      </c>
      <c r="C32" s="24" t="s">
        <v>156</v>
      </c>
      <c r="D32" s="53" t="s">
        <v>171</v>
      </c>
      <c r="E32" s="45" t="s">
        <v>172</v>
      </c>
      <c r="F32" s="45" t="s">
        <v>159</v>
      </c>
      <c r="G32" s="45" t="s">
        <v>173</v>
      </c>
      <c r="H32" s="45" t="s">
        <v>174</v>
      </c>
      <c r="I32" s="45" t="s">
        <v>175</v>
      </c>
      <c r="J32" s="45" t="s">
        <v>163</v>
      </c>
      <c r="K32" s="45" t="s">
        <v>176</v>
      </c>
      <c r="L32" s="54">
        <v>1</v>
      </c>
      <c r="M32" s="54">
        <v>1</v>
      </c>
      <c r="N32" s="54">
        <v>1</v>
      </c>
      <c r="O32" s="55">
        <v>1</v>
      </c>
      <c r="P32" s="55">
        <v>1</v>
      </c>
      <c r="Q32" s="45" t="s">
        <v>166</v>
      </c>
      <c r="R32" s="45" t="s">
        <v>177</v>
      </c>
      <c r="S32" s="45" t="s">
        <v>178</v>
      </c>
      <c r="T32" s="40" t="s">
        <v>169</v>
      </c>
      <c r="U32" s="46" t="s">
        <v>179</v>
      </c>
      <c r="V32" s="76">
        <v>1</v>
      </c>
      <c r="W32" s="87">
        <v>0.75</v>
      </c>
      <c r="X32" s="50">
        <f t="shared" ref="X32:X37" si="15">IF(W32/V32&gt;100%,100%,W32/V32)</f>
        <v>0.75</v>
      </c>
      <c r="Y32" s="24" t="s">
        <v>235</v>
      </c>
      <c r="Z32" s="24" t="s">
        <v>236</v>
      </c>
      <c r="AA32" s="48">
        <f t="shared" ref="AA32:AA37" si="16">M32</f>
        <v>1</v>
      </c>
      <c r="AB32" s="51">
        <v>0.75</v>
      </c>
      <c r="AC32" s="50">
        <f t="shared" si="12"/>
        <v>0.75</v>
      </c>
      <c r="AD32" s="24" t="s">
        <v>270</v>
      </c>
      <c r="AE32" s="24" t="s">
        <v>271</v>
      </c>
      <c r="AF32" s="48">
        <f>N32</f>
        <v>1</v>
      </c>
      <c r="AG32" s="56"/>
      <c r="AH32" s="50">
        <f t="shared" ref="AH32:AH34" si="17">IF(AG32/AF32&gt;100%,100%,AG32/AF32)</f>
        <v>0</v>
      </c>
      <c r="AI32" s="24"/>
      <c r="AJ32" s="24"/>
      <c r="AK32" s="48">
        <f t="shared" ref="AK32:AK37" si="18">O32</f>
        <v>1</v>
      </c>
      <c r="AL32" s="56"/>
      <c r="AM32" s="50">
        <f t="shared" si="13"/>
        <v>0</v>
      </c>
      <c r="AN32" s="24"/>
      <c r="AO32" s="24"/>
      <c r="AP32" s="62">
        <f t="shared" ref="AP32:AP37" si="19">P32</f>
        <v>1</v>
      </c>
      <c r="AQ32" s="69">
        <f>AVERAGE(W32,AB32,AG32,AL32)</f>
        <v>0.75</v>
      </c>
      <c r="AR32" s="50">
        <f t="shared" si="14"/>
        <v>0.75</v>
      </c>
      <c r="AS32" s="24" t="s">
        <v>270</v>
      </c>
    </row>
    <row r="33" spans="1:45" s="52" customFormat="1" ht="150" x14ac:dyDescent="0.25">
      <c r="A33" s="33">
        <v>7</v>
      </c>
      <c r="B33" s="24" t="s">
        <v>155</v>
      </c>
      <c r="C33" s="24" t="s">
        <v>180</v>
      </c>
      <c r="D33" s="53" t="s">
        <v>181</v>
      </c>
      <c r="E33" s="45" t="s">
        <v>182</v>
      </c>
      <c r="F33" s="45" t="s">
        <v>159</v>
      </c>
      <c r="G33" s="45" t="s">
        <v>183</v>
      </c>
      <c r="H33" s="45" t="s">
        <v>184</v>
      </c>
      <c r="I33" s="45" t="s">
        <v>175</v>
      </c>
      <c r="J33" s="45" t="s">
        <v>163</v>
      </c>
      <c r="K33" s="45" t="s">
        <v>185</v>
      </c>
      <c r="L33" s="42" t="s">
        <v>165</v>
      </c>
      <c r="M33" s="43">
        <v>1</v>
      </c>
      <c r="N33" s="43">
        <v>1</v>
      </c>
      <c r="O33" s="44">
        <v>1</v>
      </c>
      <c r="P33" s="44">
        <v>1</v>
      </c>
      <c r="Q33" s="45" t="s">
        <v>166</v>
      </c>
      <c r="R33" s="45" t="s">
        <v>186</v>
      </c>
      <c r="S33" s="45" t="s">
        <v>187</v>
      </c>
      <c r="T33" s="40" t="s">
        <v>169</v>
      </c>
      <c r="U33" s="46" t="s">
        <v>188</v>
      </c>
      <c r="V33" s="76" t="s">
        <v>165</v>
      </c>
      <c r="W33" s="33" t="s">
        <v>165</v>
      </c>
      <c r="X33" s="33" t="s">
        <v>165</v>
      </c>
      <c r="Y33" s="24" t="s">
        <v>221</v>
      </c>
      <c r="Z33" s="24" t="s">
        <v>165</v>
      </c>
      <c r="AA33" s="48">
        <f t="shared" si="16"/>
        <v>1</v>
      </c>
      <c r="AB33" s="133">
        <v>1</v>
      </c>
      <c r="AC33" s="50">
        <f t="shared" si="12"/>
        <v>1</v>
      </c>
      <c r="AD33" s="25" t="s">
        <v>277</v>
      </c>
      <c r="AE33" s="24"/>
      <c r="AF33" s="48">
        <f t="shared" ref="AF33:AF34" si="20">N33</f>
        <v>1</v>
      </c>
      <c r="AG33" s="24"/>
      <c r="AH33" s="50">
        <f t="shared" si="17"/>
        <v>0</v>
      </c>
      <c r="AI33" s="24"/>
      <c r="AJ33" s="24"/>
      <c r="AK33" s="48">
        <f t="shared" si="18"/>
        <v>1</v>
      </c>
      <c r="AL33" s="24"/>
      <c r="AM33" s="50">
        <f t="shared" si="13"/>
        <v>0</v>
      </c>
      <c r="AN33" s="24"/>
      <c r="AO33" s="24"/>
      <c r="AP33" s="62">
        <f t="shared" si="19"/>
        <v>1</v>
      </c>
      <c r="AQ33" s="69">
        <f>AVERAGE(AB33,AG33,AL33)</f>
        <v>1</v>
      </c>
      <c r="AR33" s="50">
        <f t="shared" si="14"/>
        <v>1</v>
      </c>
      <c r="AS33" s="24" t="s">
        <v>277</v>
      </c>
    </row>
    <row r="34" spans="1:45" s="52" customFormat="1" ht="105" x14ac:dyDescent="0.25">
      <c r="A34" s="33">
        <v>7</v>
      </c>
      <c r="B34" s="24" t="s">
        <v>155</v>
      </c>
      <c r="C34" s="24" t="s">
        <v>156</v>
      </c>
      <c r="D34" s="53" t="s">
        <v>189</v>
      </c>
      <c r="E34" s="45" t="s">
        <v>190</v>
      </c>
      <c r="F34" s="45" t="s">
        <v>159</v>
      </c>
      <c r="G34" s="45" t="s">
        <v>191</v>
      </c>
      <c r="H34" s="45" t="s">
        <v>192</v>
      </c>
      <c r="I34" s="45" t="s">
        <v>175</v>
      </c>
      <c r="J34" s="45" t="s">
        <v>84</v>
      </c>
      <c r="K34" s="45" t="s">
        <v>191</v>
      </c>
      <c r="L34" s="43">
        <v>1</v>
      </c>
      <c r="M34" s="42" t="s">
        <v>165</v>
      </c>
      <c r="N34" s="43">
        <v>1</v>
      </c>
      <c r="O34" s="44" t="s">
        <v>165</v>
      </c>
      <c r="P34" s="44">
        <v>1</v>
      </c>
      <c r="Q34" s="45" t="s">
        <v>63</v>
      </c>
      <c r="R34" s="45" t="s">
        <v>193</v>
      </c>
      <c r="S34" s="45" t="s">
        <v>193</v>
      </c>
      <c r="T34" s="40" t="s">
        <v>169</v>
      </c>
      <c r="U34" s="46" t="s">
        <v>179</v>
      </c>
      <c r="V34" s="76">
        <v>1</v>
      </c>
      <c r="W34" s="87">
        <v>1</v>
      </c>
      <c r="X34" s="50">
        <f t="shared" si="15"/>
        <v>1</v>
      </c>
      <c r="Y34" s="24" t="s">
        <v>237</v>
      </c>
      <c r="Z34" s="24" t="s">
        <v>238</v>
      </c>
      <c r="AA34" s="48" t="str">
        <f t="shared" si="16"/>
        <v>No programada</v>
      </c>
      <c r="AB34" s="51" t="s">
        <v>272</v>
      </c>
      <c r="AC34" s="50" t="s">
        <v>247</v>
      </c>
      <c r="AD34" s="24" t="s">
        <v>248</v>
      </c>
      <c r="AE34" s="24" t="s">
        <v>265</v>
      </c>
      <c r="AF34" s="48">
        <f t="shared" si="20"/>
        <v>1</v>
      </c>
      <c r="AG34" s="56"/>
      <c r="AH34" s="50">
        <f t="shared" si="17"/>
        <v>0</v>
      </c>
      <c r="AI34" s="24"/>
      <c r="AJ34" s="24"/>
      <c r="AK34" s="48" t="str">
        <f t="shared" si="18"/>
        <v>No programada</v>
      </c>
      <c r="AL34" s="28" t="s">
        <v>165</v>
      </c>
      <c r="AM34" s="28" t="s">
        <v>165</v>
      </c>
      <c r="AN34" s="28" t="s">
        <v>165</v>
      </c>
      <c r="AO34" s="28" t="s">
        <v>165</v>
      </c>
      <c r="AP34" s="62">
        <f t="shared" si="19"/>
        <v>1</v>
      </c>
      <c r="AQ34" s="69">
        <f>AVERAGE(W34,AG34)</f>
        <v>1</v>
      </c>
      <c r="AR34" s="50">
        <f t="shared" si="14"/>
        <v>1</v>
      </c>
      <c r="AS34" s="24" t="s">
        <v>248</v>
      </c>
    </row>
    <row r="35" spans="1:45" s="52" customFormat="1" ht="105" x14ac:dyDescent="0.25">
      <c r="A35" s="33">
        <v>7</v>
      </c>
      <c r="B35" s="24" t="s">
        <v>155</v>
      </c>
      <c r="C35" s="24" t="s">
        <v>156</v>
      </c>
      <c r="D35" s="53" t="s">
        <v>194</v>
      </c>
      <c r="E35" s="24" t="s">
        <v>195</v>
      </c>
      <c r="F35" s="24" t="s">
        <v>159</v>
      </c>
      <c r="G35" s="24" t="s">
        <v>196</v>
      </c>
      <c r="H35" s="24" t="s">
        <v>197</v>
      </c>
      <c r="I35" s="24" t="s">
        <v>198</v>
      </c>
      <c r="J35" s="25" t="s">
        <v>106</v>
      </c>
      <c r="K35" s="24" t="s">
        <v>196</v>
      </c>
      <c r="L35" s="57">
        <v>0</v>
      </c>
      <c r="M35" s="57">
        <v>1</v>
      </c>
      <c r="N35" s="57">
        <v>0</v>
      </c>
      <c r="O35" s="57">
        <v>1</v>
      </c>
      <c r="P35" s="57">
        <v>2</v>
      </c>
      <c r="Q35" s="24" t="s">
        <v>63</v>
      </c>
      <c r="R35" s="58" t="s">
        <v>193</v>
      </c>
      <c r="S35" s="58" t="s">
        <v>193</v>
      </c>
      <c r="T35" s="24" t="s">
        <v>199</v>
      </c>
      <c r="U35" s="59" t="s">
        <v>165</v>
      </c>
      <c r="V35" s="85" t="s">
        <v>165</v>
      </c>
      <c r="W35" s="85" t="s">
        <v>165</v>
      </c>
      <c r="X35" s="85" t="s">
        <v>165</v>
      </c>
      <c r="Y35" s="24" t="s">
        <v>221</v>
      </c>
      <c r="Z35" s="59" t="s">
        <v>165</v>
      </c>
      <c r="AA35" s="60">
        <f t="shared" si="16"/>
        <v>1</v>
      </c>
      <c r="AB35" s="60">
        <v>1</v>
      </c>
      <c r="AC35" s="50">
        <f t="shared" si="12"/>
        <v>1</v>
      </c>
      <c r="AD35" s="24" t="s">
        <v>273</v>
      </c>
      <c r="AE35" s="59" t="s">
        <v>274</v>
      </c>
      <c r="AF35" s="59" t="s">
        <v>165</v>
      </c>
      <c r="AG35" s="59" t="s">
        <v>165</v>
      </c>
      <c r="AH35" s="59" t="s">
        <v>165</v>
      </c>
      <c r="AI35" s="59" t="s">
        <v>165</v>
      </c>
      <c r="AJ35" s="60">
        <f t="shared" ref="AJ35" si="21">O35</f>
        <v>1</v>
      </c>
      <c r="AK35" s="48">
        <f t="shared" si="18"/>
        <v>1</v>
      </c>
      <c r="AL35" s="61"/>
      <c r="AM35" s="50">
        <f t="shared" si="13"/>
        <v>0</v>
      </c>
      <c r="AN35" s="24"/>
      <c r="AO35" s="59"/>
      <c r="AP35" s="70">
        <f t="shared" si="19"/>
        <v>2</v>
      </c>
      <c r="AQ35" s="69">
        <f>SUM(AB35,AL35)</f>
        <v>1</v>
      </c>
      <c r="AR35" s="50">
        <f t="shared" si="14"/>
        <v>0.5</v>
      </c>
      <c r="AS35" s="24" t="s">
        <v>273</v>
      </c>
    </row>
    <row r="36" spans="1:45" s="52" customFormat="1" ht="105" x14ac:dyDescent="0.25">
      <c r="A36" s="33">
        <v>5</v>
      </c>
      <c r="B36" s="24" t="s">
        <v>200</v>
      </c>
      <c r="C36" s="24" t="s">
        <v>201</v>
      </c>
      <c r="D36" s="53" t="s">
        <v>202</v>
      </c>
      <c r="E36" s="45" t="s">
        <v>203</v>
      </c>
      <c r="F36" s="45" t="s">
        <v>159</v>
      </c>
      <c r="G36" s="45" t="s">
        <v>204</v>
      </c>
      <c r="H36" s="45" t="s">
        <v>205</v>
      </c>
      <c r="I36" s="45" t="s">
        <v>206</v>
      </c>
      <c r="J36" s="45" t="s">
        <v>106</v>
      </c>
      <c r="K36" s="45" t="s">
        <v>207</v>
      </c>
      <c r="L36" s="43">
        <v>1</v>
      </c>
      <c r="M36" s="43">
        <v>0</v>
      </c>
      <c r="N36" s="43">
        <v>0</v>
      </c>
      <c r="O36" s="44">
        <v>0</v>
      </c>
      <c r="P36" s="44">
        <v>1</v>
      </c>
      <c r="Q36" s="45" t="s">
        <v>63</v>
      </c>
      <c r="R36" s="45" t="s">
        <v>208</v>
      </c>
      <c r="S36" s="45" t="s">
        <v>209</v>
      </c>
      <c r="T36" s="40" t="s">
        <v>210</v>
      </c>
      <c r="U36" s="46" t="s">
        <v>211</v>
      </c>
      <c r="V36" s="62">
        <v>1</v>
      </c>
      <c r="W36" s="62">
        <v>1</v>
      </c>
      <c r="X36" s="50">
        <f t="shared" si="15"/>
        <v>1</v>
      </c>
      <c r="Y36" s="48" t="s">
        <v>240</v>
      </c>
      <c r="Z36" s="48" t="s">
        <v>239</v>
      </c>
      <c r="AA36" s="28" t="s">
        <v>165</v>
      </c>
      <c r="AB36" s="28" t="s">
        <v>165</v>
      </c>
      <c r="AC36" s="28" t="s">
        <v>165</v>
      </c>
      <c r="AD36" s="28" t="s">
        <v>165</v>
      </c>
      <c r="AE36" s="28" t="s">
        <v>165</v>
      </c>
      <c r="AF36" s="28" t="s">
        <v>165</v>
      </c>
      <c r="AG36" s="28" t="s">
        <v>165</v>
      </c>
      <c r="AH36" s="28" t="s">
        <v>165</v>
      </c>
      <c r="AI36" s="28" t="s">
        <v>165</v>
      </c>
      <c r="AJ36" s="28" t="s">
        <v>165</v>
      </c>
      <c r="AK36" s="28" t="s">
        <v>165</v>
      </c>
      <c r="AL36" s="28" t="s">
        <v>165</v>
      </c>
      <c r="AM36" s="28" t="s">
        <v>165</v>
      </c>
      <c r="AN36" s="28" t="s">
        <v>165</v>
      </c>
      <c r="AO36" s="28" t="s">
        <v>165</v>
      </c>
      <c r="AP36" s="62">
        <f t="shared" si="19"/>
        <v>1</v>
      </c>
      <c r="AQ36" s="71">
        <v>1</v>
      </c>
      <c r="AR36" s="50">
        <f t="shared" si="14"/>
        <v>1</v>
      </c>
      <c r="AS36" s="48" t="s">
        <v>165</v>
      </c>
    </row>
    <row r="37" spans="1:45" s="52" customFormat="1" ht="150" x14ac:dyDescent="0.25">
      <c r="A37" s="33">
        <v>5</v>
      </c>
      <c r="B37" s="24" t="s">
        <v>200</v>
      </c>
      <c r="C37" s="24" t="s">
        <v>201</v>
      </c>
      <c r="D37" s="53" t="s">
        <v>212</v>
      </c>
      <c r="E37" s="45" t="s">
        <v>213</v>
      </c>
      <c r="F37" s="45" t="s">
        <v>159</v>
      </c>
      <c r="G37" s="45" t="s">
        <v>214</v>
      </c>
      <c r="H37" s="45" t="s">
        <v>215</v>
      </c>
      <c r="I37" s="45" t="s">
        <v>198</v>
      </c>
      <c r="J37" s="45" t="s">
        <v>84</v>
      </c>
      <c r="K37" s="45" t="s">
        <v>216</v>
      </c>
      <c r="L37" s="43">
        <v>1</v>
      </c>
      <c r="M37" s="43">
        <v>1</v>
      </c>
      <c r="N37" s="43">
        <v>1</v>
      </c>
      <c r="O37" s="43">
        <v>1</v>
      </c>
      <c r="P37" s="43">
        <v>1</v>
      </c>
      <c r="Q37" s="45" t="s">
        <v>217</v>
      </c>
      <c r="R37" s="45" t="s">
        <v>218</v>
      </c>
      <c r="S37" s="45" t="s">
        <v>209</v>
      </c>
      <c r="T37" s="40" t="s">
        <v>210</v>
      </c>
      <c r="U37" s="46" t="s">
        <v>211</v>
      </c>
      <c r="V37" s="62">
        <v>1</v>
      </c>
      <c r="W37" s="50">
        <f>129/135</f>
        <v>0.9555555555555556</v>
      </c>
      <c r="X37" s="50">
        <f t="shared" si="15"/>
        <v>0.9555555555555556</v>
      </c>
      <c r="Y37" s="48" t="s">
        <v>241</v>
      </c>
      <c r="Z37" s="48" t="s">
        <v>239</v>
      </c>
      <c r="AA37" s="48">
        <f t="shared" si="16"/>
        <v>1</v>
      </c>
      <c r="AB37" s="50">
        <v>0.92589999999999995</v>
      </c>
      <c r="AC37" s="50">
        <f t="shared" si="12"/>
        <v>0.92589999999999995</v>
      </c>
      <c r="AD37" s="48" t="s">
        <v>275</v>
      </c>
      <c r="AE37" s="48" t="s">
        <v>276</v>
      </c>
      <c r="AF37" s="48">
        <f t="shared" ref="AF37" si="22">N37</f>
        <v>1</v>
      </c>
      <c r="AG37" s="48"/>
      <c r="AH37" s="50">
        <f t="shared" ref="AH37" si="23">IF(AG37/AF37&gt;100%,100%,AG37/AF37)</f>
        <v>0</v>
      </c>
      <c r="AI37" s="48"/>
      <c r="AJ37" s="48"/>
      <c r="AK37" s="48">
        <f t="shared" si="18"/>
        <v>1</v>
      </c>
      <c r="AL37" s="48"/>
      <c r="AM37" s="50">
        <f t="shared" si="13"/>
        <v>0</v>
      </c>
      <c r="AN37" s="48"/>
      <c r="AO37" s="48"/>
      <c r="AP37" s="62">
        <f t="shared" si="19"/>
        <v>1</v>
      </c>
      <c r="AQ37" s="50">
        <f>AVERAGE(W37,AB37,AG37,AL37)</f>
        <v>0.94072777777777783</v>
      </c>
      <c r="AR37" s="50">
        <f t="shared" si="14"/>
        <v>0.94072777777777783</v>
      </c>
      <c r="AS37" s="48" t="s">
        <v>275</v>
      </c>
    </row>
    <row r="38" spans="1:45" s="5" customFormat="1" ht="15.75" x14ac:dyDescent="0.25">
      <c r="A38" s="10"/>
      <c r="B38" s="10"/>
      <c r="C38" s="10"/>
      <c r="D38" s="10"/>
      <c r="E38" s="11" t="s">
        <v>219</v>
      </c>
      <c r="F38" s="11"/>
      <c r="G38" s="11"/>
      <c r="H38" s="11"/>
      <c r="I38" s="11"/>
      <c r="J38" s="11"/>
      <c r="K38" s="11"/>
      <c r="L38" s="12"/>
      <c r="M38" s="12"/>
      <c r="N38" s="12"/>
      <c r="O38" s="12"/>
      <c r="P38" s="12"/>
      <c r="Q38" s="11"/>
      <c r="R38" s="10"/>
      <c r="S38" s="10"/>
      <c r="T38" s="10"/>
      <c r="U38" s="10"/>
      <c r="V38" s="72"/>
      <c r="W38" s="72"/>
      <c r="X38" s="81">
        <f>AVERAGE(X31:X37)*20%</f>
        <v>0.18527777777777779</v>
      </c>
      <c r="Y38" s="10"/>
      <c r="Z38" s="10"/>
      <c r="AA38" s="12"/>
      <c r="AB38" s="12"/>
      <c r="AC38" s="90">
        <f>AVERAGE(AC31:AC37)*20%</f>
        <v>0.18703600000000004</v>
      </c>
      <c r="AD38" s="10"/>
      <c r="AE38" s="10"/>
      <c r="AF38" s="12"/>
      <c r="AG38" s="12"/>
      <c r="AH38" s="14">
        <f>AVERAGE(AH31:AH37)*20%</f>
        <v>0</v>
      </c>
      <c r="AI38" s="10"/>
      <c r="AJ38" s="10"/>
      <c r="AK38" s="12"/>
      <c r="AL38" s="12"/>
      <c r="AM38" s="14">
        <f>AVERAGE(AM31:AM37)*20%</f>
        <v>0</v>
      </c>
      <c r="AN38" s="10"/>
      <c r="AO38" s="10"/>
      <c r="AP38" s="72"/>
      <c r="AQ38" s="72"/>
      <c r="AR38" s="81">
        <f>AVERAGE(AR31:AR37)*20%</f>
        <v>0.17687793650793651</v>
      </c>
      <c r="AS38" s="10"/>
    </row>
    <row r="39" spans="1:45" s="9" customFormat="1" ht="18.75" x14ac:dyDescent="0.3">
      <c r="A39" s="6"/>
      <c r="B39" s="6"/>
      <c r="C39" s="6"/>
      <c r="D39" s="6"/>
      <c r="E39" s="7" t="s">
        <v>220</v>
      </c>
      <c r="F39" s="6"/>
      <c r="G39" s="6"/>
      <c r="H39" s="6"/>
      <c r="I39" s="6"/>
      <c r="J39" s="6"/>
      <c r="K39" s="6"/>
      <c r="L39" s="8"/>
      <c r="M39" s="8"/>
      <c r="N39" s="8"/>
      <c r="O39" s="8"/>
      <c r="P39" s="8"/>
      <c r="Q39" s="6"/>
      <c r="R39" s="6"/>
      <c r="S39" s="6"/>
      <c r="T39" s="6"/>
      <c r="U39" s="6"/>
      <c r="V39" s="73"/>
      <c r="W39" s="73"/>
      <c r="X39" s="82">
        <f>X30+X38</f>
        <v>0.76874618014464169</v>
      </c>
      <c r="Y39" s="6"/>
      <c r="Z39" s="6"/>
      <c r="AA39" s="8"/>
      <c r="AB39" s="8"/>
      <c r="AC39" s="134">
        <f>AC30+AC38</f>
        <v>0.69698434840111334</v>
      </c>
      <c r="AD39" s="6"/>
      <c r="AE39" s="6"/>
      <c r="AF39" s="8"/>
      <c r="AG39" s="8"/>
      <c r="AH39" s="16" t="e">
        <f>AH30+AH38</f>
        <v>#DIV/0!</v>
      </c>
      <c r="AI39" s="6"/>
      <c r="AJ39" s="6"/>
      <c r="AK39" s="8"/>
      <c r="AL39" s="8"/>
      <c r="AM39" s="16">
        <f>AM30+AM38</f>
        <v>0</v>
      </c>
      <c r="AN39" s="6"/>
      <c r="AO39" s="6"/>
      <c r="AP39" s="73"/>
      <c r="AQ39" s="73"/>
      <c r="AR39" s="82">
        <f>AR30+AR38</f>
        <v>0.37547729485048476</v>
      </c>
      <c r="AS39" s="6"/>
    </row>
  </sheetData>
  <mergeCells count="18">
    <mergeCell ref="V10:Z11"/>
    <mergeCell ref="AA10:AE11"/>
    <mergeCell ref="AF10:AJ11"/>
    <mergeCell ref="AK10:AO11"/>
    <mergeCell ref="AP10:AS11"/>
    <mergeCell ref="A10:B11"/>
    <mergeCell ref="C10:C12"/>
    <mergeCell ref="A1:K1"/>
    <mergeCell ref="L1:P1"/>
    <mergeCell ref="D10:F11"/>
    <mergeCell ref="G10:Q11"/>
    <mergeCell ref="A2:K2"/>
    <mergeCell ref="R10:U11"/>
    <mergeCell ref="F4:K4"/>
    <mergeCell ref="H5:K5"/>
    <mergeCell ref="H6:K6"/>
    <mergeCell ref="H7:K7"/>
    <mergeCell ref="H8:K8"/>
  </mergeCells>
  <phoneticPr fontId="14" type="noConversion"/>
  <dataValidations count="1">
    <dataValidation allowBlank="1" showInputMessage="1" showErrorMessage="1" error="Escriba un texto " promptTitle="Cualquier contenido" sqref="F12 F3:F9" xr:uid="{00000000-0002-0000-0000-000000000000}"/>
  </dataValidations>
  <pageMargins left="0.7" right="0.7" top="0.75" bottom="0.75" header="0.3" footer="0.3"/>
  <pageSetup paperSize="9" orientation="portrait"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error="Escriba un texto " promptTitle="Cualquier contenido" xr:uid="{00000000-0002-0000-0000-000001000000}">
          <x14:formula1>
            <xm:f>Listas!$A$2:$A$4</xm:f>
          </x14:formula1>
          <xm:sqref>F10:F11 F1 F13:F30 F38:F1048576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11.42578125" defaultRowHeight="15" x14ac:dyDescent="0.25"/>
  <cols>
    <col min="1" max="1" width="34.5703125" bestFit="1" customWidth="1"/>
  </cols>
  <sheetData>
    <row r="1" spans="1:1" x14ac:dyDescent="0.25">
      <c r="A1" t="s">
        <v>22</v>
      </c>
    </row>
    <row r="2" spans="1:1" x14ac:dyDescent="0.25">
      <c r="A2" t="s">
        <v>81</v>
      </c>
    </row>
    <row r="3" spans="1:1" x14ac:dyDescent="0.25">
      <c r="A3" t="s">
        <v>47</v>
      </c>
    </row>
    <row r="4" spans="1:1" x14ac:dyDescent="0.25">
      <c r="A4" t="s">
        <v>159</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Flow_SignoffStatus xmlns="4d1d2e24-7be0-47eb-a1db-99cc6d75caf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41BFFB4411CFC54CA6A3FA228255AE4E" ma:contentTypeVersion="14" ma:contentTypeDescription="Crear nuevo documento." ma:contentTypeScope="" ma:versionID="9adc6aef112ce374d4d3a5f2145baaab">
  <xsd:schema xmlns:xsd="http://www.w3.org/2001/XMLSchema" xmlns:xs="http://www.w3.org/2001/XMLSchema" xmlns:p="http://schemas.microsoft.com/office/2006/metadata/properties" xmlns:ns2="4d1d2e24-7be0-47eb-a1db-99cc6d75caff" xmlns:ns3="d6eaa91c-3afb-4015-aba1-5ff992c1a5ca" targetNamespace="http://schemas.microsoft.com/office/2006/metadata/properties" ma:root="true" ma:fieldsID="726275b6cf75e4812a1477c958f750fd" ns2:_="" ns3:_="">
    <xsd:import namespace="4d1d2e24-7be0-47eb-a1db-99cc6d75caff"/>
    <xsd:import namespace="d6eaa91c-3afb-4015-aba1-5ff992c1a5c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1d2e24-7be0-47eb-a1db-99cc6d75ca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Estado de aprobación" ma:internalName="Estado_x0020_de_x0020_aprobaci_x00f3_n">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d6eaa91c-3afb-4015-aba1-5ff992c1a5ca"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BD912C2-67FF-4F74-B857-B8D2F5FE6CA6}">
  <ds:schemaRefs>
    <ds:schemaRef ds:uri="http://schemas.microsoft.com/office/2006/metadata/properties"/>
    <ds:schemaRef ds:uri="http://schemas.microsoft.com/office/infopath/2007/PartnerControls"/>
    <ds:schemaRef ds:uri="4d1d2e24-7be0-47eb-a1db-99cc6d75caff"/>
  </ds:schemaRefs>
</ds:datastoreItem>
</file>

<file path=customXml/itemProps2.xml><?xml version="1.0" encoding="utf-8"?>
<ds:datastoreItem xmlns:ds="http://schemas.openxmlformats.org/officeDocument/2006/customXml" ds:itemID="{265251AB-C88B-4079-B78F-2291AC2E7ABC}">
  <ds:schemaRefs>
    <ds:schemaRef ds:uri="http://schemas.microsoft.com/sharepoint/v3/contenttype/forms"/>
  </ds:schemaRefs>
</ds:datastoreItem>
</file>

<file path=customXml/itemProps3.xml><?xml version="1.0" encoding="utf-8"?>
<ds:datastoreItem xmlns:ds="http://schemas.openxmlformats.org/officeDocument/2006/customXml" ds:itemID="{9FC9A537-6340-403E-AE9D-33BDBA51BF4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d1d2e24-7be0-47eb-a1db-99cc6d75caff"/>
    <ds:schemaRef ds:uri="d6eaa91c-3afb-4015-aba1-5ff992c1a5c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Hoja1</vt:lpstr>
      <vt:lpstr>Listas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liliana casas</dc:creator>
  <cp:keywords/>
  <dc:description/>
  <cp:lastModifiedBy>Dora Elcy Guevara Agudelo</cp:lastModifiedBy>
  <cp:revision/>
  <dcterms:created xsi:type="dcterms:W3CDTF">2021-01-25T18:44:53Z</dcterms:created>
  <dcterms:modified xsi:type="dcterms:W3CDTF">2024-07-31T21:17:38Z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0x01010041BFFB4411CFC54CA6A3FA228255AE4E</vt:lpwstr>
  </property>
</Properties>
</file>