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17 CANDELARIA/"/>
    </mc:Choice>
  </mc:AlternateContent>
  <xr:revisionPtr revIDLastSave="8" documentId="13_ncr:1_{5BD0FE59-EA86-4431-966A-10EF909CA4CA}" xr6:coauthVersionLast="47" xr6:coauthVersionMax="47" xr10:uidLastSave="{6C296A03-D5DA-419A-B86B-F8CE60DAB3AF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R35" i="1" s="1"/>
  <c r="AK35" i="1"/>
  <c r="AM35" i="1" s="1"/>
  <c r="AF35" i="1"/>
  <c r="AH35" i="1" s="1"/>
  <c r="AA35" i="1"/>
  <c r="AC35" i="1" s="1"/>
  <c r="X35" i="1"/>
  <c r="AR34" i="1"/>
  <c r="AP34" i="1"/>
  <c r="X34" i="1"/>
  <c r="AR33" i="1"/>
  <c r="AP33" i="1"/>
  <c r="AK33" i="1"/>
  <c r="AM33" i="1" s="1"/>
  <c r="AJ33" i="1"/>
  <c r="AC33" i="1"/>
  <c r="AA33" i="1"/>
  <c r="AR32" i="1"/>
  <c r="AP32" i="1"/>
  <c r="AK32" i="1"/>
  <c r="AF32" i="1"/>
  <c r="AH32" i="1" s="1"/>
  <c r="AA32" i="1"/>
  <c r="AC32" i="1" s="1"/>
  <c r="X32" i="1"/>
  <c r="AR31" i="1"/>
  <c r="AP31" i="1"/>
  <c r="AM31" i="1"/>
  <c r="AK31" i="1"/>
  <c r="AH31" i="1"/>
  <c r="AF31" i="1"/>
  <c r="AC31" i="1"/>
  <c r="AA31" i="1"/>
  <c r="AR30" i="1"/>
  <c r="AP30" i="1"/>
  <c r="AM30" i="1"/>
  <c r="AK30" i="1"/>
  <c r="AH30" i="1"/>
  <c r="AF30" i="1"/>
  <c r="AC30" i="1"/>
  <c r="AA30" i="1"/>
  <c r="X30" i="1"/>
  <c r="AP29" i="1"/>
  <c r="AR29" i="1" s="1"/>
  <c r="AM29" i="1"/>
  <c r="AK29" i="1"/>
  <c r="AA29" i="1"/>
  <c r="AC29" i="1" s="1"/>
  <c r="P27" i="1"/>
  <c r="P26" i="1"/>
  <c r="P25" i="1"/>
  <c r="P24" i="1"/>
  <c r="P23" i="1"/>
  <c r="P22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6" i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8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28" i="1" l="1"/>
  <c r="AM37" i="1" s="1"/>
  <c r="X37" i="1"/>
  <c r="AR28" i="1"/>
  <c r="AR37" i="1" s="1"/>
  <c r="AH28" i="1"/>
  <c r="AH37" i="1" s="1"/>
  <c r="A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<sst xmlns="http://schemas.openxmlformats.org/spreadsheetml/2006/main" count="451" uniqueCount="211">
  <si>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LA CANDELARIA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</si>
  <si>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</si>
  <si>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</si>
  <si>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</si>
  <si>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</si>
  <si>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</si>
  <si>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</si>
  <si>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</si>
  <si>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14615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</si>
  <si>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</si>
  <si>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</si>
  <si>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</si>
  <si>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</si>
  <si>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</si>
  <si>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</si>
  <si>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</si>
  <si>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</si>
  <si>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</si>
  <si>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</si>
  <si>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</si>
  <si>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</si>
  <si>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</si>
  <si>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</si>
  <si>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</si>
  <si>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</si>
  <si>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</si>
  <si>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</si>
  <si>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</si>
  <si>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</si>
  <si>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</si>
  <si>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</si>
  <si>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</si>
  <si>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</si>
  <si>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</si>
  <si>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</si>
  <si>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</si>
  <si>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</si>
  <si>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</si>
  <si>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</si>
  <si>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</si>
  <si>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</si>
  <si>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</si>
  <si>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</si>
  <si>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</si>
  <si>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</si>
  <si>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</si>
  <si>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</si>
  <si>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</si>
  <si>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</si>
  <si>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</si>
  <si>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</si>
  <si>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</si>
  <si>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</si>
  <si>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</si>
  <si>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</si>
  <si>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</si>
  <si>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</si>
  <si>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</si>
  <si>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</si>
  <si>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</si>
  <si>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</si>
  <si>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</si>
  <si>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</si>
  <si>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</si>
  <si>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</si>
  <si>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</si>
  <si>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</si>
  <si>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</si>
  <si>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</si>
  <si>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</si>
  <si>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</si>
  <si>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</si>
  <si>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</si>
  <si>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</si>
  <si>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</si>
  <si>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</si>
  <si>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</si>
  <si>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</si>
  <si>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</si>
  <si>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</si>
  <si>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</si>
  <si>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</si>
  <si>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</si>
  <si>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</si>
  <si>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</si>
  <si>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</si>
  <si>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</si>
  <si>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</si>
  <si>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</si>
  <si>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</si>
  <si>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</si>
  <si>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</si>
  <si>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</si>
  <si>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</si>
  <si>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</si>
  <si>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</si>
  <si>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</si>
  <si>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</si>
  <si>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</si>
  <si>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</si>
  <si>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</si>
  <si>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</si>
  <si>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</si>
  <si>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3.200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</si>
  <si>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</si>
  <si>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</si>
  <si>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</si>
  <si>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</si>
  <si>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</si>
  <si>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</si>
  <si>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</si>
  <si>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</si>
  <si>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</si>
  <si>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1.020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</si>
  <si>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</si>
  <si>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</si>
  <si>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</si>
  <si>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</si>
  <si>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</si>
  <si>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14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</si>
  <si>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</si>
  <si>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</si>
  <si>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</si>
  <si>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</si>
  <si>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</si>
  <si>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</si>
  <si>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Realizar 66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</si>
  <si>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</si>
  <si>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</si>
  <si>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</si>
  <si>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</si>
  <si>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</si>
  <si>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14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</si>
  <si>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</si>
  <si>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</si>
  <si>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</si>
  <si>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15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</si>
  <si>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</si>
  <si>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</si>
  <si>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</si>
  <si>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</si>
  <si>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</si>
  <si>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</si>
  <si>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</si>
  <si>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</si>
  <si>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</si>
  <si>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</si>
  <si>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</si>
  <si>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</si>
  <si>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</si>
  <si>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</si>
  <si>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</si>
  <si>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</si>
  <si>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</si>
  <si>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</si>
  <si>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</si>
  <si>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</si>
  <si>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</si>
  <si>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</si>
  <si>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</si>
  <si>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</si>
  <si>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</si>
  <si>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</si>
  <si>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</si>
  <si>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</si>
  <si>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</si>
  <si>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</si>
  <si>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</si>
  <si>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</si>
  <si>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</si>
  <si>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</si>
  <si>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</si>
  <si>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</si>
  <si>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</si>
  <si>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</si>
  <si>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</si>
  <si>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</si>
  <si>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</si>
  <si>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</si>
  <si>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</si>
  <si>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</si>
  <si>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</si>
  <si>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</si>
  <si>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</si>
  <si>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</si>
  <si>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</si>
  <si>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</si>
  <si>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</si>
  <si>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</si>
  <si>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</si>
  <si>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</si>
  <si>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</si>
  <si>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</si>
  <si>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</si>
  <si>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</si>
  <si>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</si>
  <si>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</si>
  <si>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</si>
  <si>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</si>
  <si>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</si>
  <si>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</si>
  <si>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</si>
  <si>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</si>
  <si>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</si>
  <si>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</si>
  <si>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</si>
  <si>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</si>
  <si>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Realizar 113 operativos de inspección, vigilancia y control en materia de actividad económica</t>
  </si>
  <si>
    <t>Realizar 20 operativos de inspección, vigilancia y control en materia de actividad ambiental</t>
  </si>
  <si>
    <t>18 de marzo de 2024</t>
  </si>
  <si>
    <r>
      <t xml:space="preserve">Se realiza modificacion en la programacion de las metas 14 y 15 de acuerdo con solicitud 20246730002173,   y en teniendo en cuenta la respuesta dada desde la Dirección de Gestión Policiva con radicado No 20242200068363, en la que aprueba la modificacion de las mismas. Segun </t>
    </r>
    <r>
      <rPr>
        <b/>
        <sz val="11"/>
        <color theme="1"/>
        <rFont val="Calibri Light"/>
        <family val="2"/>
        <scheme val="major"/>
      </rPr>
      <t>Caso Hola No 26848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</si>
</sst>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A24" zoomScale="80" zoomScaleNormal="80" workbookViewId="0">
      <selection activeCell="O7" sqref="O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 t="s">
        <v>1</v>
      </c>
      <c r="M1" s="104"/>
      <c r="N1" s="104"/>
      <c r="O1" s="104"/>
      <c r="P1" s="104"/>
    </row>
    <row r="2" spans="1:45" s="40" customFormat="1" ht="23.45" customHeight="1" x14ac:dyDescent="0.25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108" t="s">
        <v>3</v>
      </c>
      <c r="G4" s="109"/>
      <c r="H4" s="109"/>
      <c r="I4" s="109"/>
      <c r="J4" s="109"/>
      <c r="K4" s="110"/>
    </row>
    <row r="5" spans="1:45" s="38" customFormat="1" ht="15" customHeight="1" x14ac:dyDescent="0.25">
      <c r="F5" s="2" t="s">
        <v>4</v>
      </c>
      <c r="G5" s="2" t="s">
        <v>5</v>
      </c>
      <c r="H5" s="108" t="s">
        <v>6</v>
      </c>
      <c r="I5" s="109"/>
      <c r="J5" s="109"/>
      <c r="K5" s="110"/>
    </row>
    <row r="6" spans="1:45" s="38" customFormat="1" x14ac:dyDescent="0.25">
      <c r="F6" s="37">
        <v>1</v>
      </c>
      <c r="G6" s="37" t="s">
        <v>7</v>
      </c>
      <c r="H6" s="111" t="s">
        <v>8</v>
      </c>
      <c r="I6" s="111"/>
      <c r="J6" s="111"/>
      <c r="K6" s="111"/>
    </row>
    <row r="7" spans="1:45" s="38" customFormat="1" ht="98.25" customHeight="1" x14ac:dyDescent="0.25">
      <c r="F7" s="37">
        <v>2</v>
      </c>
      <c r="G7" s="37" t="s">
        <v>209</v>
      </c>
      <c r="H7" s="111" t="s">
        <v>210</v>
      </c>
      <c r="I7" s="111"/>
      <c r="J7" s="111"/>
      <c r="K7" s="111"/>
    </row>
    <row r="8" spans="1:45" s="38" customFormat="1" x14ac:dyDescent="0.25">
      <c r="F8" s="37"/>
      <c r="G8" s="37"/>
      <c r="H8" s="111"/>
      <c r="I8" s="111"/>
      <c r="J8" s="111"/>
      <c r="K8" s="111"/>
    </row>
    <row r="9" spans="1:45" s="38" customFormat="1" x14ac:dyDescent="0.25"/>
    <row r="10" spans="1:45" ht="14.45" customHeight="1" x14ac:dyDescent="0.25">
      <c r="A10" s="101" t="s">
        <v>9</v>
      </c>
      <c r="B10" s="101"/>
      <c r="C10" s="101" t="s">
        <v>10</v>
      </c>
      <c r="D10" s="101" t="s">
        <v>11</v>
      </c>
      <c r="E10" s="101"/>
      <c r="F10" s="101"/>
      <c r="G10" s="105" t="s">
        <v>12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1" t="s">
        <v>13</v>
      </c>
      <c r="S10" s="101"/>
      <c r="T10" s="101"/>
      <c r="U10" s="101"/>
      <c r="V10" s="71" t="s">
        <v>14</v>
      </c>
      <c r="W10" s="72"/>
      <c r="X10" s="72"/>
      <c r="Y10" s="72"/>
      <c r="Z10" s="73"/>
      <c r="AA10" s="77" t="s">
        <v>15</v>
      </c>
      <c r="AB10" s="78"/>
      <c r="AC10" s="78"/>
      <c r="AD10" s="78"/>
      <c r="AE10" s="79"/>
      <c r="AF10" s="83" t="s">
        <v>16</v>
      </c>
      <c r="AG10" s="84"/>
      <c r="AH10" s="84"/>
      <c r="AI10" s="84"/>
      <c r="AJ10" s="85"/>
      <c r="AK10" s="89" t="s">
        <v>17</v>
      </c>
      <c r="AL10" s="90"/>
      <c r="AM10" s="90"/>
      <c r="AN10" s="90"/>
      <c r="AO10" s="91"/>
      <c r="AP10" s="95" t="s">
        <v>18</v>
      </c>
      <c r="AQ10" s="96"/>
      <c r="AR10" s="96"/>
      <c r="AS10" s="97"/>
    </row>
    <row r="11" spans="1:45" ht="14.45" customHeight="1" x14ac:dyDescent="0.25">
      <c r="A11" s="101"/>
      <c r="B11" s="101"/>
      <c r="C11" s="101"/>
      <c r="D11" s="101"/>
      <c r="E11" s="101"/>
      <c r="F11" s="101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1"/>
      <c r="S11" s="101"/>
      <c r="T11" s="101"/>
      <c r="U11" s="101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 x14ac:dyDescent="0.25">
      <c r="A12" s="2" t="s">
        <v>19</v>
      </c>
      <c r="B12" s="2" t="s">
        <v>20</v>
      </c>
      <c r="C12" s="10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 x14ac:dyDescent="0.25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7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7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7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7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7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7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800</v>
      </c>
      <c r="M22" s="21">
        <v>800</v>
      </c>
      <c r="N22" s="21">
        <v>800</v>
      </c>
      <c r="O22" s="21">
        <v>800</v>
      </c>
      <c r="P22" s="21">
        <f t="shared" ref="P22:P27" si="10">SUM(L22:O22)</f>
        <v>3200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800</v>
      </c>
      <c r="W22" s="21"/>
      <c r="X22" s="21">
        <f t="shared" si="5"/>
        <v>0</v>
      </c>
      <c r="Y22" s="21"/>
      <c r="Z22" s="21"/>
      <c r="AA22" s="29">
        <f t="shared" si="1"/>
        <v>800</v>
      </c>
      <c r="AB22" s="21"/>
      <c r="AC22" s="21">
        <f t="shared" si="6"/>
        <v>0</v>
      </c>
      <c r="AD22" s="21"/>
      <c r="AE22" s="21"/>
      <c r="AF22" s="29">
        <f t="shared" si="2"/>
        <v>800</v>
      </c>
      <c r="AG22" s="21"/>
      <c r="AH22" s="21">
        <f t="shared" si="7"/>
        <v>0</v>
      </c>
      <c r="AI22" s="21"/>
      <c r="AJ22" s="21"/>
      <c r="AK22" s="29">
        <f t="shared" si="3"/>
        <v>800</v>
      </c>
      <c r="AL22" s="21"/>
      <c r="AM22" s="21">
        <f t="shared" si="8"/>
        <v>0</v>
      </c>
      <c r="AN22" s="21"/>
      <c r="AO22" s="21"/>
      <c r="AP22" s="21">
        <f t="shared" si="4"/>
        <v>3200</v>
      </c>
      <c r="AQ22" s="21"/>
      <c r="AR22" s="21">
        <f t="shared" si="9"/>
        <v>0</v>
      </c>
      <c r="AS22" s="21"/>
    </row>
    <row r="23" spans="1:45" s="30" customFormat="1" ht="75" x14ac:dyDescent="0.25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255</v>
      </c>
      <c r="M23" s="41">
        <v>255</v>
      </c>
      <c r="N23" s="41">
        <v>255</v>
      </c>
      <c r="O23" s="41">
        <v>255</v>
      </c>
      <c r="P23" s="21">
        <f t="shared" si="10"/>
        <v>1020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255</v>
      </c>
      <c r="W23" s="21"/>
      <c r="X23" s="21">
        <f t="shared" si="5"/>
        <v>0</v>
      </c>
      <c r="Y23" s="21"/>
      <c r="Z23" s="21"/>
      <c r="AA23" s="29">
        <f t="shared" si="1"/>
        <v>255</v>
      </c>
      <c r="AB23" s="21"/>
      <c r="AC23" s="21">
        <f t="shared" si="6"/>
        <v>0</v>
      </c>
      <c r="AD23" s="21"/>
      <c r="AE23" s="21"/>
      <c r="AF23" s="29">
        <f t="shared" si="2"/>
        <v>255</v>
      </c>
      <c r="AG23" s="21"/>
      <c r="AH23" s="21">
        <f t="shared" si="7"/>
        <v>0</v>
      </c>
      <c r="AI23" s="21"/>
      <c r="AJ23" s="21"/>
      <c r="AK23" s="29">
        <f t="shared" si="3"/>
        <v>255</v>
      </c>
      <c r="AL23" s="21"/>
      <c r="AM23" s="21">
        <f t="shared" si="8"/>
        <v>0</v>
      </c>
      <c r="AN23" s="21"/>
      <c r="AO23" s="21"/>
      <c r="AP23" s="21">
        <f t="shared" si="4"/>
        <v>1020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3</v>
      </c>
      <c r="M24" s="41">
        <v>3</v>
      </c>
      <c r="N24" s="41">
        <v>6</v>
      </c>
      <c r="O24" s="41">
        <v>2</v>
      </c>
      <c r="P24" s="21">
        <f t="shared" si="10"/>
        <v>14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3</v>
      </c>
      <c r="W24" s="21"/>
      <c r="X24" s="21">
        <f t="shared" si="5"/>
        <v>0</v>
      </c>
      <c r="Y24" s="21"/>
      <c r="Z24" s="21"/>
      <c r="AA24" s="29">
        <f t="shared" si="1"/>
        <v>3</v>
      </c>
      <c r="AB24" s="21"/>
      <c r="AC24" s="21">
        <f t="shared" si="6"/>
        <v>0</v>
      </c>
      <c r="AD24" s="21"/>
      <c r="AE24" s="21"/>
      <c r="AF24" s="29">
        <f t="shared" si="2"/>
        <v>6</v>
      </c>
      <c r="AG24" s="21"/>
      <c r="AH24" s="21">
        <f t="shared" si="7"/>
        <v>0</v>
      </c>
      <c r="AI24" s="21"/>
      <c r="AJ24" s="21"/>
      <c r="AK24" s="29">
        <f t="shared" si="3"/>
        <v>2</v>
      </c>
      <c r="AL24" s="21"/>
      <c r="AM24" s="21">
        <f t="shared" si="8"/>
        <v>0</v>
      </c>
      <c r="AN24" s="21"/>
      <c r="AO24" s="21"/>
      <c r="AP24" s="21">
        <f t="shared" si="4"/>
        <v>14</v>
      </c>
      <c r="AQ24" s="21"/>
      <c r="AR24" s="21">
        <f t="shared" si="9"/>
        <v>0</v>
      </c>
      <c r="AS24" s="21"/>
    </row>
    <row r="25" spans="1:45" s="30" customFormat="1" ht="105" x14ac:dyDescent="0.25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13</v>
      </c>
      <c r="M25" s="21">
        <v>18</v>
      </c>
      <c r="N25" s="21">
        <v>18</v>
      </c>
      <c r="O25" s="21">
        <v>17</v>
      </c>
      <c r="P25" s="21">
        <f t="shared" si="10"/>
        <v>66</v>
      </c>
      <c r="Q25" s="21" t="s">
        <v>64</v>
      </c>
      <c r="R25" s="21" t="s">
        <v>130</v>
      </c>
      <c r="S25" s="21" t="s">
        <v>131</v>
      </c>
      <c r="T25" s="21" t="s">
        <v>110</v>
      </c>
      <c r="U25" s="21" t="s">
        <v>111</v>
      </c>
      <c r="V25" s="29">
        <f t="shared" si="0"/>
        <v>13</v>
      </c>
      <c r="W25" s="21"/>
      <c r="X25" s="21">
        <f t="shared" si="5"/>
        <v>0</v>
      </c>
      <c r="Y25" s="21"/>
      <c r="Z25" s="21"/>
      <c r="AA25" s="29">
        <f t="shared" si="1"/>
        <v>18</v>
      </c>
      <c r="AB25" s="21"/>
      <c r="AC25" s="21">
        <f t="shared" si="6"/>
        <v>0</v>
      </c>
      <c r="AD25" s="21"/>
      <c r="AE25" s="21"/>
      <c r="AF25" s="29">
        <f t="shared" si="2"/>
        <v>18</v>
      </c>
      <c r="AG25" s="21"/>
      <c r="AH25" s="21">
        <f t="shared" si="7"/>
        <v>0</v>
      </c>
      <c r="AI25" s="21"/>
      <c r="AJ25" s="21"/>
      <c r="AK25" s="29">
        <f t="shared" si="3"/>
        <v>17</v>
      </c>
      <c r="AL25" s="21"/>
      <c r="AM25" s="21">
        <f t="shared" si="8"/>
        <v>0</v>
      </c>
      <c r="AN25" s="21"/>
      <c r="AO25" s="21"/>
      <c r="AP25" s="21">
        <f t="shared" si="4"/>
        <v>66</v>
      </c>
      <c r="AQ25" s="21"/>
      <c r="AR25" s="21">
        <f t="shared" si="9"/>
        <v>0</v>
      </c>
      <c r="AS25" s="21"/>
    </row>
    <row r="26" spans="1:45" s="30" customFormat="1" ht="90" x14ac:dyDescent="0.25">
      <c r="A26" s="22">
        <v>4</v>
      </c>
      <c r="B26" s="21" t="s">
        <v>44</v>
      </c>
      <c r="C26" s="21" t="s">
        <v>101</v>
      </c>
      <c r="D26" s="26" t="s">
        <v>132</v>
      </c>
      <c r="E26" s="21" t="s">
        <v>207</v>
      </c>
      <c r="F26" s="21" t="s">
        <v>81</v>
      </c>
      <c r="G26" s="21" t="s">
        <v>133</v>
      </c>
      <c r="H26" s="21" t="s">
        <v>134</v>
      </c>
      <c r="I26" s="21" t="s">
        <v>51</v>
      </c>
      <c r="J26" s="21" t="s">
        <v>106</v>
      </c>
      <c r="K26" s="21" t="s">
        <v>129</v>
      </c>
      <c r="L26" s="70">
        <v>27</v>
      </c>
      <c r="M26" s="70">
        <v>30</v>
      </c>
      <c r="N26" s="70">
        <v>30</v>
      </c>
      <c r="O26" s="70">
        <v>26</v>
      </c>
      <c r="P26" s="70">
        <f t="shared" si="10"/>
        <v>113</v>
      </c>
      <c r="Q26" s="21" t="s">
        <v>64</v>
      </c>
      <c r="R26" s="21" t="s">
        <v>135</v>
      </c>
      <c r="S26" s="21" t="s">
        <v>131</v>
      </c>
      <c r="T26" s="21" t="s">
        <v>110</v>
      </c>
      <c r="U26" s="21" t="s">
        <v>111</v>
      </c>
      <c r="V26" s="29">
        <f t="shared" si="0"/>
        <v>27</v>
      </c>
      <c r="W26" s="21"/>
      <c r="X26" s="21">
        <f t="shared" si="5"/>
        <v>0</v>
      </c>
      <c r="Y26" s="21"/>
      <c r="Z26" s="21"/>
      <c r="AA26" s="29">
        <f t="shared" si="1"/>
        <v>30</v>
      </c>
      <c r="AB26" s="21"/>
      <c r="AC26" s="21">
        <f t="shared" si="6"/>
        <v>0</v>
      </c>
      <c r="AD26" s="21"/>
      <c r="AE26" s="21"/>
      <c r="AF26" s="29">
        <f t="shared" si="2"/>
        <v>30</v>
      </c>
      <c r="AG26" s="21"/>
      <c r="AH26" s="21">
        <f t="shared" si="7"/>
        <v>0</v>
      </c>
      <c r="AI26" s="21"/>
      <c r="AJ26" s="21"/>
      <c r="AK26" s="29">
        <f t="shared" si="3"/>
        <v>26</v>
      </c>
      <c r="AL26" s="21"/>
      <c r="AM26" s="21">
        <f t="shared" si="8"/>
        <v>0</v>
      </c>
      <c r="AN26" s="21"/>
      <c r="AO26" s="21"/>
      <c r="AP26" s="21">
        <f t="shared" si="4"/>
        <v>113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44</v>
      </c>
      <c r="C27" s="21" t="s">
        <v>101</v>
      </c>
      <c r="D27" s="26" t="s">
        <v>136</v>
      </c>
      <c r="E27" s="21" t="s">
        <v>208</v>
      </c>
      <c r="F27" s="21" t="s">
        <v>81</v>
      </c>
      <c r="G27" s="21" t="s">
        <v>137</v>
      </c>
      <c r="H27" s="21" t="s">
        <v>138</v>
      </c>
      <c r="I27" s="21" t="s">
        <v>51</v>
      </c>
      <c r="J27" s="21" t="s">
        <v>106</v>
      </c>
      <c r="K27" s="21" t="s">
        <v>129</v>
      </c>
      <c r="L27" s="70">
        <v>5</v>
      </c>
      <c r="M27" s="70">
        <v>5</v>
      </c>
      <c r="N27" s="70">
        <v>5</v>
      </c>
      <c r="O27" s="70">
        <v>5</v>
      </c>
      <c r="P27" s="70">
        <f t="shared" si="10"/>
        <v>20</v>
      </c>
      <c r="Q27" s="21" t="s">
        <v>64</v>
      </c>
      <c r="R27" s="21" t="s">
        <v>139</v>
      </c>
      <c r="S27" s="21" t="s">
        <v>131</v>
      </c>
      <c r="T27" s="21" t="s">
        <v>110</v>
      </c>
      <c r="U27" s="21" t="s">
        <v>111</v>
      </c>
      <c r="V27" s="29">
        <f t="shared" si="0"/>
        <v>5</v>
      </c>
      <c r="W27" s="21"/>
      <c r="X27" s="21">
        <f t="shared" si="5"/>
        <v>0</v>
      </c>
      <c r="Y27" s="21"/>
      <c r="Z27" s="21"/>
      <c r="AA27" s="29">
        <f t="shared" si="1"/>
        <v>5</v>
      </c>
      <c r="AB27" s="21"/>
      <c r="AC27" s="21">
        <f t="shared" si="6"/>
        <v>0</v>
      </c>
      <c r="AD27" s="21"/>
      <c r="AE27" s="21"/>
      <c r="AF27" s="29">
        <f t="shared" si="2"/>
        <v>5</v>
      </c>
      <c r="AG27" s="21"/>
      <c r="AH27" s="21">
        <f t="shared" si="7"/>
        <v>0</v>
      </c>
      <c r="AI27" s="21"/>
      <c r="AJ27" s="21"/>
      <c r="AK27" s="29">
        <f t="shared" si="3"/>
        <v>5</v>
      </c>
      <c r="AL27" s="21"/>
      <c r="AM27" s="21">
        <f t="shared" si="8"/>
        <v>0</v>
      </c>
      <c r="AN27" s="21"/>
      <c r="AO27" s="21"/>
      <c r="AP27" s="21">
        <f t="shared" si="4"/>
        <v>20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140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 t="e">
        <f>AVERAGE(AC13:AC27)*80%</f>
        <v>#DIV/0!</v>
      </c>
      <c r="AD28" s="15"/>
      <c r="AE28" s="15"/>
      <c r="AF28" s="15"/>
      <c r="AG28" s="15"/>
      <c r="AH28" s="15" t="e">
        <f>AVERAGE(AH13:AH27)*80%</f>
        <v>#DIV/0!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56" customFormat="1" ht="105" customHeight="1" x14ac:dyDescent="0.25">
      <c r="A29" s="36">
        <v>7</v>
      </c>
      <c r="B29" s="27" t="s">
        <v>141</v>
      </c>
      <c r="C29" s="27" t="s">
        <v>142</v>
      </c>
      <c r="D29" s="42" t="s">
        <v>143</v>
      </c>
      <c r="E29" s="43" t="s">
        <v>144</v>
      </c>
      <c r="F29" s="43" t="s">
        <v>145</v>
      </c>
      <c r="G29" s="43" t="s">
        <v>146</v>
      </c>
      <c r="H29" s="43" t="s">
        <v>147</v>
      </c>
      <c r="I29" s="44" t="s">
        <v>148</v>
      </c>
      <c r="J29" s="43" t="s">
        <v>149</v>
      </c>
      <c r="K29" s="43" t="s">
        <v>150</v>
      </c>
      <c r="L29" s="45" t="s">
        <v>151</v>
      </c>
      <c r="M29" s="46">
        <v>0.8</v>
      </c>
      <c r="N29" s="45" t="s">
        <v>151</v>
      </c>
      <c r="O29" s="47">
        <v>0.8</v>
      </c>
      <c r="P29" s="47">
        <v>0.8</v>
      </c>
      <c r="Q29" s="48" t="s">
        <v>152</v>
      </c>
      <c r="R29" s="48" t="s">
        <v>153</v>
      </c>
      <c r="S29" s="43" t="s">
        <v>154</v>
      </c>
      <c r="T29" s="43" t="s">
        <v>155</v>
      </c>
      <c r="U29" s="49" t="s">
        <v>156</v>
      </c>
      <c r="V29" s="50" t="s">
        <v>151</v>
      </c>
      <c r="W29" s="27" t="s">
        <v>151</v>
      </c>
      <c r="X29" s="51" t="s">
        <v>151</v>
      </c>
      <c r="Y29" s="27" t="s">
        <v>151</v>
      </c>
      <c r="Z29" s="27" t="s">
        <v>151</v>
      </c>
      <c r="AA29" s="52">
        <f>M29</f>
        <v>0.8</v>
      </c>
      <c r="AB29" s="53"/>
      <c r="AC29" s="54">
        <f t="shared" ref="AC29:AC35" si="11">IF(AB29/AA29&gt;100%,100%,AB29/AA29)</f>
        <v>0</v>
      </c>
      <c r="AD29" s="27"/>
      <c r="AE29" s="27"/>
      <c r="AF29" s="50" t="s">
        <v>151</v>
      </c>
      <c r="AG29" s="27" t="s">
        <v>151</v>
      </c>
      <c r="AH29" s="27" t="s">
        <v>151</v>
      </c>
      <c r="AI29" s="27" t="s">
        <v>151</v>
      </c>
      <c r="AJ29" s="27" t="s">
        <v>151</v>
      </c>
      <c r="AK29" s="52">
        <f>O29</f>
        <v>0.8</v>
      </c>
      <c r="AL29" s="27"/>
      <c r="AM29" s="54">
        <f t="shared" ref="AM29:AM35" si="12">IF(AL29/AK29&gt;100%,100%,AL29/AK29)</f>
        <v>0</v>
      </c>
      <c r="AN29" s="27"/>
      <c r="AO29" s="27"/>
      <c r="AP29" s="52">
        <f>P29</f>
        <v>0.8</v>
      </c>
      <c r="AQ29" s="55"/>
      <c r="AR29" s="54">
        <f t="shared" ref="AR29:AR35" si="13">IF(AQ29/AP29&gt;100%,100%,AQ29/AP29)</f>
        <v>0</v>
      </c>
      <c r="AS29" s="27"/>
    </row>
    <row r="30" spans="1:45" s="56" customFormat="1" ht="105" x14ac:dyDescent="0.25">
      <c r="A30" s="36">
        <v>7</v>
      </c>
      <c r="B30" s="27" t="s">
        <v>141</v>
      </c>
      <c r="C30" s="27" t="s">
        <v>142</v>
      </c>
      <c r="D30" s="57" t="s">
        <v>157</v>
      </c>
      <c r="E30" s="48" t="s">
        <v>158</v>
      </c>
      <c r="F30" s="48" t="s">
        <v>145</v>
      </c>
      <c r="G30" s="48" t="s">
        <v>159</v>
      </c>
      <c r="H30" s="48" t="s">
        <v>160</v>
      </c>
      <c r="I30" s="48" t="s">
        <v>161</v>
      </c>
      <c r="J30" s="48" t="s">
        <v>149</v>
      </c>
      <c r="K30" s="48" t="s">
        <v>162</v>
      </c>
      <c r="L30" s="58">
        <v>1</v>
      </c>
      <c r="M30" s="58">
        <v>1</v>
      </c>
      <c r="N30" s="58">
        <v>1</v>
      </c>
      <c r="O30" s="59">
        <v>1</v>
      </c>
      <c r="P30" s="59">
        <v>1</v>
      </c>
      <c r="Q30" s="48" t="s">
        <v>152</v>
      </c>
      <c r="R30" s="48" t="s">
        <v>163</v>
      </c>
      <c r="S30" s="48" t="s">
        <v>164</v>
      </c>
      <c r="T30" s="43" t="s">
        <v>155</v>
      </c>
      <c r="U30" s="49" t="s">
        <v>165</v>
      </c>
      <c r="V30" s="53">
        <v>1</v>
      </c>
      <c r="W30" s="60"/>
      <c r="X30" s="54">
        <f t="shared" ref="X30:X35" si="14">IF(W30/V30&gt;100%,100%,W30/V30)</f>
        <v>0</v>
      </c>
      <c r="Y30" s="27"/>
      <c r="Z30" s="27"/>
      <c r="AA30" s="52">
        <f t="shared" ref="AA30:AA35" si="15">M30</f>
        <v>1</v>
      </c>
      <c r="AB30" s="55"/>
      <c r="AC30" s="54">
        <f t="shared" si="11"/>
        <v>0</v>
      </c>
      <c r="AD30" s="27"/>
      <c r="AE30" s="27"/>
      <c r="AF30" s="52">
        <f>N30</f>
        <v>1</v>
      </c>
      <c r="AG30" s="60"/>
      <c r="AH30" s="54">
        <f t="shared" ref="AH30:AH32" si="16">IF(AG30/AF30&gt;100%,100%,AG30/AF30)</f>
        <v>0</v>
      </c>
      <c r="AI30" s="27"/>
      <c r="AJ30" s="27"/>
      <c r="AK30" s="52">
        <f t="shared" ref="AK30:AK35" si="17">O30</f>
        <v>1</v>
      </c>
      <c r="AL30" s="60"/>
      <c r="AM30" s="54">
        <f t="shared" si="12"/>
        <v>0</v>
      </c>
      <c r="AN30" s="27"/>
      <c r="AO30" s="27"/>
      <c r="AP30" s="52">
        <f t="shared" ref="AP30:AP35" si="18">P30</f>
        <v>1</v>
      </c>
      <c r="AQ30" s="55"/>
      <c r="AR30" s="54">
        <f t="shared" si="13"/>
        <v>0</v>
      </c>
      <c r="AS30" s="61"/>
    </row>
    <row r="31" spans="1:45" s="56" customFormat="1" ht="150" x14ac:dyDescent="0.25">
      <c r="A31" s="36">
        <v>7</v>
      </c>
      <c r="B31" s="27" t="s">
        <v>141</v>
      </c>
      <c r="C31" s="27" t="s">
        <v>166</v>
      </c>
      <c r="D31" s="57" t="s">
        <v>167</v>
      </c>
      <c r="E31" s="48" t="s">
        <v>168</v>
      </c>
      <c r="F31" s="48" t="s">
        <v>145</v>
      </c>
      <c r="G31" s="48" t="s">
        <v>169</v>
      </c>
      <c r="H31" s="48" t="s">
        <v>170</v>
      </c>
      <c r="I31" s="48" t="s">
        <v>161</v>
      </c>
      <c r="J31" s="48" t="s">
        <v>149</v>
      </c>
      <c r="K31" s="48" t="s">
        <v>171</v>
      </c>
      <c r="L31" s="45" t="s">
        <v>151</v>
      </c>
      <c r="M31" s="46">
        <v>1</v>
      </c>
      <c r="N31" s="46">
        <v>1</v>
      </c>
      <c r="O31" s="47">
        <v>1</v>
      </c>
      <c r="P31" s="47">
        <v>1</v>
      </c>
      <c r="Q31" s="48" t="s">
        <v>152</v>
      </c>
      <c r="R31" s="48" t="s">
        <v>172</v>
      </c>
      <c r="S31" s="48" t="s">
        <v>173</v>
      </c>
      <c r="T31" s="43" t="s">
        <v>155</v>
      </c>
      <c r="U31" s="49" t="s">
        <v>174</v>
      </c>
      <c r="V31" s="53" t="s">
        <v>151</v>
      </c>
      <c r="W31" s="27" t="s">
        <v>151</v>
      </c>
      <c r="X31" s="27" t="s">
        <v>151</v>
      </c>
      <c r="Y31" s="27" t="s">
        <v>151</v>
      </c>
      <c r="Z31" s="27" t="s">
        <v>151</v>
      </c>
      <c r="AA31" s="52">
        <f t="shared" si="15"/>
        <v>1</v>
      </c>
      <c r="AB31" s="55"/>
      <c r="AC31" s="54">
        <f t="shared" si="11"/>
        <v>0</v>
      </c>
      <c r="AD31" s="27"/>
      <c r="AE31" s="27"/>
      <c r="AF31" s="52">
        <f t="shared" ref="AF31:AF32" si="19">N31</f>
        <v>1</v>
      </c>
      <c r="AG31" s="27"/>
      <c r="AH31" s="54">
        <f t="shared" si="16"/>
        <v>0</v>
      </c>
      <c r="AI31" s="27"/>
      <c r="AJ31" s="27"/>
      <c r="AK31" s="52">
        <f t="shared" si="17"/>
        <v>1</v>
      </c>
      <c r="AL31" s="27"/>
      <c r="AM31" s="54">
        <f t="shared" si="12"/>
        <v>0</v>
      </c>
      <c r="AN31" s="27"/>
      <c r="AO31" s="27"/>
      <c r="AP31" s="52">
        <f t="shared" si="18"/>
        <v>1</v>
      </c>
      <c r="AQ31" s="55"/>
      <c r="AR31" s="54">
        <f t="shared" si="13"/>
        <v>0</v>
      </c>
      <c r="AS31" s="27"/>
    </row>
    <row r="32" spans="1:45" s="56" customFormat="1" ht="105" x14ac:dyDescent="0.25">
      <c r="A32" s="36">
        <v>7</v>
      </c>
      <c r="B32" s="27" t="s">
        <v>141</v>
      </c>
      <c r="C32" s="27" t="s">
        <v>142</v>
      </c>
      <c r="D32" s="57" t="s">
        <v>175</v>
      </c>
      <c r="E32" s="48" t="s">
        <v>176</v>
      </c>
      <c r="F32" s="48" t="s">
        <v>145</v>
      </c>
      <c r="G32" s="48" t="s">
        <v>177</v>
      </c>
      <c r="H32" s="48" t="s">
        <v>178</v>
      </c>
      <c r="I32" s="48" t="s">
        <v>161</v>
      </c>
      <c r="J32" s="48" t="s">
        <v>84</v>
      </c>
      <c r="K32" s="48" t="s">
        <v>177</v>
      </c>
      <c r="L32" s="46">
        <v>1</v>
      </c>
      <c r="M32" s="45" t="s">
        <v>151</v>
      </c>
      <c r="N32" s="46">
        <v>1</v>
      </c>
      <c r="O32" s="47" t="s">
        <v>151</v>
      </c>
      <c r="P32" s="47">
        <v>1</v>
      </c>
      <c r="Q32" s="48" t="s">
        <v>64</v>
      </c>
      <c r="R32" s="48" t="s">
        <v>179</v>
      </c>
      <c r="S32" s="48" t="s">
        <v>179</v>
      </c>
      <c r="T32" s="43" t="s">
        <v>155</v>
      </c>
      <c r="U32" s="49" t="s">
        <v>165</v>
      </c>
      <c r="V32" s="53">
        <v>1</v>
      </c>
      <c r="W32" s="60"/>
      <c r="X32" s="54">
        <f t="shared" si="14"/>
        <v>0</v>
      </c>
      <c r="Y32" s="27"/>
      <c r="Z32" s="27"/>
      <c r="AA32" s="52" t="str">
        <f t="shared" si="15"/>
        <v>No programada</v>
      </c>
      <c r="AB32" s="55"/>
      <c r="AC32" s="54" t="e">
        <f t="shared" si="11"/>
        <v>#VALUE!</v>
      </c>
      <c r="AD32" s="27"/>
      <c r="AE32" s="27"/>
      <c r="AF32" s="52">
        <f t="shared" si="19"/>
        <v>1</v>
      </c>
      <c r="AG32" s="60"/>
      <c r="AH32" s="54">
        <f t="shared" si="16"/>
        <v>0</v>
      </c>
      <c r="AI32" s="27"/>
      <c r="AJ32" s="27"/>
      <c r="AK32" s="52" t="str">
        <f t="shared" si="17"/>
        <v>No programada</v>
      </c>
      <c r="AL32" s="31" t="s">
        <v>151</v>
      </c>
      <c r="AM32" s="31" t="s">
        <v>151</v>
      </c>
      <c r="AN32" s="31" t="s">
        <v>151</v>
      </c>
      <c r="AO32" s="31" t="s">
        <v>151</v>
      </c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 x14ac:dyDescent="0.25">
      <c r="A33" s="36">
        <v>7</v>
      </c>
      <c r="B33" s="27" t="s">
        <v>141</v>
      </c>
      <c r="C33" s="27" t="s">
        <v>142</v>
      </c>
      <c r="D33" s="57" t="s">
        <v>180</v>
      </c>
      <c r="E33" s="27" t="s">
        <v>181</v>
      </c>
      <c r="F33" s="27" t="s">
        <v>145</v>
      </c>
      <c r="G33" s="27" t="s">
        <v>182</v>
      </c>
      <c r="H33" s="27" t="s">
        <v>183</v>
      </c>
      <c r="I33" s="27" t="s">
        <v>184</v>
      </c>
      <c r="J33" s="28" t="s">
        <v>106</v>
      </c>
      <c r="K33" s="27" t="s">
        <v>182</v>
      </c>
      <c r="L33" s="62">
        <v>0</v>
      </c>
      <c r="M33" s="62">
        <v>1</v>
      </c>
      <c r="N33" s="62">
        <v>0</v>
      </c>
      <c r="O33" s="62">
        <v>1</v>
      </c>
      <c r="P33" s="62">
        <v>2</v>
      </c>
      <c r="Q33" s="27" t="s">
        <v>64</v>
      </c>
      <c r="R33" s="63" t="s">
        <v>179</v>
      </c>
      <c r="S33" s="63" t="s">
        <v>179</v>
      </c>
      <c r="T33" s="27" t="s">
        <v>185</v>
      </c>
      <c r="U33" s="64" t="s">
        <v>151</v>
      </c>
      <c r="V33" s="64" t="s">
        <v>151</v>
      </c>
      <c r="W33" s="64" t="s">
        <v>151</v>
      </c>
      <c r="X33" s="64" t="s">
        <v>151</v>
      </c>
      <c r="Y33" s="64" t="s">
        <v>151</v>
      </c>
      <c r="Z33" s="64" t="s">
        <v>151</v>
      </c>
      <c r="AA33" s="65">
        <f t="shared" si="15"/>
        <v>1</v>
      </c>
      <c r="AB33" s="66"/>
      <c r="AC33" s="54">
        <f t="shared" si="11"/>
        <v>0</v>
      </c>
      <c r="AD33" s="27"/>
      <c r="AE33" s="64" t="s">
        <v>151</v>
      </c>
      <c r="AF33" s="64" t="s">
        <v>151</v>
      </c>
      <c r="AG33" s="64" t="s">
        <v>151</v>
      </c>
      <c r="AH33" s="64" t="s">
        <v>151</v>
      </c>
      <c r="AI33" s="64" t="s">
        <v>151</v>
      </c>
      <c r="AJ33" s="65">
        <f t="shared" ref="AJ33" si="20">O33</f>
        <v>1</v>
      </c>
      <c r="AK33" s="52">
        <f t="shared" si="17"/>
        <v>1</v>
      </c>
      <c r="AL33" s="66"/>
      <c r="AM33" s="54">
        <f t="shared" si="12"/>
        <v>0</v>
      </c>
      <c r="AN33" s="27"/>
      <c r="AO33" s="64"/>
      <c r="AP33" s="65">
        <f t="shared" si="18"/>
        <v>2</v>
      </c>
      <c r="AQ33" s="66"/>
      <c r="AR33" s="54">
        <f t="shared" si="13"/>
        <v>0</v>
      </c>
      <c r="AS33" s="67"/>
    </row>
    <row r="34" spans="1:45" s="56" customFormat="1" ht="105" x14ac:dyDescent="0.25">
      <c r="A34" s="36">
        <v>5</v>
      </c>
      <c r="B34" s="27" t="s">
        <v>186</v>
      </c>
      <c r="C34" s="27" t="s">
        <v>187</v>
      </c>
      <c r="D34" s="57" t="s">
        <v>188</v>
      </c>
      <c r="E34" s="48" t="s">
        <v>189</v>
      </c>
      <c r="F34" s="48" t="s">
        <v>145</v>
      </c>
      <c r="G34" s="48" t="s">
        <v>190</v>
      </c>
      <c r="H34" s="48" t="s">
        <v>191</v>
      </c>
      <c r="I34" s="48" t="s">
        <v>192</v>
      </c>
      <c r="J34" s="48" t="s">
        <v>106</v>
      </c>
      <c r="K34" s="48" t="s">
        <v>193</v>
      </c>
      <c r="L34" s="46">
        <v>1</v>
      </c>
      <c r="M34" s="46">
        <v>0</v>
      </c>
      <c r="N34" s="46">
        <v>0</v>
      </c>
      <c r="O34" s="47">
        <v>0</v>
      </c>
      <c r="P34" s="47">
        <v>1</v>
      </c>
      <c r="Q34" s="48" t="s">
        <v>64</v>
      </c>
      <c r="R34" s="48" t="s">
        <v>194</v>
      </c>
      <c r="S34" s="48" t="s">
        <v>195</v>
      </c>
      <c r="T34" s="43" t="s">
        <v>196</v>
      </c>
      <c r="U34" s="49" t="s">
        <v>197</v>
      </c>
      <c r="V34" s="52">
        <v>1</v>
      </c>
      <c r="W34" s="68"/>
      <c r="X34" s="54">
        <f t="shared" si="14"/>
        <v>0</v>
      </c>
      <c r="Y34" s="52"/>
      <c r="Z34" s="52"/>
      <c r="AA34" s="31" t="s">
        <v>151</v>
      </c>
      <c r="AB34" s="31" t="s">
        <v>151</v>
      </c>
      <c r="AC34" s="31" t="s">
        <v>151</v>
      </c>
      <c r="AD34" s="31" t="s">
        <v>151</v>
      </c>
      <c r="AE34" s="31" t="s">
        <v>151</v>
      </c>
      <c r="AF34" s="31" t="s">
        <v>151</v>
      </c>
      <c r="AG34" s="31" t="s">
        <v>151</v>
      </c>
      <c r="AH34" s="31" t="s">
        <v>151</v>
      </c>
      <c r="AI34" s="31" t="s">
        <v>151</v>
      </c>
      <c r="AJ34" s="31" t="s">
        <v>151</v>
      </c>
      <c r="AK34" s="31" t="s">
        <v>151</v>
      </c>
      <c r="AL34" s="31" t="s">
        <v>151</v>
      </c>
      <c r="AM34" s="31" t="s">
        <v>151</v>
      </c>
      <c r="AN34" s="31" t="s">
        <v>151</v>
      </c>
      <c r="AO34" s="31" t="s">
        <v>151</v>
      </c>
      <c r="AP34" s="52">
        <f t="shared" si="18"/>
        <v>1</v>
      </c>
      <c r="AQ34" s="69"/>
      <c r="AR34" s="54">
        <f t="shared" si="13"/>
        <v>0</v>
      </c>
      <c r="AS34" s="67"/>
    </row>
    <row r="35" spans="1:45" s="56" customFormat="1" ht="150" x14ac:dyDescent="0.25">
      <c r="A35" s="36">
        <v>5</v>
      </c>
      <c r="B35" s="27" t="s">
        <v>186</v>
      </c>
      <c r="C35" s="27" t="s">
        <v>187</v>
      </c>
      <c r="D35" s="57" t="s">
        <v>198</v>
      </c>
      <c r="E35" s="48" t="s">
        <v>199</v>
      </c>
      <c r="F35" s="48" t="s">
        <v>145</v>
      </c>
      <c r="G35" s="48" t="s">
        <v>200</v>
      </c>
      <c r="H35" s="48" t="s">
        <v>201</v>
      </c>
      <c r="I35" s="48" t="s">
        <v>184</v>
      </c>
      <c r="J35" s="48" t="s">
        <v>84</v>
      </c>
      <c r="K35" s="48" t="s">
        <v>202</v>
      </c>
      <c r="L35" s="46">
        <v>1</v>
      </c>
      <c r="M35" s="46">
        <v>1</v>
      </c>
      <c r="N35" s="46">
        <v>1</v>
      </c>
      <c r="O35" s="46">
        <v>1</v>
      </c>
      <c r="P35" s="46">
        <v>1</v>
      </c>
      <c r="Q35" s="48" t="s">
        <v>203</v>
      </c>
      <c r="R35" s="48" t="s">
        <v>204</v>
      </c>
      <c r="S35" s="48" t="s">
        <v>195</v>
      </c>
      <c r="T35" s="43" t="s">
        <v>196</v>
      </c>
      <c r="U35" s="49" t="s">
        <v>197</v>
      </c>
      <c r="V35" s="52">
        <v>1</v>
      </c>
      <c r="W35" s="68"/>
      <c r="X35" s="54">
        <f t="shared" si="14"/>
        <v>0</v>
      </c>
      <c r="Y35" s="52"/>
      <c r="Z35" s="52"/>
      <c r="AA35" s="52">
        <f t="shared" si="15"/>
        <v>1</v>
      </c>
      <c r="AB35" s="54"/>
      <c r="AC35" s="54">
        <f t="shared" si="11"/>
        <v>0</v>
      </c>
      <c r="AD35" s="52"/>
      <c r="AE35" s="52"/>
      <c r="AF35" s="52">
        <f t="shared" ref="AF35" si="21">N35</f>
        <v>1</v>
      </c>
      <c r="AG35" s="52"/>
      <c r="AH35" s="54">
        <f t="shared" ref="AH35" si="22">IF(AG35/AF35&gt;100%,100%,AG35/AF35)</f>
        <v>0</v>
      </c>
      <c r="AI35" s="52"/>
      <c r="AJ35" s="52"/>
      <c r="AK35" s="52">
        <f t="shared" si="17"/>
        <v>1</v>
      </c>
      <c r="AL35" s="52"/>
      <c r="AM35" s="54">
        <f t="shared" si="12"/>
        <v>0</v>
      </c>
      <c r="AN35" s="52"/>
      <c r="AO35" s="52"/>
      <c r="AP35" s="52">
        <f t="shared" si="18"/>
        <v>1</v>
      </c>
      <c r="AQ35" s="55"/>
      <c r="AR35" s="54">
        <f t="shared" si="13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205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>
        <f>AVERAGE(X29:X35)*20%</f>
        <v>0</v>
      </c>
      <c r="Y36" s="10"/>
      <c r="Z36" s="10"/>
      <c r="AA36" s="12"/>
      <c r="AB36" s="12"/>
      <c r="AC36" s="14" t="e">
        <f>AVERAGE(AC29:AC35)*20%</f>
        <v>#VALUE!</v>
      </c>
      <c r="AD36" s="10"/>
      <c r="AE36" s="10"/>
      <c r="AF36" s="12"/>
      <c r="AG36" s="12"/>
      <c r="AH36" s="14">
        <f>AVERAGE(AH29:AH35)*20%</f>
        <v>0</v>
      </c>
      <c r="AI36" s="10"/>
      <c r="AJ36" s="10"/>
      <c r="AK36" s="12"/>
      <c r="AL36" s="12"/>
      <c r="AM36" s="14">
        <f>AVERAGE(AM29:AM35)*20%</f>
        <v>0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206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#DIV/0!</v>
      </c>
      <c r="AI37" s="6"/>
      <c r="AJ37" s="6"/>
      <c r="AK37" s="8"/>
      <c r="AL37" s="8"/>
      <c r="AM37" s="19">
        <f>AM28+AM36</f>
        <v>0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23</v>
      </c>
    </row>
    <row r="2" spans="1:1" x14ac:dyDescent="0.25">
      <c r="A2" t="s">
        <v>81</v>
      </c>
    </row>
    <row r="3" spans="1:1" x14ac:dyDescent="0.25">
      <c r="A3" t="s">
        <v>48</v>
      </c>
    </row>
    <row r="4" spans="1:1" x14ac:dyDescent="0.25">
      <c r="A4" t="s">
        <v>145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2024-03-18T20:08:09Z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